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5 - DOCUMENTOS DAS LICITAÇÕES\2022\LICITAÇÕES\Z Manutenção equipamentos odontológicos\Documentos para publicar no site do TRT\"/>
    </mc:Choice>
  </mc:AlternateContent>
  <bookViews>
    <workbookView xWindow="0" yWindow="0" windowWidth="20400" windowHeight="7560" tabRatio="500"/>
  </bookViews>
  <sheets>
    <sheet name="Planilha" sheetId="1" r:id="rId1"/>
  </sheets>
  <definedNames>
    <definedName name="_xlnm.Print_Area" localSheetId="0">Planilha!$A$1:$J$155</definedName>
    <definedName name="CONTAGEM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51" i="1" l="1"/>
  <c r="I130" i="1"/>
  <c r="I124" i="1"/>
  <c r="I143" i="1" s="1"/>
  <c r="I108" i="1"/>
  <c r="I104" i="1"/>
  <c r="I109" i="1" s="1"/>
  <c r="I115" i="1" s="1"/>
  <c r="I96" i="1"/>
  <c r="I94" i="1"/>
  <c r="I93" i="1"/>
  <c r="I92" i="1"/>
  <c r="I91" i="1"/>
  <c r="I90" i="1"/>
  <c r="I98" i="1" s="1"/>
  <c r="I99" i="1" s="1"/>
  <c r="J99" i="1" s="1"/>
  <c r="I84" i="1"/>
  <c r="I82" i="1"/>
  <c r="I81" i="1"/>
  <c r="I79" i="1"/>
  <c r="I68" i="1"/>
  <c r="I74" i="1" s="1"/>
  <c r="I62" i="1"/>
  <c r="I60" i="1"/>
  <c r="I56" i="1"/>
  <c r="I83" i="1" s="1"/>
  <c r="J83" i="1" s="1"/>
  <c r="I50" i="1"/>
  <c r="I43" i="1"/>
  <c r="I42" i="1"/>
  <c r="I34" i="1"/>
  <c r="I32" i="1"/>
  <c r="I30" i="1"/>
  <c r="I29" i="1"/>
  <c r="I37" i="1" s="1"/>
  <c r="J93" i="1" l="1"/>
  <c r="I139" i="1"/>
  <c r="J97" i="1"/>
  <c r="J82" i="1"/>
  <c r="J84" i="1"/>
  <c r="J42" i="1"/>
  <c r="J81" i="1"/>
  <c r="J91" i="1"/>
  <c r="J96" i="1"/>
  <c r="J79" i="1"/>
  <c r="J94" i="1"/>
  <c r="J43" i="1"/>
  <c r="J92" i="1"/>
  <c r="I80" i="1"/>
  <c r="J80" i="1" s="1"/>
  <c r="J90" i="1"/>
  <c r="J98" i="1" s="1"/>
  <c r="I100" i="1" s="1"/>
  <c r="I114" i="1" s="1"/>
  <c r="I116" i="1" s="1"/>
  <c r="I142" i="1" s="1"/>
  <c r="I44" i="1" l="1"/>
  <c r="I85" i="1"/>
  <c r="I141" i="1" s="1"/>
  <c r="I72" i="1" l="1"/>
  <c r="J50" i="1"/>
  <c r="J54" i="1"/>
  <c r="J53" i="1"/>
  <c r="J55" i="1"/>
  <c r="J52" i="1"/>
  <c r="J51" i="1"/>
  <c r="J49" i="1"/>
  <c r="J48" i="1"/>
  <c r="J56" i="1" l="1"/>
  <c r="I73" i="1" s="1"/>
  <c r="I75" i="1"/>
  <c r="I140" i="1" s="1"/>
  <c r="I144" i="1" s="1"/>
  <c r="J128" i="1" l="1"/>
  <c r="J129" i="1" l="1"/>
  <c r="J131" i="1"/>
  <c r="J133" i="1" l="1"/>
  <c r="J132" i="1"/>
  <c r="J134" i="1" s="1"/>
  <c r="I145" i="1" s="1"/>
  <c r="I146" i="1" s="1"/>
  <c r="C151" i="1" s="1"/>
  <c r="F151" i="1" s="1"/>
  <c r="I151" i="1" s="1"/>
  <c r="I152" i="1" s="1"/>
</calcChain>
</file>

<file path=xl/sharedStrings.xml><?xml version="1.0" encoding="utf-8"?>
<sst xmlns="http://schemas.openxmlformats.org/spreadsheetml/2006/main" count="262" uniqueCount="162">
  <si>
    <t>TRIBUNAL REGIONAL DO TRABALHO DA 3ª REGIÃO</t>
  </si>
  <si>
    <t>PLANILHA DE CUSTOS E FORMAÇÃO DE PREÇOS</t>
  </si>
  <si>
    <t xml:space="preserve">Processo nº: </t>
  </si>
  <si>
    <t xml:space="preserve">Licitação nº: </t>
  </si>
  <si>
    <t xml:space="preserve">Pregão nº: </t>
  </si>
  <si>
    <t>Data do Pregão:</t>
  </si>
  <si>
    <t>DD/MM/AAAA</t>
  </si>
  <si>
    <t>Horário:</t>
  </si>
  <si>
    <t>XX:XX</t>
  </si>
  <si>
    <t>DISCRIMINAÇÃO DOS SERVIÇOS (DADOS REFERENTES À CONTRATAÇÃO)</t>
  </si>
  <si>
    <t>Preencher apenas células em amarelo</t>
  </si>
  <si>
    <t>A</t>
  </si>
  <si>
    <t>Data de apresentação da proposta (dia/mês/ano)</t>
  </si>
  <si>
    <t>B</t>
  </si>
  <si>
    <t>Município/ UF</t>
  </si>
  <si>
    <t>C</t>
  </si>
  <si>
    <t>Ano Acordo, Convenção ou Sentença Normativa em Dissídio Coletivo</t>
  </si>
  <si>
    <t>D</t>
  </si>
  <si>
    <t>Nº de meses de execução contratual</t>
  </si>
  <si>
    <t>MÃO-DE-OBRA</t>
  </si>
  <si>
    <t>MÃO-DE-OBRA VINCULADA À EXECUÇÃO CONTRATUAL</t>
  </si>
  <si>
    <t>Dados complementares para composição dos custos referente à mão-de-obra</t>
  </si>
  <si>
    <t>Tipo do serviço</t>
  </si>
  <si>
    <t>Classificação Brasileira de Ocupações (CBO)</t>
  </si>
  <si>
    <t>Salário Normativo da Categoria Profissional</t>
  </si>
  <si>
    <t xml:space="preserve">Categoria profissional </t>
  </si>
  <si>
    <t>Data-base da categoria</t>
  </si>
  <si>
    <t>MÓDULO 01: COMPOSIÇÃO DA REMUNERAÇÃO</t>
  </si>
  <si>
    <t>Composição da remuneração</t>
  </si>
  <si>
    <t>Valor (R$)</t>
  </si>
  <si>
    <t>Salário-base</t>
  </si>
  <si>
    <t>Adicional de periculosidade</t>
  </si>
  <si>
    <t>Sim/Não</t>
  </si>
  <si>
    <t>N</t>
  </si>
  <si>
    <t>Percentual</t>
  </si>
  <si>
    <t>Adicional de insalubridade</t>
  </si>
  <si>
    <t>Salário Mín.</t>
  </si>
  <si>
    <t>Grau</t>
  </si>
  <si>
    <t>R$</t>
  </si>
  <si>
    <t>Adicional noturno</t>
  </si>
  <si>
    <t>Horas not.</t>
  </si>
  <si>
    <t>Adicional</t>
  </si>
  <si>
    <t>E</t>
  </si>
  <si>
    <t>Adicional de hora noturna reduzida</t>
  </si>
  <si>
    <t>Valor hora not. (min)</t>
  </si>
  <si>
    <t>Adicional HE</t>
  </si>
  <si>
    <t>F</t>
  </si>
  <si>
    <t>Outros (especificar)</t>
  </si>
  <si>
    <t>TOTAL DA REMUNERAÇÃO</t>
  </si>
  <si>
    <t>MÓDULO 02: ENCARGOS E BENEFÍCIOS ANUAIS, MENSAIS E DIÁRIOS</t>
  </si>
  <si>
    <t>Submódulo 2.1 - 13º (décimo terceiro) salário e adicional de férias</t>
  </si>
  <si>
    <t>2.1</t>
  </si>
  <si>
    <t>13º salário e adicional de férias</t>
  </si>
  <si>
    <t>(%)</t>
  </si>
  <si>
    <t xml:space="preserve">13º salário </t>
  </si>
  <si>
    <t>Adicional de férias</t>
  </si>
  <si>
    <t xml:space="preserve">TOTAL </t>
  </si>
  <si>
    <t>Submódulo 2.2 - Encargos previdenciários (GPS), Fundo de Garantia por Tempo de Serviço (FGTS) e outras contribuições</t>
  </si>
  <si>
    <t>2.2</t>
  </si>
  <si>
    <t>GPS, FGTS e outras contribuições</t>
  </si>
  <si>
    <t>INSS</t>
  </si>
  <si>
    <t>Salário Educação</t>
  </si>
  <si>
    <t>Seguro Acidente do Trabalho (RATxFAP)</t>
  </si>
  <si>
    <t>RAT</t>
  </si>
  <si>
    <t>FAP</t>
  </si>
  <si>
    <t>SESC ou SESI</t>
  </si>
  <si>
    <t>SENAI ou SENAC</t>
  </si>
  <si>
    <t>SEBRAE</t>
  </si>
  <si>
    <t>G</t>
  </si>
  <si>
    <t>INCRA</t>
  </si>
  <si>
    <t>H</t>
  </si>
  <si>
    <t>FGTS</t>
  </si>
  <si>
    <t>TOTAL</t>
  </si>
  <si>
    <t>Submódulo 2.3 - Benefícios Mensais e Diários</t>
  </si>
  <si>
    <t>2.3</t>
  </si>
  <si>
    <t>Benefícios Mensais e Diários</t>
  </si>
  <si>
    <t>Transporte</t>
  </si>
  <si>
    <t>SIM/NÃO</t>
  </si>
  <si>
    <t>Valor</t>
  </si>
  <si>
    <t>Passagens</t>
  </si>
  <si>
    <t>Dias</t>
  </si>
  <si>
    <t>Desconto</t>
  </si>
  <si>
    <t>Auxílio-Refeição/Alimentação</t>
  </si>
  <si>
    <t>Assistência Médica e Familiar</t>
  </si>
  <si>
    <r>
      <rPr>
        <sz val="10"/>
        <rFont val="Arial"/>
        <family val="2"/>
        <charset val="1"/>
      </rPr>
      <t>Seguro de vida, invalidez e funeral</t>
    </r>
    <r>
      <rPr>
        <vertAlign val="superscript"/>
        <sz val="10"/>
        <rFont val="Arial"/>
        <family val="2"/>
        <charset val="1"/>
      </rPr>
      <t xml:space="preserve"> </t>
    </r>
    <r>
      <rPr>
        <vertAlign val="superscript"/>
        <sz val="9"/>
        <rFont val="Arial"/>
        <family val="2"/>
        <charset val="1"/>
      </rPr>
      <t>1</t>
    </r>
  </si>
  <si>
    <t>Contribuição Assistencial Patronal (CAP)</t>
  </si>
  <si>
    <t>Outros (especificar) - Programa de Assistência Odontológica- PAO</t>
  </si>
  <si>
    <t>QUADRO RESUMO DO MÓDULO 2 - ENCARGOS E BENEFÍCIOS ANUAIS, MENSAIS E DIÁRIOS</t>
  </si>
  <si>
    <t>Encargos e Benefícios Anuais, Mensais e Diários</t>
  </si>
  <si>
    <t>13º (décimo terceiro) Salário e Adicional de Férias</t>
  </si>
  <si>
    <t xml:space="preserve">MÓDULO 03: PROVISÃO PARA RESCISÃO </t>
  </si>
  <si>
    <t>Provisão para Rescisão</t>
  </si>
  <si>
    <t>Aviso Prévio Indenizado</t>
  </si>
  <si>
    <t>Estimativa anual</t>
  </si>
  <si>
    <t>Incidência do FGTS sobre o Aviso Prévio Indenizado</t>
  </si>
  <si>
    <t>Multa do FGTS sobre o Aviso Prévio Indenizado</t>
  </si>
  <si>
    <t>Aviso Prévio Trabalhado</t>
  </si>
  <si>
    <t>Estimativa contrato</t>
  </si>
  <si>
    <t>Incidência de GPS, FGTS e outras contribuições sobre o Aviso Prévio Trabalhado</t>
  </si>
  <si>
    <t>Multa do FGTS sobre o Aviso Prévio Trabalhado</t>
  </si>
  <si>
    <t>MÓDULO 04: CUSTO DE REPOSIÇÃO DO PROFISSIONAL AUSENTE</t>
  </si>
  <si>
    <t>Submódulo 4.1 - Substituto nas Ausências Legais</t>
  </si>
  <si>
    <t>4.1</t>
  </si>
  <si>
    <t>Substituto nas Ausências Legais</t>
  </si>
  <si>
    <t>Substituto na cobertura de Férias</t>
  </si>
  <si>
    <t xml:space="preserve">Substituto na cobertura de Ausências Legais </t>
  </si>
  <si>
    <t>Dias por ano</t>
  </si>
  <si>
    <t>Substituto na cobertura de Licença-Paternidade</t>
  </si>
  <si>
    <t>Substituto na cobertura de Ausência por acidente de trabalho</t>
  </si>
  <si>
    <t>Substituto na cobertura de Afastamento Maternidade</t>
  </si>
  <si>
    <t>Proporção de mulheres</t>
  </si>
  <si>
    <t>Substituto na cobertura de Ausência por doença</t>
  </si>
  <si>
    <t>Outros (Especificar)</t>
  </si>
  <si>
    <t>SUBTOTAL</t>
  </si>
  <si>
    <t>Incidência de GPS, FGTS e outras contribuições sobre o Custo de Reposição do PA</t>
  </si>
  <si>
    <t>Submódulo 4.2 - Intrajornada</t>
  </si>
  <si>
    <t>4.2</t>
  </si>
  <si>
    <t>Intervalo para repouso ou alimentação</t>
  </si>
  <si>
    <t xml:space="preserve">Intervalo para repouso ou alimentação </t>
  </si>
  <si>
    <t>Divisor</t>
  </si>
  <si>
    <t>Duração (h)</t>
  </si>
  <si>
    <t>Tem substituto?</t>
  </si>
  <si>
    <t>Incidência de GPS, FGTS e outras contribuições sobre Intrajornada</t>
  </si>
  <si>
    <t>QUADRO RESUMO DO MÓDULO 4 - CUSTO DE REPOSIÇÃO DO PROFISSIONAL AUSENTE</t>
  </si>
  <si>
    <t>Custo de Reposição do Profissional Ausente</t>
  </si>
  <si>
    <t>Intrajornada</t>
  </si>
  <si>
    <t>MÓDULO 05: INSUMOS DIVERSOS</t>
  </si>
  <si>
    <t>Insumos Diversos</t>
  </si>
  <si>
    <t>Uniformes (custo mensal por empregado)</t>
  </si>
  <si>
    <t>Materiais (custo mensal por empregado)</t>
  </si>
  <si>
    <t>Equipamentos (custo mensal por empregado)</t>
  </si>
  <si>
    <t>MÓDULO 6: CUSTOS INDIRETOS, TRIBUTOS E LUCRO</t>
  </si>
  <si>
    <t>Custos Indiretos, Tributos e Lucro</t>
  </si>
  <si>
    <t>Custos indiretos</t>
  </si>
  <si>
    <t>Lucro</t>
  </si>
  <si>
    <t>Tributos</t>
  </si>
  <si>
    <t>C.1</t>
  </si>
  <si>
    <t>Tributos Federais</t>
  </si>
  <si>
    <t>PIS</t>
  </si>
  <si>
    <t>C.2</t>
  </si>
  <si>
    <t>COFINS</t>
  </si>
  <si>
    <t>C.3</t>
  </si>
  <si>
    <t>Tibutos Municipais</t>
  </si>
  <si>
    <t>ISSQN</t>
  </si>
  <si>
    <t>QUADRO-RESUMO DO CUSTO POR EMPREGADO</t>
  </si>
  <si>
    <t>Mão-de-obra vinculada 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</si>
  <si>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</si>
  <si>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</si>
  <si>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</si>
  <si>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– Custo de Reposição do Profissional Ausente</t>
  </si>
  <si>
    <t>Módulo 5 – Insumos Diversos</t>
  </si>
  <si>
    <t>SUBTOTAL (A+B+C+D+E)</t>
  </si>
  <si>
    <t>Módulo 6 – Custos indiretos, tributos e lucro</t>
  </si>
  <si>
    <t>VALOR TOTAL POR EMPREGADO</t>
  </si>
  <si>
    <t>QUADRO-RESUMO DO VALOR MENSAL DOS SERVIÇOS</t>
  </si>
  <si>
    <t>Tipo de Serviço (A)</t>
  </si>
  <si>
    <t>Valor Proposto por Empregado (B)</t>
  </si>
  <si>
    <t>Qtde. de Empregados por Posto (C )</t>
  </si>
  <si>
    <t>Valor Proposto por Posto (D) = (B x C)</t>
  </si>
  <si>
    <t>Qtde. de Postos (E)</t>
  </si>
  <si>
    <t>Valor Total do Serviço           (F) = (D x E)</t>
  </si>
  <si>
    <t>VALOR MENSAL DOS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</si>
</sst>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 &quot;* #,##0.00_-;&quot;-R$ &quot;* #,##0.00_-;_-&quot;R$ &quot;* \-??_-;_-@_-"/>
    <numFmt numFmtId="165" formatCode="d/m/yyyy"/>
    <numFmt numFmtId="166" formatCode="&quot;R$ &quot;#,##0.00"/>
    <numFmt numFmtId="167" formatCode="_-* #,##0.00_-;\-* #,##0.00_-;_-* \-??_-;_-@_-"/>
    <numFmt numFmtId="168" formatCode="0.0000"/>
    <numFmt numFmtId="169" formatCode="_-[$R$-416]\ * #,##0.00_-;\-[$R$-416]\ * #,##0.00_-;_-[$R$-416]\ * \-??_-;_-@_-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0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u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1" fillId="0" borderId="0" applyBorder="0" applyProtection="0"/>
    <xf numFmtId="9" fontId="11" fillId="0" borderId="0" applyBorder="0" applyProtection="0"/>
    <xf numFmtId="164" fontId="11" fillId="0" borderId="0" applyBorder="0" applyProtection="0"/>
  </cellStyleXfs>
  <cellXfs count="157">
    <xf numFmtId="0" fontId="0" fillId="0" borderId="0" xfId="0"/>
    <xf numFmtId="0" fontId="1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3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1" xfId="0" applyFont="1" applyBorder="1" applyAlignment="1">
      <alignment horizontal="center"/>
    </xf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2" borderId="1" xfId="0" applyFont="1" applyFill="1" applyBorder="1" applyAlignment="1">
      <alignment horizontal="center"/>
    </xf>
    <xf numFmtId="3" fontId="1" fillId="0" borderId="1" xfId="1" applyNumberFormat="1" applyFont="1" applyBorder="1" applyAlignment="1" applyProtection="1">
      <alignment horizontal="center"/>
    </xf>
    <xf numFmtId="9" fontId="1" fillId="0" borderId="1" xfId="2" applyFont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/>
    <xf numFmtId="164" fontId="1" fillId="0" borderId="1" xfId="1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164" fontId="1" fillId="0" borderId="1" xfId="1" applyFont="1" applyBorder="1" applyProtection="1"/>
    <xf numFmtId="9" fontId="1" fillId="4" borderId="1" xfId="2" applyFont="1" applyFill="1" applyBorder="1" applyAlignment="1" applyProtection="1">
      <alignment horizontal="center"/>
      <protection locked="0"/>
    </xf>
    <xf numFmtId="3" fontId="1" fillId="4" borderId="1" xfId="1" applyNumberFormat="1" applyFont="1" applyFill="1" applyBorder="1" applyAlignment="1" applyProtection="1">
      <alignment horizontal="center"/>
      <protection locked="0"/>
    </xf>
    <xf numFmtId="3" fontId="1" fillId="0" borderId="1" xfId="1" applyNumberFormat="1" applyFont="1" applyBorder="1" applyAlignment="1" applyProtection="1">
      <alignment horizontal="center" vertical="center" wrapText="1"/>
    </xf>
    <xf numFmtId="9" fontId="11" fillId="4" borderId="1" xfId="2" applyFill="1" applyBorder="1" applyAlignment="1" applyProtection="1">
      <alignment horizontal="center" vertical="center"/>
      <protection locked="0"/>
    </xf>
    <xf numFmtId="164" fontId="3" fillId="5" borderId="1" xfId="1" applyFont="1" applyFill="1" applyBorder="1" applyAlignment="1" applyProtection="1">
      <alignment horizontal="left"/>
    </xf>
    <xf numFmtId="0" fontId="3" fillId="5" borderId="1" xfId="0" applyFont="1" applyFill="1" applyBorder="1"/>
    <xf numFmtId="10" fontId="1" fillId="0" borderId="1" xfId="2" applyNumberFormat="1" applyFont="1" applyBorder="1" applyAlignment="1" applyProtection="1">
      <alignment horizontal="center"/>
    </xf>
    <xf numFmtId="164" fontId="1" fillId="4" borderId="1" xfId="0" applyNumberFormat="1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64" fontId="1" fillId="4" borderId="1" xfId="1" applyFont="1" applyFill="1" applyBorder="1" applyAlignment="1" applyProtection="1">
      <alignment horizontal="left"/>
    </xf>
    <xf numFmtId="167" fontId="1" fillId="2" borderId="0" xfId="0" applyNumberFormat="1" applyFont="1" applyFill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2" xfId="0" applyFont="1" applyBorder="1"/>
    <xf numFmtId="0" fontId="4" fillId="0" borderId="3" xfId="0" applyFont="1" applyBorder="1"/>
    <xf numFmtId="10" fontId="11" fillId="4" borderId="1" xfId="2" applyNumberForma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168" fontId="4" fillId="4" borderId="1" xfId="0" applyNumberFormat="1" applyFont="1" applyFill="1" applyBorder="1" applyAlignment="1" applyProtection="1">
      <alignment horizontal="center"/>
      <protection locked="0"/>
    </xf>
    <xf numFmtId="10" fontId="1" fillId="0" borderId="7" xfId="2" applyNumberFormat="1" applyFont="1" applyBorder="1" applyAlignment="1" applyProtection="1">
      <alignment horizontal="center"/>
    </xf>
    <xf numFmtId="10" fontId="1" fillId="0" borderId="0" xfId="2" applyNumberFormat="1" applyFont="1" applyBorder="1" applyAlignment="1" applyProtection="1">
      <alignment horizontal="center"/>
      <protection locked="0"/>
    </xf>
    <xf numFmtId="10" fontId="3" fillId="5" borderId="1" xfId="0" applyNumberFormat="1" applyFont="1" applyFill="1" applyBorder="1" applyAlignment="1">
      <alignment horizontal="center"/>
    </xf>
    <xf numFmtId="164" fontId="1" fillId="4" borderId="1" xfId="1" applyFont="1" applyFill="1" applyBorder="1" applyProtection="1"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9" fontId="11" fillId="4" borderId="1" xfId="2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9" fontId="4" fillId="4" borderId="3" xfId="0" applyNumberFormat="1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>
      <alignment horizontal="center"/>
    </xf>
    <xf numFmtId="164" fontId="1" fillId="0" borderId="0" xfId="1" applyFont="1" applyBorder="1" applyProtection="1">
      <protection locked="0"/>
    </xf>
    <xf numFmtId="168" fontId="1" fillId="2" borderId="0" xfId="0" applyNumberFormat="1" applyFont="1" applyFill="1" applyProtection="1">
      <protection locked="0"/>
    </xf>
    <xf numFmtId="2" fontId="4" fillId="4" borderId="3" xfId="0" applyNumberFormat="1" applyFont="1" applyFill="1" applyBorder="1" applyAlignment="1" applyProtection="1">
      <alignment horizontal="center"/>
      <protection locked="0"/>
    </xf>
    <xf numFmtId="10" fontId="4" fillId="4" borderId="3" xfId="0" applyNumberFormat="1" applyFont="1" applyFill="1" applyBorder="1" applyAlignment="1" applyProtection="1">
      <alignment horizontal="center"/>
      <protection locked="0"/>
    </xf>
    <xf numFmtId="10" fontId="1" fillId="4" borderId="1" xfId="2" applyNumberFormat="1" applyFont="1" applyFill="1" applyBorder="1" applyAlignment="1" applyProtection="1">
      <alignment horizontal="center"/>
      <protection locked="0"/>
    </xf>
    <xf numFmtId="10" fontId="4" fillId="5" borderId="1" xfId="2" applyNumberFormat="1" applyFont="1" applyFill="1" applyBorder="1" applyAlignment="1" applyProtection="1">
      <alignment horizontal="center"/>
    </xf>
    <xf numFmtId="164" fontId="1" fillId="5" borderId="1" xfId="0" applyNumberFormat="1" applyFont="1" applyFill="1" applyBorder="1" applyAlignment="1">
      <alignment horizontal="center"/>
    </xf>
    <xf numFmtId="10" fontId="4" fillId="0" borderId="1" xfId="2" applyNumberFormat="1" applyFont="1" applyBorder="1" applyAlignment="1" applyProtection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4" fontId="4" fillId="4" borderId="1" xfId="1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0" fontId="4" fillId="4" borderId="1" xfId="0" applyNumberFormat="1" applyFont="1" applyFill="1" applyBorder="1" applyAlignment="1" applyProtection="1">
      <alignment horizontal="center"/>
      <protection locked="0"/>
    </xf>
    <xf numFmtId="4" fontId="4" fillId="2" borderId="0" xfId="0" applyNumberFormat="1" applyFont="1" applyFill="1" applyProtection="1">
      <protection locked="0"/>
    </xf>
    <xf numFmtId="0" fontId="4" fillId="2" borderId="2" xfId="0" applyFont="1" applyFill="1" applyBorder="1"/>
    <xf numFmtId="0" fontId="4" fillId="2" borderId="7" xfId="0" applyFont="1" applyFill="1" applyBorder="1"/>
    <xf numFmtId="10" fontId="4" fillId="4" borderId="7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5" borderId="1" xfId="0" applyFont="1" applyFill="1" applyBorder="1"/>
    <xf numFmtId="164" fontId="8" fillId="4" borderId="1" xfId="1" applyFont="1" applyFill="1" applyBorder="1" applyAlignment="1" applyProtection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Protection="1"/>
    <xf numFmtId="166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6" fontId="3" fillId="5" borderId="1" xfId="0" applyNumberFormat="1" applyFont="1" applyFill="1" applyBorder="1" applyAlignment="1">
      <alignment horizontal="center"/>
    </xf>
    <xf numFmtId="164" fontId="4" fillId="4" borderId="1" xfId="1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164" fontId="4" fillId="0" borderId="1" xfId="1" applyFont="1" applyBorder="1" applyAlignment="1" applyProtection="1">
      <alignment horizontal="left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4" fontId="4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164" fontId="3" fillId="5" borderId="1" xfId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9" fontId="4" fillId="4" borderId="1" xfId="1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0" borderId="1" xfId="2" applyNumberFormat="1" applyFont="1" applyBorder="1" applyAlignment="1" applyProtection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9" fontId="11" fillId="4" borderId="1" xfId="2" applyFill="1" applyBorder="1" applyAlignment="1" applyProtection="1">
      <alignment horizontal="center" vertical="center"/>
      <protection locked="0"/>
    </xf>
    <xf numFmtId="9" fontId="1" fillId="4" borderId="1" xfId="0" applyNumberFormat="1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1" fillId="4" borderId="1" xfId="2" applyNumberFormat="1" applyFont="1" applyFill="1" applyBorder="1" applyAlignment="1" applyProtection="1">
      <alignment horizontal="center" vertical="center"/>
    </xf>
    <xf numFmtId="3" fontId="1" fillId="4" borderId="1" xfId="1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>
      <alignment horizontal="center"/>
    </xf>
    <xf numFmtId="164" fontId="3" fillId="6" borderId="1" xfId="1" applyFont="1" applyFill="1" applyBorder="1" applyAlignment="1" applyProtection="1">
      <alignment horizontal="left"/>
    </xf>
    <xf numFmtId="0" fontId="3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4" borderId="1" xfId="1" applyFont="1" applyFill="1" applyBorder="1" applyAlignment="1" applyProtection="1">
      <alignment horizontal="left"/>
    </xf>
    <xf numFmtId="164" fontId="1" fillId="5" borderId="1" xfId="1" applyFont="1" applyFill="1" applyBorder="1" applyAlignment="1" applyProtection="1">
      <alignment horizontal="left"/>
    </xf>
    <xf numFmtId="164" fontId="8" fillId="5" borderId="1" xfId="1" applyFont="1" applyFill="1" applyBorder="1" applyAlignment="1" applyProtection="1">
      <alignment horizontal="left"/>
    </xf>
    <xf numFmtId="0" fontId="5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Texto Explicativo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659520</xdr:colOff>
      <xdr:row>0</xdr:row>
      <xdr:rowOff>36720</xdr:rowOff>
    </xdr:from>
    <xdr:to>
      <xdr:col>4</xdr:col>
      <xdr:colOff>208080</xdr:colOff>
      <xdr:row>2</xdr:row>
      <xdr:rowOff>27000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872600" y="36720"/>
          <a:ext cx="526320" cy="371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2"/>
  <sheetViews>
    <sheetView tabSelected="1" view="pageBreakPreview" topLeftCell="A88" zoomScale="110" zoomScaleNormal="110" zoomScalePageLayoutView="110" workbookViewId="0">
      <selection activeCell="B114" sqref="B114:H114"/>
    </sheetView>
  </sheetViews>
  <sheetFormatPr defaultRowHeight="15" x14ac:dyDescent="0.25"/>
  <cols>
    <col min="1" max="1" width="3.140625" style="15" customWidth="1"/>
    <col min="2" max="2" width="16.5703125" style="16" customWidth="1"/>
    <col min="3" max="3" width="40" style="16" customWidth="1"/>
    <col min="4" max="4" width="13.85546875" style="16" customWidth="1"/>
    <col min="5" max="5" width="13.7109375" style="16" customWidth="1"/>
    <col min="6" max="6" width="10.5703125" style="16" customWidth="1"/>
    <col min="7" max="7" width="11.140625" style="16" customWidth="1"/>
    <col min="8" max="8" width="10.5703125" style="16" customWidth="1"/>
    <col min="9" max="9" width="10.28515625" style="16" customWidth="1"/>
    <col min="10" max="10" width="13.28515625" style="16" customWidth="1"/>
    <col min="11" max="11" width="10.7109375" style="17" customWidth="1"/>
    <col min="12" max="12" width="14.42578125" style="17" customWidth="1"/>
    <col min="13" max="48" width="9.140625" style="17" customWidth="1"/>
    <col min="49" max="1025" width="9.140625" style="16" customWidth="1"/>
  </cols>
  <sheetData>
    <row r="1" spans="1:12" ht="1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2" ht="1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2" ht="1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21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2" ht="15" customHeight="1" x14ac:dyDescent="0.25">
      <c r="A5" s="18"/>
      <c r="B5" s="19" t="s">
        <v>2</v>
      </c>
      <c r="C5" s="12"/>
      <c r="D5" s="12"/>
      <c r="E5" s="12"/>
      <c r="F5" s="12"/>
      <c r="G5" s="12"/>
      <c r="H5" s="12"/>
      <c r="I5" s="12"/>
      <c r="J5" s="12"/>
    </row>
    <row r="6" spans="1:12" ht="15" customHeight="1" x14ac:dyDescent="0.25">
      <c r="A6" s="18"/>
      <c r="B6" s="19" t="s">
        <v>3</v>
      </c>
      <c r="C6" s="11"/>
      <c r="D6" s="11"/>
      <c r="E6" s="20"/>
      <c r="F6" s="21" t="s">
        <v>4</v>
      </c>
      <c r="G6" s="21"/>
      <c r="H6" s="22"/>
      <c r="I6" s="22"/>
      <c r="J6" s="22"/>
    </row>
    <row r="7" spans="1:12" ht="15" customHeight="1" x14ac:dyDescent="0.25">
      <c r="A7" s="18"/>
      <c r="B7" s="19" t="s">
        <v>5</v>
      </c>
      <c r="C7" s="21" t="s">
        <v>6</v>
      </c>
      <c r="D7" s="22" t="s">
        <v>7</v>
      </c>
      <c r="E7" s="22"/>
      <c r="F7" s="21" t="s">
        <v>8</v>
      </c>
      <c r="G7" s="22"/>
      <c r="H7" s="22"/>
      <c r="I7" s="22"/>
      <c r="J7" s="22"/>
    </row>
    <row r="8" spans="1:12" ht="1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2" ht="15" customHeight="1" x14ac:dyDescent="0.25">
      <c r="A9" s="9" t="s">
        <v>9</v>
      </c>
      <c r="B9" s="9"/>
      <c r="C9" s="9"/>
      <c r="D9" s="9"/>
      <c r="E9" s="9"/>
      <c r="F9" s="9"/>
      <c r="G9" s="9"/>
      <c r="H9" s="9"/>
      <c r="I9" s="9"/>
      <c r="J9" s="9"/>
      <c r="L9" s="23" t="s">
        <v>10</v>
      </c>
    </row>
    <row r="10" spans="1:12" ht="15" customHeight="1" x14ac:dyDescent="0.25">
      <c r="A10" s="24" t="s">
        <v>11</v>
      </c>
      <c r="B10" s="8" t="s">
        <v>12</v>
      </c>
      <c r="C10" s="8"/>
      <c r="D10" s="8"/>
      <c r="E10" s="8"/>
      <c r="F10" s="8"/>
      <c r="G10" s="8"/>
      <c r="H10" s="7"/>
      <c r="I10" s="7"/>
      <c r="J10" s="7"/>
    </row>
    <row r="11" spans="1:12" ht="15" customHeight="1" x14ac:dyDescent="0.25">
      <c r="A11" s="24" t="s">
        <v>13</v>
      </c>
      <c r="B11" s="8" t="s">
        <v>14</v>
      </c>
      <c r="C11" s="8"/>
      <c r="D11" s="8"/>
      <c r="E11" s="8"/>
      <c r="F11" s="8"/>
      <c r="G11" s="8"/>
      <c r="H11" s="6"/>
      <c r="I11" s="6"/>
      <c r="J11" s="6"/>
    </row>
    <row r="12" spans="1:12" ht="15" customHeight="1" x14ac:dyDescent="0.25">
      <c r="A12" s="26" t="s">
        <v>15</v>
      </c>
      <c r="B12" s="8" t="s">
        <v>16</v>
      </c>
      <c r="C12" s="8"/>
      <c r="D12" s="8"/>
      <c r="E12" s="8"/>
      <c r="F12" s="8"/>
      <c r="G12" s="8"/>
      <c r="H12" s="5"/>
      <c r="I12" s="5"/>
      <c r="J12" s="5"/>
    </row>
    <row r="13" spans="1:12" ht="15" customHeight="1" x14ac:dyDescent="0.25">
      <c r="A13" s="24" t="s">
        <v>17</v>
      </c>
      <c r="B13" s="28" t="s">
        <v>18</v>
      </c>
      <c r="C13" s="29"/>
      <c r="D13" s="29"/>
      <c r="E13" s="29"/>
      <c r="F13" s="29"/>
      <c r="G13" s="29"/>
      <c r="H13" s="5"/>
      <c r="I13" s="5"/>
      <c r="J13" s="5"/>
    </row>
    <row r="14" spans="1:12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2" ht="1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2" ht="15" customHeight="1" x14ac:dyDescent="0.25">
      <c r="A16" s="9" t="s">
        <v>19</v>
      </c>
      <c r="B16" s="9"/>
      <c r="C16" s="9"/>
      <c r="D16" s="9"/>
      <c r="E16" s="9"/>
      <c r="F16" s="9"/>
      <c r="G16" s="9"/>
      <c r="H16" s="9"/>
      <c r="I16" s="9"/>
      <c r="J16" s="9"/>
    </row>
    <row r="17" spans="1:23" ht="1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23" ht="15" customHeight="1" x14ac:dyDescent="0.25">
      <c r="A18" s="3" t="s">
        <v>20</v>
      </c>
      <c r="B18" s="3"/>
      <c r="C18" s="3"/>
      <c r="D18" s="3"/>
      <c r="E18" s="3"/>
      <c r="F18" s="3"/>
      <c r="G18" s="3"/>
      <c r="H18" s="3"/>
      <c r="I18" s="3"/>
      <c r="J18" s="3"/>
    </row>
    <row r="19" spans="1:23" ht="15" customHeight="1" x14ac:dyDescent="0.25">
      <c r="A19" s="2" t="s">
        <v>21</v>
      </c>
      <c r="B19" s="2"/>
      <c r="C19" s="2"/>
      <c r="D19" s="2"/>
      <c r="E19" s="2"/>
      <c r="F19" s="2"/>
      <c r="G19" s="2"/>
      <c r="H19" s="2"/>
      <c r="I19" s="2"/>
      <c r="J19" s="2"/>
    </row>
    <row r="20" spans="1:23" ht="15" customHeight="1" x14ac:dyDescent="0.25">
      <c r="A20" s="31">
        <v>1</v>
      </c>
      <c r="B20" s="1" t="s">
        <v>22</v>
      </c>
      <c r="C20" s="1"/>
      <c r="D20" s="1"/>
      <c r="E20" s="1"/>
      <c r="F20" s="1"/>
      <c r="G20" s="1"/>
      <c r="H20" s="1"/>
      <c r="I20" s="5"/>
      <c r="J20" s="5"/>
    </row>
    <row r="21" spans="1:23" ht="15" customHeight="1" x14ac:dyDescent="0.25">
      <c r="A21" s="31">
        <v>2</v>
      </c>
      <c r="B21" s="1" t="s">
        <v>23</v>
      </c>
      <c r="C21" s="1"/>
      <c r="D21" s="1"/>
      <c r="E21" s="1"/>
      <c r="F21" s="1"/>
      <c r="G21" s="1"/>
      <c r="H21" s="1"/>
      <c r="I21" s="5"/>
      <c r="J21" s="5"/>
    </row>
    <row r="22" spans="1:23" ht="15" customHeight="1" x14ac:dyDescent="0.25">
      <c r="A22" s="31">
        <v>3</v>
      </c>
      <c r="B22" s="1" t="s">
        <v>24</v>
      </c>
      <c r="C22" s="1"/>
      <c r="D22" s="1"/>
      <c r="E22" s="1"/>
      <c r="F22" s="1"/>
      <c r="G22" s="1"/>
      <c r="H22" s="1"/>
      <c r="I22" s="98"/>
      <c r="J22" s="98"/>
    </row>
    <row r="23" spans="1:23" ht="15" customHeight="1" x14ac:dyDescent="0.25">
      <c r="A23" s="31">
        <v>4</v>
      </c>
      <c r="B23" s="1" t="s">
        <v>25</v>
      </c>
      <c r="C23" s="1"/>
      <c r="D23" s="1"/>
      <c r="E23" s="1"/>
      <c r="F23" s="1"/>
      <c r="G23" s="1"/>
      <c r="H23" s="1"/>
      <c r="I23" s="5"/>
      <c r="J23" s="5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ht="15" customHeight="1" x14ac:dyDescent="0.25">
      <c r="A24" s="31">
        <v>5</v>
      </c>
      <c r="B24" s="1" t="s">
        <v>26</v>
      </c>
      <c r="C24" s="1"/>
      <c r="D24" s="1"/>
      <c r="E24" s="1"/>
      <c r="F24" s="1"/>
      <c r="G24" s="1"/>
      <c r="H24" s="1"/>
      <c r="I24" s="7"/>
      <c r="J24" s="7"/>
    </row>
    <row r="25" spans="1:23" ht="15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</row>
    <row r="26" spans="1:23" ht="15" customHeight="1" x14ac:dyDescent="0.25">
      <c r="A26" s="100" t="s">
        <v>27</v>
      </c>
      <c r="B26" s="100"/>
      <c r="C26" s="100"/>
      <c r="D26" s="100"/>
      <c r="E26" s="100"/>
      <c r="F26" s="100"/>
      <c r="G26" s="100"/>
      <c r="H26" s="100"/>
      <c r="I26" s="100"/>
      <c r="J26" s="100"/>
    </row>
    <row r="27" spans="1:23" ht="15" customHeight="1" x14ac:dyDescent="0.25">
      <c r="A27" s="30">
        <v>1</v>
      </c>
      <c r="B27" s="101" t="s">
        <v>28</v>
      </c>
      <c r="C27" s="101"/>
      <c r="D27" s="101"/>
      <c r="E27" s="101"/>
      <c r="F27" s="101"/>
      <c r="G27" s="101"/>
      <c r="H27" s="101"/>
      <c r="I27" s="102" t="s">
        <v>29</v>
      </c>
      <c r="J27" s="102"/>
    </row>
    <row r="28" spans="1:23" ht="15" customHeight="1" x14ac:dyDescent="0.25">
      <c r="A28" s="31" t="s">
        <v>11</v>
      </c>
      <c r="B28" s="8" t="s">
        <v>30</v>
      </c>
      <c r="C28" s="8"/>
      <c r="D28" s="8"/>
      <c r="E28" s="8"/>
      <c r="F28" s="8"/>
      <c r="G28" s="8"/>
      <c r="H28" s="8"/>
      <c r="I28" s="103"/>
      <c r="J28" s="103"/>
      <c r="K28" s="33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3" ht="15" customHeight="1" x14ac:dyDescent="0.25">
      <c r="A29" s="34" t="s">
        <v>13</v>
      </c>
      <c r="B29" s="35" t="s">
        <v>31</v>
      </c>
      <c r="C29" s="36"/>
      <c r="D29" s="37"/>
      <c r="E29" s="38" t="s">
        <v>32</v>
      </c>
      <c r="F29" s="25" t="s">
        <v>33</v>
      </c>
      <c r="G29" s="39" t="s">
        <v>34</v>
      </c>
      <c r="H29" s="40">
        <v>0.3</v>
      </c>
      <c r="I29" s="105">
        <f>IF(F29="N",0,ROUND(I28*H29,2))</f>
        <v>0</v>
      </c>
      <c r="J29" s="105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3" ht="15" customHeight="1" x14ac:dyDescent="0.25">
      <c r="A30" s="106" t="s">
        <v>15</v>
      </c>
      <c r="B30" s="107" t="s">
        <v>35</v>
      </c>
      <c r="C30" s="107"/>
      <c r="D30" s="107"/>
      <c r="E30" s="108" t="s">
        <v>32</v>
      </c>
      <c r="F30" s="109" t="s">
        <v>33</v>
      </c>
      <c r="G30" s="42" t="s">
        <v>36</v>
      </c>
      <c r="H30" s="43" t="s">
        <v>37</v>
      </c>
      <c r="I30" s="110">
        <f>IF(F30="N",0,ROUND(G31*H31,2))</f>
        <v>0</v>
      </c>
      <c r="J30" s="110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ht="15" customHeight="1" x14ac:dyDescent="0.25">
      <c r="A31" s="106"/>
      <c r="B31" s="107"/>
      <c r="C31" s="107"/>
      <c r="D31" s="107"/>
      <c r="E31" s="108"/>
      <c r="F31" s="109"/>
      <c r="G31" s="45" t="s">
        <v>38</v>
      </c>
      <c r="H31" s="46">
        <v>0.4</v>
      </c>
      <c r="I31" s="110"/>
      <c r="J31" s="110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3" ht="15" customHeight="1" x14ac:dyDescent="0.25">
      <c r="A32" s="106" t="s">
        <v>17</v>
      </c>
      <c r="B32" s="111" t="s">
        <v>39</v>
      </c>
      <c r="C32" s="111"/>
      <c r="D32" s="111"/>
      <c r="E32" s="112" t="s">
        <v>32</v>
      </c>
      <c r="F32" s="109" t="s">
        <v>33</v>
      </c>
      <c r="G32" s="45" t="s">
        <v>40</v>
      </c>
      <c r="H32" s="45" t="s">
        <v>41</v>
      </c>
      <c r="I32" s="110">
        <f>IF(F32="N",0,ROUND(($I$28+$I$29)*$G$33/12*$H$33,2))</f>
        <v>0</v>
      </c>
      <c r="J32" s="110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ht="15" customHeight="1" x14ac:dyDescent="0.25">
      <c r="A33" s="106"/>
      <c r="B33" s="111"/>
      <c r="C33" s="111"/>
      <c r="D33" s="111"/>
      <c r="E33" s="112"/>
      <c r="F33" s="109"/>
      <c r="G33" s="47">
        <v>9</v>
      </c>
      <c r="H33" s="46">
        <v>0.2</v>
      </c>
      <c r="I33" s="110"/>
      <c r="J33" s="110"/>
      <c r="L33" s="44"/>
      <c r="M33" s="44"/>
    </row>
    <row r="34" spans="1:23" ht="27" customHeight="1" x14ac:dyDescent="0.25">
      <c r="A34" s="106" t="s">
        <v>42</v>
      </c>
      <c r="B34" s="111" t="s">
        <v>43</v>
      </c>
      <c r="C34" s="111"/>
      <c r="D34" s="111"/>
      <c r="E34" s="112" t="s">
        <v>32</v>
      </c>
      <c r="F34" s="109" t="s">
        <v>33</v>
      </c>
      <c r="G34" s="48" t="s">
        <v>44</v>
      </c>
      <c r="H34" s="48" t="s">
        <v>45</v>
      </c>
      <c r="I34" s="110">
        <f>ROUND(IF(F34="N",0,($I$28+$I$29)*((60-G35)*G33/G35)/12*(100%+H33)*(100%+H35)),2)</f>
        <v>0</v>
      </c>
      <c r="J34" s="110"/>
      <c r="L34" s="44"/>
      <c r="M34" s="44"/>
    </row>
    <row r="35" spans="1:23" ht="15" customHeight="1" x14ac:dyDescent="0.25">
      <c r="A35" s="106"/>
      <c r="B35" s="111"/>
      <c r="C35" s="111"/>
      <c r="D35" s="111"/>
      <c r="E35" s="112"/>
      <c r="F35" s="109"/>
      <c r="G35" s="41">
        <v>52.5</v>
      </c>
      <c r="H35" s="49"/>
      <c r="I35" s="110"/>
      <c r="J35" s="110"/>
      <c r="L35" s="104"/>
      <c r="M35" s="104"/>
      <c r="Q35" s="33"/>
    </row>
    <row r="36" spans="1:23" ht="15" customHeight="1" x14ac:dyDescent="0.25">
      <c r="A36" s="31" t="s">
        <v>46</v>
      </c>
      <c r="B36" s="113" t="s">
        <v>47</v>
      </c>
      <c r="C36" s="113"/>
      <c r="D36" s="113"/>
      <c r="E36" s="113"/>
      <c r="F36" s="113"/>
      <c r="G36" s="113"/>
      <c r="H36" s="113"/>
      <c r="I36" s="103">
        <v>0</v>
      </c>
      <c r="J36" s="103"/>
      <c r="K36" s="33"/>
      <c r="L36" s="104"/>
      <c r="M36" s="104"/>
    </row>
    <row r="37" spans="1:23" ht="15" customHeight="1" x14ac:dyDescent="0.25">
      <c r="A37" s="2" t="s">
        <v>48</v>
      </c>
      <c r="B37" s="2"/>
      <c r="C37" s="2"/>
      <c r="D37" s="2"/>
      <c r="E37" s="2"/>
      <c r="F37" s="2"/>
      <c r="G37" s="2"/>
      <c r="H37" s="2"/>
      <c r="I37" s="114">
        <f>SUM(I28:J36)</f>
        <v>0</v>
      </c>
      <c r="J37" s="114"/>
    </row>
    <row r="38" spans="1:23" ht="15" customHeight="1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32"/>
    </row>
    <row r="39" spans="1:23" ht="15" customHeight="1" x14ac:dyDescent="0.25">
      <c r="A39" s="100" t="s">
        <v>49</v>
      </c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23" ht="15" customHeight="1" x14ac:dyDescent="0.25">
      <c r="A40" s="2" t="s">
        <v>50</v>
      </c>
      <c r="B40" s="2"/>
      <c r="C40" s="2"/>
      <c r="D40" s="2"/>
      <c r="E40" s="2"/>
      <c r="F40" s="2"/>
      <c r="G40" s="2"/>
      <c r="H40" s="2"/>
      <c r="I40" s="2"/>
      <c r="J40" s="2"/>
    </row>
    <row r="41" spans="1:23" ht="15" customHeight="1" x14ac:dyDescent="0.25">
      <c r="A41" s="30" t="s">
        <v>51</v>
      </c>
      <c r="B41" s="101" t="s">
        <v>52</v>
      </c>
      <c r="C41" s="101"/>
      <c r="D41" s="101"/>
      <c r="E41" s="101"/>
      <c r="F41" s="101"/>
      <c r="G41" s="101"/>
      <c r="H41" s="101"/>
      <c r="I41" s="30" t="s">
        <v>53</v>
      </c>
      <c r="J41" s="51" t="s">
        <v>29</v>
      </c>
    </row>
    <row r="42" spans="1:23" ht="15" customHeight="1" x14ac:dyDescent="0.25">
      <c r="A42" s="31" t="s">
        <v>11</v>
      </c>
      <c r="B42" s="1" t="s">
        <v>54</v>
      </c>
      <c r="C42" s="1"/>
      <c r="D42" s="1"/>
      <c r="E42" s="1"/>
      <c r="F42" s="1"/>
      <c r="G42" s="1"/>
      <c r="H42" s="1"/>
      <c r="I42" s="52">
        <f>ROUND(1/11,4)</f>
        <v>9.0899999999999995E-2</v>
      </c>
      <c r="J42" s="53">
        <f>ROUND(I42*$I$37,2)</f>
        <v>0</v>
      </c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</row>
    <row r="43" spans="1:23" ht="15" customHeight="1" x14ac:dyDescent="0.25">
      <c r="A43" s="31" t="s">
        <v>13</v>
      </c>
      <c r="B43" s="1" t="s">
        <v>55</v>
      </c>
      <c r="C43" s="1"/>
      <c r="D43" s="1"/>
      <c r="E43" s="1"/>
      <c r="F43" s="1"/>
      <c r="G43" s="1"/>
      <c r="H43" s="1"/>
      <c r="I43" s="52">
        <f>ROUND((1/3)/11,4)</f>
        <v>3.0300000000000001E-2</v>
      </c>
      <c r="J43" s="53">
        <f>ROUND(I43*$I$37,2)</f>
        <v>0</v>
      </c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</row>
    <row r="44" spans="1:23" ht="15" customHeight="1" x14ac:dyDescent="0.25">
      <c r="A44" s="2" t="s">
        <v>56</v>
      </c>
      <c r="B44" s="2"/>
      <c r="C44" s="2"/>
      <c r="D44" s="2"/>
      <c r="E44" s="2"/>
      <c r="F44" s="2"/>
      <c r="G44" s="2"/>
      <c r="H44" s="2"/>
      <c r="I44" s="114">
        <f>SUM(J42:J43)</f>
        <v>0</v>
      </c>
      <c r="J44" s="114"/>
    </row>
    <row r="45" spans="1:23" ht="15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23" ht="15" customHeight="1" x14ac:dyDescent="0.25">
      <c r="A46" s="2" t="s">
        <v>57</v>
      </c>
      <c r="B46" s="2"/>
      <c r="C46" s="2"/>
      <c r="D46" s="2"/>
      <c r="E46" s="2"/>
      <c r="F46" s="2"/>
      <c r="G46" s="2"/>
      <c r="H46" s="2"/>
      <c r="I46" s="2"/>
      <c r="J46" s="2"/>
    </row>
    <row r="47" spans="1:23" ht="15" customHeight="1" x14ac:dyDescent="0.25">
      <c r="A47" s="30" t="s">
        <v>58</v>
      </c>
      <c r="B47" s="101" t="s">
        <v>59</v>
      </c>
      <c r="C47" s="101"/>
      <c r="D47" s="101"/>
      <c r="E47" s="101"/>
      <c r="F47" s="101"/>
      <c r="G47" s="101"/>
      <c r="H47" s="101"/>
      <c r="I47" s="30" t="s">
        <v>53</v>
      </c>
      <c r="J47" s="51" t="s">
        <v>29</v>
      </c>
    </row>
    <row r="48" spans="1:23" ht="15" customHeight="1" x14ac:dyDescent="0.25">
      <c r="A48" s="31" t="s">
        <v>11</v>
      </c>
      <c r="B48" s="1" t="s">
        <v>60</v>
      </c>
      <c r="C48" s="1"/>
      <c r="D48" s="1"/>
      <c r="E48" s="1"/>
      <c r="F48" s="1"/>
      <c r="G48" s="1"/>
      <c r="H48" s="1"/>
      <c r="I48" s="54">
        <v>0.2</v>
      </c>
      <c r="J48" s="55">
        <f t="shared" ref="J48:J55" si="0">ROUND(I48*($I$37+$I$44),2)</f>
        <v>0</v>
      </c>
      <c r="K48" s="56"/>
    </row>
    <row r="49" spans="1:11" ht="15" customHeight="1" x14ac:dyDescent="0.25">
      <c r="A49" s="31" t="s">
        <v>13</v>
      </c>
      <c r="B49" s="1" t="s">
        <v>61</v>
      </c>
      <c r="C49" s="1"/>
      <c r="D49" s="1"/>
      <c r="E49" s="1"/>
      <c r="F49" s="1"/>
      <c r="G49" s="1"/>
      <c r="H49" s="1"/>
      <c r="I49" s="54">
        <v>2.5000000000000001E-2</v>
      </c>
      <c r="J49" s="55">
        <f t="shared" si="0"/>
        <v>0</v>
      </c>
      <c r="K49" s="56"/>
    </row>
    <row r="50" spans="1:11" ht="15" customHeight="1" x14ac:dyDescent="0.25">
      <c r="A50" s="57" t="s">
        <v>15</v>
      </c>
      <c r="B50" s="58" t="s">
        <v>62</v>
      </c>
      <c r="C50" s="59"/>
      <c r="D50" s="17"/>
      <c r="E50" s="34" t="s">
        <v>63</v>
      </c>
      <c r="F50" s="60">
        <v>0.03</v>
      </c>
      <c r="G50" s="61" t="s">
        <v>64</v>
      </c>
      <c r="H50" s="62">
        <v>2</v>
      </c>
      <c r="I50" s="63">
        <f>ROUND(F50*H50,4)</f>
        <v>0.06</v>
      </c>
      <c r="J50" s="55">
        <f t="shared" si="0"/>
        <v>0</v>
      </c>
      <c r="K50" s="56"/>
    </row>
    <row r="51" spans="1:11" ht="15" customHeight="1" x14ac:dyDescent="0.25">
      <c r="A51" s="57" t="s">
        <v>17</v>
      </c>
      <c r="B51" s="1" t="s">
        <v>65</v>
      </c>
      <c r="C51" s="1"/>
      <c r="D51" s="1"/>
      <c r="E51" s="1"/>
      <c r="F51" s="1"/>
      <c r="G51" s="1"/>
      <c r="H51" s="1"/>
      <c r="I51" s="54">
        <v>1.4999999999999999E-2</v>
      </c>
      <c r="J51" s="55">
        <f t="shared" si="0"/>
        <v>0</v>
      </c>
      <c r="K51" s="56"/>
    </row>
    <row r="52" spans="1:11" ht="15" customHeight="1" x14ac:dyDescent="0.25">
      <c r="A52" s="31" t="s">
        <v>42</v>
      </c>
      <c r="B52" s="1" t="s">
        <v>66</v>
      </c>
      <c r="C52" s="1"/>
      <c r="D52" s="1"/>
      <c r="E52" s="1"/>
      <c r="F52" s="1"/>
      <c r="G52" s="1"/>
      <c r="H52" s="1"/>
      <c r="I52" s="64">
        <v>0.01</v>
      </c>
      <c r="J52" s="55">
        <f t="shared" si="0"/>
        <v>0</v>
      </c>
      <c r="K52" s="56"/>
    </row>
    <row r="53" spans="1:11" ht="15" customHeight="1" x14ac:dyDescent="0.25">
      <c r="A53" s="31" t="s">
        <v>46</v>
      </c>
      <c r="B53" s="1" t="s">
        <v>67</v>
      </c>
      <c r="C53" s="1"/>
      <c r="D53" s="1"/>
      <c r="E53" s="1"/>
      <c r="F53" s="1"/>
      <c r="G53" s="1"/>
      <c r="H53" s="1"/>
      <c r="I53" s="54">
        <v>6.0000000000000001E-3</v>
      </c>
      <c r="J53" s="55">
        <f t="shared" si="0"/>
        <v>0</v>
      </c>
      <c r="K53" s="56"/>
    </row>
    <row r="54" spans="1:11" ht="15" customHeight="1" x14ac:dyDescent="0.25">
      <c r="A54" s="31" t="s">
        <v>68</v>
      </c>
      <c r="B54" s="1" t="s">
        <v>69</v>
      </c>
      <c r="C54" s="1"/>
      <c r="D54" s="1"/>
      <c r="E54" s="1"/>
      <c r="F54" s="1"/>
      <c r="G54" s="1"/>
      <c r="H54" s="1"/>
      <c r="I54" s="54">
        <v>2E-3</v>
      </c>
      <c r="J54" s="55">
        <f t="shared" si="0"/>
        <v>0</v>
      </c>
      <c r="K54" s="56"/>
    </row>
    <row r="55" spans="1:11" ht="15" customHeight="1" x14ac:dyDescent="0.25">
      <c r="A55" s="31" t="s">
        <v>70</v>
      </c>
      <c r="B55" s="1" t="s">
        <v>71</v>
      </c>
      <c r="C55" s="1"/>
      <c r="D55" s="1"/>
      <c r="E55" s="1"/>
      <c r="F55" s="1"/>
      <c r="G55" s="1"/>
      <c r="H55" s="1"/>
      <c r="I55" s="64">
        <v>0.08</v>
      </c>
      <c r="J55" s="55">
        <f t="shared" si="0"/>
        <v>0</v>
      </c>
      <c r="K55" s="56"/>
    </row>
    <row r="56" spans="1:11" ht="15" customHeight="1" x14ac:dyDescent="0.25">
      <c r="A56" s="2" t="s">
        <v>72</v>
      </c>
      <c r="B56" s="2"/>
      <c r="C56" s="2"/>
      <c r="D56" s="2"/>
      <c r="E56" s="2"/>
      <c r="F56" s="2"/>
      <c r="G56" s="2"/>
      <c r="H56" s="2"/>
      <c r="I56" s="65">
        <f>SUM(I48:I55)</f>
        <v>0.39800000000000008</v>
      </c>
      <c r="J56" s="50">
        <f>SUM(J48:J55)</f>
        <v>0</v>
      </c>
      <c r="K56" s="56"/>
    </row>
    <row r="57" spans="1:11" ht="15" customHeight="1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</row>
    <row r="58" spans="1:11" ht="15" customHeight="1" x14ac:dyDescent="0.25">
      <c r="A58" s="2" t="s">
        <v>73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15" customHeight="1" x14ac:dyDescent="0.25">
      <c r="A59" s="30" t="s">
        <v>74</v>
      </c>
      <c r="B59" s="101" t="s">
        <v>75</v>
      </c>
      <c r="C59" s="101"/>
      <c r="D59" s="101"/>
      <c r="E59" s="101"/>
      <c r="F59" s="101"/>
      <c r="G59" s="101"/>
      <c r="H59" s="101"/>
      <c r="I59" s="2" t="s">
        <v>29</v>
      </c>
      <c r="J59" s="2"/>
    </row>
    <row r="60" spans="1:11" ht="15" customHeight="1" x14ac:dyDescent="0.25">
      <c r="A60" s="116" t="s">
        <v>11</v>
      </c>
      <c r="B60" s="117" t="s">
        <v>76</v>
      </c>
      <c r="C60" s="117"/>
      <c r="D60" s="31" t="s">
        <v>77</v>
      </c>
      <c r="E60" s="31" t="s">
        <v>78</v>
      </c>
      <c r="F60" s="31" t="s">
        <v>79</v>
      </c>
      <c r="G60" s="31" t="s">
        <v>80</v>
      </c>
      <c r="H60" s="31" t="s">
        <v>81</v>
      </c>
      <c r="I60" s="110">
        <f>IF(D61="N",0,IF((E61*F61*G61)-(I28*H61)&lt;0,0,ROUND((E61*F61*G61)-(H61*I28),2)))</f>
        <v>0</v>
      </c>
      <c r="J60" s="110"/>
    </row>
    <row r="61" spans="1:11" ht="15" customHeight="1" x14ac:dyDescent="0.25">
      <c r="A61" s="116"/>
      <c r="B61" s="117"/>
      <c r="C61" s="117"/>
      <c r="D61" s="27" t="s">
        <v>33</v>
      </c>
      <c r="E61" s="66"/>
      <c r="F61" s="67"/>
      <c r="G61" s="67">
        <v>21</v>
      </c>
      <c r="H61" s="68">
        <v>0.06</v>
      </c>
      <c r="I61" s="110"/>
      <c r="J61" s="110"/>
    </row>
    <row r="62" spans="1:11" ht="15" customHeight="1" x14ac:dyDescent="0.25">
      <c r="A62" s="116" t="s">
        <v>13</v>
      </c>
      <c r="B62" s="117" t="s">
        <v>82</v>
      </c>
      <c r="C62" s="117"/>
      <c r="D62" s="117"/>
      <c r="E62" s="31" t="s">
        <v>77</v>
      </c>
      <c r="F62" s="31" t="s">
        <v>78</v>
      </c>
      <c r="G62" s="31" t="s">
        <v>80</v>
      </c>
      <c r="H62" s="31" t="s">
        <v>81</v>
      </c>
      <c r="I62" s="110">
        <f>IF(E63="N",0,ROUND((F63*G63)-(H63*F63*G63),2))</f>
        <v>0</v>
      </c>
      <c r="J62" s="110"/>
    </row>
    <row r="63" spans="1:11" ht="15" customHeight="1" x14ac:dyDescent="0.25">
      <c r="A63" s="116"/>
      <c r="B63" s="117"/>
      <c r="C63" s="117"/>
      <c r="D63" s="117"/>
      <c r="E63" s="27" t="s">
        <v>33</v>
      </c>
      <c r="F63" s="66"/>
      <c r="G63" s="67">
        <v>21</v>
      </c>
      <c r="H63" s="68">
        <v>0.2</v>
      </c>
      <c r="I63" s="110"/>
      <c r="J63" s="110"/>
    </row>
    <row r="64" spans="1:11" ht="15" customHeight="1" x14ac:dyDescent="0.25">
      <c r="A64" s="31" t="s">
        <v>15</v>
      </c>
      <c r="B64" s="118" t="s">
        <v>83</v>
      </c>
      <c r="C64" s="118"/>
      <c r="D64" s="118"/>
      <c r="E64" s="118"/>
      <c r="F64" s="118"/>
      <c r="G64" s="118"/>
      <c r="H64" s="118"/>
      <c r="I64" s="119">
        <v>0</v>
      </c>
      <c r="J64" s="119"/>
    </row>
    <row r="65" spans="1:10" ht="15" customHeight="1" x14ac:dyDescent="0.25">
      <c r="A65" s="31" t="s">
        <v>17</v>
      </c>
      <c r="B65" s="118" t="s">
        <v>84</v>
      </c>
      <c r="C65" s="118"/>
      <c r="D65" s="118"/>
      <c r="E65" s="118"/>
      <c r="F65" s="118"/>
      <c r="G65" s="118"/>
      <c r="H65" s="118"/>
      <c r="I65" s="119">
        <v>0</v>
      </c>
      <c r="J65" s="119"/>
    </row>
    <row r="66" spans="1:10" ht="15" customHeight="1" x14ac:dyDescent="0.25">
      <c r="A66" s="31" t="s">
        <v>42</v>
      </c>
      <c r="B66" s="118" t="s">
        <v>85</v>
      </c>
      <c r="C66" s="118"/>
      <c r="D66" s="118"/>
      <c r="E66" s="118"/>
      <c r="F66" s="118"/>
      <c r="G66" s="118"/>
      <c r="H66" s="118"/>
      <c r="I66" s="119">
        <v>0</v>
      </c>
      <c r="J66" s="119"/>
    </row>
    <row r="67" spans="1:10" ht="15" customHeight="1" x14ac:dyDescent="0.25">
      <c r="A67" s="31" t="s">
        <v>46</v>
      </c>
      <c r="B67" s="1" t="s">
        <v>86</v>
      </c>
      <c r="C67" s="1"/>
      <c r="D67" s="1"/>
      <c r="E67" s="1"/>
      <c r="F67" s="1"/>
      <c r="G67" s="1"/>
      <c r="H67" s="1"/>
      <c r="I67" s="119">
        <v>0</v>
      </c>
      <c r="J67" s="119"/>
    </row>
    <row r="68" spans="1:10" ht="15" customHeight="1" x14ac:dyDescent="0.25">
      <c r="A68" s="2" t="s">
        <v>56</v>
      </c>
      <c r="B68" s="2"/>
      <c r="C68" s="2"/>
      <c r="D68" s="2"/>
      <c r="E68" s="2"/>
      <c r="F68" s="2"/>
      <c r="G68" s="2"/>
      <c r="H68" s="2"/>
      <c r="I68" s="114">
        <f>SUM(I60:J67)</f>
        <v>0</v>
      </c>
      <c r="J68" s="114"/>
    </row>
    <row r="69" spans="1:10" ht="15" customHeight="1" x14ac:dyDescent="0.25">
      <c r="A69" s="120" t="s">
        <v>87</v>
      </c>
      <c r="B69" s="120"/>
      <c r="C69" s="120"/>
      <c r="D69" s="120"/>
      <c r="E69" s="120"/>
      <c r="F69" s="120"/>
      <c r="G69" s="120"/>
      <c r="H69" s="120"/>
      <c r="I69" s="120"/>
      <c r="J69" s="120"/>
    </row>
    <row r="70" spans="1:10" ht="15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</row>
    <row r="71" spans="1:10" ht="15" customHeight="1" x14ac:dyDescent="0.25">
      <c r="A71" s="69">
        <v>2</v>
      </c>
      <c r="B71" s="122" t="s">
        <v>88</v>
      </c>
      <c r="C71" s="122"/>
      <c r="D71" s="122"/>
      <c r="E71" s="122"/>
      <c r="F71" s="122"/>
      <c r="G71" s="122"/>
      <c r="H71" s="122"/>
      <c r="I71" s="123" t="s">
        <v>29</v>
      </c>
      <c r="J71" s="123"/>
    </row>
    <row r="72" spans="1:10" ht="15" customHeight="1" x14ac:dyDescent="0.25">
      <c r="A72" s="34" t="s">
        <v>51</v>
      </c>
      <c r="B72" s="118" t="s">
        <v>89</v>
      </c>
      <c r="C72" s="118"/>
      <c r="D72" s="118"/>
      <c r="E72" s="118"/>
      <c r="F72" s="118"/>
      <c r="G72" s="118"/>
      <c r="H72" s="118"/>
      <c r="I72" s="119">
        <f>I44</f>
        <v>0</v>
      </c>
      <c r="J72" s="119"/>
    </row>
    <row r="73" spans="1:10" ht="15" customHeight="1" x14ac:dyDescent="0.25">
      <c r="A73" s="34" t="s">
        <v>58</v>
      </c>
      <c r="B73" s="118" t="s">
        <v>59</v>
      </c>
      <c r="C73" s="118"/>
      <c r="D73" s="118"/>
      <c r="E73" s="118"/>
      <c r="F73" s="118"/>
      <c r="G73" s="118"/>
      <c r="H73" s="118"/>
      <c r="I73" s="119">
        <f>J56</f>
        <v>0</v>
      </c>
      <c r="J73" s="119"/>
    </row>
    <row r="74" spans="1:10" ht="15" customHeight="1" x14ac:dyDescent="0.25">
      <c r="A74" s="34" t="s">
        <v>74</v>
      </c>
      <c r="B74" s="118" t="s">
        <v>75</v>
      </c>
      <c r="C74" s="118"/>
      <c r="D74" s="118"/>
      <c r="E74" s="118"/>
      <c r="F74" s="118"/>
      <c r="G74" s="118"/>
      <c r="H74" s="118"/>
      <c r="I74" s="119">
        <f>I68</f>
        <v>0</v>
      </c>
      <c r="J74" s="119"/>
    </row>
    <row r="75" spans="1:10" ht="15" customHeight="1" x14ac:dyDescent="0.25">
      <c r="A75" s="2" t="s">
        <v>56</v>
      </c>
      <c r="B75" s="2"/>
      <c r="C75" s="2"/>
      <c r="D75" s="2"/>
      <c r="E75" s="2"/>
      <c r="F75" s="2"/>
      <c r="G75" s="2"/>
      <c r="H75" s="2"/>
      <c r="I75" s="119">
        <f>SUM(I72:J74)</f>
        <v>0</v>
      </c>
      <c r="J75" s="119"/>
    </row>
    <row r="76" spans="1:10" ht="15" customHeight="1" x14ac:dyDescent="0.25">
      <c r="A76" s="124"/>
      <c r="B76" s="124"/>
      <c r="C76" s="124"/>
      <c r="D76" s="124"/>
      <c r="E76" s="124"/>
      <c r="F76" s="124"/>
      <c r="G76" s="124"/>
      <c r="H76" s="124"/>
      <c r="I76" s="124"/>
      <c r="J76" s="124"/>
    </row>
    <row r="77" spans="1:10" ht="15" customHeight="1" x14ac:dyDescent="0.25">
      <c r="A77" s="100" t="s">
        <v>90</v>
      </c>
      <c r="B77" s="100"/>
      <c r="C77" s="100"/>
      <c r="D77" s="100"/>
      <c r="E77" s="100"/>
      <c r="F77" s="100"/>
      <c r="G77" s="100"/>
      <c r="H77" s="100"/>
      <c r="I77" s="100"/>
      <c r="J77" s="100"/>
    </row>
    <row r="78" spans="1:10" ht="15" customHeight="1" x14ac:dyDescent="0.25">
      <c r="A78" s="30">
        <v>3</v>
      </c>
      <c r="B78" s="101" t="s">
        <v>91</v>
      </c>
      <c r="C78" s="101"/>
      <c r="D78" s="101"/>
      <c r="E78" s="101"/>
      <c r="F78" s="101"/>
      <c r="G78" s="101"/>
      <c r="H78" s="101"/>
      <c r="I78" s="30" t="s">
        <v>53</v>
      </c>
      <c r="J78" s="51" t="s">
        <v>29</v>
      </c>
    </row>
    <row r="79" spans="1:10" ht="15" customHeight="1" x14ac:dyDescent="0.25">
      <c r="A79" s="31" t="s">
        <v>11</v>
      </c>
      <c r="B79" s="125" t="s">
        <v>92</v>
      </c>
      <c r="C79" s="125"/>
      <c r="D79" s="125"/>
      <c r="E79" s="125"/>
      <c r="F79" s="126" t="s">
        <v>93</v>
      </c>
      <c r="G79" s="126"/>
      <c r="H79" s="70">
        <v>0.05</v>
      </c>
      <c r="I79" s="71">
        <f>ROUND((1/12)*H79,4)</f>
        <v>4.1999999999999997E-3</v>
      </c>
      <c r="J79" s="55">
        <f t="shared" ref="J79:J84" si="1">ROUND(I79*$I$37,2)</f>
        <v>0</v>
      </c>
    </row>
    <row r="80" spans="1:10" ht="15" customHeight="1" x14ac:dyDescent="0.25">
      <c r="A80" s="31" t="s">
        <v>13</v>
      </c>
      <c r="B80" s="1" t="s">
        <v>94</v>
      </c>
      <c r="C80" s="1"/>
      <c r="D80" s="1"/>
      <c r="E80" s="1"/>
      <c r="F80" s="1"/>
      <c r="G80" s="1"/>
      <c r="H80" s="1"/>
      <c r="I80" s="71">
        <f>ROUND(I79*0.08,4)</f>
        <v>2.9999999999999997E-4</v>
      </c>
      <c r="J80" s="55">
        <f t="shared" si="1"/>
        <v>0</v>
      </c>
    </row>
    <row r="81" spans="1:17" ht="15" customHeight="1" x14ac:dyDescent="0.25">
      <c r="A81" s="31" t="s">
        <v>15</v>
      </c>
      <c r="B81" s="1" t="s">
        <v>95</v>
      </c>
      <c r="C81" s="1"/>
      <c r="D81" s="1"/>
      <c r="E81" s="1"/>
      <c r="F81" s="1"/>
      <c r="G81" s="1"/>
      <c r="H81" s="1"/>
      <c r="I81" s="71">
        <f>ROUNDDOWN(0.4*0.08*(1+1/12+1/3/12+1/12)*0.05,4)</f>
        <v>1.9E-3</v>
      </c>
      <c r="J81" s="55">
        <f t="shared" si="1"/>
        <v>0</v>
      </c>
      <c r="K81" s="72"/>
    </row>
    <row r="82" spans="1:17" ht="15" customHeight="1" x14ac:dyDescent="0.25">
      <c r="A82" s="31" t="s">
        <v>17</v>
      </c>
      <c r="B82" s="125" t="s">
        <v>96</v>
      </c>
      <c r="C82" s="125"/>
      <c r="D82" s="125"/>
      <c r="E82" s="125"/>
      <c r="F82" s="126" t="s">
        <v>97</v>
      </c>
      <c r="G82" s="126"/>
      <c r="H82" s="70">
        <v>1</v>
      </c>
      <c r="I82" s="71">
        <f>ROUND(((7/30)/12)*H82,4)</f>
        <v>1.9400000000000001E-2</v>
      </c>
      <c r="J82" s="55">
        <f t="shared" si="1"/>
        <v>0</v>
      </c>
    </row>
    <row r="83" spans="1:17" ht="15" customHeight="1" x14ac:dyDescent="0.25">
      <c r="A83" s="31" t="s">
        <v>42</v>
      </c>
      <c r="B83" s="1" t="s">
        <v>98</v>
      </c>
      <c r="C83" s="1"/>
      <c r="D83" s="1"/>
      <c r="E83" s="1"/>
      <c r="F83" s="1"/>
      <c r="G83" s="1"/>
      <c r="H83" s="1"/>
      <c r="I83" s="71">
        <f>ROUND(I82*I56,4)</f>
        <v>7.7000000000000002E-3</v>
      </c>
      <c r="J83" s="55">
        <f t="shared" si="1"/>
        <v>0</v>
      </c>
    </row>
    <row r="84" spans="1:17" ht="15" customHeight="1" x14ac:dyDescent="0.25">
      <c r="A84" s="31" t="s">
        <v>46</v>
      </c>
      <c r="B84" s="1" t="s">
        <v>99</v>
      </c>
      <c r="C84" s="1"/>
      <c r="D84" s="1"/>
      <c r="E84" s="1"/>
      <c r="F84" s="1"/>
      <c r="G84" s="1"/>
      <c r="H84" s="1"/>
      <c r="I84" s="71">
        <f>ROUNDDOWN(0.4*0.08*(1+1/12+1/3/12+1/12),4)</f>
        <v>3.8199999999999998E-2</v>
      </c>
      <c r="J84" s="55">
        <f t="shared" si="1"/>
        <v>0</v>
      </c>
    </row>
    <row r="85" spans="1:17" ht="15" customHeight="1" x14ac:dyDescent="0.25">
      <c r="A85" s="2" t="s">
        <v>56</v>
      </c>
      <c r="B85" s="2"/>
      <c r="C85" s="2"/>
      <c r="D85" s="2"/>
      <c r="E85" s="2"/>
      <c r="F85" s="2"/>
      <c r="G85" s="2"/>
      <c r="H85" s="2"/>
      <c r="I85" s="114">
        <f>SUM(J79:J84)</f>
        <v>0</v>
      </c>
      <c r="J85" s="114"/>
    </row>
    <row r="86" spans="1:17" ht="15" customHeight="1" x14ac:dyDescent="0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7" ht="15" customHeight="1" x14ac:dyDescent="0.25">
      <c r="A87" s="100" t="s">
        <v>100</v>
      </c>
      <c r="B87" s="100"/>
      <c r="C87" s="100"/>
      <c r="D87" s="100"/>
      <c r="E87" s="100"/>
      <c r="F87" s="100"/>
      <c r="G87" s="100"/>
      <c r="H87" s="100"/>
      <c r="I87" s="100"/>
      <c r="J87" s="100"/>
      <c r="Q87" s="73"/>
    </row>
    <row r="88" spans="1:17" ht="15" customHeight="1" x14ac:dyDescent="0.25">
      <c r="A88" s="2" t="s">
        <v>101</v>
      </c>
      <c r="B88" s="2"/>
      <c r="C88" s="2"/>
      <c r="D88" s="2"/>
      <c r="E88" s="2"/>
      <c r="F88" s="2"/>
      <c r="G88" s="2"/>
      <c r="H88" s="2"/>
      <c r="I88" s="2"/>
      <c r="J88" s="2"/>
    </row>
    <row r="89" spans="1:17" ht="15" customHeight="1" x14ac:dyDescent="0.25">
      <c r="A89" s="30" t="s">
        <v>102</v>
      </c>
      <c r="B89" s="101" t="s">
        <v>103</v>
      </c>
      <c r="C89" s="101"/>
      <c r="D89" s="101"/>
      <c r="E89" s="101"/>
      <c r="F89" s="101"/>
      <c r="G89" s="101"/>
      <c r="H89" s="101"/>
      <c r="I89" s="30" t="s">
        <v>53</v>
      </c>
      <c r="J89" s="30" t="s">
        <v>29</v>
      </c>
    </row>
    <row r="90" spans="1:17" ht="15" customHeight="1" x14ac:dyDescent="0.25">
      <c r="A90" s="31" t="s">
        <v>11</v>
      </c>
      <c r="B90" s="1" t="s">
        <v>104</v>
      </c>
      <c r="C90" s="1"/>
      <c r="D90" s="1"/>
      <c r="E90" s="1"/>
      <c r="F90" s="1"/>
      <c r="G90" s="1"/>
      <c r="H90" s="1"/>
      <c r="I90" s="52">
        <f>ROUND(1/11,4)</f>
        <v>9.0899999999999995E-2</v>
      </c>
      <c r="J90" s="53">
        <f>ROUND(I90*$I$37,2)</f>
        <v>0</v>
      </c>
    </row>
    <row r="91" spans="1:17" ht="15" customHeight="1" x14ac:dyDescent="0.25">
      <c r="A91" s="31" t="s">
        <v>13</v>
      </c>
      <c r="B91" s="125" t="s">
        <v>105</v>
      </c>
      <c r="C91" s="125"/>
      <c r="D91" s="125"/>
      <c r="E91" s="125"/>
      <c r="F91" s="126" t="s">
        <v>106</v>
      </c>
      <c r="G91" s="126"/>
      <c r="H91" s="74">
        <v>2.96</v>
      </c>
      <c r="I91" s="52">
        <f>ROUND($H$91/30/12,4)</f>
        <v>8.2000000000000007E-3</v>
      </c>
      <c r="J91" s="53">
        <f>ROUND(I91*$I$37,2)</f>
        <v>0</v>
      </c>
    </row>
    <row r="92" spans="1:17" ht="15" customHeight="1" x14ac:dyDescent="0.25">
      <c r="A92" s="31" t="s">
        <v>15</v>
      </c>
      <c r="B92" s="125" t="s">
        <v>107</v>
      </c>
      <c r="C92" s="125"/>
      <c r="D92" s="125"/>
      <c r="E92" s="125"/>
      <c r="F92" s="126" t="s">
        <v>93</v>
      </c>
      <c r="G92" s="126"/>
      <c r="H92" s="75">
        <v>1.4999999999999999E-2</v>
      </c>
      <c r="I92" s="52">
        <f>ROUND(5/30/12*$H$92,4)</f>
        <v>2.0000000000000001E-4</v>
      </c>
      <c r="J92" s="53">
        <f>ROUND(I92*$I$37,2)</f>
        <v>0</v>
      </c>
    </row>
    <row r="93" spans="1:17" ht="15" customHeight="1" x14ac:dyDescent="0.25">
      <c r="A93" s="31" t="s">
        <v>17</v>
      </c>
      <c r="B93" s="125" t="s">
        <v>108</v>
      </c>
      <c r="C93" s="125"/>
      <c r="D93" s="125"/>
      <c r="E93" s="125"/>
      <c r="F93" s="126" t="s">
        <v>93</v>
      </c>
      <c r="G93" s="126"/>
      <c r="H93" s="75">
        <v>7.7999999999999996E-3</v>
      </c>
      <c r="I93" s="52">
        <f>ROUND(((15/30)/12)*$H$93,4)</f>
        <v>2.9999999999999997E-4</v>
      </c>
      <c r="J93" s="53">
        <f>ROUND(I93*$I$37,2)</f>
        <v>0</v>
      </c>
    </row>
    <row r="94" spans="1:17" ht="15" customHeight="1" x14ac:dyDescent="0.25">
      <c r="A94" s="116" t="s">
        <v>42</v>
      </c>
      <c r="B94" s="117" t="s">
        <v>109</v>
      </c>
      <c r="C94" s="117"/>
      <c r="D94" s="117"/>
      <c r="E94" s="127" t="s">
        <v>110</v>
      </c>
      <c r="F94" s="127"/>
      <c r="G94" s="126" t="s">
        <v>93</v>
      </c>
      <c r="H94" s="126"/>
      <c r="I94" s="128">
        <f>ROUND(((1+1/3)/12)*4/12*$E$95*$G$95,4)</f>
        <v>6.9999999999999999E-4</v>
      </c>
      <c r="J94" s="129">
        <f>ROUND(I94*$I$37,2)</f>
        <v>0</v>
      </c>
    </row>
    <row r="95" spans="1:17" ht="15" customHeight="1" x14ac:dyDescent="0.25">
      <c r="A95" s="116"/>
      <c r="B95" s="117"/>
      <c r="C95" s="117"/>
      <c r="D95" s="117"/>
      <c r="E95" s="130">
        <v>0.95</v>
      </c>
      <c r="F95" s="130"/>
      <c r="G95" s="131">
        <v>0.02</v>
      </c>
      <c r="H95" s="131"/>
      <c r="I95" s="128"/>
      <c r="J95" s="129"/>
    </row>
    <row r="96" spans="1:17" ht="15" customHeight="1" x14ac:dyDescent="0.25">
      <c r="A96" s="31" t="s">
        <v>46</v>
      </c>
      <c r="B96" s="125" t="s">
        <v>111</v>
      </c>
      <c r="C96" s="125"/>
      <c r="D96" s="125"/>
      <c r="E96" s="125"/>
      <c r="F96" s="126" t="s">
        <v>106</v>
      </c>
      <c r="G96" s="126"/>
      <c r="H96" s="74">
        <v>5.96</v>
      </c>
      <c r="I96" s="52">
        <f>ROUND((($H$96/30)/12),4)</f>
        <v>1.66E-2</v>
      </c>
      <c r="J96" s="53">
        <f>ROUND(I96*$I$37,2)</f>
        <v>0</v>
      </c>
    </row>
    <row r="97" spans="1:10" ht="15" customHeight="1" x14ac:dyDescent="0.25">
      <c r="A97" s="31" t="s">
        <v>68</v>
      </c>
      <c r="B97" s="1" t="s">
        <v>112</v>
      </c>
      <c r="C97" s="1"/>
      <c r="D97" s="1"/>
      <c r="E97" s="1"/>
      <c r="F97" s="1"/>
      <c r="G97" s="1"/>
      <c r="H97" s="1"/>
      <c r="I97" s="76">
        <v>0</v>
      </c>
      <c r="J97" s="53">
        <f>ROUND(I97*$I$37,2)</f>
        <v>0</v>
      </c>
    </row>
    <row r="98" spans="1:10" ht="15" customHeight="1" x14ac:dyDescent="0.25">
      <c r="A98" s="123" t="s">
        <v>113</v>
      </c>
      <c r="B98" s="123"/>
      <c r="C98" s="123"/>
      <c r="D98" s="123"/>
      <c r="E98" s="123"/>
      <c r="F98" s="123"/>
      <c r="G98" s="123"/>
      <c r="H98" s="123"/>
      <c r="I98" s="77">
        <f>SUM(I90:I97)</f>
        <v>0.1169</v>
      </c>
      <c r="J98" s="78">
        <f>SUM(J90:J97)</f>
        <v>0</v>
      </c>
    </row>
    <row r="99" spans="1:10" ht="15" customHeight="1" x14ac:dyDescent="0.25">
      <c r="A99" s="34" t="s">
        <v>70</v>
      </c>
      <c r="B99" s="118" t="s">
        <v>114</v>
      </c>
      <c r="C99" s="118"/>
      <c r="D99" s="118"/>
      <c r="E99" s="118"/>
      <c r="F99" s="118"/>
      <c r="G99" s="118"/>
      <c r="H99" s="118"/>
      <c r="I99" s="79">
        <f>I98*I56</f>
        <v>4.6526200000000011E-2</v>
      </c>
      <c r="J99" s="80">
        <f>ROUND(I99*$I$37,2)</f>
        <v>0</v>
      </c>
    </row>
    <row r="100" spans="1:10" ht="15" customHeight="1" x14ac:dyDescent="0.25">
      <c r="A100" s="2" t="s">
        <v>56</v>
      </c>
      <c r="B100" s="2"/>
      <c r="C100" s="2"/>
      <c r="D100" s="2"/>
      <c r="E100" s="2"/>
      <c r="F100" s="2"/>
      <c r="G100" s="2"/>
      <c r="H100" s="2"/>
      <c r="I100" s="114">
        <f>J98+J99</f>
        <v>0</v>
      </c>
      <c r="J100" s="114"/>
    </row>
    <row r="101" spans="1:10" ht="15" customHeight="1" x14ac:dyDescent="0.25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</row>
    <row r="102" spans="1:10" ht="15" customHeight="1" x14ac:dyDescent="0.25">
      <c r="A102" s="132" t="s">
        <v>115</v>
      </c>
      <c r="B102" s="132"/>
      <c r="C102" s="132"/>
      <c r="D102" s="132"/>
      <c r="E102" s="132"/>
      <c r="F102" s="132"/>
      <c r="G102" s="132"/>
      <c r="H102" s="132"/>
      <c r="I102" s="132"/>
      <c r="J102" s="132"/>
    </row>
    <row r="103" spans="1:10" ht="15" customHeight="1" x14ac:dyDescent="0.25">
      <c r="A103" s="30" t="s">
        <v>116</v>
      </c>
      <c r="B103" s="101" t="s">
        <v>117</v>
      </c>
      <c r="C103" s="101"/>
      <c r="D103" s="101"/>
      <c r="E103" s="101"/>
      <c r="F103" s="101"/>
      <c r="G103" s="101"/>
      <c r="H103" s="101"/>
      <c r="I103" s="123" t="s">
        <v>29</v>
      </c>
      <c r="J103" s="123"/>
    </row>
    <row r="104" spans="1:10" ht="15" customHeight="1" x14ac:dyDescent="0.25">
      <c r="A104" s="133" t="s">
        <v>11</v>
      </c>
      <c r="B104" s="117" t="s">
        <v>118</v>
      </c>
      <c r="C104" s="117"/>
      <c r="D104" s="31" t="s">
        <v>77</v>
      </c>
      <c r="E104" s="31" t="s">
        <v>41</v>
      </c>
      <c r="F104" s="31" t="s">
        <v>119</v>
      </c>
      <c r="G104" s="31" t="s">
        <v>120</v>
      </c>
      <c r="H104" s="31" t="s">
        <v>80</v>
      </c>
      <c r="I104" s="134">
        <f>IF(D105="N",0,IF(D107="S",ROUND((($I$37/$F$105)*G105*H105),2),ROUND((($I$37/$F$105)*G105*H105*(100%+E105)),2)))</f>
        <v>0</v>
      </c>
      <c r="J104" s="134"/>
    </row>
    <row r="105" spans="1:10" ht="15" customHeight="1" x14ac:dyDescent="0.25">
      <c r="A105" s="133"/>
      <c r="B105" s="117"/>
      <c r="C105" s="117"/>
      <c r="D105" s="81" t="s">
        <v>33</v>
      </c>
      <c r="E105" s="130">
        <v>0.5</v>
      </c>
      <c r="F105" s="135">
        <v>210</v>
      </c>
      <c r="G105" s="135">
        <v>1</v>
      </c>
      <c r="H105" s="136">
        <v>20.83</v>
      </c>
      <c r="I105" s="134"/>
      <c r="J105" s="134"/>
    </row>
    <row r="106" spans="1:10" ht="15" customHeight="1" x14ac:dyDescent="0.25">
      <c r="A106" s="133"/>
      <c r="B106" s="117"/>
      <c r="C106" s="117"/>
      <c r="D106" s="24" t="s">
        <v>121</v>
      </c>
      <c r="E106" s="130"/>
      <c r="F106" s="135"/>
      <c r="G106" s="135"/>
      <c r="H106" s="136"/>
      <c r="I106" s="134"/>
      <c r="J106" s="134"/>
    </row>
    <row r="107" spans="1:10" ht="15" customHeight="1" x14ac:dyDescent="0.25">
      <c r="A107" s="133"/>
      <c r="B107" s="117"/>
      <c r="C107" s="117"/>
      <c r="D107" s="81" t="s">
        <v>33</v>
      </c>
      <c r="E107" s="130"/>
      <c r="F107" s="135"/>
      <c r="G107" s="135"/>
      <c r="H107" s="136"/>
      <c r="I107" s="134"/>
      <c r="J107" s="134"/>
    </row>
    <row r="108" spans="1:10" ht="15" customHeight="1" x14ac:dyDescent="0.25">
      <c r="A108" s="31" t="s">
        <v>13</v>
      </c>
      <c r="B108" s="118" t="s">
        <v>122</v>
      </c>
      <c r="C108" s="118"/>
      <c r="D108" s="118"/>
      <c r="E108" s="118"/>
      <c r="F108" s="118"/>
      <c r="G108" s="118"/>
      <c r="H108" s="118"/>
      <c r="I108" s="137">
        <f>IF(D107="N",0,ROUND($I$56*$I$104,2))</f>
        <v>0</v>
      </c>
      <c r="J108" s="137"/>
    </row>
    <row r="109" spans="1:10" ht="15" customHeight="1" x14ac:dyDescent="0.25">
      <c r="A109" s="2" t="s">
        <v>56</v>
      </c>
      <c r="B109" s="2"/>
      <c r="C109" s="2"/>
      <c r="D109" s="2"/>
      <c r="E109" s="2"/>
      <c r="F109" s="2"/>
      <c r="G109" s="2"/>
      <c r="H109" s="2"/>
      <c r="I109" s="138">
        <f>SUM(I104:J108)</f>
        <v>0</v>
      </c>
      <c r="J109" s="138"/>
    </row>
    <row r="110" spans="1:10" ht="15" customHeigh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</row>
    <row r="111" spans="1:10" ht="15" customHeight="1" x14ac:dyDescent="0.25">
      <c r="A111" s="140" t="s">
        <v>123</v>
      </c>
      <c r="B111" s="140"/>
      <c r="C111" s="140"/>
      <c r="D111" s="140"/>
      <c r="E111" s="140"/>
      <c r="F111" s="140"/>
      <c r="G111" s="140"/>
      <c r="H111" s="140"/>
      <c r="I111" s="140"/>
      <c r="J111" s="140"/>
    </row>
    <row r="112" spans="1:10" ht="15" customHeight="1" x14ac:dyDescent="0.25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</row>
    <row r="113" spans="1:48" ht="15" customHeight="1" x14ac:dyDescent="0.25">
      <c r="A113" s="69">
        <v>4</v>
      </c>
      <c r="B113" s="122" t="s">
        <v>124</v>
      </c>
      <c r="C113" s="122"/>
      <c r="D113" s="122"/>
      <c r="E113" s="122"/>
      <c r="F113" s="122"/>
      <c r="G113" s="122"/>
      <c r="H113" s="122"/>
      <c r="I113" s="123" t="s">
        <v>29</v>
      </c>
      <c r="J113" s="123"/>
    </row>
    <row r="114" spans="1:48" ht="15" customHeight="1" x14ac:dyDescent="0.25">
      <c r="A114" s="34" t="s">
        <v>102</v>
      </c>
      <c r="B114" s="118" t="s">
        <v>103</v>
      </c>
      <c r="C114" s="118"/>
      <c r="D114" s="118"/>
      <c r="E114" s="118"/>
      <c r="F114" s="118"/>
      <c r="G114" s="118"/>
      <c r="H114" s="118"/>
      <c r="I114" s="142">
        <f>I100</f>
        <v>0</v>
      </c>
      <c r="J114" s="142"/>
    </row>
    <row r="115" spans="1:48" ht="15" customHeight="1" x14ac:dyDescent="0.25">
      <c r="A115" s="34" t="s">
        <v>116</v>
      </c>
      <c r="B115" s="118" t="s">
        <v>125</v>
      </c>
      <c r="C115" s="118"/>
      <c r="D115" s="118"/>
      <c r="E115" s="118"/>
      <c r="F115" s="118"/>
      <c r="G115" s="118"/>
      <c r="H115" s="118"/>
      <c r="I115" s="142">
        <f>I109</f>
        <v>0</v>
      </c>
      <c r="J115" s="142"/>
    </row>
    <row r="116" spans="1:48" ht="15" customHeight="1" x14ac:dyDescent="0.25">
      <c r="A116" s="2" t="s">
        <v>56</v>
      </c>
      <c r="B116" s="2"/>
      <c r="C116" s="2"/>
      <c r="D116" s="2"/>
      <c r="E116" s="2"/>
      <c r="F116" s="2"/>
      <c r="G116" s="2"/>
      <c r="H116" s="2"/>
      <c r="I116" s="143">
        <f>SUM(I114:J115)</f>
        <v>0</v>
      </c>
      <c r="J116" s="143"/>
    </row>
    <row r="117" spans="1:48" ht="15" customHeight="1" x14ac:dyDescent="0.25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L117" s="83"/>
    </row>
    <row r="118" spans="1:48" ht="15" customHeight="1" x14ac:dyDescent="0.25">
      <c r="A118" s="100" t="s">
        <v>126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L118" s="83"/>
    </row>
    <row r="119" spans="1:48" ht="15" customHeight="1" x14ac:dyDescent="0.25">
      <c r="A119" s="30">
        <v>5</v>
      </c>
      <c r="B119" s="101" t="s">
        <v>127</v>
      </c>
      <c r="C119" s="101"/>
      <c r="D119" s="101"/>
      <c r="E119" s="101"/>
      <c r="F119" s="101"/>
      <c r="G119" s="101"/>
      <c r="H119" s="101"/>
      <c r="I119" s="2" t="s">
        <v>29</v>
      </c>
      <c r="J119" s="2"/>
      <c r="K119" s="33"/>
      <c r="L119" s="83"/>
    </row>
    <row r="120" spans="1:48" ht="15" customHeight="1" x14ac:dyDescent="0.25">
      <c r="A120" s="34" t="s">
        <v>11</v>
      </c>
      <c r="B120" s="118" t="s">
        <v>128</v>
      </c>
      <c r="C120" s="118"/>
      <c r="D120" s="118"/>
      <c r="E120" s="118"/>
      <c r="F120" s="118"/>
      <c r="G120" s="118"/>
      <c r="H120" s="118"/>
      <c r="I120" s="103">
        <v>0</v>
      </c>
      <c r="J120" s="103"/>
      <c r="L120" s="83"/>
    </row>
    <row r="121" spans="1:48" ht="15" customHeight="1" x14ac:dyDescent="0.25">
      <c r="A121" s="34" t="s">
        <v>13</v>
      </c>
      <c r="B121" s="118" t="s">
        <v>129</v>
      </c>
      <c r="C121" s="118"/>
      <c r="D121" s="118"/>
      <c r="E121" s="118"/>
      <c r="F121" s="118"/>
      <c r="G121" s="118"/>
      <c r="H121" s="118"/>
      <c r="I121" s="103">
        <v>0</v>
      </c>
      <c r="J121" s="103"/>
      <c r="L121" s="83"/>
    </row>
    <row r="122" spans="1:48" ht="15" customHeight="1" x14ac:dyDescent="0.25">
      <c r="A122" s="34" t="s">
        <v>15</v>
      </c>
      <c r="B122" s="118" t="s">
        <v>130</v>
      </c>
      <c r="C122" s="118"/>
      <c r="D122" s="118"/>
      <c r="E122" s="118"/>
      <c r="F122" s="118"/>
      <c r="G122" s="118"/>
      <c r="H122" s="118"/>
      <c r="I122" s="103">
        <v>0</v>
      </c>
      <c r="J122" s="103"/>
      <c r="L122" s="84"/>
    </row>
    <row r="123" spans="1:48" s="85" customFormat="1" ht="15" customHeight="1" x14ac:dyDescent="0.2">
      <c r="A123" s="34" t="s">
        <v>17</v>
      </c>
      <c r="B123" s="118" t="s">
        <v>112</v>
      </c>
      <c r="C123" s="118"/>
      <c r="D123" s="118"/>
      <c r="E123" s="118"/>
      <c r="F123" s="118"/>
      <c r="G123" s="118"/>
      <c r="H123" s="118"/>
      <c r="I123" s="103">
        <v>0</v>
      </c>
      <c r="J123" s="10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</row>
    <row r="124" spans="1:48" s="85" customFormat="1" ht="15" customHeight="1" x14ac:dyDescent="0.2">
      <c r="A124" s="123" t="s">
        <v>72</v>
      </c>
      <c r="B124" s="123"/>
      <c r="C124" s="123"/>
      <c r="D124" s="123"/>
      <c r="E124" s="123"/>
      <c r="F124" s="123"/>
      <c r="G124" s="123"/>
      <c r="H124" s="123"/>
      <c r="I124" s="144">
        <f>SUM(I120:J123)</f>
        <v>0</v>
      </c>
      <c r="J124" s="144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</row>
    <row r="125" spans="1:48" s="85" customFormat="1" ht="15" customHeight="1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</row>
    <row r="126" spans="1:48" s="85" customFormat="1" ht="15" customHeight="1" x14ac:dyDescent="0.2">
      <c r="A126" s="100" t="s">
        <v>131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33"/>
      <c r="L126" s="21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</row>
    <row r="127" spans="1:48" s="85" customFormat="1" ht="15" customHeight="1" x14ac:dyDescent="0.2">
      <c r="A127" s="69">
        <v>6</v>
      </c>
      <c r="B127" s="122" t="s">
        <v>132</v>
      </c>
      <c r="C127" s="122"/>
      <c r="D127" s="122"/>
      <c r="E127" s="122"/>
      <c r="F127" s="122"/>
      <c r="G127" s="122"/>
      <c r="H127" s="122"/>
      <c r="I127" s="69" t="s">
        <v>53</v>
      </c>
      <c r="J127" s="69" t="s">
        <v>29</v>
      </c>
      <c r="K127" s="33"/>
      <c r="L127" s="21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</row>
    <row r="128" spans="1:48" s="85" customFormat="1" ht="15" customHeight="1" x14ac:dyDescent="0.2">
      <c r="A128" s="34" t="s">
        <v>11</v>
      </c>
      <c r="B128" s="118" t="s">
        <v>133</v>
      </c>
      <c r="C128" s="118"/>
      <c r="D128" s="118"/>
      <c r="E128" s="118"/>
      <c r="F128" s="118"/>
      <c r="G128" s="118"/>
      <c r="H128" s="118"/>
      <c r="I128" s="86">
        <v>0</v>
      </c>
      <c r="J128" s="82">
        <f>ROUND(I144*I128,2)</f>
        <v>0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</row>
    <row r="129" spans="1:48" ht="15" customHeight="1" x14ac:dyDescent="0.25">
      <c r="A129" s="34" t="s">
        <v>13</v>
      </c>
      <c r="B129" s="118" t="s">
        <v>134</v>
      </c>
      <c r="C129" s="118"/>
      <c r="D129" s="118"/>
      <c r="E129" s="118"/>
      <c r="F129" s="118"/>
      <c r="G129" s="118"/>
      <c r="H129" s="118"/>
      <c r="I129" s="86">
        <v>0</v>
      </c>
      <c r="J129" s="82">
        <f>ROUND((J128+I144)*I129,2)</f>
        <v>0</v>
      </c>
      <c r="K129" s="33"/>
      <c r="L129" s="87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</row>
    <row r="130" spans="1:48" ht="15" customHeight="1" x14ac:dyDescent="0.25">
      <c r="A130" s="34" t="s">
        <v>15</v>
      </c>
      <c r="B130" s="118" t="s">
        <v>135</v>
      </c>
      <c r="C130" s="118"/>
      <c r="D130" s="118"/>
      <c r="E130" s="118"/>
      <c r="F130" s="118"/>
      <c r="G130" s="118"/>
      <c r="H130" s="118"/>
      <c r="I130" s="71">
        <f>SUM(I131:I133)</f>
        <v>0</v>
      </c>
      <c r="J130" s="82"/>
      <c r="K130" s="33"/>
      <c r="L130" s="87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</row>
    <row r="131" spans="1:48" ht="15" customHeight="1" x14ac:dyDescent="0.25">
      <c r="A131" s="146" t="s">
        <v>136</v>
      </c>
      <c r="B131" s="146"/>
      <c r="C131" s="107" t="s">
        <v>137</v>
      </c>
      <c r="D131" s="88" t="s">
        <v>138</v>
      </c>
      <c r="E131" s="42"/>
      <c r="F131" s="42"/>
      <c r="G131" s="42"/>
      <c r="H131" s="89"/>
      <c r="I131" s="86">
        <v>0</v>
      </c>
      <c r="J131" s="82">
        <f>ROUND(((I144+J128+J129)/(1-(I130)))*I131,2)</f>
        <v>0</v>
      </c>
      <c r="K131" s="33"/>
      <c r="L131" s="87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</row>
    <row r="132" spans="1:48" ht="15" customHeight="1" x14ac:dyDescent="0.25">
      <c r="A132" s="146" t="s">
        <v>139</v>
      </c>
      <c r="B132" s="146"/>
      <c r="C132" s="107"/>
      <c r="D132" s="88" t="s">
        <v>140</v>
      </c>
      <c r="E132" s="42"/>
      <c r="F132" s="42"/>
      <c r="G132" s="42"/>
      <c r="H132" s="89"/>
      <c r="I132" s="90">
        <v>0</v>
      </c>
      <c r="J132" s="82">
        <f>ROUND(((I144+J128+J129)/(1-(I130)))*I132,2)</f>
        <v>0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</row>
    <row r="133" spans="1:48" ht="15" customHeight="1" x14ac:dyDescent="0.25">
      <c r="A133" s="146" t="s">
        <v>141</v>
      </c>
      <c r="B133" s="146"/>
      <c r="C133" s="91" t="s">
        <v>142</v>
      </c>
      <c r="D133" s="88" t="s">
        <v>143</v>
      </c>
      <c r="E133" s="42"/>
      <c r="F133" s="42"/>
      <c r="G133" s="42"/>
      <c r="H133" s="89"/>
      <c r="I133" s="86">
        <v>0</v>
      </c>
      <c r="J133" s="82">
        <f>ROUND(((I144+J128+J129)/(1-(I130)))*I133,2)</f>
        <v>0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</row>
    <row r="134" spans="1:48" ht="15" customHeight="1" x14ac:dyDescent="0.25">
      <c r="A134" s="123" t="s">
        <v>72</v>
      </c>
      <c r="B134" s="123"/>
      <c r="C134" s="123"/>
      <c r="D134" s="123"/>
      <c r="E134" s="123"/>
      <c r="F134" s="123"/>
      <c r="G134" s="123"/>
      <c r="H134" s="123"/>
      <c r="I134" s="92"/>
      <c r="J134" s="93">
        <f>SUM(J128:J133)</f>
        <v>0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</row>
    <row r="135" spans="1:48" ht="15" customHeight="1" x14ac:dyDescent="0.25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</row>
    <row r="136" spans="1:48" ht="15" customHeight="1" x14ac:dyDescent="0.25">
      <c r="A136" s="148" t="s">
        <v>144</v>
      </c>
      <c r="B136" s="148"/>
      <c r="C136" s="148"/>
      <c r="D136" s="148"/>
      <c r="E136" s="148"/>
      <c r="F136" s="148"/>
      <c r="G136" s="148"/>
      <c r="H136" s="148"/>
      <c r="I136" s="148"/>
      <c r="J136" s="148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</row>
    <row r="137" spans="1:48" ht="15" customHeight="1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33"/>
      <c r="L137" s="21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</row>
    <row r="138" spans="1:48" ht="15" customHeight="1" x14ac:dyDescent="0.25">
      <c r="A138" s="122" t="s">
        <v>145</v>
      </c>
      <c r="B138" s="122"/>
      <c r="C138" s="122"/>
      <c r="D138" s="122"/>
      <c r="E138" s="122"/>
      <c r="F138" s="122"/>
      <c r="G138" s="122"/>
      <c r="H138" s="122"/>
      <c r="I138" s="150" t="s">
        <v>29</v>
      </c>
      <c r="J138" s="150"/>
      <c r="K138" s="33"/>
      <c r="L138" s="21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</row>
    <row r="139" spans="1:48" ht="15" customHeight="1" x14ac:dyDescent="0.25">
      <c r="A139" s="34" t="s">
        <v>11</v>
      </c>
      <c r="B139" s="118" t="s">
        <v>146</v>
      </c>
      <c r="C139" s="118"/>
      <c r="D139" s="118"/>
      <c r="E139" s="118"/>
      <c r="F139" s="118"/>
      <c r="G139" s="118"/>
      <c r="H139" s="118"/>
      <c r="I139" s="105">
        <f>I37</f>
        <v>0</v>
      </c>
      <c r="J139" s="105"/>
      <c r="K139" s="33"/>
      <c r="L139" s="21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</row>
    <row r="140" spans="1:48" ht="15" customHeight="1" x14ac:dyDescent="0.25">
      <c r="A140" s="34" t="s">
        <v>13</v>
      </c>
      <c r="B140" s="118" t="s">
        <v>147</v>
      </c>
      <c r="C140" s="118"/>
      <c r="D140" s="118"/>
      <c r="E140" s="118"/>
      <c r="F140" s="118"/>
      <c r="G140" s="118"/>
      <c r="H140" s="118"/>
      <c r="I140" s="105">
        <f>I75</f>
        <v>0</v>
      </c>
      <c r="J140" s="105"/>
      <c r="K140" s="33"/>
      <c r="L140" s="21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</row>
    <row r="141" spans="1:48" ht="15" customHeight="1" x14ac:dyDescent="0.25">
      <c r="A141" s="34" t="s">
        <v>15</v>
      </c>
      <c r="B141" s="118" t="s">
        <v>148</v>
      </c>
      <c r="C141" s="118"/>
      <c r="D141" s="118"/>
      <c r="E141" s="118"/>
      <c r="F141" s="118"/>
      <c r="G141" s="118"/>
      <c r="H141" s="118"/>
      <c r="I141" s="105">
        <f>I85</f>
        <v>0</v>
      </c>
      <c r="J141" s="105"/>
      <c r="K141" s="33"/>
      <c r="L141" s="21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</row>
    <row r="142" spans="1:48" ht="15" customHeight="1" x14ac:dyDescent="0.25">
      <c r="A142" s="34" t="s">
        <v>17</v>
      </c>
      <c r="B142" s="118" t="s">
        <v>149</v>
      </c>
      <c r="C142" s="118"/>
      <c r="D142" s="118"/>
      <c r="E142" s="118"/>
      <c r="F142" s="118"/>
      <c r="G142" s="118"/>
      <c r="H142" s="118"/>
      <c r="I142" s="105">
        <f>I116</f>
        <v>0</v>
      </c>
      <c r="J142" s="105"/>
      <c r="K142" s="33"/>
      <c r="L142" s="21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</row>
    <row r="143" spans="1:48" ht="15" customHeight="1" x14ac:dyDescent="0.25">
      <c r="A143" s="34" t="s">
        <v>42</v>
      </c>
      <c r="B143" s="118" t="s">
        <v>150</v>
      </c>
      <c r="C143" s="118"/>
      <c r="D143" s="118"/>
      <c r="E143" s="118"/>
      <c r="F143" s="118"/>
      <c r="G143" s="118"/>
      <c r="H143" s="118"/>
      <c r="I143" s="105">
        <f>I124</f>
        <v>0</v>
      </c>
      <c r="J143" s="105"/>
      <c r="K143" s="33"/>
      <c r="L143" s="21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</row>
    <row r="144" spans="1:48" ht="15" customHeight="1" x14ac:dyDescent="0.25">
      <c r="A144" s="123" t="s">
        <v>151</v>
      </c>
      <c r="B144" s="123"/>
      <c r="C144" s="123"/>
      <c r="D144" s="123"/>
      <c r="E144" s="123"/>
      <c r="F144" s="123"/>
      <c r="G144" s="123"/>
      <c r="H144" s="123"/>
      <c r="I144" s="144">
        <f>SUM(I139:J143)</f>
        <v>0</v>
      </c>
      <c r="J144" s="144"/>
      <c r="K144" s="33"/>
      <c r="L144" s="21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</row>
    <row r="145" spans="1:48" ht="15" customHeight="1" x14ac:dyDescent="0.25">
      <c r="A145" s="34" t="s">
        <v>46</v>
      </c>
      <c r="B145" s="118" t="s">
        <v>152</v>
      </c>
      <c r="C145" s="118"/>
      <c r="D145" s="118"/>
      <c r="E145" s="118"/>
      <c r="F145" s="118"/>
      <c r="G145" s="118"/>
      <c r="H145" s="118"/>
      <c r="I145" s="105">
        <f>J134</f>
        <v>0</v>
      </c>
      <c r="J145" s="105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</row>
    <row r="146" spans="1:48" ht="15" customHeight="1" x14ac:dyDescent="0.25">
      <c r="A146" s="123" t="s">
        <v>153</v>
      </c>
      <c r="B146" s="123"/>
      <c r="C146" s="123"/>
      <c r="D146" s="123"/>
      <c r="E146" s="123"/>
      <c r="F146" s="123"/>
      <c r="G146" s="123"/>
      <c r="H146" s="123"/>
      <c r="I146" s="144">
        <f>I144+I145</f>
        <v>0</v>
      </c>
      <c r="J146" s="144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</row>
    <row r="147" spans="1:48" ht="15" customHeight="1" x14ac:dyDescent="0.25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</row>
    <row r="148" spans="1:48" ht="38.25" customHeight="1" x14ac:dyDescent="0.25">
      <c r="A148" s="148" t="s">
        <v>154</v>
      </c>
      <c r="B148" s="148"/>
      <c r="C148" s="148"/>
      <c r="D148" s="148"/>
      <c r="E148" s="148"/>
      <c r="F148" s="148"/>
      <c r="G148" s="148"/>
      <c r="H148" s="148"/>
      <c r="I148" s="148"/>
      <c r="J148" s="148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</row>
    <row r="149" spans="1:48" ht="38.25" customHeight="1" x14ac:dyDescent="0.25">
      <c r="A149" s="94"/>
      <c r="B149" s="95"/>
      <c r="C149" s="95"/>
      <c r="D149" s="95"/>
      <c r="E149" s="95"/>
      <c r="F149" s="95"/>
      <c r="G149" s="95"/>
      <c r="H149" s="95"/>
      <c r="I149" s="95"/>
      <c r="J149" s="95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</row>
    <row r="150" spans="1:48" ht="38.25" customHeight="1" x14ac:dyDescent="0.25">
      <c r="A150" s="151" t="s">
        <v>155</v>
      </c>
      <c r="B150" s="151"/>
      <c r="C150" s="96" t="s">
        <v>156</v>
      </c>
      <c r="D150" s="152" t="s">
        <v>157</v>
      </c>
      <c r="E150" s="152"/>
      <c r="F150" s="152" t="s">
        <v>158</v>
      </c>
      <c r="G150" s="152"/>
      <c r="H150" s="96" t="s">
        <v>159</v>
      </c>
      <c r="I150" s="152" t="s">
        <v>160</v>
      </c>
      <c r="J150" s="152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</row>
    <row r="151" spans="1:48" ht="15" customHeight="1" x14ac:dyDescent="0.25">
      <c r="A151" s="121">
        <f>I20</f>
        <v>0</v>
      </c>
      <c r="B151" s="121"/>
      <c r="C151" s="97">
        <f>I146</f>
        <v>0</v>
      </c>
      <c r="D151" s="6">
        <v>1</v>
      </c>
      <c r="E151" s="6"/>
      <c r="F151" s="153">
        <f>C151*D151</f>
        <v>0</v>
      </c>
      <c r="G151" s="153"/>
      <c r="H151" s="25">
        <v>1</v>
      </c>
      <c r="I151" s="154">
        <f>F151*H151</f>
        <v>0</v>
      </c>
      <c r="J151" s="154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</row>
    <row r="152" spans="1:48" s="17" customFormat="1" ht="12.75" x14ac:dyDescent="0.2">
      <c r="A152" s="155" t="s">
        <v>161</v>
      </c>
      <c r="B152" s="155"/>
      <c r="C152" s="155"/>
      <c r="D152" s="155"/>
      <c r="E152" s="155"/>
      <c r="F152" s="155"/>
      <c r="G152" s="155"/>
      <c r="H152" s="155"/>
      <c r="I152" s="156">
        <f>I151</f>
        <v>0</v>
      </c>
      <c r="J152" s="156"/>
    </row>
  </sheetData>
  <mergeCells count="235">
    <mergeCell ref="A151:B151"/>
    <mergeCell ref="D151:E151"/>
    <mergeCell ref="F151:G151"/>
    <mergeCell ref="I151:J151"/>
    <mergeCell ref="A152:H152"/>
    <mergeCell ref="I152:J152"/>
    <mergeCell ref="B145:H145"/>
    <mergeCell ref="I145:J145"/>
    <mergeCell ref="A146:H146"/>
    <mergeCell ref="I146:J146"/>
    <mergeCell ref="A147:J147"/>
    <mergeCell ref="A148:J148"/>
    <mergeCell ref="A150:B150"/>
    <mergeCell ref="D150:E150"/>
    <mergeCell ref="F150:G150"/>
    <mergeCell ref="I150:J150"/>
    <mergeCell ref="B140:H140"/>
    <mergeCell ref="I140:J140"/>
    <mergeCell ref="B141:H141"/>
    <mergeCell ref="I141:J141"/>
    <mergeCell ref="B142:H142"/>
    <mergeCell ref="I142:J142"/>
    <mergeCell ref="B143:H143"/>
    <mergeCell ref="I143:J143"/>
    <mergeCell ref="A144:H144"/>
    <mergeCell ref="I144:J144"/>
    <mergeCell ref="A133:B133"/>
    <mergeCell ref="A134:H134"/>
    <mergeCell ref="A135:J135"/>
    <mergeCell ref="A136:J136"/>
    <mergeCell ref="A137:J137"/>
    <mergeCell ref="A138:H138"/>
    <mergeCell ref="I138:J138"/>
    <mergeCell ref="B139:H139"/>
    <mergeCell ref="I139:J139"/>
    <mergeCell ref="A125:J125"/>
    <mergeCell ref="A126:J126"/>
    <mergeCell ref="B127:H127"/>
    <mergeCell ref="B128:H128"/>
    <mergeCell ref="B129:H129"/>
    <mergeCell ref="B130:H130"/>
    <mergeCell ref="A131:B131"/>
    <mergeCell ref="C131:C132"/>
    <mergeCell ref="A132:B132"/>
    <mergeCell ref="B120:H120"/>
    <mergeCell ref="I120:J120"/>
    <mergeCell ref="B121:H121"/>
    <mergeCell ref="I121:J121"/>
    <mergeCell ref="B122:H122"/>
    <mergeCell ref="I122:J122"/>
    <mergeCell ref="B123:H123"/>
    <mergeCell ref="I123:J123"/>
    <mergeCell ref="A124:H124"/>
    <mergeCell ref="I124:J124"/>
    <mergeCell ref="B114:H114"/>
    <mergeCell ref="I114:J114"/>
    <mergeCell ref="B115:H115"/>
    <mergeCell ref="I115:J115"/>
    <mergeCell ref="A116:H116"/>
    <mergeCell ref="I116:J116"/>
    <mergeCell ref="A117:J117"/>
    <mergeCell ref="A118:J118"/>
    <mergeCell ref="B119:H119"/>
    <mergeCell ref="I119:J119"/>
    <mergeCell ref="B108:H108"/>
    <mergeCell ref="I108:J108"/>
    <mergeCell ref="A109:H109"/>
    <mergeCell ref="I109:J109"/>
    <mergeCell ref="A110:J110"/>
    <mergeCell ref="A111:J111"/>
    <mergeCell ref="A112:J112"/>
    <mergeCell ref="B113:H113"/>
    <mergeCell ref="I113:J113"/>
    <mergeCell ref="B103:H103"/>
    <mergeCell ref="I103:J103"/>
    <mergeCell ref="A104:A107"/>
    <mergeCell ref="B104:C107"/>
    <mergeCell ref="I104:J107"/>
    <mergeCell ref="E105:E107"/>
    <mergeCell ref="F105:F107"/>
    <mergeCell ref="G105:G107"/>
    <mergeCell ref="H105:H107"/>
    <mergeCell ref="B96:E96"/>
    <mergeCell ref="F96:G96"/>
    <mergeCell ref="B97:H97"/>
    <mergeCell ref="A98:H98"/>
    <mergeCell ref="B99:H99"/>
    <mergeCell ref="A100:H100"/>
    <mergeCell ref="I100:J100"/>
    <mergeCell ref="A101:J101"/>
    <mergeCell ref="A102:J102"/>
    <mergeCell ref="B93:E93"/>
    <mergeCell ref="F93:G93"/>
    <mergeCell ref="A94:A95"/>
    <mergeCell ref="B94:D95"/>
    <mergeCell ref="E94:F94"/>
    <mergeCell ref="G94:H94"/>
    <mergeCell ref="I94:I95"/>
    <mergeCell ref="J94:J95"/>
    <mergeCell ref="E95:F95"/>
    <mergeCell ref="G95:H95"/>
    <mergeCell ref="I85:J85"/>
    <mergeCell ref="A86:J86"/>
    <mergeCell ref="A87:J87"/>
    <mergeCell ref="A88:J88"/>
    <mergeCell ref="B89:H89"/>
    <mergeCell ref="B90:H90"/>
    <mergeCell ref="B91:E91"/>
    <mergeCell ref="F91:G91"/>
    <mergeCell ref="B92:E92"/>
    <mergeCell ref="F92:G92"/>
    <mergeCell ref="B79:E79"/>
    <mergeCell ref="F79:G79"/>
    <mergeCell ref="B80:H80"/>
    <mergeCell ref="B81:H81"/>
    <mergeCell ref="B82:E82"/>
    <mergeCell ref="F82:G82"/>
    <mergeCell ref="B83:H83"/>
    <mergeCell ref="B84:H84"/>
    <mergeCell ref="A85:H85"/>
    <mergeCell ref="B73:H73"/>
    <mergeCell ref="I73:J73"/>
    <mergeCell ref="B74:H74"/>
    <mergeCell ref="I74:J74"/>
    <mergeCell ref="A75:H75"/>
    <mergeCell ref="I75:J75"/>
    <mergeCell ref="A76:J76"/>
    <mergeCell ref="A77:J77"/>
    <mergeCell ref="B78:H78"/>
    <mergeCell ref="B67:H67"/>
    <mergeCell ref="I67:J67"/>
    <mergeCell ref="A68:H68"/>
    <mergeCell ref="I68:J68"/>
    <mergeCell ref="A69:J69"/>
    <mergeCell ref="A70:J70"/>
    <mergeCell ref="B71:H71"/>
    <mergeCell ref="I71:J71"/>
    <mergeCell ref="B72:H72"/>
    <mergeCell ref="I72:J72"/>
    <mergeCell ref="A62:A63"/>
    <mergeCell ref="B62:D63"/>
    <mergeCell ref="I62:J63"/>
    <mergeCell ref="B64:H64"/>
    <mergeCell ref="I64:J64"/>
    <mergeCell ref="B65:H65"/>
    <mergeCell ref="I65:J65"/>
    <mergeCell ref="B66:H66"/>
    <mergeCell ref="I66:J66"/>
    <mergeCell ref="B53:H53"/>
    <mergeCell ref="B54:H54"/>
    <mergeCell ref="B55:H55"/>
    <mergeCell ref="A56:H56"/>
    <mergeCell ref="A57:J57"/>
    <mergeCell ref="A58:J58"/>
    <mergeCell ref="B59:H59"/>
    <mergeCell ref="I59:J59"/>
    <mergeCell ref="A60:A61"/>
    <mergeCell ref="B60:C61"/>
    <mergeCell ref="I60:J61"/>
    <mergeCell ref="A44:H44"/>
    <mergeCell ref="I44:J44"/>
    <mergeCell ref="A45:J45"/>
    <mergeCell ref="A46:J46"/>
    <mergeCell ref="B47:H47"/>
    <mergeCell ref="B48:H48"/>
    <mergeCell ref="B49:H49"/>
    <mergeCell ref="B51:H51"/>
    <mergeCell ref="B52:H52"/>
    <mergeCell ref="A37:H37"/>
    <mergeCell ref="I37:J37"/>
    <mergeCell ref="A38:J38"/>
    <mergeCell ref="A39:J39"/>
    <mergeCell ref="A40:J40"/>
    <mergeCell ref="B41:H41"/>
    <mergeCell ref="B42:H42"/>
    <mergeCell ref="L42:W42"/>
    <mergeCell ref="B43:H43"/>
    <mergeCell ref="L43:W43"/>
    <mergeCell ref="A34:A35"/>
    <mergeCell ref="B34:D35"/>
    <mergeCell ref="E34:E35"/>
    <mergeCell ref="F34:F35"/>
    <mergeCell ref="I34:J35"/>
    <mergeCell ref="L35:M35"/>
    <mergeCell ref="B36:H36"/>
    <mergeCell ref="I36:J36"/>
    <mergeCell ref="L36:M36"/>
    <mergeCell ref="A30:A31"/>
    <mergeCell ref="B30:D31"/>
    <mergeCell ref="E30:E31"/>
    <mergeCell ref="F30:F31"/>
    <mergeCell ref="I30:J31"/>
    <mergeCell ref="A32:A33"/>
    <mergeCell ref="B32:D33"/>
    <mergeCell ref="E32:E33"/>
    <mergeCell ref="F32:F33"/>
    <mergeCell ref="I32:J33"/>
    <mergeCell ref="A25:J25"/>
    <mergeCell ref="A26:J26"/>
    <mergeCell ref="B27:H27"/>
    <mergeCell ref="I27:J27"/>
    <mergeCell ref="B28:H28"/>
    <mergeCell ref="I28:J28"/>
    <mergeCell ref="L28:W28"/>
    <mergeCell ref="I29:J29"/>
    <mergeCell ref="L29:W29"/>
    <mergeCell ref="B20:H20"/>
    <mergeCell ref="I20:J20"/>
    <mergeCell ref="B21:H21"/>
    <mergeCell ref="I21:J21"/>
    <mergeCell ref="B22:H22"/>
    <mergeCell ref="I22:J22"/>
    <mergeCell ref="B23:H23"/>
    <mergeCell ref="I23:J23"/>
    <mergeCell ref="B24:H24"/>
    <mergeCell ref="I24:J24"/>
    <mergeCell ref="B12:G12"/>
    <mergeCell ref="H12:J12"/>
    <mergeCell ref="H13:J13"/>
    <mergeCell ref="A14:J14"/>
    <mergeCell ref="A15:J15"/>
    <mergeCell ref="A16:J16"/>
    <mergeCell ref="A17:J17"/>
    <mergeCell ref="A18:J18"/>
    <mergeCell ref="A19:J19"/>
    <mergeCell ref="A3:J3"/>
    <mergeCell ref="A4:J4"/>
    <mergeCell ref="C5:J5"/>
    <mergeCell ref="C6:D6"/>
    <mergeCell ref="A8:J8"/>
    <mergeCell ref="A9:J9"/>
    <mergeCell ref="B10:G10"/>
    <mergeCell ref="H10:J10"/>
    <mergeCell ref="B11:G11"/>
    <mergeCell ref="H11:J11"/>
  </mergeCells>
  <dataValidations count="5">
    <dataValidation type="list" allowBlank="1" showInputMessage="1" showErrorMessage="1" sqref="G64">
      <formula1>"20,93,15,20"</formula1>
      <formula2>0</formula2>
    </dataValidation>
    <dataValidation type="list" allowBlank="1" showInputMessage="1" showErrorMessage="1" sqref="F50">
      <formula1>"1,00%,2,00%,3,00%"</formula1>
      <formula2>0</formula2>
    </dataValidation>
    <dataValidation type="list" showInputMessage="1" showErrorMessage="1" sqref="H31">
      <formula1>"10%,20%,40%"</formula1>
      <formula2>0</formula2>
    </dataValidation>
    <dataValidation type="list" allowBlank="1" showInputMessage="1" showErrorMessage="1" sqref="F29:F32 F34 D61 E63 D64:E64 D105 D107">
      <formula1>"S,N"</formula1>
      <formula2>0</formula2>
    </dataValidation>
    <dataValidation type="list" allowBlank="1" showInputMessage="1" showErrorMessage="1" sqref="H105:H107">
      <formula1>"20,83,15,21"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scale="57" firstPageNumber="0" orientation="portrait" horizontalDpi="300" verticalDpi="300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</vt:lpstr>
      <vt:lpstr>Planilha!Area_de_impressao</vt:lpstr>
    </vt:vector>
  </TitlesOfParts>
  <Company>UFSC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Joseane Salles Valero</dc:creator>
  <dc:description/>
  <cp:lastModifiedBy>Franciara Pereira Rodrigues Mapa</cp:lastModifiedBy>
  <cp:revision>1</cp:revision>
  <cp:lastPrinted>2019-06-26T18:52:43Z</cp:lastPrinted>
  <dcterms:created xsi:type="dcterms:W3CDTF">2016-06-22T19:00:36Z</dcterms:created>
  <dcterms:modified xsi:type="dcterms:W3CDTF">2022-06-13T19:23:41Z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UFSC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