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19440" windowHeight="8010" tabRatio="911"/>
  </bookViews>
  <sheets>
    <sheet name="PROPOSTA PREÇO" sheetId="11" r:id="rId1"/>
    <sheet name="servente 44hs" sheetId="3" r:id="rId2"/>
    <sheet name="servente 30hs GAF" sheetId="4" r:id="rId3"/>
    <sheet name="servente 44hs GAF" sheetId="5" r:id="rId4"/>
    <sheet name="servente 44hs 40%" sheetId="6" r:id="rId5"/>
    <sheet name="servente 30h (40% + GAF)" sheetId="7" r:id="rId6"/>
    <sheet name="servente 44h (40%+ GAF)" sheetId="8" r:id="rId7"/>
    <sheet name="porteiro 44hs" sheetId="9" r:id="rId8"/>
  </sheets>
  <calcPr calcId="125725"/>
</workbook>
</file>

<file path=xl/calcChain.xml><?xml version="1.0" encoding="utf-8"?>
<calcChain xmlns="http://schemas.openxmlformats.org/spreadsheetml/2006/main">
  <c r="F29" i="8"/>
  <c r="F29" i="7"/>
  <c r="F29" i="6"/>
  <c r="F114" i="9" l="1"/>
  <c r="F133" s="1"/>
  <c r="F105"/>
  <c r="F92"/>
  <c r="F56"/>
  <c r="F62" s="1"/>
  <c r="F69" s="1"/>
  <c r="F52"/>
  <c r="F33"/>
  <c r="G88" s="1"/>
  <c r="F114" i="8"/>
  <c r="F133" s="1"/>
  <c r="F105"/>
  <c r="F92"/>
  <c r="F56"/>
  <c r="F62" s="1"/>
  <c r="F69" s="1"/>
  <c r="F52"/>
  <c r="F33"/>
  <c r="F33" i="7"/>
  <c r="F114"/>
  <c r="F133" s="1"/>
  <c r="F105"/>
  <c r="F92"/>
  <c r="F52"/>
  <c r="F27"/>
  <c r="F56" s="1"/>
  <c r="F62" s="1"/>
  <c r="F69" s="1"/>
  <c r="F33" i="6"/>
  <c r="F114"/>
  <c r="F133" s="1"/>
  <c r="F105"/>
  <c r="F92"/>
  <c r="F56"/>
  <c r="F62" s="1"/>
  <c r="F69" s="1"/>
  <c r="F52"/>
  <c r="F114" i="5"/>
  <c r="F133" s="1"/>
  <c r="F105"/>
  <c r="F92"/>
  <c r="F56"/>
  <c r="F62" s="1"/>
  <c r="F69" s="1"/>
  <c r="F52"/>
  <c r="F33"/>
  <c r="F27" i="4"/>
  <c r="F33"/>
  <c r="F114"/>
  <c r="F133" s="1"/>
  <c r="F105"/>
  <c r="F92"/>
  <c r="F56"/>
  <c r="F62" s="1"/>
  <c r="F69" s="1"/>
  <c r="F52"/>
  <c r="F33" i="3"/>
  <c r="F114"/>
  <c r="F133" s="1"/>
  <c r="F105"/>
  <c r="F92"/>
  <c r="F56"/>
  <c r="F62" s="1"/>
  <c r="F69" s="1"/>
  <c r="G91"/>
  <c r="F52"/>
  <c r="G39" i="9" l="1"/>
  <c r="G76"/>
  <c r="G47"/>
  <c r="G51"/>
  <c r="G77"/>
  <c r="G85"/>
  <c r="G89"/>
  <c r="G48"/>
  <c r="G78"/>
  <c r="G44"/>
  <c r="G74"/>
  <c r="G86"/>
  <c r="G90"/>
  <c r="G93"/>
  <c r="F129"/>
  <c r="G38"/>
  <c r="G45"/>
  <c r="G49"/>
  <c r="G75"/>
  <c r="G79"/>
  <c r="G87"/>
  <c r="G91"/>
  <c r="G46"/>
  <c r="G50"/>
  <c r="G48" i="8"/>
  <c r="G74"/>
  <c r="G47"/>
  <c r="G51"/>
  <c r="G77"/>
  <c r="G85"/>
  <c r="G89"/>
  <c r="G44"/>
  <c r="G86"/>
  <c r="G90"/>
  <c r="F129"/>
  <c r="G38"/>
  <c r="G40" s="1"/>
  <c r="F67" s="1"/>
  <c r="G45"/>
  <c r="G49"/>
  <c r="G75"/>
  <c r="G79"/>
  <c r="G87"/>
  <c r="G91"/>
  <c r="G78"/>
  <c r="G93"/>
  <c r="G39"/>
  <c r="G46"/>
  <c r="G50"/>
  <c r="G76"/>
  <c r="G88"/>
  <c r="G47" i="7"/>
  <c r="G51"/>
  <c r="G77"/>
  <c r="G85"/>
  <c r="G89"/>
  <c r="G44"/>
  <c r="G48"/>
  <c r="G74"/>
  <c r="G78"/>
  <c r="G86"/>
  <c r="G90"/>
  <c r="G93"/>
  <c r="F129"/>
  <c r="G45"/>
  <c r="G49"/>
  <c r="G75"/>
  <c r="G79"/>
  <c r="G87"/>
  <c r="G91"/>
  <c r="G38"/>
  <c r="G39"/>
  <c r="G46"/>
  <c r="G50"/>
  <c r="G76"/>
  <c r="G88"/>
  <c r="G46" i="6"/>
  <c r="G39"/>
  <c r="G47"/>
  <c r="G51"/>
  <c r="G77"/>
  <c r="G85"/>
  <c r="G89"/>
  <c r="G44"/>
  <c r="G48"/>
  <c r="G74"/>
  <c r="G78"/>
  <c r="G86"/>
  <c r="G90"/>
  <c r="G93"/>
  <c r="F129"/>
  <c r="G38"/>
  <c r="G45"/>
  <c r="G49"/>
  <c r="G75"/>
  <c r="G79"/>
  <c r="G87"/>
  <c r="G91"/>
  <c r="G50"/>
  <c r="G76"/>
  <c r="G88"/>
  <c r="G47" i="5"/>
  <c r="G51"/>
  <c r="G77"/>
  <c r="G85"/>
  <c r="G89"/>
  <c r="G44"/>
  <c r="G48"/>
  <c r="G74"/>
  <c r="G78"/>
  <c r="G86"/>
  <c r="G90"/>
  <c r="G93"/>
  <c r="F129"/>
  <c r="G38"/>
  <c r="G45"/>
  <c r="G49"/>
  <c r="G75"/>
  <c r="G79"/>
  <c r="G87"/>
  <c r="G91"/>
  <c r="G39"/>
  <c r="G46"/>
  <c r="G50"/>
  <c r="G76"/>
  <c r="G88"/>
  <c r="G76" i="4"/>
  <c r="G88"/>
  <c r="G47"/>
  <c r="G51"/>
  <c r="G77"/>
  <c r="G85"/>
  <c r="G89"/>
  <c r="G48"/>
  <c r="G74"/>
  <c r="G78"/>
  <c r="G86"/>
  <c r="G90"/>
  <c r="G93"/>
  <c r="F129"/>
  <c r="G39"/>
  <c r="G46"/>
  <c r="G50"/>
  <c r="G44"/>
  <c r="G38"/>
  <c r="G40" s="1"/>
  <c r="F67" s="1"/>
  <c r="G45"/>
  <c r="G49"/>
  <c r="G75"/>
  <c r="G79"/>
  <c r="G87"/>
  <c r="G91"/>
  <c r="G90" i="3"/>
  <c r="G86"/>
  <c r="G44"/>
  <c r="G75"/>
  <c r="G48"/>
  <c r="G79"/>
  <c r="G87"/>
  <c r="G38"/>
  <c r="G51"/>
  <c r="G47"/>
  <c r="G78"/>
  <c r="G39"/>
  <c r="G50"/>
  <c r="G46"/>
  <c r="G77"/>
  <c r="G89"/>
  <c r="F129"/>
  <c r="G49"/>
  <c r="G45"/>
  <c r="G74"/>
  <c r="G76"/>
  <c r="G85"/>
  <c r="G88"/>
  <c r="G93"/>
  <c r="G40" i="7" l="1"/>
  <c r="F67" s="1"/>
  <c r="G80" i="9"/>
  <c r="F131" s="1"/>
  <c r="G40"/>
  <c r="F67" s="1"/>
  <c r="G92"/>
  <c r="F94" s="1"/>
  <c r="F104" s="1"/>
  <c r="F106" s="1"/>
  <c r="F132" s="1"/>
  <c r="G52"/>
  <c r="F68" s="1"/>
  <c r="G92" i="8"/>
  <c r="F94" s="1"/>
  <c r="F104" s="1"/>
  <c r="F106" s="1"/>
  <c r="F132" s="1"/>
  <c r="G80"/>
  <c r="F131" s="1"/>
  <c r="G52"/>
  <c r="F68" s="1"/>
  <c r="F70" s="1"/>
  <c r="G40" i="6"/>
  <c r="F67" s="1"/>
  <c r="G52"/>
  <c r="F68" s="1"/>
  <c r="F70" s="1"/>
  <c r="G52" i="7"/>
  <c r="F68" s="1"/>
  <c r="F70" s="1"/>
  <c r="G80"/>
  <c r="F131" s="1"/>
  <c r="G92"/>
  <c r="F94" s="1"/>
  <c r="F104" s="1"/>
  <c r="F106" s="1"/>
  <c r="F132" s="1"/>
  <c r="G80" i="6"/>
  <c r="F131" s="1"/>
  <c r="G92"/>
  <c r="F94" s="1"/>
  <c r="F104" s="1"/>
  <c r="F106" s="1"/>
  <c r="F132" s="1"/>
  <c r="G52" i="5"/>
  <c r="F68" s="1"/>
  <c r="G80"/>
  <c r="F131" s="1"/>
  <c r="G40"/>
  <c r="F67" s="1"/>
  <c r="G92"/>
  <c r="F94" s="1"/>
  <c r="F104" s="1"/>
  <c r="F106" s="1"/>
  <c r="F132" s="1"/>
  <c r="G80" i="4"/>
  <c r="F131" s="1"/>
  <c r="G92"/>
  <c r="F94" s="1"/>
  <c r="F104" s="1"/>
  <c r="F106" s="1"/>
  <c r="F132" s="1"/>
  <c r="G52"/>
  <c r="F68" s="1"/>
  <c r="F70" s="1"/>
  <c r="G80" i="3"/>
  <c r="F131" s="1"/>
  <c r="G40"/>
  <c r="F67" s="1"/>
  <c r="G92"/>
  <c r="F94" s="1"/>
  <c r="F104" s="1"/>
  <c r="F106" s="1"/>
  <c r="F132" s="1"/>
  <c r="G52"/>
  <c r="F68" s="1"/>
  <c r="F70" i="5" l="1"/>
  <c r="G119" s="1"/>
  <c r="F70" i="9"/>
  <c r="F130" i="8"/>
  <c r="F134" s="1"/>
  <c r="G119"/>
  <c r="G118"/>
  <c r="F130" i="7"/>
  <c r="F134" s="1"/>
  <c r="G118"/>
  <c r="G119"/>
  <c r="F130" i="6"/>
  <c r="F134" s="1"/>
  <c r="G119"/>
  <c r="G118"/>
  <c r="F130" i="5"/>
  <c r="F134" s="1"/>
  <c r="G118"/>
  <c r="F130" i="4"/>
  <c r="F134" s="1"/>
  <c r="G119"/>
  <c r="G118"/>
  <c r="F70" i="3"/>
  <c r="F130" s="1"/>
  <c r="F134" s="1"/>
  <c r="G122" i="6" l="1"/>
  <c r="F130" i="9"/>
  <c r="F134" s="1"/>
  <c r="G119"/>
  <c r="G118"/>
  <c r="G121" i="8"/>
  <c r="G123"/>
  <c r="G122"/>
  <c r="G121" i="7"/>
  <c r="G122"/>
  <c r="G123"/>
  <c r="G123" i="6"/>
  <c r="G121"/>
  <c r="G122" i="5"/>
  <c r="G123"/>
  <c r="G121"/>
  <c r="G121" i="4"/>
  <c r="G122"/>
  <c r="G123"/>
  <c r="G118" i="3"/>
  <c r="G119"/>
  <c r="G124" i="6" l="1"/>
  <c r="F135" s="1"/>
  <c r="F136" s="1"/>
  <c r="B143" s="1"/>
  <c r="E143" s="1"/>
  <c r="H143" s="1"/>
  <c r="G122" i="9"/>
  <c r="G124" i="5"/>
  <c r="F135" s="1"/>
  <c r="F136" s="1"/>
  <c r="B143" s="1"/>
  <c r="G121" i="9"/>
  <c r="G123"/>
  <c r="G124" i="8"/>
  <c r="F135" s="1"/>
  <c r="F136" s="1"/>
  <c r="B143" s="1"/>
  <c r="G124" i="7"/>
  <c r="F135" s="1"/>
  <c r="F136" s="1"/>
  <c r="B143" s="1"/>
  <c r="G124" i="4"/>
  <c r="F135" s="1"/>
  <c r="F136" s="1"/>
  <c r="B143" s="1"/>
  <c r="G122" i="3"/>
  <c r="G121"/>
  <c r="G123"/>
  <c r="G16" i="11" l="1"/>
  <c r="I16" s="1"/>
  <c r="E143" i="8"/>
  <c r="H143" s="1"/>
  <c r="G18" i="11"/>
  <c r="I18" s="1"/>
  <c r="E143" i="7"/>
  <c r="H143" s="1"/>
  <c r="G17" i="11"/>
  <c r="I17" s="1"/>
  <c r="E143" i="5"/>
  <c r="H143" s="1"/>
  <c r="G15" i="11"/>
  <c r="I15" s="1"/>
  <c r="E143" i="4"/>
  <c r="H143" s="1"/>
  <c r="G14" i="11"/>
  <c r="I14" s="1"/>
  <c r="G124" i="9"/>
  <c r="F135" s="1"/>
  <c r="F136" s="1"/>
  <c r="B143" s="1"/>
  <c r="G124" i="3"/>
  <c r="F135" s="1"/>
  <c r="F136" s="1"/>
  <c r="B143" s="1"/>
  <c r="E143" i="9" l="1"/>
  <c r="H143" s="1"/>
  <c r="G19" i="11"/>
  <c r="I19" s="1"/>
  <c r="E143" i="3"/>
  <c r="H143" s="1"/>
  <c r="G13" i="11"/>
  <c r="G20" l="1"/>
  <c r="I13"/>
  <c r="I20" s="1"/>
</calcChain>
</file>

<file path=xl/sharedStrings.xml><?xml version="1.0" encoding="utf-8"?>
<sst xmlns="http://schemas.openxmlformats.org/spreadsheetml/2006/main" count="1641" uniqueCount="195">
  <si>
    <t>PROPOSTA DE PREÇOS</t>
  </si>
  <si>
    <t>PLANILHA DE COTAÇÃO</t>
  </si>
  <si>
    <t>Posto de Trabalho</t>
  </si>
  <si>
    <t>LOTE 1 - REGIÃO NOROESTE, TRIÂNGULO MINEIRO, ALTO PARANAÍBA E ALTO SÃO FRANCISCO</t>
  </si>
  <si>
    <t>Jornada (Insalubridade/
GAF)</t>
  </si>
  <si>
    <t>Quantidade</t>
  </si>
  <si>
    <t>Valor Mensal</t>
  </si>
  <si>
    <t>Valor Anual</t>
  </si>
  <si>
    <t>Servente de Limpeza</t>
  </si>
  <si>
    <t>44h</t>
  </si>
  <si>
    <t>30h (GAF)</t>
  </si>
  <si>
    <t>44h (GAF)</t>
  </si>
  <si>
    <t>44h (40%)</t>
  </si>
  <si>
    <t>30h (40% + GAF)</t>
  </si>
  <si>
    <t>44h (40%+ GAF)</t>
  </si>
  <si>
    <t>Porteiro</t>
  </si>
  <si>
    <t>DADOS DA EMPRESA</t>
  </si>
  <si>
    <t>Razão Social</t>
  </si>
  <si>
    <t>CNPJ</t>
  </si>
  <si>
    <t>Insc. Estadual</t>
  </si>
  <si>
    <t>Insc. Municipal</t>
  </si>
  <si>
    <t>Telefone</t>
  </si>
  <si>
    <t>Fax</t>
  </si>
  <si>
    <t>E-mail</t>
  </si>
  <si>
    <t>Banco</t>
  </si>
  <si>
    <t>Agência</t>
  </si>
  <si>
    <t>Conta-Corrente</t>
  </si>
  <si>
    <t>Praça Pagamento</t>
  </si>
  <si>
    <t>Endereço</t>
  </si>
  <si>
    <t>Nome</t>
  </si>
  <si>
    <t>Estado civil</t>
  </si>
  <si>
    <t>Profissão</t>
  </si>
  <si>
    <t>CPF</t>
  </si>
  <si>
    <t>Identidade</t>
  </si>
  <si>
    <t>Domicílio</t>
  </si>
  <si>
    <t>Cargo</t>
  </si>
  <si>
    <t>Processo :__PROCESSO –e-PAD 35898/2019
Pregão Eletrônico:____23/2019__________________</t>
  </si>
  <si>
    <t>DISCRIMINAÇÃO DOS SERVIÇOS (DADOS REFERENTES À CONTRATAÇÃO)</t>
  </si>
  <si>
    <t>Data de apresentação da proposta (dia/mês/ano)</t>
  </si>
  <si>
    <t>A</t>
  </si>
  <si>
    <t>B</t>
  </si>
  <si>
    <t>C</t>
  </si>
  <si>
    <t>D</t>
  </si>
  <si>
    <t>Município/UF</t>
  </si>
  <si>
    <t>Acordo, Convenção ou Sentença Normativa em Dissídio Coletivo/Ano</t>
  </si>
  <si>
    <t>Nº de meses de execução contratual</t>
  </si>
  <si>
    <t>IDENTIFICAÇÃO DO SERVIÇO</t>
  </si>
  <si>
    <t>Tipo de serviço</t>
  </si>
  <si>
    <t>Unidade de medida</t>
  </si>
  <si>
    <t>Quantidade total a contratar em função da unidade de medida)</t>
  </si>
  <si>
    <t>MÃO-DE-OBRA</t>
  </si>
  <si>
    <t>MÃO-DE-OBRA VINCULADA À EXECUÇÃO CONTRATUAL</t>
  </si>
  <si>
    <t>Dados complementares para composição dos custos referente à mão-de-obra</t>
  </si>
  <si>
    <t>Classificação Brasileira de Ocupações (CBO)</t>
  </si>
  <si>
    <t>Salário Normativo da Categoria Profissional</t>
  </si>
  <si>
    <t>Categoria profissional</t>
  </si>
  <si>
    <t>Data-base da categoria</t>
  </si>
  <si>
    <t>MÓDULO 01: COMPOSIÇÃO DA REMUNERAÇÃO</t>
  </si>
  <si>
    <t>Composição da remuneração</t>
  </si>
  <si>
    <t>Valor (R$)</t>
  </si>
  <si>
    <t>E</t>
  </si>
  <si>
    <t>F</t>
  </si>
  <si>
    <t>Salário-base</t>
  </si>
  <si>
    <t>Adicional de periculosidade</t>
  </si>
  <si>
    <t>Adicional de insalubridade</t>
  </si>
  <si>
    <t>Adicional noturno</t>
  </si>
  <si>
    <t>Adicional de hora noturna reduzida</t>
  </si>
  <si>
    <t>TOTAL DA REMUNERAÇÃO</t>
  </si>
  <si>
    <t>MÓDULO 02: ENCARGOS E BENEFÍCIOS ANUAIS, MENSAIS E DIÁRIOS</t>
  </si>
  <si>
    <t>Submódulo 2.1 - 13º (décimo terceiro) salário e adicional de férias</t>
  </si>
  <si>
    <t>13º salário e adicional de férias</t>
  </si>
  <si>
    <t>2.1</t>
  </si>
  <si>
    <t>(%)</t>
  </si>
  <si>
    <t>13º salário</t>
  </si>
  <si>
    <t>Adicional de férias</t>
  </si>
  <si>
    <t>TOTAL</t>
  </si>
  <si>
    <t>Submódulo 2.2 - Encargos previdenciários (GPS), Fundo de Garantia por Tempo de Serviço (FGTS) e outras
contribuições</t>
  </si>
  <si>
    <t>GPS, FGTS e outras contribuições</t>
  </si>
  <si>
    <t>2.2</t>
  </si>
  <si>
    <t>INSS</t>
  </si>
  <si>
    <t>G</t>
  </si>
  <si>
    <t>H</t>
  </si>
  <si>
    <t>Salário Educação</t>
  </si>
  <si>
    <t>Seguro Acidente do Trabalho (RATxFAP)</t>
  </si>
  <si>
    <t>SESC ou SESI</t>
  </si>
  <si>
    <t>SENAI ou SENAC</t>
  </si>
  <si>
    <t>SEBRAE</t>
  </si>
  <si>
    <t>INCRA</t>
  </si>
  <si>
    <t>FGTS</t>
  </si>
  <si>
    <t>Submódulo 2.3 - Benefícios Mensais e Diários</t>
  </si>
  <si>
    <t>Benefícios Mensais e Diários</t>
  </si>
  <si>
    <t>2.3</t>
  </si>
  <si>
    <t>Transporte</t>
  </si>
  <si>
    <t>Auxílio-Refeição/Alimentação</t>
  </si>
  <si>
    <t>Assistência Médica e Familiar</t>
  </si>
  <si>
    <t>Seguro de vida, invalidez e funeral</t>
  </si>
  <si>
    <t>Contribuição Assistencial Patronal (CAP)</t>
  </si>
  <si>
    <t xml:space="preserve">Outros (especificar) 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</si>
  <si>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</si>
  <si>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</si>
  <si>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</si>
  <si>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MÓDULO 03: PROVISÃO PARA RESCISÃO</t>
  </si>
  <si>
    <t>Provisão para Rescisão</t>
  </si>
  <si>
    <t>Aviso Prévio Indenizado</t>
  </si>
  <si>
    <t>Incidência do FGTS sobre o Aviso Prévio Indenizado</t>
  </si>
  <si>
    <t>Multa do FGTS sobre o Aviso Prévio Indenizado</t>
  </si>
  <si>
    <t>Aviso Prévio Trabalhado</t>
  </si>
  <si>
    <t>Incidência de GPS, FGTS e outras contribuições sobre o Aviso Prévio Trabalhado</t>
  </si>
  <si>
    <t>Multa do FGTS sobre o Aviso Prévio Trabalhado</t>
  </si>
  <si>
    <t>MÓDULO 04: CUSTO DE REPOSIÇÃO DO PROFISSIONAL AUSENTE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</si>
  <si>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</si>
  <si>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</si>
  <si>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</si>
  <si>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</si>
  <si>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</si>
  <si>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Afastamento Maternidade</t>
  </si>
  <si>
    <t>Substituto na cobertura de Ausência por acidente de trabalho</t>
  </si>
  <si>
    <t>Substituto na cobertura de Ausência por doença</t>
  </si>
  <si>
    <t>Substituto na cobertura de Outras ausências (especificar)</t>
  </si>
  <si>
    <t>SUBTOTAL</t>
  </si>
  <si>
    <t>Incidência de GPS, FGTS e outras contribuições sobre o Custo de Reposição do PA</t>
  </si>
  <si>
    <t>Submódulo 4.2 - Intrajornada</t>
  </si>
  <si>
    <t>Intervalo para repouso ou alimentação</t>
  </si>
  <si>
    <t>4.2</t>
  </si>
  <si>
    <t>Incidência de GPS, FGTS e outras contribuições sobre Intrajornada</t>
  </si>
  <si>
    <t>QUADRO RESUMO DO MÓDULO 4 - CUSTO DE REPOSIÇÃO DO PROFISSIONAL AUSENTE</t>
  </si>
  <si>
    <t>Custo de Reposição do Profissional Ausente</t>
  </si>
  <si>
    <t>4.1</t>
  </si>
  <si>
    <t>Intrajornada</t>
  </si>
  <si>
    <t>MÓDULO 05: INSUMOS DIVERSOS</t>
  </si>
  <si>
    <t>Insumos Diversos</t>
  </si>
  <si>
    <t>Uniformes (custo mensal por empregado)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</si>
  <si>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</si>
  <si>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</si>
  <si>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</si>
  <si>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</si>
  <si>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</si>
  <si>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</si>
  <si>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</si>
  <si>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</si>
  <si>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</si>
  <si>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</si>
  <si>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ISSQN</t>
  </si>
  <si>
    <t>Tributos Federais</t>
  </si>
  <si>
    <t>C.1</t>
  </si>
  <si>
    <t>C.2</t>
  </si>
  <si>
    <t>C.3</t>
  </si>
  <si>
    <t>Tributos Municipais</t>
  </si>
  <si>
    <t>QUADRO-RESUMO DO CUSTO POR EMPREGADO</t>
  </si>
  <si>
    <t>Mão-de-obra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</si>
  <si>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</si>
  <si>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</si>
  <si>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</si>
  <si>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</si>
  <si>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</si>
  <si>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</si>
  <si>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</si>
  <si>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</si>
  <si>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>QUADRO-RESUMO DO VALOR MENSAL DOS SERVIÇOS</t>
  </si>
  <si>
    <t>Tipo de Serviço (A)</t>
  </si>
  <si>
    <t>Valor Proposto por Empregado (B)</t>
  </si>
  <si>
    <t>Qtde. de Empregados por Posto (C )</t>
  </si>
  <si>
    <t>Valor Proposto
por Posto (D) = (B
x C)</t>
  </si>
  <si>
    <t>Qtde. de
Postos
(E)</t>
  </si>
  <si>
    <t>Valor Total do Serviço
(F)
= (D x E)</t>
  </si>
  <si>
    <t>VALOR MENSAL DOS SERVIÇOS</t>
  </si>
  <si>
    <t>Outros - GAF (Gratificação Adicional de Função)</t>
  </si>
  <si>
    <t>MR SERVIÇOS E EMPREENDIMENTOS EIRELI</t>
  </si>
  <si>
    <t>DADOS DO RESP.PELA ASSINATURA DO ACORDO ADMINISTRATIVO</t>
  </si>
  <si>
    <t>07.789.958/0001-52</t>
  </si>
  <si>
    <t>JOSÉ FERNANDES SERRA FILHO</t>
  </si>
  <si>
    <t>VIÚVO</t>
  </si>
  <si>
    <t>TÉCNICO</t>
  </si>
  <si>
    <t>344.904.185-15</t>
  </si>
  <si>
    <t>02.489.206-85 SSP-BA</t>
  </si>
  <si>
    <t>2ª TRAVESSA MANOEL RANGEL, 08 ONDINA - SALVADOR-BA CEP: 40.170-450</t>
  </si>
  <si>
    <t xml:space="preserve">Prazo Validade Proposta: </t>
  </si>
  <si>
    <t>90 DIAS</t>
  </si>
  <si>
    <t>MR.EMPREENDIMENTOS@OUTLOOK.COM</t>
  </si>
  <si>
    <t>RUA CARLOS MARTINS VIANA JUNIOR, 01 CENTRO - SANTO AMARO-BA CEP: 44.200-000</t>
  </si>
  <si>
    <t>Convenção Coletiva 2020/2020 sob registro: MG001334/2020  - Piso Salarial conf cláusula terceira para a função de servente.</t>
  </si>
  <si>
    <t>Cláusula décima segunda da CCT &gt;&gt;</t>
  </si>
  <si>
    <t>Adoção como parametro a tarifa de R$4,25 e abatendo 6% sobre salario base conf legislação &gt;&gt;</t>
  </si>
  <si>
    <t>Cláusula décima quarta conforme CCT &gt;&gt;</t>
  </si>
  <si>
    <t>Seguro de vida adotado conforme Cláusula décima sexta da CCT &gt;&gt;</t>
  </si>
  <si>
    <t>Percentuais aplicados conforme orientação em Edital &gt;&gt;</t>
  </si>
  <si>
    <t>Custos para 12 meses apurados para a execução deste contrato &gt;&gt;</t>
  </si>
  <si>
    <t>Carga tributária da empresa &gt;&gt;</t>
  </si>
  <si>
    <t>Custos com despesas administrativas e lucro já rateados com os demais contratos da empresa &gt;&gt;</t>
  </si>
  <si>
    <t>Convenção Coletiva 2020/2020 sob registro: MG001334/2020  - Piso Salarial conf cláusula terceira para a função de servente. Salário proporcional às horas trabalhadas conforme orientação do paragrafo primeiro da Clausula terceira da CCT</t>
  </si>
  <si>
    <t>Conforme Parágrafo segunda, Cláusula terceira da CCT, à empresa é facultado adotar Gratificação de Função Exercida. O seu valor fixo é de R$150,00</t>
  </si>
  <si>
    <t>Conforme determinação em Edital &gt;&gt;</t>
  </si>
  <si>
    <t>Percentuais adotados conforme determinação em Edital &gt;&gt;</t>
  </si>
  <si>
    <t>Para o Adicional de Insalubridade foi adotado o percentual de 40% sobre R$998,00 conforme determinação em Edital</t>
  </si>
  <si>
    <t xml:space="preserve">Declaro que tenho ciência e concordo com todas as condições estabelecidas no Edital e seus anexos.
Santo Amaro (BA), 17 de Junho de 2020.
MR SERVIÇOS E EMPREENDIMENTOS EIRELI
CNPJ nº 07.789.958/0001-52
José Fernandes Serra Filho
RG. 02.489.206-85
CPF nº 344.904.185-15
(Procurador)
</t>
  </si>
</sst>
</file>

<file path=xl/styles.xml><?xml version="1.0" encoding="utf-8"?>
<styleSheet xmlns="http://schemas.openxmlformats.org/spreadsheetml/2006/main">
  <numFmts count="2">
    <numFmt numFmtId="164" formatCode="_-&quot;R$&quot;* #,##0.00_-;\-&quot;R$&quot;* #,##0.00_-;_-&quot;R$&quot;* &quot;-&quot;??_-;_-@_-"/>
    <numFmt numFmtId="165" formatCode="#,##0_ ;\-#,##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17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164" fontId="2" fillId="3" borderId="0" xfId="1" applyFont="1" applyFill="1" applyAlignment="1">
      <alignment horizontal="center"/>
    </xf>
    <xf numFmtId="0" fontId="2" fillId="3" borderId="0" xfId="0" applyFont="1" applyFill="1" applyAlignment="1">
      <alignment vertical="center"/>
    </xf>
    <xf numFmtId="164" fontId="2" fillId="3" borderId="0" xfId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0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1" applyFont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 wrapText="1"/>
    </xf>
    <xf numFmtId="16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10" fillId="0" borderId="0" xfId="0" applyFont="1" applyFill="1" applyAlignment="1">
      <alignment vertical="center" wrapText="1"/>
    </xf>
    <xf numFmtId="164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1" applyFont="1" applyFill="1" applyBorder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0" fillId="0" borderId="0" xfId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5" borderId="0" xfId="0" applyFont="1" applyFill="1" applyAlignment="1">
      <alignment horizontal="right" vertical="center" wrapText="1"/>
    </xf>
    <xf numFmtId="0" fontId="9" fillId="5" borderId="0" xfId="0" applyFont="1" applyFill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right" wrapText="1"/>
    </xf>
    <xf numFmtId="0" fontId="2" fillId="5" borderId="0" xfId="0" applyFont="1" applyFill="1" applyAlignment="1">
      <alignment horizontal="left" vertical="center" wrapText="1"/>
    </xf>
    <xf numFmtId="164" fontId="2" fillId="3" borderId="0" xfId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2" borderId="0" xfId="0" applyFont="1" applyFill="1" applyAlignment="1">
      <alignment horizontal="center" vertical="center"/>
    </xf>
    <xf numFmtId="164" fontId="2" fillId="0" borderId="0" xfId="1" applyFont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5" fillId="5" borderId="0" xfId="0" applyFont="1" applyFill="1" applyAlignment="1">
      <alignment horizontal="left" wrapText="1"/>
    </xf>
    <xf numFmtId="0" fontId="10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</cellXfs>
  <cellStyles count="3">
    <cellStyle name="Hy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.EMPREENDIMENTOS@OUTLOOK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activeCell="A6" sqref="A6:E9"/>
    </sheetView>
  </sheetViews>
  <sheetFormatPr defaultRowHeight="15"/>
  <cols>
    <col min="1" max="2" width="10.7109375" customWidth="1"/>
    <col min="6" max="6" width="10.7109375" customWidth="1"/>
    <col min="12" max="12" width="11.7109375" bestFit="1" customWidth="1"/>
  </cols>
  <sheetData>
    <row r="1" spans="1:12" ht="15.75" thickBot="1"/>
    <row r="2" spans="1:12" ht="27" thickBot="1">
      <c r="A2" s="71" t="s">
        <v>0</v>
      </c>
      <c r="B2" s="72"/>
      <c r="C2" s="72"/>
      <c r="D2" s="72"/>
      <c r="E2" s="72"/>
      <c r="F2" s="72"/>
      <c r="G2" s="72"/>
      <c r="H2" s="72"/>
      <c r="I2" s="72"/>
      <c r="J2" s="73"/>
    </row>
    <row r="3" spans="1:12" ht="15.75" thickBot="1"/>
    <row r="4" spans="1:12" ht="19.5" thickBot="1">
      <c r="A4" s="74" t="s">
        <v>1</v>
      </c>
      <c r="B4" s="75"/>
      <c r="C4" s="75"/>
      <c r="D4" s="75"/>
      <c r="E4" s="75"/>
      <c r="F4" s="75"/>
      <c r="G4" s="75"/>
      <c r="H4" s="75"/>
      <c r="I4" s="75"/>
      <c r="J4" s="76"/>
    </row>
    <row r="5" spans="1:12" ht="15.75" thickBot="1"/>
    <row r="6" spans="1:12">
      <c r="A6" s="77" t="s">
        <v>36</v>
      </c>
      <c r="B6" s="78"/>
      <c r="C6" s="78"/>
      <c r="D6" s="78"/>
      <c r="E6" s="79"/>
    </row>
    <row r="7" spans="1:12">
      <c r="A7" s="80"/>
      <c r="B7" s="81"/>
      <c r="C7" s="81"/>
      <c r="D7" s="81"/>
      <c r="E7" s="82"/>
    </row>
    <row r="8" spans="1:12">
      <c r="A8" s="80"/>
      <c r="B8" s="81"/>
      <c r="C8" s="81"/>
      <c r="D8" s="81"/>
      <c r="E8" s="82"/>
    </row>
    <row r="9" spans="1:12" ht="15.75" thickBot="1">
      <c r="A9" s="83"/>
      <c r="B9" s="84"/>
      <c r="C9" s="84"/>
      <c r="D9" s="84"/>
      <c r="E9" s="85"/>
    </row>
    <row r="11" spans="1:12">
      <c r="A11" s="86" t="s">
        <v>3</v>
      </c>
      <c r="B11" s="86"/>
      <c r="C11" s="86"/>
      <c r="D11" s="86"/>
      <c r="E11" s="86"/>
      <c r="F11" s="86"/>
      <c r="G11" s="86"/>
      <c r="H11" s="86"/>
      <c r="I11" s="86"/>
      <c r="J11" s="86"/>
    </row>
    <row r="12" spans="1:12" ht="60" customHeight="1">
      <c r="A12" s="87" t="s">
        <v>2</v>
      </c>
      <c r="B12" s="88"/>
      <c r="C12" s="89" t="s">
        <v>4</v>
      </c>
      <c r="D12" s="89"/>
      <c r="E12" s="61" t="s">
        <v>5</v>
      </c>
      <c r="F12" s="61"/>
      <c r="G12" s="61" t="s">
        <v>6</v>
      </c>
      <c r="H12" s="61"/>
      <c r="I12" s="61" t="s">
        <v>7</v>
      </c>
      <c r="J12" s="61"/>
    </row>
    <row r="13" spans="1:12" ht="30" customHeight="1">
      <c r="A13" s="33" t="s">
        <v>8</v>
      </c>
      <c r="B13" s="33"/>
      <c r="C13" s="33" t="s">
        <v>9</v>
      </c>
      <c r="D13" s="33"/>
      <c r="E13" s="33">
        <v>7</v>
      </c>
      <c r="F13" s="33"/>
      <c r="G13" s="65">
        <f>E13*'servente 44hs'!B143</f>
        <v>19893.626849324137</v>
      </c>
      <c r="H13" s="65"/>
      <c r="I13" s="65">
        <f>G13*12</f>
        <v>238723.52219188964</v>
      </c>
      <c r="J13" s="65"/>
      <c r="L13" s="1"/>
    </row>
    <row r="14" spans="1:12" ht="30" customHeight="1">
      <c r="A14" s="33"/>
      <c r="B14" s="33"/>
      <c r="C14" s="33" t="s">
        <v>10</v>
      </c>
      <c r="D14" s="33"/>
      <c r="E14" s="33">
        <v>1</v>
      </c>
      <c r="F14" s="33"/>
      <c r="G14" s="65">
        <f>E14*'servente 30hs GAF'!B143</f>
        <v>2436.581051676967</v>
      </c>
      <c r="H14" s="65"/>
      <c r="I14" s="65">
        <f t="shared" ref="I14:I19" si="0">G14*12</f>
        <v>29238.972620123604</v>
      </c>
      <c r="J14" s="65"/>
    </row>
    <row r="15" spans="1:12" ht="30" customHeight="1">
      <c r="A15" s="33"/>
      <c r="B15" s="33"/>
      <c r="C15" s="33" t="s">
        <v>11</v>
      </c>
      <c r="D15" s="33"/>
      <c r="E15" s="33">
        <v>6</v>
      </c>
      <c r="F15" s="33"/>
      <c r="G15" s="65">
        <f>E15*'servente 44hs GAF'!B143</f>
        <v>18780.400215676847</v>
      </c>
      <c r="H15" s="65"/>
      <c r="I15" s="65">
        <f t="shared" si="0"/>
        <v>225364.80258812217</v>
      </c>
      <c r="J15" s="65"/>
      <c r="L15" s="1"/>
    </row>
    <row r="16" spans="1:12" ht="30" customHeight="1">
      <c r="A16" s="33"/>
      <c r="B16" s="33"/>
      <c r="C16" s="33" t="s">
        <v>12</v>
      </c>
      <c r="D16" s="33"/>
      <c r="E16" s="33">
        <v>6</v>
      </c>
      <c r="F16" s="33"/>
      <c r="G16" s="65">
        <f>E16*'servente 44hs 40%'!B143</f>
        <v>21652.380473883743</v>
      </c>
      <c r="H16" s="65"/>
      <c r="I16" s="65">
        <f t="shared" si="0"/>
        <v>259828.56568660491</v>
      </c>
      <c r="J16" s="65"/>
    </row>
    <row r="17" spans="1:13" ht="30" customHeight="1">
      <c r="A17" s="33"/>
      <c r="B17" s="33"/>
      <c r="C17" s="33" t="s">
        <v>13</v>
      </c>
      <c r="D17" s="33"/>
      <c r="E17" s="33">
        <v>16</v>
      </c>
      <c r="F17" s="33"/>
      <c r="G17" s="65">
        <f>E17*'servente 30h (40% + GAF)'!B143</f>
        <v>51253.831006352004</v>
      </c>
      <c r="H17" s="65"/>
      <c r="I17" s="65">
        <f t="shared" si="0"/>
        <v>615045.97207622405</v>
      </c>
      <c r="J17" s="65"/>
    </row>
    <row r="18" spans="1:13" ht="30" customHeight="1">
      <c r="A18" s="33"/>
      <c r="B18" s="33"/>
      <c r="C18" s="33" t="s">
        <v>14</v>
      </c>
      <c r="D18" s="33"/>
      <c r="E18" s="33">
        <v>3</v>
      </c>
      <c r="F18" s="33"/>
      <c r="G18" s="65">
        <f>E18*'servente 44h (40%+ GAF)'!B143</f>
        <v>11690.550266498523</v>
      </c>
      <c r="H18" s="65"/>
      <c r="I18" s="65">
        <f t="shared" si="0"/>
        <v>140286.60319798227</v>
      </c>
      <c r="J18" s="65"/>
    </row>
    <row r="19" spans="1:13" ht="30" customHeight="1">
      <c r="A19" s="33" t="s">
        <v>15</v>
      </c>
      <c r="B19" s="33"/>
      <c r="C19" s="33" t="s">
        <v>9</v>
      </c>
      <c r="D19" s="33"/>
      <c r="E19" s="33">
        <v>25</v>
      </c>
      <c r="F19" s="33"/>
      <c r="G19" s="65">
        <f>E19*'porteiro 44hs'!B143</f>
        <v>84700.321187027934</v>
      </c>
      <c r="H19" s="65"/>
      <c r="I19" s="65">
        <f t="shared" si="0"/>
        <v>1016403.8542443352</v>
      </c>
      <c r="J19" s="65"/>
    </row>
    <row r="20" spans="1:13" ht="30" customHeight="1">
      <c r="A20" s="66"/>
      <c r="B20" s="66"/>
      <c r="C20" s="66"/>
      <c r="D20" s="66"/>
      <c r="E20" s="67">
        <v>64</v>
      </c>
      <c r="F20" s="67"/>
      <c r="G20" s="68">
        <f>SUM(G13:H19)</f>
        <v>210407.69105044016</v>
      </c>
      <c r="H20" s="68"/>
      <c r="I20" s="69">
        <f>SUM(I13:J19)</f>
        <v>2524892.2926052818</v>
      </c>
      <c r="J20" s="69"/>
    </row>
    <row r="22" spans="1:13">
      <c r="F22" s="1"/>
      <c r="I22" s="70"/>
      <c r="J22" s="70"/>
    </row>
    <row r="23" spans="1:13" ht="15.75" thickBot="1">
      <c r="I23" s="31"/>
      <c r="J23" s="32"/>
      <c r="M23" s="1"/>
    </row>
    <row r="24" spans="1:13" ht="12" customHeight="1">
      <c r="A24" s="43" t="s">
        <v>176</v>
      </c>
      <c r="B24" s="44"/>
      <c r="C24" s="44"/>
      <c r="D24" s="45"/>
      <c r="E24" s="52" t="s">
        <v>177</v>
      </c>
      <c r="F24" s="53"/>
      <c r="G24" s="53"/>
      <c r="H24" s="53"/>
      <c r="I24" s="53"/>
      <c r="J24" s="54"/>
    </row>
    <row r="25" spans="1:13" ht="12" customHeight="1">
      <c r="A25" s="46"/>
      <c r="B25" s="47"/>
      <c r="C25" s="47"/>
      <c r="D25" s="48"/>
      <c r="E25" s="55"/>
      <c r="F25" s="56"/>
      <c r="G25" s="56"/>
      <c r="H25" s="56"/>
      <c r="I25" s="56"/>
      <c r="J25" s="57"/>
    </row>
    <row r="26" spans="1:13" ht="12" customHeight="1" thickBot="1">
      <c r="A26" s="49"/>
      <c r="B26" s="50"/>
      <c r="C26" s="50"/>
      <c r="D26" s="51"/>
      <c r="E26" s="58"/>
      <c r="F26" s="59"/>
      <c r="G26" s="59"/>
      <c r="H26" s="59"/>
      <c r="I26" s="59"/>
      <c r="J26" s="60"/>
    </row>
    <row r="28" spans="1:13" ht="30" customHeight="1">
      <c r="A28" s="61" t="s">
        <v>16</v>
      </c>
      <c r="B28" s="61"/>
      <c r="C28" s="61"/>
      <c r="D28" s="61"/>
      <c r="E28" s="61"/>
      <c r="F28" s="62" t="s">
        <v>168</v>
      </c>
      <c r="G28" s="63"/>
      <c r="H28" s="63"/>
      <c r="I28" s="63"/>
      <c r="J28" s="64"/>
    </row>
    <row r="29" spans="1:13" ht="30" customHeight="1">
      <c r="A29" s="33" t="s">
        <v>17</v>
      </c>
      <c r="B29" s="33"/>
      <c r="C29" s="37" t="s">
        <v>167</v>
      </c>
      <c r="D29" s="38"/>
      <c r="E29" s="39"/>
      <c r="F29" s="2" t="s">
        <v>29</v>
      </c>
      <c r="G29" s="34" t="s">
        <v>170</v>
      </c>
      <c r="H29" s="34"/>
      <c r="I29" s="34"/>
      <c r="J29" s="34"/>
    </row>
    <row r="30" spans="1:13" ht="30" customHeight="1">
      <c r="A30" s="33" t="s">
        <v>18</v>
      </c>
      <c r="B30" s="33"/>
      <c r="C30" s="34" t="s">
        <v>169</v>
      </c>
      <c r="D30" s="34"/>
      <c r="E30" s="34"/>
      <c r="F30" s="2" t="s">
        <v>30</v>
      </c>
      <c r="G30" s="34" t="s">
        <v>171</v>
      </c>
      <c r="H30" s="34"/>
      <c r="I30" s="34"/>
      <c r="J30" s="34"/>
    </row>
    <row r="31" spans="1:13" ht="30" customHeight="1">
      <c r="A31" s="33" t="s">
        <v>19</v>
      </c>
      <c r="B31" s="33"/>
      <c r="C31" s="42">
        <v>68018181</v>
      </c>
      <c r="D31" s="34"/>
      <c r="E31" s="34"/>
      <c r="F31" s="2" t="s">
        <v>31</v>
      </c>
      <c r="G31" s="34" t="s">
        <v>172</v>
      </c>
      <c r="H31" s="34"/>
      <c r="I31" s="34"/>
      <c r="J31" s="34"/>
    </row>
    <row r="32" spans="1:13" ht="30" customHeight="1">
      <c r="A32" s="33" t="s">
        <v>20</v>
      </c>
      <c r="B32" s="33"/>
      <c r="C32" s="34"/>
      <c r="D32" s="34"/>
      <c r="E32" s="34"/>
      <c r="F32" s="2" t="s">
        <v>32</v>
      </c>
      <c r="G32" s="34" t="s">
        <v>173</v>
      </c>
      <c r="H32" s="34"/>
      <c r="I32" s="34"/>
      <c r="J32" s="34"/>
    </row>
    <row r="33" spans="1:10" ht="30" customHeight="1">
      <c r="A33" s="33" t="s">
        <v>21</v>
      </c>
      <c r="B33" s="33"/>
      <c r="C33" s="34"/>
      <c r="D33" s="34"/>
      <c r="E33" s="34"/>
      <c r="F33" s="2" t="s">
        <v>33</v>
      </c>
      <c r="G33" s="34" t="s">
        <v>174</v>
      </c>
      <c r="H33" s="34"/>
      <c r="I33" s="34"/>
      <c r="J33" s="34"/>
    </row>
    <row r="34" spans="1:10" ht="30" customHeight="1">
      <c r="A34" s="33" t="s">
        <v>22</v>
      </c>
      <c r="B34" s="33"/>
      <c r="C34" s="34"/>
      <c r="D34" s="34"/>
      <c r="E34" s="34"/>
      <c r="F34" s="2" t="s">
        <v>34</v>
      </c>
      <c r="G34" s="37" t="s">
        <v>175</v>
      </c>
      <c r="H34" s="38"/>
      <c r="I34" s="38"/>
      <c r="J34" s="39"/>
    </row>
    <row r="35" spans="1:10" ht="30" customHeight="1">
      <c r="A35" s="33" t="s">
        <v>23</v>
      </c>
      <c r="B35" s="33"/>
      <c r="C35" s="40" t="s">
        <v>178</v>
      </c>
      <c r="D35" s="41"/>
      <c r="E35" s="41"/>
      <c r="F35" s="2" t="s">
        <v>35</v>
      </c>
      <c r="G35" s="34"/>
      <c r="H35" s="34"/>
      <c r="I35" s="34"/>
      <c r="J35" s="34"/>
    </row>
    <row r="36" spans="1:10" ht="30" customHeight="1">
      <c r="A36" s="33" t="s">
        <v>24</v>
      </c>
      <c r="B36" s="33"/>
      <c r="C36" s="34"/>
      <c r="D36" s="34"/>
      <c r="E36" s="34"/>
      <c r="F36" s="33"/>
      <c r="G36" s="33"/>
      <c r="H36" s="33"/>
      <c r="I36" s="33"/>
      <c r="J36" s="33"/>
    </row>
    <row r="37" spans="1:10" ht="30" customHeight="1">
      <c r="A37" s="33" t="s">
        <v>25</v>
      </c>
      <c r="B37" s="33"/>
      <c r="C37" s="34"/>
      <c r="D37" s="34"/>
      <c r="E37" s="34"/>
      <c r="F37" s="33"/>
      <c r="G37" s="33"/>
      <c r="H37" s="33"/>
      <c r="I37" s="33"/>
      <c r="J37" s="33"/>
    </row>
    <row r="38" spans="1:10" ht="30" customHeight="1">
      <c r="A38" s="33" t="s">
        <v>26</v>
      </c>
      <c r="B38" s="33"/>
      <c r="C38" s="34"/>
      <c r="D38" s="34"/>
      <c r="E38" s="34"/>
      <c r="F38" s="33"/>
      <c r="G38" s="33"/>
      <c r="H38" s="33"/>
      <c r="I38" s="33"/>
      <c r="J38" s="33"/>
    </row>
    <row r="39" spans="1:10" ht="30" customHeight="1">
      <c r="A39" s="33" t="s">
        <v>27</v>
      </c>
      <c r="B39" s="33"/>
      <c r="C39" s="34"/>
      <c r="D39" s="34"/>
      <c r="E39" s="34"/>
      <c r="F39" s="33"/>
      <c r="G39" s="33"/>
      <c r="H39" s="33"/>
      <c r="I39" s="33"/>
      <c r="J39" s="33"/>
    </row>
    <row r="40" spans="1:10" ht="30" customHeight="1">
      <c r="A40" s="33" t="s">
        <v>28</v>
      </c>
      <c r="B40" s="33"/>
      <c r="C40" s="34" t="s">
        <v>179</v>
      </c>
      <c r="D40" s="34"/>
      <c r="E40" s="34"/>
      <c r="F40" s="34"/>
      <c r="G40" s="34"/>
      <c r="H40" s="34"/>
      <c r="I40" s="34"/>
      <c r="J40" s="34"/>
    </row>
    <row r="42" spans="1:10">
      <c r="A42" s="35" t="s">
        <v>194</v>
      </c>
      <c r="B42" s="36"/>
      <c r="C42" s="36"/>
      <c r="D42" s="36"/>
      <c r="E42" s="36"/>
      <c r="F42" s="36"/>
      <c r="G42" s="36"/>
      <c r="H42" s="36"/>
      <c r="I42" s="36"/>
      <c r="J42" s="36"/>
    </row>
    <row r="43" spans="1:10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0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0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0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0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>
      <c r="A48" s="36"/>
      <c r="B48" s="36"/>
      <c r="C48" s="36"/>
      <c r="D48" s="36"/>
      <c r="E48" s="36"/>
      <c r="F48" s="36"/>
      <c r="G48" s="36"/>
      <c r="H48" s="36"/>
      <c r="I48" s="36"/>
      <c r="J48" s="36"/>
    </row>
  </sheetData>
  <mergeCells count="82">
    <mergeCell ref="I22:J22"/>
    <mergeCell ref="A2:J2"/>
    <mergeCell ref="A4:J4"/>
    <mergeCell ref="A6:E9"/>
    <mergeCell ref="A11:J11"/>
    <mergeCell ref="A12:B12"/>
    <mergeCell ref="C12:D12"/>
    <mergeCell ref="E12:F12"/>
    <mergeCell ref="G12:H12"/>
    <mergeCell ref="I12:J12"/>
    <mergeCell ref="I13:J13"/>
    <mergeCell ref="C14:D14"/>
    <mergeCell ref="E14:F14"/>
    <mergeCell ref="G14:H14"/>
    <mergeCell ref="I14:J14"/>
    <mergeCell ref="E15:F15"/>
    <mergeCell ref="G15:H15"/>
    <mergeCell ref="I15:J15"/>
    <mergeCell ref="C16:D16"/>
    <mergeCell ref="E16:F16"/>
    <mergeCell ref="G16:H16"/>
    <mergeCell ref="I16:J16"/>
    <mergeCell ref="C15:D15"/>
    <mergeCell ref="A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A13:B18"/>
    <mergeCell ref="C13:D13"/>
    <mergeCell ref="E13:F13"/>
    <mergeCell ref="G13:H13"/>
    <mergeCell ref="A19:B19"/>
    <mergeCell ref="C19:D19"/>
    <mergeCell ref="E19:F19"/>
    <mergeCell ref="G19:H19"/>
    <mergeCell ref="I19:J19"/>
    <mergeCell ref="A24:D26"/>
    <mergeCell ref="E24:J26"/>
    <mergeCell ref="A28:E28"/>
    <mergeCell ref="F28:J28"/>
    <mergeCell ref="A29:B29"/>
    <mergeCell ref="C29:E29"/>
    <mergeCell ref="G29:J29"/>
    <mergeCell ref="A30:B30"/>
    <mergeCell ref="C30:E30"/>
    <mergeCell ref="G30:J30"/>
    <mergeCell ref="A31:B31"/>
    <mergeCell ref="C31:E31"/>
    <mergeCell ref="G31:J31"/>
    <mergeCell ref="A35:B35"/>
    <mergeCell ref="C35:E35"/>
    <mergeCell ref="G35:J35"/>
    <mergeCell ref="A32:B32"/>
    <mergeCell ref="C32:E32"/>
    <mergeCell ref="G32:J32"/>
    <mergeCell ref="A33:B33"/>
    <mergeCell ref="C33:E33"/>
    <mergeCell ref="G33:J33"/>
    <mergeCell ref="I23:J23"/>
    <mergeCell ref="A40:B40"/>
    <mergeCell ref="C40:J40"/>
    <mergeCell ref="A42:J48"/>
    <mergeCell ref="A36:B36"/>
    <mergeCell ref="C36:E36"/>
    <mergeCell ref="F36:J39"/>
    <mergeCell ref="A37:B37"/>
    <mergeCell ref="C37:E37"/>
    <mergeCell ref="A38:B38"/>
    <mergeCell ref="C38:E38"/>
    <mergeCell ref="A39:B39"/>
    <mergeCell ref="C39:E39"/>
    <mergeCell ref="A34:B34"/>
    <mergeCell ref="C34:E34"/>
    <mergeCell ref="G34:J34"/>
  </mergeCells>
  <hyperlinks>
    <hyperlink ref="C35" r:id="rId1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53"/>
  <sheetViews>
    <sheetView topLeftCell="A141" workbookViewId="0">
      <selection activeCell="K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 ht="30" customHeight="1">
      <c r="A2" t="s">
        <v>37</v>
      </c>
    </row>
    <row r="4" spans="1:7" ht="30" customHeight="1">
      <c r="A4" s="3" t="s">
        <v>39</v>
      </c>
      <c r="B4" t="s">
        <v>38</v>
      </c>
    </row>
    <row r="5" spans="1:7" ht="30" customHeight="1">
      <c r="A5" s="3" t="s">
        <v>40</v>
      </c>
      <c r="B5" t="s">
        <v>43</v>
      </c>
    </row>
    <row r="6" spans="1:7" ht="30" customHeight="1">
      <c r="A6" s="3" t="s">
        <v>41</v>
      </c>
      <c r="B6" t="s">
        <v>44</v>
      </c>
    </row>
    <row r="7" spans="1:7" ht="30" customHeight="1">
      <c r="A7" s="3" t="s">
        <v>42</v>
      </c>
      <c r="B7" s="111" t="s">
        <v>45</v>
      </c>
      <c r="C7" s="111"/>
      <c r="D7" s="111"/>
      <c r="E7" s="111"/>
    </row>
    <row r="9" spans="1:7" ht="30" customHeight="1">
      <c r="A9" t="s">
        <v>46</v>
      </c>
    </row>
    <row r="11" spans="1:7" ht="30" customHeight="1">
      <c r="A11" t="s">
        <v>39</v>
      </c>
      <c r="B11" t="s">
        <v>47</v>
      </c>
    </row>
    <row r="12" spans="1:7" ht="30" customHeight="1">
      <c r="A12" t="s">
        <v>40</v>
      </c>
      <c r="B12" t="s">
        <v>48</v>
      </c>
    </row>
    <row r="13" spans="1:7" ht="30" customHeight="1">
      <c r="A13" t="s">
        <v>41</v>
      </c>
      <c r="B13" s="111" t="s">
        <v>49</v>
      </c>
      <c r="C13" s="99"/>
      <c r="D13" s="99"/>
      <c r="E13" s="99"/>
      <c r="F13" s="99"/>
    </row>
    <row r="15" spans="1:7" ht="30" customHeight="1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1" ht="30" customHeight="1">
      <c r="A17" t="s">
        <v>51</v>
      </c>
    </row>
    <row r="18" spans="1:11" ht="30" customHeight="1">
      <c r="A18" t="s">
        <v>52</v>
      </c>
    </row>
    <row r="19" spans="1:11" ht="30" customHeight="1">
      <c r="A19">
        <v>1</v>
      </c>
      <c r="B19" t="s">
        <v>47</v>
      </c>
    </row>
    <row r="20" spans="1:11" ht="30" customHeight="1">
      <c r="A20">
        <v>2</v>
      </c>
      <c r="B20" t="s">
        <v>53</v>
      </c>
    </row>
    <row r="21" spans="1:11" ht="30" customHeight="1">
      <c r="A21">
        <v>3</v>
      </c>
      <c r="B21" t="s">
        <v>54</v>
      </c>
    </row>
    <row r="22" spans="1:11" ht="30" customHeight="1">
      <c r="A22">
        <v>4</v>
      </c>
      <c r="B22" t="s">
        <v>55</v>
      </c>
    </row>
    <row r="23" spans="1:11" ht="30" customHeight="1">
      <c r="A23">
        <v>5</v>
      </c>
      <c r="B23" t="s">
        <v>56</v>
      </c>
    </row>
    <row r="25" spans="1:11" ht="30" customHeight="1">
      <c r="A25" s="112" t="s">
        <v>57</v>
      </c>
      <c r="B25" s="112"/>
      <c r="C25" s="112"/>
      <c r="D25" s="112"/>
      <c r="E25" s="112"/>
      <c r="F25" s="112"/>
      <c r="G25" s="112"/>
    </row>
    <row r="26" spans="1:11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95" t="s">
        <v>180</v>
      </c>
      <c r="I26" s="95"/>
      <c r="J26" s="95"/>
      <c r="K26" s="95"/>
    </row>
    <row r="27" spans="1:11" ht="30" customHeight="1">
      <c r="A27" s="3" t="s">
        <v>39</v>
      </c>
      <c r="B27" s="99" t="s">
        <v>62</v>
      </c>
      <c r="C27" s="99"/>
      <c r="D27" s="99"/>
      <c r="E27" s="99"/>
      <c r="F27" s="70">
        <v>1174.8800000000001</v>
      </c>
      <c r="G27" s="70"/>
      <c r="H27" s="95"/>
      <c r="I27" s="95"/>
      <c r="J27" s="95"/>
      <c r="K27" s="95"/>
    </row>
    <row r="28" spans="1:11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1" ht="30" customHeight="1">
      <c r="A29" s="3" t="s">
        <v>41</v>
      </c>
      <c r="B29" s="99" t="s">
        <v>64</v>
      </c>
      <c r="C29" s="99"/>
      <c r="D29" s="99"/>
      <c r="E29" s="99"/>
      <c r="F29" s="70">
        <v>0</v>
      </c>
      <c r="G29" s="70"/>
    </row>
    <row r="30" spans="1:11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</row>
    <row r="31" spans="1:11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1" ht="30" customHeight="1">
      <c r="A32" s="3" t="s">
        <v>61</v>
      </c>
      <c r="B32" s="99" t="s">
        <v>166</v>
      </c>
      <c r="C32" s="99"/>
      <c r="D32" s="99"/>
      <c r="E32" s="99"/>
      <c r="F32" s="70">
        <v>0</v>
      </c>
      <c r="G32" s="70"/>
    </row>
    <row r="33" spans="1:7" ht="30" customHeight="1">
      <c r="B33" s="11" t="s">
        <v>67</v>
      </c>
      <c r="C33" s="11"/>
      <c r="D33" s="11"/>
      <c r="E33" s="11"/>
      <c r="F33" s="96">
        <f>SUM(F27:G32)</f>
        <v>1174.8800000000001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106.796592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35.598864000000006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142.39545600000002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234.97600000000003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29.372000000000003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70.492800000000003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17.623200000000001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11.748800000000001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7.0492800000000004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2.3497600000000003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93.990400000000008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467.60224000000005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116.5072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F60" s="70">
        <v>0</v>
      </c>
      <c r="G60" s="70"/>
    </row>
    <row r="61" spans="1:7" ht="30" customHeight="1">
      <c r="A61" s="3" t="s">
        <v>61</v>
      </c>
      <c r="B61" t="s">
        <v>97</v>
      </c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435.8272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142.39545600000002</v>
      </c>
      <c r="G67" s="36"/>
    </row>
    <row r="68" spans="1:7" ht="30" customHeight="1">
      <c r="A68" s="3" t="s">
        <v>78</v>
      </c>
      <c r="B68" t="s">
        <v>77</v>
      </c>
      <c r="F68" s="100">
        <f>G52</f>
        <v>467.60224000000005</v>
      </c>
      <c r="G68" s="36"/>
    </row>
    <row r="69" spans="1:7" ht="30" customHeight="1">
      <c r="A69" s="3" t="s">
        <v>91</v>
      </c>
      <c r="B69" t="s">
        <v>90</v>
      </c>
      <c r="F69" s="100">
        <f>F62</f>
        <v>435.8272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1045.8248960000001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4.9344960000000002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0.352464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2.232272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22.792672000000003</v>
      </c>
    </row>
    <row r="78" spans="1:7" ht="30" customHeight="1">
      <c r="A78" s="3" t="s">
        <v>60</v>
      </c>
      <c r="B78" s="25" t="s">
        <v>107</v>
      </c>
      <c r="C78" s="91"/>
      <c r="D78" s="91"/>
      <c r="E78" s="91"/>
      <c r="F78" s="5">
        <v>7.7000000000000002E-3</v>
      </c>
      <c r="G78" s="6">
        <f t="shared" si="1"/>
        <v>9.0465760000000017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44.880416000000004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84.238896000000011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106.796592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9.6340160000000026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0.23497600000000005</v>
      </c>
    </row>
    <row r="88" spans="1:7" ht="30" customHeight="1">
      <c r="A88" s="3" t="s">
        <v>42</v>
      </c>
      <c r="B88" s="25" t="s">
        <v>116</v>
      </c>
      <c r="C88" s="90"/>
      <c r="D88" s="90"/>
      <c r="E88" s="90"/>
      <c r="F88" s="5">
        <v>2.9999999999999997E-4</v>
      </c>
      <c r="G88" s="6">
        <f t="shared" si="2"/>
        <v>0.352464</v>
      </c>
    </row>
    <row r="89" spans="1:7" ht="30" customHeight="1">
      <c r="A89" s="3" t="s">
        <v>60</v>
      </c>
      <c r="B89" s="25" t="s">
        <v>115</v>
      </c>
      <c r="C89" s="90"/>
      <c r="D89" s="90"/>
      <c r="E89" s="90"/>
      <c r="F89" s="5">
        <v>6.9999999999999999E-4</v>
      </c>
      <c r="G89" s="6">
        <f t="shared" si="2"/>
        <v>0.82241600000000004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19.503008000000001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137.34347200000002</v>
      </c>
    </row>
    <row r="93" spans="1:7" ht="30" customHeight="1">
      <c r="A93" s="3" t="s">
        <v>81</v>
      </c>
      <c r="B93" s="28" t="s">
        <v>120</v>
      </c>
      <c r="F93" s="5">
        <v>4.65E-2</v>
      </c>
      <c r="G93" s="6">
        <f>$F$33*F93</f>
        <v>54.631920000000008</v>
      </c>
    </row>
    <row r="94" spans="1:7" ht="30" customHeight="1">
      <c r="B94" s="13" t="s">
        <v>75</v>
      </c>
      <c r="C94" s="13"/>
      <c r="D94" s="13"/>
      <c r="E94" s="13"/>
      <c r="F94" s="107">
        <f>G93+G92</f>
        <v>191.97539200000003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s="28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191.97539200000003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191.97539200000003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0.25955991839999998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0.25955991839999998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18.472653502943842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85.258400782817731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142.09733463802957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246.34750876059115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1174.8800000000001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1045.8248960000001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84.238896000000011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191.97539200000003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2595.5991839999997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246.34750876059115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2841.9466927605908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2841.9466927605908</v>
      </c>
      <c r="C143" s="36">
        <v>1</v>
      </c>
      <c r="D143" s="36"/>
      <c r="E143" s="100">
        <f>C143*B143</f>
        <v>2841.9466927605908</v>
      </c>
      <c r="F143" s="100"/>
      <c r="G143" s="22">
        <v>7</v>
      </c>
      <c r="H143" s="100">
        <f>G143*E143</f>
        <v>19893.626849324137</v>
      </c>
      <c r="I143" s="100"/>
    </row>
    <row r="145" spans="1:10" ht="30" customHeight="1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7">
    <mergeCell ref="A147:J153"/>
    <mergeCell ref="F57:G57"/>
    <mergeCell ref="F58:G58"/>
    <mergeCell ref="F59:G59"/>
    <mergeCell ref="F60:G60"/>
    <mergeCell ref="A72:G72"/>
    <mergeCell ref="F55:G55"/>
    <mergeCell ref="A35:G35"/>
    <mergeCell ref="A54:G54"/>
    <mergeCell ref="B27:E27"/>
    <mergeCell ref="F56:G56"/>
    <mergeCell ref="B7:E7"/>
    <mergeCell ref="B13:F13"/>
    <mergeCell ref="A15:G15"/>
    <mergeCell ref="A25:G25"/>
    <mergeCell ref="A42:G42"/>
    <mergeCell ref="F109:G109"/>
    <mergeCell ref="B121:B122"/>
    <mergeCell ref="C142:D142"/>
    <mergeCell ref="E142:F142"/>
    <mergeCell ref="H142:I142"/>
    <mergeCell ref="B131:E131"/>
    <mergeCell ref="F110:G110"/>
    <mergeCell ref="F111:G111"/>
    <mergeCell ref="F112:G112"/>
    <mergeCell ref="F113:G113"/>
    <mergeCell ref="F114:G114"/>
    <mergeCell ref="A116:G116"/>
    <mergeCell ref="B124:F124"/>
    <mergeCell ref="B128:E128"/>
    <mergeCell ref="B129:E129"/>
    <mergeCell ref="B130:E130"/>
    <mergeCell ref="F100:G100"/>
    <mergeCell ref="F104:G104"/>
    <mergeCell ref="F105:G105"/>
    <mergeCell ref="F106:G106"/>
    <mergeCell ref="F61:G61"/>
    <mergeCell ref="F62:G62"/>
    <mergeCell ref="F67:G67"/>
    <mergeCell ref="F68:G68"/>
    <mergeCell ref="F69:G69"/>
    <mergeCell ref="F70:G70"/>
    <mergeCell ref="A64:G64"/>
    <mergeCell ref="F66:G66"/>
    <mergeCell ref="F97:G97"/>
    <mergeCell ref="F103:G103"/>
    <mergeCell ref="A139:I139"/>
    <mergeCell ref="C143:D143"/>
    <mergeCell ref="E143:F143"/>
    <mergeCell ref="H143:I143"/>
    <mergeCell ref="B132:E132"/>
    <mergeCell ref="B133:E133"/>
    <mergeCell ref="B134:E134"/>
    <mergeCell ref="B135:E135"/>
    <mergeCell ref="B136:E136"/>
    <mergeCell ref="F132:G132"/>
    <mergeCell ref="F133:G133"/>
    <mergeCell ref="F30:G30"/>
    <mergeCell ref="F31:G31"/>
    <mergeCell ref="F134:G134"/>
    <mergeCell ref="F135:G135"/>
    <mergeCell ref="F136:G136"/>
    <mergeCell ref="F129:G129"/>
    <mergeCell ref="F130:G130"/>
    <mergeCell ref="F131:G131"/>
    <mergeCell ref="A82:G82"/>
    <mergeCell ref="A83:G83"/>
    <mergeCell ref="A96:G96"/>
    <mergeCell ref="A102:G102"/>
    <mergeCell ref="A108:G108"/>
    <mergeCell ref="F94:G94"/>
    <mergeCell ref="F98:G98"/>
    <mergeCell ref="F99:G99"/>
    <mergeCell ref="H26:K27"/>
    <mergeCell ref="C38:E39"/>
    <mergeCell ref="C44:E51"/>
    <mergeCell ref="C55:E56"/>
    <mergeCell ref="F32:G32"/>
    <mergeCell ref="F33:G33"/>
    <mergeCell ref="B26:E26"/>
    <mergeCell ref="F26:G26"/>
    <mergeCell ref="B28:E28"/>
    <mergeCell ref="B29:E29"/>
    <mergeCell ref="B30:E30"/>
    <mergeCell ref="B31:E31"/>
    <mergeCell ref="B32:E32"/>
    <mergeCell ref="F27:G27"/>
    <mergeCell ref="F28:G28"/>
    <mergeCell ref="F29:G29"/>
    <mergeCell ref="C110:E112"/>
    <mergeCell ref="D121:E123"/>
    <mergeCell ref="C118:E119"/>
    <mergeCell ref="C57:E57"/>
    <mergeCell ref="C58:E58"/>
    <mergeCell ref="C59:E59"/>
    <mergeCell ref="C74:E79"/>
    <mergeCell ref="C85:E9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53"/>
  <sheetViews>
    <sheetView topLeftCell="A139" workbookViewId="0">
      <selection activeCell="K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 ht="30" customHeight="1">
      <c r="A4" s="3" t="s">
        <v>39</v>
      </c>
      <c r="B4" t="s">
        <v>38</v>
      </c>
    </row>
    <row r="5" spans="1:7" ht="30" customHeight="1">
      <c r="A5" s="3" t="s">
        <v>40</v>
      </c>
      <c r="B5" t="s">
        <v>43</v>
      </c>
    </row>
    <row r="6" spans="1:7" ht="30" customHeight="1">
      <c r="A6" s="3" t="s">
        <v>41</v>
      </c>
      <c r="B6" t="s">
        <v>44</v>
      </c>
    </row>
    <row r="7" spans="1:7" ht="30" customHeight="1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 ht="30" customHeight="1">
      <c r="A11" t="s">
        <v>39</v>
      </c>
      <c r="B11" t="s">
        <v>47</v>
      </c>
    </row>
    <row r="12" spans="1:7" ht="30" customHeight="1">
      <c r="A12" t="s">
        <v>40</v>
      </c>
      <c r="B12" t="s">
        <v>48</v>
      </c>
    </row>
    <row r="13" spans="1:7" ht="30" customHeight="1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3" ht="30" customHeight="1">
      <c r="A17" t="s">
        <v>51</v>
      </c>
    </row>
    <row r="18" spans="1:13" ht="30" customHeight="1">
      <c r="A18" t="s">
        <v>52</v>
      </c>
    </row>
    <row r="19" spans="1:13" ht="30" customHeight="1">
      <c r="A19">
        <v>1</v>
      </c>
      <c r="B19" t="s">
        <v>47</v>
      </c>
    </row>
    <row r="20" spans="1:13" ht="30" customHeight="1">
      <c r="A20">
        <v>2</v>
      </c>
      <c r="B20" t="s">
        <v>53</v>
      </c>
    </row>
    <row r="21" spans="1:13" ht="30" customHeight="1">
      <c r="A21">
        <v>3</v>
      </c>
      <c r="B21" t="s">
        <v>54</v>
      </c>
    </row>
    <row r="22" spans="1:13" ht="30" customHeight="1">
      <c r="A22">
        <v>4</v>
      </c>
      <c r="B22" t="s">
        <v>55</v>
      </c>
    </row>
    <row r="23" spans="1:13" ht="30" customHeight="1">
      <c r="A23">
        <v>5</v>
      </c>
      <c r="B23" t="s">
        <v>56</v>
      </c>
    </row>
    <row r="25" spans="1:13" ht="30" customHeight="1">
      <c r="A25" s="112" t="s">
        <v>57</v>
      </c>
      <c r="B25" s="112"/>
      <c r="C25" s="112"/>
      <c r="D25" s="112"/>
      <c r="E25" s="112"/>
      <c r="F25" s="112"/>
      <c r="G25" s="112"/>
      <c r="H25" s="114" t="s">
        <v>189</v>
      </c>
      <c r="I25" s="114"/>
      <c r="J25" s="114"/>
      <c r="K25" s="114"/>
      <c r="L25" s="114"/>
      <c r="M25" s="114"/>
    </row>
    <row r="26" spans="1:13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114"/>
      <c r="I26" s="114"/>
      <c r="J26" s="114"/>
      <c r="K26" s="114"/>
      <c r="L26" s="114"/>
      <c r="M26" s="114"/>
    </row>
    <row r="27" spans="1:13" ht="30" customHeight="1">
      <c r="A27" s="3" t="s">
        <v>39</v>
      </c>
      <c r="B27" s="99" t="s">
        <v>62</v>
      </c>
      <c r="C27" s="99"/>
      <c r="D27" s="99"/>
      <c r="E27" s="99"/>
      <c r="F27" s="70">
        <f>1174.88/220*150</f>
        <v>801.05454545454552</v>
      </c>
      <c r="G27" s="70"/>
      <c r="H27" s="114"/>
      <c r="I27" s="114"/>
      <c r="J27" s="114"/>
      <c r="K27" s="114"/>
      <c r="L27" s="114"/>
      <c r="M27" s="114"/>
    </row>
    <row r="28" spans="1:13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3" ht="30" customHeight="1">
      <c r="A29" s="3" t="s">
        <v>41</v>
      </c>
      <c r="B29" s="99" t="s">
        <v>64</v>
      </c>
      <c r="C29" s="99"/>
      <c r="D29" s="99"/>
      <c r="E29" s="99"/>
      <c r="F29" s="70">
        <v>0</v>
      </c>
      <c r="G29" s="70"/>
    </row>
    <row r="30" spans="1:13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</row>
    <row r="31" spans="1:13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  <c r="H31" s="29"/>
      <c r="I31" s="30"/>
      <c r="J31" s="30"/>
      <c r="K31" s="30"/>
      <c r="L31" s="30"/>
      <c r="M31" s="30"/>
    </row>
    <row r="32" spans="1:13" ht="30" customHeight="1">
      <c r="A32" s="3" t="s">
        <v>61</v>
      </c>
      <c r="B32" s="99" t="s">
        <v>166</v>
      </c>
      <c r="C32" s="99"/>
      <c r="D32" s="99"/>
      <c r="E32" s="99"/>
      <c r="F32" s="70">
        <v>150</v>
      </c>
      <c r="G32" s="70"/>
      <c r="H32" s="115" t="s">
        <v>190</v>
      </c>
      <c r="I32" s="115"/>
      <c r="J32" s="115"/>
      <c r="K32" s="115"/>
      <c r="L32" s="115"/>
      <c r="M32" s="115"/>
    </row>
    <row r="33" spans="1:7" ht="30" customHeight="1">
      <c r="B33" s="11" t="s">
        <v>67</v>
      </c>
      <c r="C33" s="11"/>
      <c r="D33" s="11"/>
      <c r="E33" s="11"/>
      <c r="F33" s="96">
        <f>SUM(F27:G32)</f>
        <v>951.05454545454552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86.450858181818177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28.816952727272731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115.26781090909091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190.21090909090913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23.776363636363641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57.063272727272732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14.265818181818183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9.510545454545456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5.7063272727272736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1.902109090909091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76.084363636363648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378.5197090909092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138.93672727272727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F60" s="70">
        <v>0</v>
      </c>
      <c r="G60" s="70"/>
    </row>
    <row r="61" spans="1:7" ht="30" customHeight="1">
      <c r="A61" s="3" t="s">
        <v>61</v>
      </c>
      <c r="B61" t="s">
        <v>97</v>
      </c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458.25672727272729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115.26781090909091</v>
      </c>
      <c r="G67" s="36"/>
    </row>
    <row r="68" spans="1:7" ht="30" customHeight="1">
      <c r="A68" s="3" t="s">
        <v>78</v>
      </c>
      <c r="B68" t="s">
        <v>77</v>
      </c>
      <c r="F68" s="100">
        <f>G52</f>
        <v>378.5197090909092</v>
      </c>
      <c r="G68" s="36"/>
    </row>
    <row r="69" spans="1:7" ht="30" customHeight="1">
      <c r="A69" s="3" t="s">
        <v>91</v>
      </c>
      <c r="B69" t="s">
        <v>90</v>
      </c>
      <c r="F69" s="100">
        <f>F62</f>
        <v>458.25672727272729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952.04424727272738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3.9944290909090912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0.28531636363636365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1.8070036363636366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18.450458181818185</v>
      </c>
    </row>
    <row r="78" spans="1:7" ht="30" customHeight="1">
      <c r="A78" s="3" t="s">
        <v>60</v>
      </c>
      <c r="B78" s="28" t="s">
        <v>107</v>
      </c>
      <c r="C78" s="91"/>
      <c r="D78" s="91"/>
      <c r="E78" s="91"/>
      <c r="F78" s="5">
        <v>7.7000000000000002E-3</v>
      </c>
      <c r="G78" s="6">
        <f t="shared" si="1"/>
        <v>7.3231200000000003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36.330283636363639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68.190610909090907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86.450858181818177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7.7986472727272735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0.19021090909090912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0.28531636363636365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0.6657381818181819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15.787505454545455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111.17827636363637</v>
      </c>
    </row>
    <row r="93" spans="1:7" ht="30" customHeight="1">
      <c r="A93" s="3" t="s">
        <v>81</v>
      </c>
      <c r="B93" s="28" t="s">
        <v>120</v>
      </c>
      <c r="F93" s="5">
        <v>4.65E-2</v>
      </c>
      <c r="G93" s="6">
        <f>$F$33*F93</f>
        <v>44.224036363636365</v>
      </c>
    </row>
    <row r="94" spans="1:7" ht="30" customHeight="1">
      <c r="B94" s="13" t="s">
        <v>75</v>
      </c>
      <c r="C94" s="13"/>
      <c r="D94" s="13"/>
      <c r="E94" s="13"/>
      <c r="F94" s="107">
        <f>G93+G92</f>
        <v>155.40231272727274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s="28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155.40231272727274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155.40231272727274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0.22253717163636366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0.22253717163636366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15.837776835900286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73.097431550309011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121.82905258384835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211.20933531333037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951.05454545454552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952.04424727272738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68.190610909090907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155.40231272727274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2225.3717163636366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211.20933531333037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2436.581051676967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2436.581051676967</v>
      </c>
      <c r="C143" s="36">
        <v>1</v>
      </c>
      <c r="D143" s="36"/>
      <c r="E143" s="100">
        <f>C143*B143</f>
        <v>2436.581051676967</v>
      </c>
      <c r="F143" s="36"/>
      <c r="G143" s="22">
        <v>1</v>
      </c>
      <c r="H143" s="100">
        <f>G143*E143</f>
        <v>2436.581051676967</v>
      </c>
      <c r="I143" s="100"/>
    </row>
    <row r="145" spans="1:10" ht="30" customHeight="1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8">
    <mergeCell ref="A147:J153"/>
    <mergeCell ref="B7:E7"/>
    <mergeCell ref="B13:F13"/>
    <mergeCell ref="A15:G15"/>
    <mergeCell ref="A25:G25"/>
    <mergeCell ref="A42:G42"/>
    <mergeCell ref="F30:G30"/>
    <mergeCell ref="B31:E31"/>
    <mergeCell ref="F31:G31"/>
    <mergeCell ref="B32:E32"/>
    <mergeCell ref="B29:E29"/>
    <mergeCell ref="F29:G29"/>
    <mergeCell ref="B30:E30"/>
    <mergeCell ref="F109:G109"/>
    <mergeCell ref="B121:B122"/>
    <mergeCell ref="F110:G110"/>
    <mergeCell ref="F111:G111"/>
    <mergeCell ref="F112:G112"/>
    <mergeCell ref="F66:G66"/>
    <mergeCell ref="F103:G103"/>
    <mergeCell ref="F67:G67"/>
    <mergeCell ref="F68:G68"/>
    <mergeCell ref="F69:G69"/>
    <mergeCell ref="F70:G70"/>
    <mergeCell ref="F99:G99"/>
    <mergeCell ref="A72:G72"/>
    <mergeCell ref="A82:G82"/>
    <mergeCell ref="A83:G83"/>
    <mergeCell ref="F94:G94"/>
    <mergeCell ref="A96:G96"/>
    <mergeCell ref="C58:E58"/>
    <mergeCell ref="F55:G55"/>
    <mergeCell ref="B26:E26"/>
    <mergeCell ref="F26:G26"/>
    <mergeCell ref="B27:E27"/>
    <mergeCell ref="F27:G27"/>
    <mergeCell ref="B28:E28"/>
    <mergeCell ref="F28:G28"/>
    <mergeCell ref="B128:E128"/>
    <mergeCell ref="D121:E123"/>
    <mergeCell ref="A64:G64"/>
    <mergeCell ref="F32:G32"/>
    <mergeCell ref="F33:G33"/>
    <mergeCell ref="A35:G35"/>
    <mergeCell ref="A54:G54"/>
    <mergeCell ref="F56:G56"/>
    <mergeCell ref="F57:G57"/>
    <mergeCell ref="F58:G58"/>
    <mergeCell ref="F59:G59"/>
    <mergeCell ref="F60:G60"/>
    <mergeCell ref="F61:G61"/>
    <mergeCell ref="F62:G62"/>
    <mergeCell ref="C55:E56"/>
    <mergeCell ref="C57:E57"/>
    <mergeCell ref="B132:E132"/>
    <mergeCell ref="F132:G132"/>
    <mergeCell ref="F97:G97"/>
    <mergeCell ref="F98:G98"/>
    <mergeCell ref="B129:E129"/>
    <mergeCell ref="F129:G129"/>
    <mergeCell ref="F100:G100"/>
    <mergeCell ref="A102:G102"/>
    <mergeCell ref="F104:G104"/>
    <mergeCell ref="F105:G105"/>
    <mergeCell ref="F106:G106"/>
    <mergeCell ref="A108:G108"/>
    <mergeCell ref="F113:G113"/>
    <mergeCell ref="F114:G114"/>
    <mergeCell ref="A116:G116"/>
    <mergeCell ref="B124:F124"/>
    <mergeCell ref="A139:I139"/>
    <mergeCell ref="C143:D143"/>
    <mergeCell ref="E143:F143"/>
    <mergeCell ref="H143:I143"/>
    <mergeCell ref="H142:I142"/>
    <mergeCell ref="C142:D142"/>
    <mergeCell ref="E142:F142"/>
    <mergeCell ref="H25:M27"/>
    <mergeCell ref="H32:M32"/>
    <mergeCell ref="C38:E39"/>
    <mergeCell ref="C44:E51"/>
    <mergeCell ref="B136:E136"/>
    <mergeCell ref="F136:G136"/>
    <mergeCell ref="B133:E133"/>
    <mergeCell ref="F133:G133"/>
    <mergeCell ref="B134:E134"/>
    <mergeCell ref="F134:G134"/>
    <mergeCell ref="B135:E135"/>
    <mergeCell ref="F135:G135"/>
    <mergeCell ref="B130:E130"/>
    <mergeCell ref="F130:G130"/>
    <mergeCell ref="B131:E131"/>
    <mergeCell ref="F131:G131"/>
    <mergeCell ref="C59:E59"/>
    <mergeCell ref="C74:E79"/>
    <mergeCell ref="C85:E91"/>
    <mergeCell ref="C110:E112"/>
    <mergeCell ref="C118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M153"/>
  <sheetViews>
    <sheetView topLeftCell="A135" workbookViewId="0">
      <selection activeCell="K147" sqref="A147:XFD154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>
      <c r="A4" s="3" t="s">
        <v>39</v>
      </c>
      <c r="B4" t="s">
        <v>38</v>
      </c>
    </row>
    <row r="5" spans="1:7">
      <c r="A5" s="3" t="s">
        <v>40</v>
      </c>
      <c r="B5" t="s">
        <v>43</v>
      </c>
    </row>
    <row r="6" spans="1:7">
      <c r="A6" s="3" t="s">
        <v>41</v>
      </c>
      <c r="B6" t="s">
        <v>44</v>
      </c>
    </row>
    <row r="7" spans="1:7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>
      <c r="A11" t="s">
        <v>39</v>
      </c>
      <c r="B11" t="s">
        <v>47</v>
      </c>
    </row>
    <row r="12" spans="1:7">
      <c r="A12" t="s">
        <v>40</v>
      </c>
      <c r="B12" t="s">
        <v>48</v>
      </c>
    </row>
    <row r="13" spans="1:7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3" ht="30" customHeight="1">
      <c r="A17" t="s">
        <v>51</v>
      </c>
    </row>
    <row r="18" spans="1:13" ht="30" customHeight="1">
      <c r="A18" t="s">
        <v>52</v>
      </c>
    </row>
    <row r="19" spans="1:13" ht="30" customHeight="1">
      <c r="A19">
        <v>1</v>
      </c>
      <c r="B19" t="s">
        <v>47</v>
      </c>
    </row>
    <row r="20" spans="1:13" ht="30" customHeight="1">
      <c r="A20">
        <v>2</v>
      </c>
      <c r="B20" t="s">
        <v>53</v>
      </c>
    </row>
    <row r="21" spans="1:13" ht="30" customHeight="1">
      <c r="A21">
        <v>3</v>
      </c>
      <c r="B21" t="s">
        <v>54</v>
      </c>
    </row>
    <row r="22" spans="1:13" ht="30" customHeight="1">
      <c r="A22">
        <v>4</v>
      </c>
      <c r="B22" t="s">
        <v>55</v>
      </c>
    </row>
    <row r="23" spans="1:13" ht="30" customHeight="1">
      <c r="A23">
        <v>5</v>
      </c>
      <c r="B23" t="s">
        <v>56</v>
      </c>
    </row>
    <row r="25" spans="1:13" ht="30" customHeight="1">
      <c r="A25" s="112" t="s">
        <v>57</v>
      </c>
      <c r="B25" s="112"/>
      <c r="C25" s="112"/>
      <c r="D25" s="112"/>
      <c r="E25" s="112"/>
      <c r="F25" s="112"/>
      <c r="G25" s="112"/>
    </row>
    <row r="26" spans="1:13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95" t="s">
        <v>180</v>
      </c>
      <c r="I26" s="95"/>
      <c r="J26" s="95"/>
      <c r="K26" s="95"/>
    </row>
    <row r="27" spans="1:13" ht="30" customHeight="1">
      <c r="A27" s="3" t="s">
        <v>39</v>
      </c>
      <c r="B27" s="99" t="s">
        <v>62</v>
      </c>
      <c r="C27" s="99"/>
      <c r="D27" s="99"/>
      <c r="E27" s="99"/>
      <c r="F27" s="70">
        <v>1174.8800000000001</v>
      </c>
      <c r="G27" s="70"/>
      <c r="H27" s="95"/>
      <c r="I27" s="95"/>
      <c r="J27" s="95"/>
      <c r="K27" s="95"/>
    </row>
    <row r="28" spans="1:13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3" ht="30" customHeight="1">
      <c r="A29" s="3" t="s">
        <v>41</v>
      </c>
      <c r="B29" s="99" t="s">
        <v>64</v>
      </c>
      <c r="C29" s="99"/>
      <c r="D29" s="99"/>
      <c r="E29" s="99"/>
      <c r="F29" s="70">
        <v>0</v>
      </c>
      <c r="G29" s="70"/>
    </row>
    <row r="30" spans="1:13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</row>
    <row r="31" spans="1:13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3" ht="30" customHeight="1">
      <c r="A32" s="3" t="s">
        <v>61</v>
      </c>
      <c r="B32" s="99" t="s">
        <v>166</v>
      </c>
      <c r="C32" s="99"/>
      <c r="D32" s="99"/>
      <c r="E32" s="99"/>
      <c r="F32" s="70">
        <v>150</v>
      </c>
      <c r="G32" s="70"/>
      <c r="H32" s="115" t="s">
        <v>190</v>
      </c>
      <c r="I32" s="115"/>
      <c r="J32" s="115"/>
      <c r="K32" s="115"/>
      <c r="L32" s="115"/>
      <c r="M32" s="115"/>
    </row>
    <row r="33" spans="1:7">
      <c r="B33" s="11" t="s">
        <v>67</v>
      </c>
      <c r="C33" s="11"/>
      <c r="D33" s="11"/>
      <c r="E33" s="11"/>
      <c r="F33" s="96">
        <f>SUM(F27:G32)</f>
        <v>1324.88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191</v>
      </c>
      <c r="D38" s="91"/>
      <c r="E38" s="91"/>
      <c r="F38" s="5">
        <v>9.0899999999999995E-2</v>
      </c>
      <c r="G38" s="6">
        <f>F33*F38</f>
        <v>120.43159200000001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40.143864000000001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160.575456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264.97600000000006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33.122000000000007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79.492800000000003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19.873200000000001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13.248800000000001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7.9492800000000008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2.6497600000000001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105.99040000000001</v>
      </c>
    </row>
    <row r="52" spans="1:7" ht="30" customHeight="1">
      <c r="B52" s="7" t="s">
        <v>75</v>
      </c>
      <c r="C52" s="24"/>
      <c r="D52" s="24"/>
      <c r="E52" s="24"/>
      <c r="F52" s="23">
        <f>SUM(F44:F51)</f>
        <v>0.39800000000000008</v>
      </c>
      <c r="G52" s="9">
        <f>SUM(G44:G51)</f>
        <v>527.3022400000001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116.5072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F60" s="70">
        <v>0</v>
      </c>
      <c r="G60" s="70"/>
    </row>
    <row r="61" spans="1:7" ht="30" customHeight="1">
      <c r="A61" s="3" t="s">
        <v>61</v>
      </c>
      <c r="B61" t="s">
        <v>97</v>
      </c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435.8272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5" spans="1:7" ht="30" customHeight="1"/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160.575456</v>
      </c>
      <c r="G67" s="36"/>
    </row>
    <row r="68" spans="1:7" ht="30" customHeight="1">
      <c r="A68" s="3" t="s">
        <v>78</v>
      </c>
      <c r="B68" t="s">
        <v>77</v>
      </c>
      <c r="F68" s="100">
        <f>G52</f>
        <v>527.3022400000001</v>
      </c>
      <c r="G68" s="36"/>
    </row>
    <row r="69" spans="1:7" ht="30" customHeight="1">
      <c r="A69" s="3" t="s">
        <v>91</v>
      </c>
      <c r="B69" t="s">
        <v>90</v>
      </c>
      <c r="F69" s="100">
        <f>F62</f>
        <v>435.8272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1123.7048960000002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5.5644960000000001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0.39746399999999998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2.5172720000000002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25.702672000000003</v>
      </c>
    </row>
    <row r="78" spans="1:7" ht="30" customHeight="1">
      <c r="A78" s="3" t="s">
        <v>60</v>
      </c>
      <c r="B78" s="28" t="s">
        <v>107</v>
      </c>
      <c r="C78" s="91"/>
      <c r="D78" s="91"/>
      <c r="E78" s="91"/>
      <c r="F78" s="5">
        <v>7.7000000000000002E-3</v>
      </c>
      <c r="G78" s="6">
        <f t="shared" si="1"/>
        <v>10.201576000000001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50.610416000000001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94.993896000000007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120.43159200000001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10.864016000000001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0.26497600000000004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0.39746399999999998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0.92741600000000002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21.993008000000003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154.87847200000002</v>
      </c>
    </row>
    <row r="93" spans="1:7" ht="30" customHeight="1">
      <c r="A93" s="3" t="s">
        <v>81</v>
      </c>
      <c r="B93" s="28" t="s">
        <v>120</v>
      </c>
      <c r="F93" s="5">
        <v>4.65E-2</v>
      </c>
      <c r="G93" s="6">
        <f>$F$33*F93</f>
        <v>61.606920000000002</v>
      </c>
    </row>
    <row r="94" spans="1:7" ht="30" customHeight="1">
      <c r="B94" s="13" t="s">
        <v>75</v>
      </c>
      <c r="C94" s="13"/>
      <c r="D94" s="13"/>
      <c r="E94" s="13"/>
      <c r="F94" s="107">
        <f>G93+G92</f>
        <v>216.48539200000002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216.48539200000002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216.48539200000002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0.28587441840000005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0.28587441840000005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20.345433566983253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93.902001078384245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156.50333513064041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271.32251861280793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1324.88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1123.7048960000002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94.993896000000007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216.48539200000002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2858.7441840000001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271.32251861280793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3130.0667026128081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3130.0667026128081</v>
      </c>
      <c r="C143" s="36">
        <v>1</v>
      </c>
      <c r="D143" s="36"/>
      <c r="E143" s="100">
        <f>C143*B143</f>
        <v>3130.0667026128081</v>
      </c>
      <c r="F143" s="36"/>
      <c r="G143" s="22">
        <v>6</v>
      </c>
      <c r="H143" s="100">
        <f>G143*E143</f>
        <v>18780.400215676847</v>
      </c>
      <c r="I143" s="100"/>
    </row>
    <row r="145" spans="1:10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8">
    <mergeCell ref="A147:J153"/>
    <mergeCell ref="B7:E7"/>
    <mergeCell ref="B13:F1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C57:E57"/>
    <mergeCell ref="C58:E58"/>
    <mergeCell ref="B30:E30"/>
    <mergeCell ref="F30:G30"/>
    <mergeCell ref="B31:E31"/>
    <mergeCell ref="F31:G31"/>
    <mergeCell ref="B32:E32"/>
    <mergeCell ref="F32:G32"/>
    <mergeCell ref="F56:G56"/>
    <mergeCell ref="F57:G57"/>
    <mergeCell ref="F58:G58"/>
    <mergeCell ref="F59:G59"/>
    <mergeCell ref="F60:G60"/>
    <mergeCell ref="F33:G33"/>
    <mergeCell ref="A35:G35"/>
    <mergeCell ref="A42:G42"/>
    <mergeCell ref="A54:G54"/>
    <mergeCell ref="F55:G55"/>
    <mergeCell ref="C55:E56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H26:K27"/>
    <mergeCell ref="H32:M32"/>
    <mergeCell ref="C38:E39"/>
    <mergeCell ref="C44:E51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C59:E59"/>
    <mergeCell ref="C74:E79"/>
    <mergeCell ref="C85:E91"/>
    <mergeCell ref="C110:E112"/>
    <mergeCell ref="C118:E119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F62:G62"/>
    <mergeCell ref="F61:G6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54"/>
  <sheetViews>
    <sheetView topLeftCell="A141" workbookViewId="0">
      <selection activeCell="K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>
      <c r="A4" s="3" t="s">
        <v>39</v>
      </c>
      <c r="B4" t="s">
        <v>38</v>
      </c>
    </row>
    <row r="5" spans="1:7">
      <c r="A5" s="3" t="s">
        <v>40</v>
      </c>
      <c r="B5" t="s">
        <v>43</v>
      </c>
    </row>
    <row r="6" spans="1:7">
      <c r="A6" s="3" t="s">
        <v>41</v>
      </c>
      <c r="B6" t="s">
        <v>44</v>
      </c>
    </row>
    <row r="7" spans="1:7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>
      <c r="A11" t="s">
        <v>39</v>
      </c>
      <c r="B11" t="s">
        <v>47</v>
      </c>
    </row>
    <row r="12" spans="1:7">
      <c r="A12" t="s">
        <v>40</v>
      </c>
      <c r="B12" t="s">
        <v>48</v>
      </c>
    </row>
    <row r="13" spans="1:7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1" ht="30" customHeight="1">
      <c r="A17" t="s">
        <v>51</v>
      </c>
    </row>
    <row r="18" spans="1:11" ht="30" customHeight="1">
      <c r="A18" t="s">
        <v>52</v>
      </c>
    </row>
    <row r="19" spans="1:11" ht="30" customHeight="1">
      <c r="A19">
        <v>1</v>
      </c>
      <c r="B19" t="s">
        <v>47</v>
      </c>
    </row>
    <row r="20" spans="1:11" ht="30" customHeight="1">
      <c r="A20">
        <v>2</v>
      </c>
      <c r="B20" t="s">
        <v>53</v>
      </c>
    </row>
    <row r="21" spans="1:11" ht="30" customHeight="1">
      <c r="A21">
        <v>3</v>
      </c>
      <c r="B21" t="s">
        <v>54</v>
      </c>
    </row>
    <row r="22" spans="1:11" ht="30" customHeight="1">
      <c r="A22">
        <v>4</v>
      </c>
      <c r="B22" t="s">
        <v>55</v>
      </c>
    </row>
    <row r="23" spans="1:11" ht="30" customHeight="1">
      <c r="A23">
        <v>5</v>
      </c>
      <c r="B23" t="s">
        <v>56</v>
      </c>
    </row>
    <row r="25" spans="1:11" ht="30" customHeight="1">
      <c r="A25" s="112" t="s">
        <v>57</v>
      </c>
      <c r="B25" s="112"/>
      <c r="C25" s="112"/>
      <c r="D25" s="112"/>
      <c r="E25" s="112"/>
      <c r="F25" s="112"/>
      <c r="G25" s="112"/>
    </row>
    <row r="26" spans="1:11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95" t="s">
        <v>180</v>
      </c>
      <c r="I26" s="95"/>
      <c r="J26" s="95"/>
      <c r="K26" s="95"/>
    </row>
    <row r="27" spans="1:11" ht="30" customHeight="1">
      <c r="A27" s="3" t="s">
        <v>39</v>
      </c>
      <c r="B27" s="99" t="s">
        <v>62</v>
      </c>
      <c r="C27" s="99"/>
      <c r="D27" s="99"/>
      <c r="E27" s="99"/>
      <c r="F27" s="70">
        <v>1174.8800000000001</v>
      </c>
      <c r="G27" s="70"/>
      <c r="H27" s="95"/>
      <c r="I27" s="95"/>
      <c r="J27" s="95"/>
      <c r="K27" s="95"/>
    </row>
    <row r="28" spans="1:11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1" ht="30" customHeight="1">
      <c r="A29" s="3" t="s">
        <v>41</v>
      </c>
      <c r="B29" s="99" t="s">
        <v>64</v>
      </c>
      <c r="C29" s="99"/>
      <c r="D29" s="99"/>
      <c r="E29" s="99"/>
      <c r="F29" s="70">
        <f>998*40%</f>
        <v>399.20000000000005</v>
      </c>
      <c r="G29" s="70"/>
      <c r="H29" s="116" t="s">
        <v>193</v>
      </c>
      <c r="I29" s="116"/>
      <c r="J29" s="116"/>
      <c r="K29" s="116"/>
    </row>
    <row r="30" spans="1:11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  <c r="H30" s="116"/>
      <c r="I30" s="116"/>
      <c r="J30" s="116"/>
      <c r="K30" s="116"/>
    </row>
    <row r="31" spans="1:11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1" ht="30" customHeight="1">
      <c r="A32" s="3" t="s">
        <v>61</v>
      </c>
      <c r="B32" s="99" t="s">
        <v>166</v>
      </c>
      <c r="C32" s="99"/>
      <c r="D32" s="99"/>
      <c r="E32" s="99"/>
      <c r="F32" s="70">
        <v>0</v>
      </c>
      <c r="G32" s="70"/>
    </row>
    <row r="33" spans="1:7" ht="30" customHeight="1">
      <c r="B33" s="11" t="s">
        <v>67</v>
      </c>
      <c r="C33" s="11"/>
      <c r="D33" s="11"/>
      <c r="E33" s="11"/>
      <c r="F33" s="96">
        <f>SUM(F27:G32)</f>
        <v>1574.0800000000002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143.08387200000001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47.694624000000005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190.77849600000002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314.81600000000003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39.352000000000004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94.444800000000001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23.6112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15.740800000000002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9.4444800000000004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3.1481600000000003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125.92640000000002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626.48383999999999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116.5072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C60" s="24"/>
      <c r="D60" s="24"/>
      <c r="E60" s="24"/>
      <c r="F60" s="70">
        <v>0</v>
      </c>
      <c r="G60" s="70"/>
    </row>
    <row r="61" spans="1:7" ht="30" customHeight="1">
      <c r="A61" s="3" t="s">
        <v>61</v>
      </c>
      <c r="B61" t="s">
        <v>97</v>
      </c>
      <c r="C61" s="24"/>
      <c r="D61" s="24"/>
      <c r="E61" s="24"/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435.8272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5" spans="1:7" ht="30" customHeight="1"/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190.77849600000002</v>
      </c>
      <c r="G67" s="36"/>
    </row>
    <row r="68" spans="1:7" ht="30" customHeight="1">
      <c r="A68" s="3" t="s">
        <v>78</v>
      </c>
      <c r="B68" t="s">
        <v>77</v>
      </c>
      <c r="F68" s="100">
        <f>G52</f>
        <v>626.48383999999999</v>
      </c>
      <c r="G68" s="36"/>
    </row>
    <row r="69" spans="1:7" ht="30" customHeight="1">
      <c r="A69" s="3" t="s">
        <v>91</v>
      </c>
      <c r="B69" t="s">
        <v>90</v>
      </c>
      <c r="F69" s="100">
        <f>F62</f>
        <v>435.8272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1253.089536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6.6111360000000001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0.47222400000000003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2.9907520000000001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30.537152000000003</v>
      </c>
    </row>
    <row r="78" spans="1:7" ht="30" customHeight="1">
      <c r="A78" s="3" t="s">
        <v>60</v>
      </c>
      <c r="B78" s="28" t="s">
        <v>107</v>
      </c>
      <c r="C78" s="91"/>
      <c r="D78" s="91"/>
      <c r="E78" s="91"/>
      <c r="F78" s="5">
        <v>7.7000000000000002E-3</v>
      </c>
      <c r="G78" s="6">
        <f t="shared" si="1"/>
        <v>12.120416000000002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60.129856000000004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112.86153600000002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143.08387200000001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12.907456000000002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0.31481600000000004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0.47222400000000003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1.1018560000000002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26.129728000000004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184.00995200000003</v>
      </c>
    </row>
    <row r="93" spans="1:7" ht="30" customHeight="1">
      <c r="A93" s="3" t="s">
        <v>81</v>
      </c>
      <c r="B93" s="25" t="s">
        <v>120</v>
      </c>
      <c r="F93" s="5">
        <v>4.65E-2</v>
      </c>
      <c r="G93" s="6">
        <f>$F$33*F93</f>
        <v>73.194720000000004</v>
      </c>
    </row>
    <row r="94" spans="1:7" ht="30" customHeight="1">
      <c r="B94" s="13" t="s">
        <v>75</v>
      </c>
      <c r="C94" s="13"/>
      <c r="D94" s="13"/>
      <c r="E94" s="13"/>
      <c r="F94" s="107">
        <f>G93+G92</f>
        <v>257.20467200000002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C98" s="24"/>
      <c r="D98" s="24"/>
      <c r="E98" s="24"/>
      <c r="F98" s="70">
        <v>0</v>
      </c>
      <c r="G98" s="70"/>
    </row>
    <row r="99" spans="1:7" ht="30" customHeight="1">
      <c r="A99" s="3" t="s">
        <v>40</v>
      </c>
      <c r="B99" s="28" t="s">
        <v>124</v>
      </c>
      <c r="C99" s="24"/>
      <c r="D99" s="24"/>
      <c r="E99" s="24"/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257.20467200000002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257.20467200000002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0.32959157440000003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0.32959157440000003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23.456745513374059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108.26190236941873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180.43650394903125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312.81433498062404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1574.0800000000002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1253.089536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112.86153600000002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257.20467200000002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3295.9157439999999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312.81433498062404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3608.7300789806241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3608.7300789806241</v>
      </c>
      <c r="C143" s="36">
        <v>1</v>
      </c>
      <c r="D143" s="36"/>
      <c r="E143" s="100">
        <f>C143*B143</f>
        <v>3608.7300789806241</v>
      </c>
      <c r="F143" s="36"/>
      <c r="G143" s="22">
        <v>6</v>
      </c>
      <c r="H143" s="100">
        <f>G143*E143</f>
        <v>21652.380473883743</v>
      </c>
      <c r="I143" s="100"/>
    </row>
    <row r="145" spans="1:10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  <row r="154" spans="1:10">
      <c r="F154" s="27"/>
      <c r="G154" s="26"/>
    </row>
  </sheetData>
  <mergeCells count="98">
    <mergeCell ref="A147:J153"/>
    <mergeCell ref="B7:E7"/>
    <mergeCell ref="B13:F1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A83:G83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55:E56"/>
    <mergeCell ref="C57:E57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D121:E123"/>
    <mergeCell ref="B130:E130"/>
    <mergeCell ref="F130:G130"/>
    <mergeCell ref="B131:E131"/>
    <mergeCell ref="F131:G131"/>
    <mergeCell ref="B132:E132"/>
    <mergeCell ref="F132:G132"/>
    <mergeCell ref="B133:E133"/>
    <mergeCell ref="F133:G133"/>
    <mergeCell ref="B134:E134"/>
    <mergeCell ref="F134:G134"/>
    <mergeCell ref="B135:E135"/>
    <mergeCell ref="F135:G135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C58:E58"/>
    <mergeCell ref="C59:E59"/>
    <mergeCell ref="C74:E79"/>
    <mergeCell ref="C85:E91"/>
    <mergeCell ref="H26:K27"/>
    <mergeCell ref="H29:K30"/>
    <mergeCell ref="C38:E39"/>
    <mergeCell ref="C44:E51"/>
    <mergeCell ref="A64:G64"/>
    <mergeCell ref="F66:G66"/>
    <mergeCell ref="F67:G67"/>
    <mergeCell ref="F68:G68"/>
    <mergeCell ref="F69:G69"/>
    <mergeCell ref="F70:G70"/>
    <mergeCell ref="A72:G72"/>
    <mergeCell ref="A82:G8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53"/>
  <sheetViews>
    <sheetView topLeftCell="A139" workbookViewId="0">
      <selection activeCell="K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>
      <c r="A4" s="3" t="s">
        <v>39</v>
      </c>
      <c r="B4" t="s">
        <v>38</v>
      </c>
    </row>
    <row r="5" spans="1:7">
      <c r="A5" s="3" t="s">
        <v>40</v>
      </c>
      <c r="B5" t="s">
        <v>43</v>
      </c>
    </row>
    <row r="6" spans="1:7">
      <c r="A6" s="3" t="s">
        <v>41</v>
      </c>
      <c r="B6" t="s">
        <v>44</v>
      </c>
    </row>
    <row r="7" spans="1:7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>
      <c r="A11" t="s">
        <v>39</v>
      </c>
      <c r="B11" t="s">
        <v>47</v>
      </c>
    </row>
    <row r="12" spans="1:7">
      <c r="A12" t="s">
        <v>40</v>
      </c>
      <c r="B12" t="s">
        <v>48</v>
      </c>
    </row>
    <row r="13" spans="1:7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3" ht="30" customHeight="1">
      <c r="A17" t="s">
        <v>51</v>
      </c>
    </row>
    <row r="18" spans="1:13" ht="30" customHeight="1">
      <c r="A18" t="s">
        <v>52</v>
      </c>
    </row>
    <row r="19" spans="1:13" ht="30" customHeight="1">
      <c r="A19">
        <v>1</v>
      </c>
      <c r="B19" t="s">
        <v>47</v>
      </c>
    </row>
    <row r="20" spans="1:13" ht="30" customHeight="1">
      <c r="A20">
        <v>2</v>
      </c>
      <c r="B20" t="s">
        <v>53</v>
      </c>
    </row>
    <row r="21" spans="1:13" ht="30" customHeight="1">
      <c r="A21">
        <v>3</v>
      </c>
      <c r="B21" t="s">
        <v>54</v>
      </c>
    </row>
    <row r="22" spans="1:13" ht="30" customHeight="1">
      <c r="A22">
        <v>4</v>
      </c>
      <c r="B22" t="s">
        <v>55</v>
      </c>
    </row>
    <row r="23" spans="1:13" ht="30" customHeight="1">
      <c r="A23">
        <v>5</v>
      </c>
      <c r="B23" t="s">
        <v>56</v>
      </c>
    </row>
    <row r="25" spans="1:13" ht="30" customHeight="1">
      <c r="A25" s="112" t="s">
        <v>57</v>
      </c>
      <c r="B25" s="112"/>
      <c r="C25" s="112"/>
      <c r="D25" s="112"/>
      <c r="E25" s="112"/>
      <c r="F25" s="112"/>
      <c r="G25" s="112"/>
      <c r="H25" s="114" t="s">
        <v>189</v>
      </c>
      <c r="I25" s="114"/>
      <c r="J25" s="114"/>
      <c r="K25" s="114"/>
      <c r="L25" s="114"/>
      <c r="M25" s="114"/>
    </row>
    <row r="26" spans="1:13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114"/>
      <c r="I26" s="114"/>
      <c r="J26" s="114"/>
      <c r="K26" s="114"/>
      <c r="L26" s="114"/>
      <c r="M26" s="114"/>
    </row>
    <row r="27" spans="1:13" ht="30" customHeight="1">
      <c r="A27" s="3" t="s">
        <v>39</v>
      </c>
      <c r="B27" s="99" t="s">
        <v>62</v>
      </c>
      <c r="C27" s="99"/>
      <c r="D27" s="99"/>
      <c r="E27" s="99"/>
      <c r="F27" s="70">
        <f>1174.88/220*150</f>
        <v>801.05454545454552</v>
      </c>
      <c r="G27" s="70"/>
      <c r="H27" s="114"/>
      <c r="I27" s="114"/>
      <c r="J27" s="114"/>
      <c r="K27" s="114"/>
      <c r="L27" s="114"/>
      <c r="M27" s="114"/>
    </row>
    <row r="28" spans="1:13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3" ht="30" customHeight="1">
      <c r="A29" s="3" t="s">
        <v>41</v>
      </c>
      <c r="B29" s="99" t="s">
        <v>64</v>
      </c>
      <c r="C29" s="99"/>
      <c r="D29" s="99"/>
      <c r="E29" s="99"/>
      <c r="F29" s="70">
        <f>(998*40%)</f>
        <v>399.20000000000005</v>
      </c>
      <c r="G29" s="70"/>
      <c r="H29" s="116" t="s">
        <v>193</v>
      </c>
      <c r="I29" s="116"/>
      <c r="J29" s="116"/>
      <c r="K29" s="116"/>
      <c r="L29" s="24"/>
      <c r="M29" s="24"/>
    </row>
    <row r="30" spans="1:13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  <c r="H30" s="116"/>
      <c r="I30" s="116"/>
      <c r="J30" s="116"/>
      <c r="K30" s="116"/>
      <c r="L30" s="24"/>
      <c r="M30" s="24"/>
    </row>
    <row r="31" spans="1:13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3" ht="30" customHeight="1">
      <c r="A32" s="3" t="s">
        <v>61</v>
      </c>
      <c r="B32" s="99" t="s">
        <v>166</v>
      </c>
      <c r="C32" s="99"/>
      <c r="D32" s="99"/>
      <c r="E32" s="99"/>
      <c r="F32" s="70">
        <v>150</v>
      </c>
      <c r="G32" s="70"/>
      <c r="H32" s="115" t="s">
        <v>190</v>
      </c>
      <c r="I32" s="115"/>
      <c r="J32" s="115"/>
      <c r="K32" s="115"/>
      <c r="L32" s="115"/>
      <c r="M32" s="115"/>
    </row>
    <row r="33" spans="1:7" ht="30" customHeight="1">
      <c r="B33" s="11" t="s">
        <v>67</v>
      </c>
      <c r="C33" s="11"/>
      <c r="D33" s="11"/>
      <c r="E33" s="11"/>
      <c r="F33" s="96">
        <f>SUM(F27:G32)</f>
        <v>1350.2545454545457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122.7381381818182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40.912712727272734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163.65085090909093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270.05090909090916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33.756363636363645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81.015272727272745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20.253818181818186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13.502545454545457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8.1015272727272745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2.7005090909090912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108.02036363636365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537.40130909090919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138.93672727272727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C60" s="24"/>
      <c r="D60" s="24"/>
      <c r="E60" s="24"/>
      <c r="F60" s="70">
        <v>0</v>
      </c>
      <c r="G60" s="70"/>
    </row>
    <row r="61" spans="1:7" ht="30" customHeight="1">
      <c r="A61" s="3" t="s">
        <v>61</v>
      </c>
      <c r="B61" t="s">
        <v>97</v>
      </c>
      <c r="C61" s="24"/>
      <c r="D61" s="24"/>
      <c r="E61" s="24"/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458.25672727272729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5" spans="1:7" ht="30" customHeight="1"/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163.65085090909093</v>
      </c>
      <c r="G67" s="36"/>
    </row>
    <row r="68" spans="1:7" ht="30" customHeight="1">
      <c r="A68" s="3" t="s">
        <v>78</v>
      </c>
      <c r="B68" t="s">
        <v>77</v>
      </c>
      <c r="F68" s="100">
        <f>G52</f>
        <v>537.40130909090919</v>
      </c>
      <c r="G68" s="36"/>
    </row>
    <row r="69" spans="1:7" ht="30" customHeight="1">
      <c r="A69" s="3" t="s">
        <v>91</v>
      </c>
      <c r="B69" t="s">
        <v>90</v>
      </c>
      <c r="F69" s="100">
        <f>F62</f>
        <v>458.25672727272729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1159.3088872727276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5.6710690909090911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0.40507636363636368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2.5654836363636369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26.194938181818188</v>
      </c>
    </row>
    <row r="78" spans="1:7" ht="30" customHeight="1">
      <c r="A78" s="3" t="s">
        <v>60</v>
      </c>
      <c r="B78" s="28" t="s">
        <v>107</v>
      </c>
      <c r="C78" s="91"/>
      <c r="D78" s="91"/>
      <c r="E78" s="91"/>
      <c r="F78" s="5">
        <v>7.7000000000000002E-3</v>
      </c>
      <c r="G78" s="6">
        <f t="shared" si="1"/>
        <v>10.396960000000002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51.579723636363639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96.813250909090925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122.7381381818182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11.072087272727275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0.27005090909090917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0.40507636363636368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0.94517818181818192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22.414225454545459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157.84475636363641</v>
      </c>
    </row>
    <row r="93" spans="1:7" ht="30" customHeight="1">
      <c r="A93" s="3" t="s">
        <v>81</v>
      </c>
      <c r="B93" s="25" t="s">
        <v>120</v>
      </c>
      <c r="F93" s="5">
        <v>4.65E-2</v>
      </c>
      <c r="G93" s="6">
        <f>$F$33*F93</f>
        <v>62.786836363636375</v>
      </c>
    </row>
    <row r="94" spans="1:7" ht="30" customHeight="1">
      <c r="B94" s="13" t="s">
        <v>75</v>
      </c>
      <c r="C94" s="13"/>
      <c r="D94" s="13"/>
      <c r="E94" s="13"/>
      <c r="F94" s="107">
        <f>G93+G92</f>
        <v>220.63159272727279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s="28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220.63159272727279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220.63159272727279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0.29256882763636372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0.29256882763636372</v>
      </c>
    </row>
    <row r="120" spans="1:7" ht="30" customHeight="1">
      <c r="A120" s="3" t="s">
        <v>41</v>
      </c>
      <c r="B120" t="s">
        <v>139</v>
      </c>
      <c r="C120" s="24"/>
      <c r="D120" s="24"/>
      <c r="E120" s="24"/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20.821868846330499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96.100933136910001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160.16822189485003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277.67616153336326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1350.2545454545457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1159.3088872727276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96.813250909090925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220.63159272727279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2925.6882763636368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277.67616153336326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3203.3644378970002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3203.3644378970002</v>
      </c>
      <c r="C143" s="36">
        <v>1</v>
      </c>
      <c r="D143" s="36"/>
      <c r="E143" s="100">
        <f>C143*B143</f>
        <v>3203.3644378970002</v>
      </c>
      <c r="F143" s="36"/>
      <c r="G143" s="22">
        <v>16</v>
      </c>
      <c r="H143" s="100">
        <f>G143*E143</f>
        <v>51253.831006352004</v>
      </c>
      <c r="I143" s="100"/>
    </row>
    <row r="145" spans="1:10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9">
    <mergeCell ref="A147:J153"/>
    <mergeCell ref="B7:E7"/>
    <mergeCell ref="B13:F1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C44:E51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10:E112"/>
    <mergeCell ref="C118:E119"/>
    <mergeCell ref="F134:G134"/>
    <mergeCell ref="B135:E135"/>
    <mergeCell ref="F135:G135"/>
    <mergeCell ref="B130:E130"/>
    <mergeCell ref="F130:G130"/>
    <mergeCell ref="B131:E131"/>
    <mergeCell ref="F131:G131"/>
    <mergeCell ref="B132:E132"/>
    <mergeCell ref="F132:G132"/>
    <mergeCell ref="H25:M27"/>
    <mergeCell ref="H29:K30"/>
    <mergeCell ref="H32:M32"/>
    <mergeCell ref="C38:E39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B133:E133"/>
    <mergeCell ref="F133:G133"/>
    <mergeCell ref="B134:E134"/>
    <mergeCell ref="D121:E123"/>
    <mergeCell ref="C55:E56"/>
    <mergeCell ref="C57:E57"/>
    <mergeCell ref="C58:E58"/>
    <mergeCell ref="C59:E59"/>
    <mergeCell ref="C74:E79"/>
    <mergeCell ref="C85:E91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53"/>
  <sheetViews>
    <sheetView topLeftCell="A138" workbookViewId="0">
      <selection activeCell="K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>
      <c r="A4" s="3" t="s">
        <v>39</v>
      </c>
      <c r="B4" t="s">
        <v>38</v>
      </c>
    </row>
    <row r="5" spans="1:7">
      <c r="A5" s="3" t="s">
        <v>40</v>
      </c>
      <c r="B5" t="s">
        <v>43</v>
      </c>
    </row>
    <row r="6" spans="1:7">
      <c r="A6" s="3" t="s">
        <v>41</v>
      </c>
      <c r="B6" t="s">
        <v>44</v>
      </c>
    </row>
    <row r="7" spans="1:7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>
      <c r="A11" t="s">
        <v>39</v>
      </c>
      <c r="B11" t="s">
        <v>47</v>
      </c>
    </row>
    <row r="12" spans="1:7">
      <c r="A12" t="s">
        <v>40</v>
      </c>
      <c r="B12" t="s">
        <v>48</v>
      </c>
    </row>
    <row r="13" spans="1:7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3" ht="30" customHeight="1">
      <c r="A17" t="s">
        <v>51</v>
      </c>
    </row>
    <row r="18" spans="1:13" ht="30" customHeight="1">
      <c r="A18" t="s">
        <v>52</v>
      </c>
    </row>
    <row r="19" spans="1:13" ht="30" customHeight="1">
      <c r="A19">
        <v>1</v>
      </c>
      <c r="B19" t="s">
        <v>47</v>
      </c>
    </row>
    <row r="20" spans="1:13" ht="30" customHeight="1">
      <c r="A20">
        <v>2</v>
      </c>
      <c r="B20" t="s">
        <v>53</v>
      </c>
    </row>
    <row r="21" spans="1:13" ht="30" customHeight="1">
      <c r="A21">
        <v>3</v>
      </c>
      <c r="B21" t="s">
        <v>54</v>
      </c>
    </row>
    <row r="22" spans="1:13" ht="30" customHeight="1">
      <c r="A22">
        <v>4</v>
      </c>
      <c r="B22" t="s">
        <v>55</v>
      </c>
    </row>
    <row r="23" spans="1:13" ht="30" customHeight="1">
      <c r="A23">
        <v>5</v>
      </c>
      <c r="B23" t="s">
        <v>56</v>
      </c>
    </row>
    <row r="25" spans="1:13" ht="30" customHeight="1">
      <c r="A25" s="112" t="s">
        <v>57</v>
      </c>
      <c r="B25" s="112"/>
      <c r="C25" s="112"/>
      <c r="D25" s="112"/>
      <c r="E25" s="112"/>
      <c r="F25" s="112"/>
      <c r="G25" s="112"/>
    </row>
    <row r="26" spans="1:13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95" t="s">
        <v>180</v>
      </c>
      <c r="I26" s="95"/>
      <c r="J26" s="95"/>
      <c r="K26" s="95"/>
    </row>
    <row r="27" spans="1:13" ht="30" customHeight="1">
      <c r="A27" s="3" t="s">
        <v>39</v>
      </c>
      <c r="B27" s="99" t="s">
        <v>62</v>
      </c>
      <c r="C27" s="99"/>
      <c r="D27" s="99"/>
      <c r="E27" s="99"/>
      <c r="F27" s="70">
        <v>1174.8800000000001</v>
      </c>
      <c r="G27" s="70"/>
      <c r="H27" s="95"/>
      <c r="I27" s="95"/>
      <c r="J27" s="95"/>
      <c r="K27" s="95"/>
    </row>
    <row r="28" spans="1:13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3" ht="30" customHeight="1">
      <c r="A29" s="3" t="s">
        <v>41</v>
      </c>
      <c r="B29" s="99" t="s">
        <v>64</v>
      </c>
      <c r="C29" s="99"/>
      <c r="D29" s="99"/>
      <c r="E29" s="99"/>
      <c r="F29" s="70">
        <f>998*40%</f>
        <v>399.20000000000005</v>
      </c>
      <c r="G29" s="70"/>
      <c r="H29" s="116" t="s">
        <v>193</v>
      </c>
      <c r="I29" s="116"/>
      <c r="J29" s="116"/>
      <c r="K29" s="116"/>
    </row>
    <row r="30" spans="1:13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  <c r="H30" s="116"/>
      <c r="I30" s="116"/>
      <c r="J30" s="116"/>
      <c r="K30" s="116"/>
    </row>
    <row r="31" spans="1:13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3" ht="30" customHeight="1">
      <c r="A32" s="3" t="s">
        <v>61</v>
      </c>
      <c r="B32" s="99" t="s">
        <v>166</v>
      </c>
      <c r="C32" s="99"/>
      <c r="D32" s="99"/>
      <c r="E32" s="99"/>
      <c r="F32" s="70">
        <v>150</v>
      </c>
      <c r="G32" s="70"/>
      <c r="H32" s="115" t="s">
        <v>190</v>
      </c>
      <c r="I32" s="115"/>
      <c r="J32" s="115"/>
      <c r="K32" s="115"/>
      <c r="L32" s="115"/>
      <c r="M32" s="115"/>
    </row>
    <row r="33" spans="1:7" ht="30" customHeight="1">
      <c r="B33" s="11" t="s">
        <v>67</v>
      </c>
      <c r="C33" s="11"/>
      <c r="D33" s="11"/>
      <c r="E33" s="11"/>
      <c r="F33" s="96">
        <f>SUM(F27:G32)</f>
        <v>1724.0800000000002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156.718872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52.239624000000006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208.95849600000003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344.81600000000003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43.102000000000004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103.4448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25.8612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17.240800000000004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10.344480000000001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3.4481600000000006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137.92640000000003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686.18384000000015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116.5072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C60" s="24"/>
      <c r="D60" s="24"/>
      <c r="E60" s="24"/>
      <c r="F60" s="70">
        <v>0</v>
      </c>
      <c r="G60" s="70"/>
    </row>
    <row r="61" spans="1:7" ht="30" customHeight="1">
      <c r="A61" s="3" t="s">
        <v>61</v>
      </c>
      <c r="B61" t="s">
        <v>97</v>
      </c>
      <c r="C61" s="24"/>
      <c r="D61" s="24"/>
      <c r="E61" s="24"/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435.8272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5" spans="1:7" ht="30" customHeight="1"/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208.95849600000003</v>
      </c>
      <c r="G67" s="36"/>
    </row>
    <row r="68" spans="1:7" ht="30" customHeight="1">
      <c r="A68" s="3" t="s">
        <v>78</v>
      </c>
      <c r="B68" t="s">
        <v>77</v>
      </c>
      <c r="F68" s="100">
        <f>G52</f>
        <v>686.18384000000015</v>
      </c>
      <c r="G68" s="36"/>
    </row>
    <row r="69" spans="1:7" ht="30" customHeight="1">
      <c r="A69" s="3" t="s">
        <v>91</v>
      </c>
      <c r="B69" t="s">
        <v>90</v>
      </c>
      <c r="F69" s="100">
        <f>F62</f>
        <v>435.8272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1330.9695360000001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7.241136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0.51722400000000002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3.2757520000000002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33.447152000000003</v>
      </c>
    </row>
    <row r="78" spans="1:7" ht="30" customHeight="1">
      <c r="A78" s="3" t="s">
        <v>60</v>
      </c>
      <c r="B78" s="25" t="s">
        <v>107</v>
      </c>
      <c r="C78" s="91"/>
      <c r="D78" s="91"/>
      <c r="E78" s="91"/>
      <c r="F78" s="5">
        <v>7.7000000000000002E-3</v>
      </c>
      <c r="G78" s="6">
        <f t="shared" si="1"/>
        <v>13.275416000000002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65.859856000000008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123.61653600000001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156.718872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14.137456000000002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0.34481600000000007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0.51722400000000002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1.2068560000000002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28.619728000000002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201.54495200000002</v>
      </c>
    </row>
    <row r="93" spans="1:7" ht="30" customHeight="1">
      <c r="A93" s="3" t="s">
        <v>81</v>
      </c>
      <c r="B93" s="25" t="s">
        <v>120</v>
      </c>
      <c r="F93" s="5">
        <v>4.65E-2</v>
      </c>
      <c r="G93" s="6">
        <f>$F$33*F93</f>
        <v>80.169720000000012</v>
      </c>
    </row>
    <row r="94" spans="1:7" ht="30" customHeight="1">
      <c r="B94" s="13" t="s">
        <v>75</v>
      </c>
      <c r="C94" s="13"/>
      <c r="D94" s="13"/>
      <c r="E94" s="13"/>
      <c r="F94" s="107">
        <f>G93+G92</f>
        <v>281.71467200000006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s="25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281.71467200000006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281.71467200000006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 t="s">
        <v>186</v>
      </c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64</v>
      </c>
      <c r="G111" s="70"/>
    </row>
    <row r="112" spans="1:7" ht="30" customHeight="1">
      <c r="A112" s="3" t="s">
        <v>41</v>
      </c>
      <c r="B112" t="s">
        <v>133</v>
      </c>
      <c r="C112" s="90"/>
      <c r="D112" s="90"/>
      <c r="E112" s="90"/>
      <c r="F112" s="70">
        <v>23.53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98.68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0.35590607440000005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0.35590607440000005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25.329525577413467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116.90550266498524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194.84250444164206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337.78934483284075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1724.0800000000002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1330.9695360000001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123.61653600000001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281.71467200000006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98.68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3559.0607440000003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337.78934483284075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3896.8500888328413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3896.8500888328413</v>
      </c>
      <c r="C143" s="36">
        <v>1</v>
      </c>
      <c r="D143" s="36"/>
      <c r="E143" s="100">
        <f>C143*B143</f>
        <v>3896.8500888328413</v>
      </c>
      <c r="F143" s="36"/>
      <c r="G143" s="22">
        <v>3</v>
      </c>
      <c r="H143" s="100">
        <f>G143*E143</f>
        <v>11690.550266498523</v>
      </c>
      <c r="I143" s="100"/>
    </row>
    <row r="145" spans="1:10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9">
    <mergeCell ref="A147:J153"/>
    <mergeCell ref="B28:E28"/>
    <mergeCell ref="F28:G28"/>
    <mergeCell ref="B29:E29"/>
    <mergeCell ref="F29:G29"/>
    <mergeCell ref="B7:E7"/>
    <mergeCell ref="B13:F13"/>
    <mergeCell ref="A15:G15"/>
    <mergeCell ref="A25:G25"/>
    <mergeCell ref="B26:E26"/>
    <mergeCell ref="F26:G26"/>
    <mergeCell ref="F59:G59"/>
    <mergeCell ref="F60:G60"/>
    <mergeCell ref="F61:G61"/>
    <mergeCell ref="C55:E56"/>
    <mergeCell ref="C57:E57"/>
    <mergeCell ref="A54:G54"/>
    <mergeCell ref="F55:G55"/>
    <mergeCell ref="F56:G56"/>
    <mergeCell ref="F57:G57"/>
    <mergeCell ref="F58:G58"/>
    <mergeCell ref="F106:G106"/>
    <mergeCell ref="F94:G94"/>
    <mergeCell ref="A96:G96"/>
    <mergeCell ref="F97:G97"/>
    <mergeCell ref="F98:G98"/>
    <mergeCell ref="F99:G99"/>
    <mergeCell ref="F100:G100"/>
    <mergeCell ref="A102:G102"/>
    <mergeCell ref="F103:G103"/>
    <mergeCell ref="F104:G104"/>
    <mergeCell ref="F105:G105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D121:E123"/>
    <mergeCell ref="B130:E130"/>
    <mergeCell ref="F130:G130"/>
    <mergeCell ref="B131:E131"/>
    <mergeCell ref="F131:G131"/>
    <mergeCell ref="B132:E132"/>
    <mergeCell ref="F132:G132"/>
    <mergeCell ref="B133:E133"/>
    <mergeCell ref="F133:G133"/>
    <mergeCell ref="B134:E134"/>
    <mergeCell ref="F134:G134"/>
    <mergeCell ref="B135:E135"/>
    <mergeCell ref="F135:G135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H26:K27"/>
    <mergeCell ref="H29:K30"/>
    <mergeCell ref="H32:M32"/>
    <mergeCell ref="C38:E39"/>
    <mergeCell ref="C44:E51"/>
    <mergeCell ref="F33:G33"/>
    <mergeCell ref="A35:G35"/>
    <mergeCell ref="A42:G42"/>
    <mergeCell ref="B30:E30"/>
    <mergeCell ref="F30:G30"/>
    <mergeCell ref="B31:E31"/>
    <mergeCell ref="F31:G31"/>
    <mergeCell ref="B32:E32"/>
    <mergeCell ref="F32:G32"/>
    <mergeCell ref="B27:E27"/>
    <mergeCell ref="F27:G27"/>
    <mergeCell ref="C58:E58"/>
    <mergeCell ref="C59:E59"/>
    <mergeCell ref="C74:E79"/>
    <mergeCell ref="C85:E91"/>
    <mergeCell ref="C118:E119"/>
    <mergeCell ref="C110:E112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F62:G6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A2:K153"/>
  <sheetViews>
    <sheetView workbookViewId="0">
      <selection activeCell="A147" sqref="A147:XFD153"/>
    </sheetView>
  </sheetViews>
  <sheetFormatPr defaultRowHeight="15"/>
  <cols>
    <col min="1" max="1" width="7.85546875" customWidth="1"/>
    <col min="2" max="2" width="45.7109375" customWidth="1"/>
    <col min="6" max="6" width="9.140625" style="3"/>
    <col min="7" max="7" width="15.7109375" style="6" customWidth="1"/>
  </cols>
  <sheetData>
    <row r="2" spans="1:7">
      <c r="A2" t="s">
        <v>37</v>
      </c>
    </row>
    <row r="4" spans="1:7">
      <c r="A4" s="3" t="s">
        <v>39</v>
      </c>
      <c r="B4" t="s">
        <v>38</v>
      </c>
    </row>
    <row r="5" spans="1:7">
      <c r="A5" s="3" t="s">
        <v>40</v>
      </c>
      <c r="B5" t="s">
        <v>43</v>
      </c>
    </row>
    <row r="6" spans="1:7">
      <c r="A6" s="3" t="s">
        <v>41</v>
      </c>
      <c r="B6" t="s">
        <v>44</v>
      </c>
    </row>
    <row r="7" spans="1:7">
      <c r="A7" s="3" t="s">
        <v>42</v>
      </c>
      <c r="B7" s="111" t="s">
        <v>45</v>
      </c>
      <c r="C7" s="111"/>
      <c r="D7" s="111"/>
      <c r="E7" s="111"/>
    </row>
    <row r="9" spans="1:7">
      <c r="A9" t="s">
        <v>46</v>
      </c>
    </row>
    <row r="11" spans="1:7">
      <c r="A11" t="s">
        <v>39</v>
      </c>
      <c r="B11" t="s">
        <v>47</v>
      </c>
    </row>
    <row r="12" spans="1:7">
      <c r="A12" t="s">
        <v>40</v>
      </c>
      <c r="B12" t="s">
        <v>48</v>
      </c>
    </row>
    <row r="13" spans="1:7">
      <c r="A13" t="s">
        <v>41</v>
      </c>
      <c r="B13" s="111" t="s">
        <v>49</v>
      </c>
      <c r="C13" s="99"/>
      <c r="D13" s="99"/>
      <c r="E13" s="99"/>
      <c r="F13" s="99"/>
    </row>
    <row r="15" spans="1:7">
      <c r="A15" s="36" t="s">
        <v>50</v>
      </c>
      <c r="B15" s="36"/>
      <c r="C15" s="36"/>
      <c r="D15" s="36"/>
      <c r="E15" s="36"/>
      <c r="F15" s="36"/>
      <c r="G15" s="36"/>
    </row>
    <row r="16" spans="1:7">
      <c r="A16" s="3"/>
      <c r="B16" s="3"/>
      <c r="C16" s="3"/>
      <c r="D16" s="3"/>
      <c r="E16" s="3"/>
    </row>
    <row r="17" spans="1:11" ht="30" customHeight="1">
      <c r="A17" t="s">
        <v>51</v>
      </c>
    </row>
    <row r="18" spans="1:11" ht="30" customHeight="1">
      <c r="A18" t="s">
        <v>52</v>
      </c>
    </row>
    <row r="19" spans="1:11" ht="30" customHeight="1">
      <c r="A19">
        <v>1</v>
      </c>
      <c r="B19" t="s">
        <v>47</v>
      </c>
    </row>
    <row r="20" spans="1:11" ht="30" customHeight="1">
      <c r="A20">
        <v>2</v>
      </c>
      <c r="B20" t="s">
        <v>53</v>
      </c>
    </row>
    <row r="21" spans="1:11" ht="30" customHeight="1">
      <c r="A21">
        <v>3</v>
      </c>
      <c r="B21" t="s">
        <v>54</v>
      </c>
    </row>
    <row r="22" spans="1:11" ht="30" customHeight="1">
      <c r="A22">
        <v>4</v>
      </c>
      <c r="B22" t="s">
        <v>55</v>
      </c>
    </row>
    <row r="23" spans="1:11" ht="30" customHeight="1">
      <c r="A23">
        <v>5</v>
      </c>
      <c r="B23" t="s">
        <v>56</v>
      </c>
    </row>
    <row r="25" spans="1:11" ht="30" customHeight="1">
      <c r="A25" s="112" t="s">
        <v>57</v>
      </c>
      <c r="B25" s="112"/>
      <c r="C25" s="112"/>
      <c r="D25" s="112"/>
      <c r="E25" s="112"/>
      <c r="F25" s="112"/>
      <c r="G25" s="112"/>
    </row>
    <row r="26" spans="1:11" ht="30" customHeight="1">
      <c r="A26" s="8">
        <v>1</v>
      </c>
      <c r="B26" s="97" t="s">
        <v>58</v>
      </c>
      <c r="C26" s="97"/>
      <c r="D26" s="97"/>
      <c r="E26" s="97"/>
      <c r="F26" s="98" t="s">
        <v>59</v>
      </c>
      <c r="G26" s="98"/>
      <c r="H26" s="95" t="s">
        <v>180</v>
      </c>
      <c r="I26" s="95"/>
      <c r="J26" s="95"/>
      <c r="K26" s="95"/>
    </row>
    <row r="27" spans="1:11" ht="30" customHeight="1">
      <c r="A27" s="3" t="s">
        <v>39</v>
      </c>
      <c r="B27" s="99" t="s">
        <v>62</v>
      </c>
      <c r="C27" s="99"/>
      <c r="D27" s="99"/>
      <c r="E27" s="99"/>
      <c r="F27" s="70">
        <v>1520.9</v>
      </c>
      <c r="G27" s="70"/>
      <c r="H27" s="95"/>
      <c r="I27" s="95"/>
      <c r="J27" s="95"/>
      <c r="K27" s="95"/>
    </row>
    <row r="28" spans="1:11" ht="30" customHeight="1">
      <c r="A28" s="3" t="s">
        <v>40</v>
      </c>
      <c r="B28" s="99" t="s">
        <v>63</v>
      </c>
      <c r="C28" s="99"/>
      <c r="D28" s="99"/>
      <c r="E28" s="99"/>
      <c r="F28" s="70">
        <v>0</v>
      </c>
      <c r="G28" s="70"/>
    </row>
    <row r="29" spans="1:11" ht="30" customHeight="1">
      <c r="A29" s="3" t="s">
        <v>41</v>
      </c>
      <c r="B29" s="99" t="s">
        <v>64</v>
      </c>
      <c r="C29" s="99"/>
      <c r="D29" s="99"/>
      <c r="E29" s="99"/>
      <c r="F29" s="70">
        <v>0</v>
      </c>
      <c r="G29" s="70"/>
    </row>
    <row r="30" spans="1:11" ht="30" customHeight="1">
      <c r="A30" s="3" t="s">
        <v>42</v>
      </c>
      <c r="B30" s="99" t="s">
        <v>65</v>
      </c>
      <c r="C30" s="99"/>
      <c r="D30" s="99"/>
      <c r="E30" s="99"/>
      <c r="F30" s="70">
        <v>0</v>
      </c>
      <c r="G30" s="70"/>
    </row>
    <row r="31" spans="1:11" ht="30" customHeight="1">
      <c r="A31" s="3" t="s">
        <v>60</v>
      </c>
      <c r="B31" s="99" t="s">
        <v>66</v>
      </c>
      <c r="C31" s="99"/>
      <c r="D31" s="99"/>
      <c r="E31" s="99"/>
      <c r="F31" s="70">
        <v>0</v>
      </c>
      <c r="G31" s="70"/>
    </row>
    <row r="32" spans="1:11" ht="30" customHeight="1">
      <c r="A32" s="3" t="s">
        <v>61</v>
      </c>
      <c r="B32" s="99" t="s">
        <v>166</v>
      </c>
      <c r="C32" s="99"/>
      <c r="D32" s="99"/>
      <c r="E32" s="99"/>
      <c r="F32" s="70">
        <v>0</v>
      </c>
      <c r="G32" s="70"/>
    </row>
    <row r="33" spans="1:7" ht="30" customHeight="1">
      <c r="B33" s="11" t="s">
        <v>67</v>
      </c>
      <c r="C33" s="11"/>
      <c r="D33" s="11"/>
      <c r="E33" s="11"/>
      <c r="F33" s="96">
        <f>SUM(F27:G32)</f>
        <v>1520.9</v>
      </c>
      <c r="G33" s="96"/>
    </row>
    <row r="35" spans="1:7" ht="30" customHeight="1">
      <c r="A35" s="112" t="s">
        <v>68</v>
      </c>
      <c r="B35" s="112"/>
      <c r="C35" s="112"/>
      <c r="D35" s="112"/>
      <c r="E35" s="112"/>
      <c r="F35" s="112"/>
      <c r="G35" s="112"/>
    </row>
    <row r="36" spans="1:7" ht="30" customHeight="1">
      <c r="A36" t="s">
        <v>69</v>
      </c>
    </row>
    <row r="37" spans="1:7" ht="30" customHeight="1">
      <c r="A37" s="3" t="s">
        <v>71</v>
      </c>
      <c r="B37" t="s">
        <v>70</v>
      </c>
      <c r="F37" s="3" t="s">
        <v>72</v>
      </c>
      <c r="G37" s="6" t="s">
        <v>59</v>
      </c>
    </row>
    <row r="38" spans="1:7" ht="30" customHeight="1">
      <c r="A38" s="3" t="s">
        <v>39</v>
      </c>
      <c r="B38" t="s">
        <v>73</v>
      </c>
      <c r="C38" s="91" t="s">
        <v>192</v>
      </c>
      <c r="D38" s="91"/>
      <c r="E38" s="91"/>
      <c r="F38" s="5">
        <v>9.0899999999999995E-2</v>
      </c>
      <c r="G38" s="6">
        <f>F33*F38</f>
        <v>138.24981</v>
      </c>
    </row>
    <row r="39" spans="1:7" ht="30" customHeight="1">
      <c r="A39" s="3" t="s">
        <v>40</v>
      </c>
      <c r="B39" t="s">
        <v>74</v>
      </c>
      <c r="C39" s="91"/>
      <c r="D39" s="91"/>
      <c r="E39" s="91"/>
      <c r="F39" s="5">
        <v>3.0300000000000001E-2</v>
      </c>
      <c r="G39" s="6">
        <f>F33*F39</f>
        <v>46.083270000000006</v>
      </c>
    </row>
    <row r="40" spans="1:7" ht="30" customHeight="1">
      <c r="B40" s="7" t="s">
        <v>75</v>
      </c>
      <c r="C40" s="7"/>
      <c r="D40" s="7"/>
      <c r="E40" s="7"/>
      <c r="F40" s="8"/>
      <c r="G40" s="9">
        <f>SUM(G38:G39)</f>
        <v>184.33308</v>
      </c>
    </row>
    <row r="42" spans="1:7" ht="30" customHeight="1">
      <c r="A42" s="113" t="s">
        <v>76</v>
      </c>
      <c r="B42" s="113"/>
      <c r="C42" s="113"/>
      <c r="D42" s="113"/>
      <c r="E42" s="113"/>
      <c r="F42" s="113"/>
      <c r="G42" s="113"/>
    </row>
    <row r="43" spans="1:7" ht="30" customHeight="1">
      <c r="A43" s="3" t="s">
        <v>78</v>
      </c>
      <c r="B43" t="s">
        <v>77</v>
      </c>
      <c r="F43" s="3" t="s">
        <v>72</v>
      </c>
      <c r="G43" s="6" t="s">
        <v>59</v>
      </c>
    </row>
    <row r="44" spans="1:7" ht="30" customHeight="1">
      <c r="A44" s="3" t="s">
        <v>39</v>
      </c>
      <c r="B44" t="s">
        <v>79</v>
      </c>
      <c r="C44" s="91" t="s">
        <v>185</v>
      </c>
      <c r="D44" s="91"/>
      <c r="E44" s="91"/>
      <c r="F44" s="5">
        <v>0.2</v>
      </c>
      <c r="G44" s="6">
        <f t="shared" ref="G44:G51" si="0">$F$33*F44</f>
        <v>304.18</v>
      </c>
    </row>
    <row r="45" spans="1:7" ht="30" customHeight="1">
      <c r="A45" s="3" t="s">
        <v>40</v>
      </c>
      <c r="B45" t="s">
        <v>82</v>
      </c>
      <c r="C45" s="91"/>
      <c r="D45" s="91"/>
      <c r="E45" s="91"/>
      <c r="F45" s="5">
        <v>2.5000000000000001E-2</v>
      </c>
      <c r="G45" s="6">
        <f t="shared" si="0"/>
        <v>38.022500000000001</v>
      </c>
    </row>
    <row r="46" spans="1:7" ht="30" customHeight="1">
      <c r="A46" s="3" t="s">
        <v>41</v>
      </c>
      <c r="B46" t="s">
        <v>83</v>
      </c>
      <c r="C46" s="91"/>
      <c r="D46" s="91"/>
      <c r="E46" s="91"/>
      <c r="F46" s="5">
        <v>0.06</v>
      </c>
      <c r="G46" s="6">
        <f t="shared" si="0"/>
        <v>91.254000000000005</v>
      </c>
    </row>
    <row r="47" spans="1:7" ht="30" customHeight="1">
      <c r="A47" s="3" t="s">
        <v>42</v>
      </c>
      <c r="B47" t="s">
        <v>84</v>
      </c>
      <c r="C47" s="91"/>
      <c r="D47" s="91"/>
      <c r="E47" s="91"/>
      <c r="F47" s="5">
        <v>1.4999999999999999E-2</v>
      </c>
      <c r="G47" s="6">
        <f t="shared" si="0"/>
        <v>22.813500000000001</v>
      </c>
    </row>
    <row r="48" spans="1:7" ht="30" customHeight="1">
      <c r="A48" s="3" t="s">
        <v>60</v>
      </c>
      <c r="B48" t="s">
        <v>85</v>
      </c>
      <c r="C48" s="91"/>
      <c r="D48" s="91"/>
      <c r="E48" s="91"/>
      <c r="F48" s="5">
        <v>0.01</v>
      </c>
      <c r="G48" s="6">
        <f t="shared" si="0"/>
        <v>15.209000000000001</v>
      </c>
    </row>
    <row r="49" spans="1:7" ht="30" customHeight="1">
      <c r="A49" s="3" t="s">
        <v>61</v>
      </c>
      <c r="B49" t="s">
        <v>86</v>
      </c>
      <c r="C49" s="91"/>
      <c r="D49" s="91"/>
      <c r="E49" s="91"/>
      <c r="F49" s="5">
        <v>6.0000000000000001E-3</v>
      </c>
      <c r="G49" s="6">
        <f t="shared" si="0"/>
        <v>9.1254000000000008</v>
      </c>
    </row>
    <row r="50" spans="1:7" ht="30" customHeight="1">
      <c r="A50" s="3" t="s">
        <v>80</v>
      </c>
      <c r="B50" t="s">
        <v>87</v>
      </c>
      <c r="C50" s="91"/>
      <c r="D50" s="91"/>
      <c r="E50" s="91"/>
      <c r="F50" s="5">
        <v>2E-3</v>
      </c>
      <c r="G50" s="6">
        <f t="shared" si="0"/>
        <v>3.0418000000000003</v>
      </c>
    </row>
    <row r="51" spans="1:7" ht="30" customHeight="1">
      <c r="A51" s="3" t="s">
        <v>81</v>
      </c>
      <c r="B51" t="s">
        <v>88</v>
      </c>
      <c r="C51" s="91"/>
      <c r="D51" s="91"/>
      <c r="E51" s="91"/>
      <c r="F51" s="5">
        <v>0.08</v>
      </c>
      <c r="G51" s="6">
        <f t="shared" si="0"/>
        <v>121.67200000000001</v>
      </c>
    </row>
    <row r="52" spans="1:7" ht="30" customHeight="1">
      <c r="B52" s="7" t="s">
        <v>75</v>
      </c>
      <c r="C52" s="7"/>
      <c r="D52" s="7"/>
      <c r="E52" s="7"/>
      <c r="F52" s="23">
        <f>SUM(F44:F51)</f>
        <v>0.39800000000000008</v>
      </c>
      <c r="G52" s="9">
        <f>SUM(G44:G51)</f>
        <v>605.31820000000005</v>
      </c>
    </row>
    <row r="54" spans="1:7" ht="30" customHeight="1">
      <c r="A54" s="104" t="s">
        <v>89</v>
      </c>
      <c r="B54" s="104"/>
      <c r="C54" s="104"/>
      <c r="D54" s="104"/>
      <c r="E54" s="104"/>
      <c r="F54" s="104"/>
      <c r="G54" s="104"/>
    </row>
    <row r="55" spans="1:7" ht="30" customHeight="1">
      <c r="A55" s="3" t="s">
        <v>91</v>
      </c>
      <c r="B55" t="s">
        <v>90</v>
      </c>
      <c r="C55" s="94" t="s">
        <v>182</v>
      </c>
      <c r="D55" s="94"/>
      <c r="E55" s="94"/>
      <c r="F55" s="36" t="s">
        <v>59</v>
      </c>
      <c r="G55" s="36"/>
    </row>
    <row r="56" spans="1:7" ht="30" customHeight="1">
      <c r="A56" s="3" t="s">
        <v>39</v>
      </c>
      <c r="B56" t="s">
        <v>92</v>
      </c>
      <c r="C56" s="94"/>
      <c r="D56" s="94"/>
      <c r="E56" s="94"/>
      <c r="F56" s="100">
        <f>(4.25*22*2)-(F27*6%)</f>
        <v>95.745999999999995</v>
      </c>
      <c r="G56" s="36"/>
    </row>
    <row r="57" spans="1:7" ht="30" customHeight="1">
      <c r="A57" s="3" t="s">
        <v>40</v>
      </c>
      <c r="B57" t="s">
        <v>93</v>
      </c>
      <c r="C57" s="92" t="s">
        <v>181</v>
      </c>
      <c r="D57" s="92"/>
      <c r="E57" s="92"/>
      <c r="F57" s="70">
        <v>287.83</v>
      </c>
      <c r="G57" s="70"/>
    </row>
    <row r="58" spans="1:7" ht="30" customHeight="1">
      <c r="A58" s="3" t="s">
        <v>41</v>
      </c>
      <c r="B58" t="s">
        <v>94</v>
      </c>
      <c r="C58" s="93" t="s">
        <v>183</v>
      </c>
      <c r="D58" s="93"/>
      <c r="E58" s="93"/>
      <c r="F58" s="70">
        <v>29.49</v>
      </c>
      <c r="G58" s="70"/>
    </row>
    <row r="59" spans="1:7" ht="30" customHeight="1">
      <c r="A59" s="3" t="s">
        <v>42</v>
      </c>
      <c r="B59" t="s">
        <v>95</v>
      </c>
      <c r="C59" s="94" t="s">
        <v>184</v>
      </c>
      <c r="D59" s="94"/>
      <c r="E59" s="94"/>
      <c r="F59" s="70">
        <v>2</v>
      </c>
      <c r="G59" s="70"/>
    </row>
    <row r="60" spans="1:7" ht="30" customHeight="1">
      <c r="A60" s="3" t="s">
        <v>60</v>
      </c>
      <c r="B60" t="s">
        <v>96</v>
      </c>
      <c r="F60" s="70">
        <v>0</v>
      </c>
      <c r="G60" s="70"/>
    </row>
    <row r="61" spans="1:7" ht="30" customHeight="1">
      <c r="A61" s="3" t="s">
        <v>61</v>
      </c>
      <c r="B61" t="s">
        <v>97</v>
      </c>
      <c r="F61" s="70">
        <v>0</v>
      </c>
      <c r="G61" s="70"/>
    </row>
    <row r="62" spans="1:7" ht="30" customHeight="1">
      <c r="B62" s="7" t="s">
        <v>75</v>
      </c>
      <c r="C62" s="7"/>
      <c r="D62" s="7"/>
      <c r="E62" s="7"/>
      <c r="F62" s="98">
        <f>SUM(F56:G61)</f>
        <v>415.06599999999997</v>
      </c>
      <c r="G62" s="98"/>
    </row>
    <row r="64" spans="1:7" ht="30" customHeight="1">
      <c r="A64" s="103" t="s">
        <v>98</v>
      </c>
      <c r="B64" s="103"/>
      <c r="C64" s="103"/>
      <c r="D64" s="103"/>
      <c r="E64" s="103"/>
      <c r="F64" s="103"/>
      <c r="G64" s="103"/>
    </row>
    <row r="65" spans="1:7" ht="30" customHeight="1"/>
    <row r="66" spans="1:7" ht="30" customHeight="1">
      <c r="A66" s="3">
        <v>2</v>
      </c>
      <c r="B66" t="s">
        <v>99</v>
      </c>
      <c r="F66" s="36" t="s">
        <v>59</v>
      </c>
      <c r="G66" s="36"/>
    </row>
    <row r="67" spans="1:7" ht="30" customHeight="1">
      <c r="A67" s="3" t="s">
        <v>71</v>
      </c>
      <c r="B67" t="s">
        <v>100</v>
      </c>
      <c r="F67" s="100">
        <f>G40</f>
        <v>184.33308</v>
      </c>
      <c r="G67" s="36"/>
    </row>
    <row r="68" spans="1:7" ht="30" customHeight="1">
      <c r="A68" s="3" t="s">
        <v>78</v>
      </c>
      <c r="B68" t="s">
        <v>77</v>
      </c>
      <c r="F68" s="100">
        <f>G52</f>
        <v>605.31820000000005</v>
      </c>
      <c r="G68" s="36"/>
    </row>
    <row r="69" spans="1:7" ht="30" customHeight="1">
      <c r="A69" s="3" t="s">
        <v>91</v>
      </c>
      <c r="B69" t="s">
        <v>90</v>
      </c>
      <c r="F69" s="100">
        <f>F62</f>
        <v>415.06599999999997</v>
      </c>
      <c r="G69" s="36"/>
    </row>
    <row r="70" spans="1:7" ht="30" customHeight="1">
      <c r="A70" s="11"/>
      <c r="B70" s="11" t="s">
        <v>75</v>
      </c>
      <c r="C70" s="11"/>
      <c r="D70" s="11"/>
      <c r="E70" s="11"/>
      <c r="F70" s="108">
        <f>SUM(F67:G69)</f>
        <v>1204.7172800000001</v>
      </c>
      <c r="G70" s="103"/>
    </row>
    <row r="72" spans="1:7" ht="30" customHeight="1">
      <c r="A72" s="103" t="s">
        <v>101</v>
      </c>
      <c r="B72" s="103"/>
      <c r="C72" s="103"/>
      <c r="D72" s="103"/>
      <c r="E72" s="103"/>
      <c r="F72" s="103"/>
      <c r="G72" s="103"/>
    </row>
    <row r="73" spans="1:7" ht="30" customHeight="1">
      <c r="A73" s="3">
        <v>3</v>
      </c>
      <c r="B73" t="s">
        <v>102</v>
      </c>
      <c r="F73" s="3" t="s">
        <v>72</v>
      </c>
      <c r="G73" s="6" t="s">
        <v>59</v>
      </c>
    </row>
    <row r="74" spans="1:7" ht="30" customHeight="1">
      <c r="A74" s="3" t="s">
        <v>39</v>
      </c>
      <c r="B74" t="s">
        <v>103</v>
      </c>
      <c r="C74" s="91" t="s">
        <v>185</v>
      </c>
      <c r="D74" s="91"/>
      <c r="E74" s="91"/>
      <c r="F74" s="5">
        <v>4.1999999999999997E-3</v>
      </c>
      <c r="G74" s="6">
        <f t="shared" ref="G74:G79" si="1">$F$33*F74</f>
        <v>6.3877800000000002</v>
      </c>
    </row>
    <row r="75" spans="1:7" ht="30" customHeight="1">
      <c r="A75" s="3" t="s">
        <v>40</v>
      </c>
      <c r="B75" t="s">
        <v>104</v>
      </c>
      <c r="C75" s="91"/>
      <c r="D75" s="91"/>
      <c r="E75" s="91"/>
      <c r="F75" s="5">
        <v>2.9999999999999997E-4</v>
      </c>
      <c r="G75" s="6">
        <f t="shared" si="1"/>
        <v>0.45627000000000001</v>
      </c>
    </row>
    <row r="76" spans="1:7" ht="30" customHeight="1">
      <c r="A76" s="3" t="s">
        <v>41</v>
      </c>
      <c r="B76" t="s">
        <v>105</v>
      </c>
      <c r="C76" s="91"/>
      <c r="D76" s="91"/>
      <c r="E76" s="91"/>
      <c r="F76" s="5">
        <v>1.9E-3</v>
      </c>
      <c r="G76" s="6">
        <f t="shared" si="1"/>
        <v>2.88971</v>
      </c>
    </row>
    <row r="77" spans="1:7" ht="30" customHeight="1">
      <c r="A77" s="3" t="s">
        <v>42</v>
      </c>
      <c r="B77" t="s">
        <v>106</v>
      </c>
      <c r="C77" s="91"/>
      <c r="D77" s="91"/>
      <c r="E77" s="91"/>
      <c r="F77" s="5">
        <v>1.9400000000000001E-2</v>
      </c>
      <c r="G77" s="6">
        <f t="shared" si="1"/>
        <v>29.505460000000003</v>
      </c>
    </row>
    <row r="78" spans="1:7" ht="30" customHeight="1">
      <c r="A78" s="3" t="s">
        <v>60</v>
      </c>
      <c r="B78" s="25" t="s">
        <v>107</v>
      </c>
      <c r="C78" s="91"/>
      <c r="D78" s="91"/>
      <c r="E78" s="91"/>
      <c r="F78" s="5">
        <v>7.7000000000000002E-3</v>
      </c>
      <c r="G78" s="6">
        <f t="shared" si="1"/>
        <v>11.710930000000001</v>
      </c>
    </row>
    <row r="79" spans="1:7" ht="30" customHeight="1">
      <c r="A79" s="3" t="s">
        <v>61</v>
      </c>
      <c r="B79" t="s">
        <v>108</v>
      </c>
      <c r="C79" s="91"/>
      <c r="D79" s="91"/>
      <c r="E79" s="91"/>
      <c r="F79" s="5">
        <v>3.8199999999999998E-2</v>
      </c>
      <c r="G79" s="6">
        <f t="shared" si="1"/>
        <v>58.098379999999999</v>
      </c>
    </row>
    <row r="80" spans="1:7" ht="30" customHeight="1">
      <c r="A80" s="11"/>
      <c r="B80" s="11" t="s">
        <v>75</v>
      </c>
      <c r="C80" s="11"/>
      <c r="D80" s="11"/>
      <c r="E80" s="11"/>
      <c r="F80" s="14"/>
      <c r="G80" s="12">
        <f>SUM(G74:G79)</f>
        <v>109.04853</v>
      </c>
    </row>
    <row r="82" spans="1:7" ht="30" customHeight="1">
      <c r="A82" s="103" t="s">
        <v>109</v>
      </c>
      <c r="B82" s="103"/>
      <c r="C82" s="103"/>
      <c r="D82" s="103"/>
      <c r="E82" s="103"/>
      <c r="F82" s="103"/>
      <c r="G82" s="103"/>
    </row>
    <row r="83" spans="1:7" ht="30" customHeight="1">
      <c r="A83" s="104" t="s">
        <v>110</v>
      </c>
      <c r="B83" s="104"/>
      <c r="C83" s="104"/>
      <c r="D83" s="104"/>
      <c r="E83" s="104"/>
      <c r="F83" s="104"/>
      <c r="G83" s="104"/>
    </row>
    <row r="84" spans="1:7" ht="30" customHeight="1">
      <c r="A84" s="3" t="s">
        <v>127</v>
      </c>
      <c r="B84" t="s">
        <v>111</v>
      </c>
      <c r="F84" s="3" t="s">
        <v>72</v>
      </c>
      <c r="G84" s="6" t="s">
        <v>59</v>
      </c>
    </row>
    <row r="85" spans="1:7" ht="30" customHeight="1">
      <c r="A85" s="3" t="s">
        <v>39</v>
      </c>
      <c r="B85" t="s">
        <v>112</v>
      </c>
      <c r="C85" s="90" t="s">
        <v>185</v>
      </c>
      <c r="D85" s="90"/>
      <c r="E85" s="90"/>
      <c r="F85" s="5">
        <v>9.0899999999999995E-2</v>
      </c>
      <c r="G85" s="6">
        <f t="shared" ref="G85:G91" si="2">$F$33*F85</f>
        <v>138.24981</v>
      </c>
    </row>
    <row r="86" spans="1:7" ht="30" customHeight="1">
      <c r="A86" s="3" t="s">
        <v>40</v>
      </c>
      <c r="B86" t="s">
        <v>113</v>
      </c>
      <c r="C86" s="90"/>
      <c r="D86" s="90"/>
      <c r="E86" s="90"/>
      <c r="F86" s="5">
        <v>8.2000000000000007E-3</v>
      </c>
      <c r="G86" s="6">
        <f t="shared" si="2"/>
        <v>12.471380000000002</v>
      </c>
    </row>
    <row r="87" spans="1:7" ht="30" customHeight="1">
      <c r="A87" s="3" t="s">
        <v>41</v>
      </c>
      <c r="B87" t="s">
        <v>114</v>
      </c>
      <c r="C87" s="90"/>
      <c r="D87" s="90"/>
      <c r="E87" s="90"/>
      <c r="F87" s="5">
        <v>2.0000000000000001E-4</v>
      </c>
      <c r="G87" s="6">
        <f t="shared" si="2"/>
        <v>0.30418000000000001</v>
      </c>
    </row>
    <row r="88" spans="1:7" ht="30" customHeight="1">
      <c r="A88" s="3" t="s">
        <v>42</v>
      </c>
      <c r="B88" s="28" t="s">
        <v>116</v>
      </c>
      <c r="C88" s="90"/>
      <c r="D88" s="90"/>
      <c r="E88" s="90"/>
      <c r="F88" s="5">
        <v>2.9999999999999997E-4</v>
      </c>
      <c r="G88" s="6">
        <f t="shared" si="2"/>
        <v>0.45627000000000001</v>
      </c>
    </row>
    <row r="89" spans="1:7" ht="30" customHeight="1">
      <c r="A89" s="3" t="s">
        <v>60</v>
      </c>
      <c r="B89" s="28" t="s">
        <v>115</v>
      </c>
      <c r="C89" s="90"/>
      <c r="D89" s="90"/>
      <c r="E89" s="90"/>
      <c r="F89" s="5">
        <v>6.9999999999999999E-4</v>
      </c>
      <c r="G89" s="6">
        <f t="shared" si="2"/>
        <v>1.06463</v>
      </c>
    </row>
    <row r="90" spans="1:7" ht="30" customHeight="1">
      <c r="A90" s="3" t="s">
        <v>61</v>
      </c>
      <c r="B90" s="24" t="s">
        <v>117</v>
      </c>
      <c r="C90" s="90"/>
      <c r="D90" s="90"/>
      <c r="E90" s="90"/>
      <c r="F90" s="5">
        <v>1.66E-2</v>
      </c>
      <c r="G90" s="6">
        <f t="shared" si="2"/>
        <v>25.246940000000002</v>
      </c>
    </row>
    <row r="91" spans="1:7" ht="30" customHeight="1">
      <c r="A91" s="3" t="s">
        <v>80</v>
      </c>
      <c r="B91" s="28" t="s">
        <v>118</v>
      </c>
      <c r="C91" s="90"/>
      <c r="D91" s="90"/>
      <c r="E91" s="90"/>
      <c r="F91" s="5">
        <v>0</v>
      </c>
      <c r="G91" s="6">
        <f t="shared" si="2"/>
        <v>0</v>
      </c>
    </row>
    <row r="92" spans="1:7" ht="30" customHeight="1">
      <c r="A92" s="15"/>
      <c r="B92" s="13" t="s">
        <v>119</v>
      </c>
      <c r="C92" s="13"/>
      <c r="D92" s="13"/>
      <c r="E92" s="13"/>
      <c r="F92" s="16">
        <f>SUM(F85:F91)</f>
        <v>0.1169</v>
      </c>
      <c r="G92" s="17">
        <f>SUM(G85:G91)</f>
        <v>177.79320999999999</v>
      </c>
    </row>
    <row r="93" spans="1:7" ht="30" customHeight="1">
      <c r="A93" s="3" t="s">
        <v>81</v>
      </c>
      <c r="B93" s="28" t="s">
        <v>120</v>
      </c>
      <c r="F93" s="5">
        <v>4.65E-2</v>
      </c>
      <c r="G93" s="6">
        <f>$F$33*F93</f>
        <v>70.721850000000003</v>
      </c>
    </row>
    <row r="94" spans="1:7" ht="30" customHeight="1">
      <c r="B94" s="13" t="s">
        <v>75</v>
      </c>
      <c r="C94" s="13"/>
      <c r="D94" s="13"/>
      <c r="E94" s="13"/>
      <c r="F94" s="107">
        <f>G93+G92</f>
        <v>248.51506000000001</v>
      </c>
      <c r="G94" s="107"/>
    </row>
    <row r="96" spans="1:7" ht="30" customHeight="1">
      <c r="A96" s="106" t="s">
        <v>121</v>
      </c>
      <c r="B96" s="106"/>
      <c r="C96" s="106"/>
      <c r="D96" s="106"/>
      <c r="E96" s="106"/>
      <c r="F96" s="106"/>
      <c r="G96" s="106"/>
    </row>
    <row r="97" spans="1:7" ht="30" customHeight="1">
      <c r="A97" s="3" t="s">
        <v>123</v>
      </c>
      <c r="B97" t="s">
        <v>122</v>
      </c>
      <c r="F97" s="36" t="s">
        <v>59</v>
      </c>
      <c r="G97" s="36"/>
    </row>
    <row r="98" spans="1:7" ht="30" customHeight="1">
      <c r="A98" s="3" t="s">
        <v>39</v>
      </c>
      <c r="B98" t="s">
        <v>122</v>
      </c>
      <c r="F98" s="70">
        <v>0</v>
      </c>
      <c r="G98" s="70"/>
    </row>
    <row r="99" spans="1:7" ht="30" customHeight="1">
      <c r="A99" s="3" t="s">
        <v>40</v>
      </c>
      <c r="B99" s="28" t="s">
        <v>124</v>
      </c>
      <c r="F99" s="70">
        <v>0</v>
      </c>
      <c r="G99" s="70"/>
    </row>
    <row r="100" spans="1:7" ht="30" customHeight="1">
      <c r="B100" s="13" t="s">
        <v>75</v>
      </c>
      <c r="C100" s="13"/>
      <c r="D100" s="13"/>
      <c r="E100" s="13"/>
      <c r="F100" s="107">
        <v>0</v>
      </c>
      <c r="G100" s="107"/>
    </row>
    <row r="102" spans="1:7" ht="30" customHeight="1">
      <c r="A102" s="103" t="s">
        <v>125</v>
      </c>
      <c r="B102" s="103"/>
      <c r="C102" s="103"/>
      <c r="D102" s="103"/>
      <c r="E102" s="103"/>
      <c r="F102" s="103"/>
      <c r="G102" s="103"/>
    </row>
    <row r="103" spans="1:7" ht="30" customHeight="1">
      <c r="A103" s="3">
        <v>4</v>
      </c>
      <c r="B103" t="s">
        <v>126</v>
      </c>
      <c r="F103" s="36" t="s">
        <v>59</v>
      </c>
      <c r="G103" s="36"/>
    </row>
    <row r="104" spans="1:7" ht="30" customHeight="1">
      <c r="A104" s="3" t="s">
        <v>127</v>
      </c>
      <c r="B104" t="s">
        <v>111</v>
      </c>
      <c r="F104" s="100">
        <f>F94</f>
        <v>248.51506000000001</v>
      </c>
      <c r="G104" s="36"/>
    </row>
    <row r="105" spans="1:7" ht="30" customHeight="1">
      <c r="A105" s="3" t="s">
        <v>123</v>
      </c>
      <c r="B105" t="s">
        <v>128</v>
      </c>
      <c r="F105" s="100">
        <f>F100</f>
        <v>0</v>
      </c>
      <c r="G105" s="36"/>
    </row>
    <row r="106" spans="1:7" ht="30" customHeight="1">
      <c r="A106" s="11"/>
      <c r="B106" s="11" t="s">
        <v>75</v>
      </c>
      <c r="C106" s="11"/>
      <c r="D106" s="11"/>
      <c r="E106" s="11"/>
      <c r="F106" s="108">
        <f>SUM(F104:G105)</f>
        <v>248.51506000000001</v>
      </c>
      <c r="G106" s="103"/>
    </row>
    <row r="108" spans="1:7" ht="30" customHeight="1">
      <c r="A108" s="103" t="s">
        <v>129</v>
      </c>
      <c r="B108" s="103"/>
      <c r="C108" s="103"/>
      <c r="D108" s="103"/>
      <c r="E108" s="103"/>
      <c r="F108" s="103"/>
      <c r="G108" s="103"/>
    </row>
    <row r="109" spans="1:7" ht="30" customHeight="1">
      <c r="A109" s="3">
        <v>5</v>
      </c>
      <c r="B109" t="s">
        <v>130</v>
      </c>
      <c r="C109" s="90" t="s">
        <v>186</v>
      </c>
      <c r="D109" s="90"/>
      <c r="E109" s="90"/>
      <c r="F109" s="36" t="s">
        <v>59</v>
      </c>
      <c r="G109" s="36"/>
    </row>
    <row r="110" spans="1:7" ht="30" customHeight="1">
      <c r="A110" s="3" t="s">
        <v>39</v>
      </c>
      <c r="B110" t="s">
        <v>131</v>
      </c>
      <c r="C110" s="90"/>
      <c r="D110" s="90"/>
      <c r="E110" s="90"/>
      <c r="F110" s="70">
        <v>11.15</v>
      </c>
      <c r="G110" s="70"/>
    </row>
    <row r="111" spans="1:7" ht="30" customHeight="1">
      <c r="A111" s="3" t="s">
        <v>40</v>
      </c>
      <c r="B111" t="s">
        <v>132</v>
      </c>
      <c r="C111" s="90"/>
      <c r="D111" s="90"/>
      <c r="E111" s="90"/>
      <c r="F111" s="70">
        <v>0</v>
      </c>
      <c r="G111" s="70"/>
    </row>
    <row r="112" spans="1:7" ht="30" customHeight="1">
      <c r="A112" s="3" t="s">
        <v>41</v>
      </c>
      <c r="B112" t="s">
        <v>133</v>
      </c>
      <c r="F112" s="70">
        <v>0</v>
      </c>
      <c r="G112" s="70"/>
    </row>
    <row r="113" spans="1:7" ht="30" customHeight="1">
      <c r="A113" s="3" t="s">
        <v>42</v>
      </c>
      <c r="B113" t="s">
        <v>134</v>
      </c>
      <c r="F113" s="70">
        <v>0</v>
      </c>
      <c r="G113" s="70"/>
    </row>
    <row r="114" spans="1:7" ht="30" customHeight="1">
      <c r="A114" s="11"/>
      <c r="B114" s="11" t="s">
        <v>75</v>
      </c>
      <c r="C114" s="11"/>
      <c r="D114" s="11"/>
      <c r="E114" s="11"/>
      <c r="F114" s="96">
        <f>SUM(F110:G113)</f>
        <v>11.15</v>
      </c>
      <c r="G114" s="96"/>
    </row>
    <row r="116" spans="1:7" ht="30" customHeight="1">
      <c r="A116" s="103" t="s">
        <v>135</v>
      </c>
      <c r="B116" s="103"/>
      <c r="C116" s="103"/>
      <c r="D116" s="103"/>
      <c r="E116" s="103"/>
      <c r="F116" s="103"/>
      <c r="G116" s="103"/>
    </row>
    <row r="117" spans="1:7" ht="30" customHeight="1">
      <c r="A117" s="3">
        <v>6</v>
      </c>
      <c r="B117" t="s">
        <v>136</v>
      </c>
      <c r="F117" s="3" t="s">
        <v>72</v>
      </c>
      <c r="G117" s="6" t="s">
        <v>59</v>
      </c>
    </row>
    <row r="118" spans="1:7" ht="30" customHeight="1">
      <c r="A118" s="3" t="s">
        <v>39</v>
      </c>
      <c r="B118" t="s">
        <v>137</v>
      </c>
      <c r="C118" s="91" t="s">
        <v>188</v>
      </c>
      <c r="D118" s="91"/>
      <c r="E118" s="91"/>
      <c r="F118" s="5">
        <v>1E-4</v>
      </c>
      <c r="G118" s="6">
        <f>($F$33+$F$70+$G$80+$F$106+$F$114)*F118</f>
        <v>0.30943308700000011</v>
      </c>
    </row>
    <row r="119" spans="1:7" ht="30" customHeight="1">
      <c r="A119" s="3" t="s">
        <v>40</v>
      </c>
      <c r="B119" t="s">
        <v>138</v>
      </c>
      <c r="C119" s="91"/>
      <c r="D119" s="91"/>
      <c r="E119" s="91"/>
      <c r="F119" s="5">
        <v>1E-4</v>
      </c>
      <c r="G119" s="6">
        <f>($F$33+$F$70+$G$80+$F$106+$F$114)*F119</f>
        <v>0.30943308700000011</v>
      </c>
    </row>
    <row r="120" spans="1:7" ht="30" customHeight="1">
      <c r="A120" s="3" t="s">
        <v>41</v>
      </c>
      <c r="B120" t="s">
        <v>139</v>
      </c>
    </row>
    <row r="121" spans="1:7" ht="30" customHeight="1">
      <c r="A121" s="4" t="s">
        <v>144</v>
      </c>
      <c r="B121" s="109" t="s">
        <v>143</v>
      </c>
      <c r="C121" t="s">
        <v>140</v>
      </c>
      <c r="D121" s="90" t="s">
        <v>187</v>
      </c>
      <c r="E121" s="90"/>
      <c r="F121" s="5">
        <v>6.4999999999999997E-3</v>
      </c>
      <c r="G121" s="6">
        <f>(($F$33+$F$70+$G$80+$F$106+$F$114+$G$118+$G$119)/(1-($F$121+$F$122+$F$123))*F121)</f>
        <v>22.022083508627261</v>
      </c>
    </row>
    <row r="122" spans="1:7" ht="30" customHeight="1">
      <c r="A122" s="4" t="s">
        <v>145</v>
      </c>
      <c r="B122" s="109"/>
      <c r="C122" t="s">
        <v>141</v>
      </c>
      <c r="D122" s="90"/>
      <c r="E122" s="90"/>
      <c r="F122" s="5">
        <v>0.03</v>
      </c>
      <c r="G122" s="6">
        <f>(($F$33+$F$70+$G$80+$F$106+$F$114+$G$118+$G$119)/(1-($F$121+$F$122+$F$123))*F122)</f>
        <v>101.64038542443352</v>
      </c>
    </row>
    <row r="123" spans="1:7" ht="30" customHeight="1">
      <c r="A123" s="4" t="s">
        <v>146</v>
      </c>
      <c r="B123" s="3" t="s">
        <v>147</v>
      </c>
      <c r="C123" t="s">
        <v>142</v>
      </c>
      <c r="D123" s="90"/>
      <c r="E123" s="90"/>
      <c r="F123" s="5">
        <v>0.05</v>
      </c>
      <c r="G123" s="6">
        <f>(($F$33+$F$70+$G$80+$F$106+$F$114+$G$118+$G$119)/(1-($F$121+$F$122+$F$123))*F123)</f>
        <v>169.40064237405588</v>
      </c>
    </row>
    <row r="124" spans="1:7" ht="30" customHeight="1">
      <c r="A124" s="18"/>
      <c r="B124" s="103" t="s">
        <v>75</v>
      </c>
      <c r="C124" s="103"/>
      <c r="D124" s="103"/>
      <c r="E124" s="103"/>
      <c r="F124" s="103"/>
      <c r="G124" s="10">
        <f>SUM(G118:G123)</f>
        <v>293.68197748111663</v>
      </c>
    </row>
    <row r="126" spans="1:7" ht="30" customHeight="1">
      <c r="A126" t="s">
        <v>148</v>
      </c>
    </row>
    <row r="128" spans="1:7" ht="30" customHeight="1">
      <c r="B128" s="109" t="s">
        <v>149</v>
      </c>
      <c r="C128" s="109"/>
      <c r="D128" s="109"/>
      <c r="E128" s="109"/>
    </row>
    <row r="129" spans="1:9" ht="30" customHeight="1">
      <c r="A129" s="3" t="s">
        <v>39</v>
      </c>
      <c r="B129" s="99" t="s">
        <v>150</v>
      </c>
      <c r="C129" s="99"/>
      <c r="D129" s="99"/>
      <c r="E129" s="99"/>
      <c r="F129" s="100">
        <f>F33</f>
        <v>1520.9</v>
      </c>
      <c r="G129" s="36"/>
    </row>
    <row r="130" spans="1:9" ht="30" customHeight="1">
      <c r="A130" s="3" t="s">
        <v>40</v>
      </c>
      <c r="B130" s="99" t="s">
        <v>151</v>
      </c>
      <c r="C130" s="99"/>
      <c r="D130" s="99"/>
      <c r="E130" s="99"/>
      <c r="F130" s="100">
        <f>F70</f>
        <v>1204.7172800000001</v>
      </c>
      <c r="G130" s="36"/>
    </row>
    <row r="131" spans="1:9" ht="30" customHeight="1">
      <c r="A131" s="3" t="s">
        <v>41</v>
      </c>
      <c r="B131" s="99" t="s">
        <v>152</v>
      </c>
      <c r="C131" s="99"/>
      <c r="D131" s="99"/>
      <c r="E131" s="99"/>
      <c r="F131" s="100">
        <f>G80</f>
        <v>109.04853</v>
      </c>
      <c r="G131" s="36"/>
    </row>
    <row r="132" spans="1:9" ht="30" customHeight="1">
      <c r="A132" s="3" t="s">
        <v>42</v>
      </c>
      <c r="B132" s="99" t="s">
        <v>153</v>
      </c>
      <c r="C132" s="99"/>
      <c r="D132" s="99"/>
      <c r="E132" s="99"/>
      <c r="F132" s="100">
        <f>F106</f>
        <v>248.51506000000001</v>
      </c>
      <c r="G132" s="36"/>
    </row>
    <row r="133" spans="1:9" ht="30" customHeight="1">
      <c r="A133" s="3" t="s">
        <v>60</v>
      </c>
      <c r="B133" s="99" t="s">
        <v>154</v>
      </c>
      <c r="C133" s="99"/>
      <c r="D133" s="99"/>
      <c r="E133" s="99"/>
      <c r="F133" s="100">
        <f>F114</f>
        <v>11.15</v>
      </c>
      <c r="G133" s="36"/>
    </row>
    <row r="134" spans="1:9" ht="30" customHeight="1">
      <c r="A134" s="3"/>
      <c r="B134" s="104" t="s">
        <v>155</v>
      </c>
      <c r="C134" s="104"/>
      <c r="D134" s="104"/>
      <c r="E134" s="104"/>
      <c r="F134" s="100">
        <f>SUM(F129:G133)</f>
        <v>3094.3308700000007</v>
      </c>
      <c r="G134" s="36"/>
    </row>
    <row r="135" spans="1:9" ht="30" customHeight="1">
      <c r="A135" s="3" t="s">
        <v>61</v>
      </c>
      <c r="B135" s="105" t="s">
        <v>156</v>
      </c>
      <c r="C135" s="105"/>
      <c r="D135" s="105"/>
      <c r="E135" s="105"/>
      <c r="F135" s="100">
        <f>G124</f>
        <v>293.68197748111663</v>
      </c>
      <c r="G135" s="36"/>
    </row>
    <row r="136" spans="1:9" ht="30" customHeight="1">
      <c r="A136" s="18"/>
      <c r="B136" s="102" t="s">
        <v>157</v>
      </c>
      <c r="C136" s="102"/>
      <c r="D136" s="102"/>
      <c r="E136" s="102"/>
      <c r="F136" s="101">
        <f>F135+F134</f>
        <v>3388.0128474811172</v>
      </c>
      <c r="G136" s="102"/>
    </row>
    <row r="139" spans="1:9" ht="30" customHeight="1">
      <c r="A139" s="103" t="s">
        <v>158</v>
      </c>
      <c r="B139" s="103"/>
      <c r="C139" s="103"/>
      <c r="D139" s="103"/>
      <c r="E139" s="103"/>
      <c r="F139" s="103"/>
      <c r="G139" s="103"/>
      <c r="H139" s="103"/>
      <c r="I139" s="103"/>
    </row>
    <row r="142" spans="1:9" ht="60" customHeight="1">
      <c r="A142" s="19" t="s">
        <v>159</v>
      </c>
      <c r="B142" s="20" t="s">
        <v>160</v>
      </c>
      <c r="C142" s="110" t="s">
        <v>161</v>
      </c>
      <c r="D142" s="110"/>
      <c r="E142" s="110" t="s">
        <v>162</v>
      </c>
      <c r="F142" s="109"/>
      <c r="G142" s="21" t="s">
        <v>163</v>
      </c>
      <c r="H142" s="110" t="s">
        <v>164</v>
      </c>
      <c r="I142" s="109"/>
    </row>
    <row r="143" spans="1:9" ht="30" customHeight="1">
      <c r="B143" s="1">
        <f>F136</f>
        <v>3388.0128474811172</v>
      </c>
      <c r="C143" s="36">
        <v>1</v>
      </c>
      <c r="D143" s="36"/>
      <c r="E143" s="100">
        <f>C143*B143</f>
        <v>3388.0128474811172</v>
      </c>
      <c r="F143" s="36"/>
      <c r="G143" s="22">
        <v>25</v>
      </c>
      <c r="H143" s="100">
        <f>G143*E143</f>
        <v>84700.321187027934</v>
      </c>
      <c r="I143" s="100"/>
    </row>
    <row r="145" spans="1:10">
      <c r="A145" t="s">
        <v>165</v>
      </c>
      <c r="G145"/>
    </row>
    <row r="147" spans="1:10">
      <c r="A147" s="35" t="s">
        <v>194</v>
      </c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</sheetData>
  <mergeCells count="97">
    <mergeCell ref="A147:J153"/>
    <mergeCell ref="B7:E7"/>
    <mergeCell ref="B13:F13"/>
    <mergeCell ref="A15:G15"/>
    <mergeCell ref="A25:G25"/>
    <mergeCell ref="B26:E26"/>
    <mergeCell ref="F26:G26"/>
    <mergeCell ref="B27:E27"/>
    <mergeCell ref="F27:G27"/>
    <mergeCell ref="B28:E28"/>
    <mergeCell ref="F28:G28"/>
    <mergeCell ref="B29:E29"/>
    <mergeCell ref="F29:G29"/>
    <mergeCell ref="B30:E30"/>
    <mergeCell ref="F30:G30"/>
    <mergeCell ref="B31:E31"/>
    <mergeCell ref="F31:G31"/>
    <mergeCell ref="B32:E32"/>
    <mergeCell ref="F32:G32"/>
    <mergeCell ref="F62:G62"/>
    <mergeCell ref="F33:G33"/>
    <mergeCell ref="A35:G35"/>
    <mergeCell ref="A42:G42"/>
    <mergeCell ref="A54:G54"/>
    <mergeCell ref="F55:G55"/>
    <mergeCell ref="F56:G56"/>
    <mergeCell ref="F57:G57"/>
    <mergeCell ref="F58:G58"/>
    <mergeCell ref="F59:G59"/>
    <mergeCell ref="F60:G60"/>
    <mergeCell ref="F61:G61"/>
    <mergeCell ref="F103:G103"/>
    <mergeCell ref="F104:G104"/>
    <mergeCell ref="F105:G105"/>
    <mergeCell ref="C85:E91"/>
    <mergeCell ref="A64:G64"/>
    <mergeCell ref="F66:G66"/>
    <mergeCell ref="F67:G67"/>
    <mergeCell ref="F68:G68"/>
    <mergeCell ref="F69:G69"/>
    <mergeCell ref="F70:G70"/>
    <mergeCell ref="A72:G72"/>
    <mergeCell ref="A82:G82"/>
    <mergeCell ref="A83:G83"/>
    <mergeCell ref="C74:E79"/>
    <mergeCell ref="B129:E129"/>
    <mergeCell ref="F129:G129"/>
    <mergeCell ref="A108:G108"/>
    <mergeCell ref="F109:G109"/>
    <mergeCell ref="F110:G110"/>
    <mergeCell ref="F111:G111"/>
    <mergeCell ref="F112:G112"/>
    <mergeCell ref="F113:G113"/>
    <mergeCell ref="F114:G114"/>
    <mergeCell ref="A116:G116"/>
    <mergeCell ref="B121:B122"/>
    <mergeCell ref="B124:F124"/>
    <mergeCell ref="B128:E128"/>
    <mergeCell ref="C109:E111"/>
    <mergeCell ref="C118:E119"/>
    <mergeCell ref="B130:E130"/>
    <mergeCell ref="F130:G130"/>
    <mergeCell ref="B131:E131"/>
    <mergeCell ref="F131:G131"/>
    <mergeCell ref="B132:E132"/>
    <mergeCell ref="F132:G132"/>
    <mergeCell ref="B133:E133"/>
    <mergeCell ref="F133:G133"/>
    <mergeCell ref="B134:E134"/>
    <mergeCell ref="F134:G134"/>
    <mergeCell ref="B135:E135"/>
    <mergeCell ref="F135:G135"/>
    <mergeCell ref="C143:D143"/>
    <mergeCell ref="E143:F143"/>
    <mergeCell ref="H143:I143"/>
    <mergeCell ref="B136:E136"/>
    <mergeCell ref="F136:G136"/>
    <mergeCell ref="A139:I139"/>
    <mergeCell ref="C142:D142"/>
    <mergeCell ref="E142:F142"/>
    <mergeCell ref="H142:I142"/>
    <mergeCell ref="D121:E123"/>
    <mergeCell ref="H26:K27"/>
    <mergeCell ref="C38:E39"/>
    <mergeCell ref="C44:E51"/>
    <mergeCell ref="C55:E56"/>
    <mergeCell ref="C57:E57"/>
    <mergeCell ref="C58:E58"/>
    <mergeCell ref="C59:E59"/>
    <mergeCell ref="F106:G106"/>
    <mergeCell ref="F94:G94"/>
    <mergeCell ref="A96:G96"/>
    <mergeCell ref="F97:G97"/>
    <mergeCell ref="F98:G98"/>
    <mergeCell ref="F99:G99"/>
    <mergeCell ref="F100:G100"/>
    <mergeCell ref="A102:G10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PROPOSTA PREÇO</vt:lpstr>
      <vt:lpstr>servente 44hs</vt:lpstr>
      <vt:lpstr>servente 30hs GAF</vt:lpstr>
      <vt:lpstr>servente 44hs GAF</vt:lpstr>
      <vt:lpstr>servente 44hs 40%</vt:lpstr>
      <vt:lpstr>servente 30h (40% + GAF)</vt:lpstr>
      <vt:lpstr>servente 44h (40%+ GAF)</vt:lpstr>
      <vt:lpstr>porteiro 44hs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Alexandre</cp:lastModifiedBy>
  <cp:lastPrinted>2020-06-07T19:49:19Z</cp:lastPrinted>
  <dcterms:created xsi:type="dcterms:W3CDTF">2020-06-07T18:09:32Z</dcterms:created>
  <dcterms:modified xsi:type="dcterms:W3CDTF">2020-06-17T12:07:01Z</dcterms:modified>
</cp:coreProperties>
</file>