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375" tabRatio="692"/>
  </bookViews>
  <sheets>
    <sheet name="2018 - 2019" sheetId="10" r:id="rId1"/>
  </sheets>
  <calcPr calcId="145621"/>
</workbook>
</file>

<file path=xl/calcChain.xml><?xml version="1.0" encoding="utf-8"?>
<calcChain xmlns="http://schemas.openxmlformats.org/spreadsheetml/2006/main">
  <c r="H108" i="10" l="1"/>
  <c r="E108" i="10"/>
  <c r="G108" i="10"/>
  <c r="F108" i="10"/>
  <c r="I108" i="10"/>
  <c r="I51" i="10"/>
  <c r="I50" i="10"/>
  <c r="F63" i="10" l="1"/>
  <c r="F121" i="10"/>
  <c r="I61" i="10"/>
  <c r="B61" i="10" s="1"/>
  <c r="B119" i="10" s="1"/>
  <c r="H119" i="10" s="1"/>
  <c r="I119" i="10" s="1"/>
  <c r="G61" i="10"/>
  <c r="E61" i="10"/>
  <c r="G119" i="10"/>
  <c r="E119" i="10"/>
  <c r="F61" i="10" l="1"/>
  <c r="H61" i="10"/>
  <c r="F119" i="10"/>
  <c r="E118" i="10"/>
  <c r="G118" i="10"/>
  <c r="I60" i="10"/>
  <c r="B60" i="10" s="1"/>
  <c r="G60" i="10"/>
  <c r="E60" i="10"/>
  <c r="H60" i="10" l="1"/>
  <c r="B118" i="10"/>
  <c r="H118" i="10" s="1"/>
  <c r="I118" i="10" s="1"/>
  <c r="F118" i="10"/>
  <c r="F60" i="10"/>
  <c r="G117" i="10"/>
  <c r="E117" i="10"/>
  <c r="I59" i="10"/>
  <c r="B59" i="10" s="1"/>
  <c r="B117" i="10" s="1"/>
  <c r="G59" i="10"/>
  <c r="E59" i="10"/>
  <c r="F117" i="10" l="1"/>
  <c r="H117" i="10"/>
  <c r="I117" i="10" s="1"/>
  <c r="H59" i="10"/>
  <c r="F59" i="10"/>
  <c r="I58" i="10"/>
  <c r="B58" i="10" s="1"/>
  <c r="G58" i="10"/>
  <c r="G116" i="10"/>
  <c r="E116" i="10"/>
  <c r="E58" i="10"/>
  <c r="H58" i="10" l="1"/>
  <c r="B116" i="10"/>
  <c r="F58" i="10"/>
  <c r="E115" i="10"/>
  <c r="E57" i="10"/>
  <c r="E114" i="10"/>
  <c r="E56" i="10"/>
  <c r="G114" i="10"/>
  <c r="G115" i="10"/>
  <c r="I56" i="10"/>
  <c r="B56" i="10" s="1"/>
  <c r="I57" i="10"/>
  <c r="B57" i="10" s="1"/>
  <c r="G56" i="10"/>
  <c r="G57" i="10"/>
  <c r="F116" i="10" l="1"/>
  <c r="H116" i="10"/>
  <c r="I116" i="10" s="1"/>
  <c r="H57" i="10"/>
  <c r="B115" i="10"/>
  <c r="F115" i="10" s="1"/>
  <c r="F56" i="10"/>
  <c r="H56" i="10"/>
  <c r="B114" i="10"/>
  <c r="F114" i="10" s="1"/>
  <c r="H115" i="10"/>
  <c r="I115" i="10" s="1"/>
  <c r="F57" i="10"/>
  <c r="G113" i="10"/>
  <c r="E113" i="10"/>
  <c r="I55" i="10"/>
  <c r="B55" i="10" s="1"/>
  <c r="G55" i="10"/>
  <c r="E55" i="10"/>
  <c r="H114" i="10" l="1"/>
  <c r="I114" i="10" s="1"/>
  <c r="F55" i="10"/>
  <c r="B113" i="10"/>
  <c r="H55" i="10"/>
  <c r="G112" i="10"/>
  <c r="E112" i="10"/>
  <c r="I54" i="10"/>
  <c r="B54" i="10" s="1"/>
  <c r="H54" i="10" s="1"/>
  <c r="G54" i="10"/>
  <c r="E54" i="10"/>
  <c r="F54" i="10" l="1"/>
  <c r="F113" i="10"/>
  <c r="H113" i="10"/>
  <c r="I113" i="10" s="1"/>
  <c r="B112" i="10"/>
  <c r="E51" i="10"/>
  <c r="E52" i="10"/>
  <c r="E53" i="10"/>
  <c r="G51" i="10"/>
  <c r="G52" i="10"/>
  <c r="G53" i="10"/>
  <c r="B51" i="10"/>
  <c r="H51" i="10" s="1"/>
  <c r="I52" i="10"/>
  <c r="B52" i="10" s="1"/>
  <c r="I53" i="10"/>
  <c r="B53" i="10" s="1"/>
  <c r="G109" i="10"/>
  <c r="G110" i="10"/>
  <c r="G111" i="10"/>
  <c r="E109" i="10"/>
  <c r="E110" i="10"/>
  <c r="E111" i="10"/>
  <c r="H112" i="10" l="1"/>
  <c r="I112" i="10" s="1"/>
  <c r="F112" i="10"/>
  <c r="B111" i="10"/>
  <c r="F111" i="10" s="1"/>
  <c r="H53" i="10"/>
  <c r="B110" i="10"/>
  <c r="F110" i="10" s="1"/>
  <c r="H52" i="10"/>
  <c r="F52" i="10"/>
  <c r="B109" i="10"/>
  <c r="F51" i="10"/>
  <c r="F53" i="10"/>
  <c r="B50" i="10"/>
  <c r="G50" i="10"/>
  <c r="E50" i="10"/>
  <c r="H111" i="10" l="1"/>
  <c r="I111" i="10" s="1"/>
  <c r="H110" i="10"/>
  <c r="I110" i="10" s="1"/>
  <c r="F109" i="10"/>
  <c r="H109" i="10"/>
  <c r="I109" i="10" s="1"/>
  <c r="F50" i="10"/>
  <c r="B108" i="10"/>
  <c r="H50" i="10"/>
  <c r="G105" i="10"/>
  <c r="G106" i="10"/>
  <c r="G107" i="10"/>
  <c r="E105" i="10"/>
  <c r="E106" i="10"/>
  <c r="E107" i="10"/>
  <c r="I47" i="10"/>
  <c r="B47" i="10" s="1"/>
  <c r="B105" i="10" s="1"/>
  <c r="I48" i="10"/>
  <c r="B48" i="10" s="1"/>
  <c r="I49" i="10"/>
  <c r="B49" i="10" s="1"/>
  <c r="B107" i="10" s="1"/>
  <c r="H107" i="10" s="1"/>
  <c r="I107" i="10" s="1"/>
  <c r="G47" i="10"/>
  <c r="G48" i="10"/>
  <c r="G49" i="10"/>
  <c r="E47" i="10"/>
  <c r="E48" i="10"/>
  <c r="E49" i="10"/>
  <c r="G104" i="10"/>
  <c r="E104" i="10"/>
  <c r="G103" i="10"/>
  <c r="E103" i="10"/>
  <c r="G102" i="10"/>
  <c r="E102" i="10"/>
  <c r="G101" i="10"/>
  <c r="E101" i="10"/>
  <c r="G100" i="10"/>
  <c r="E100" i="10"/>
  <c r="G99" i="10"/>
  <c r="E99" i="10"/>
  <c r="G98" i="10"/>
  <c r="E98" i="10"/>
  <c r="G97" i="10"/>
  <c r="E97" i="10"/>
  <c r="G96" i="10"/>
  <c r="E96" i="10"/>
  <c r="G95" i="10"/>
  <c r="E95" i="10"/>
  <c r="G94" i="10"/>
  <c r="E94" i="10"/>
  <c r="G93" i="10"/>
  <c r="E93" i="10"/>
  <c r="G92" i="10"/>
  <c r="E92" i="10"/>
  <c r="B92" i="10"/>
  <c r="H92" i="10" s="1"/>
  <c r="I92" i="10" s="1"/>
  <c r="H91" i="10"/>
  <c r="I91" i="10" s="1"/>
  <c r="G91" i="10"/>
  <c r="E91" i="10"/>
  <c r="B91" i="10"/>
  <c r="G90" i="10"/>
  <c r="E90" i="10"/>
  <c r="B90" i="10"/>
  <c r="H90" i="10" s="1"/>
  <c r="I90" i="10" s="1"/>
  <c r="G89" i="10"/>
  <c r="E89" i="10"/>
  <c r="B89" i="10"/>
  <c r="H89" i="10" s="1"/>
  <c r="I89" i="10" s="1"/>
  <c r="G88" i="10"/>
  <c r="E88" i="10"/>
  <c r="B88" i="10"/>
  <c r="H88" i="10" s="1"/>
  <c r="I88" i="10" s="1"/>
  <c r="G87" i="10"/>
  <c r="E87" i="10"/>
  <c r="B87" i="10"/>
  <c r="H87" i="10" s="1"/>
  <c r="I87" i="10" s="1"/>
  <c r="I86" i="10"/>
  <c r="H86" i="10"/>
  <c r="G86" i="10"/>
  <c r="E86" i="10"/>
  <c r="F86" i="10" s="1"/>
  <c r="H85" i="10"/>
  <c r="I85" i="10" s="1"/>
  <c r="G85" i="10"/>
  <c r="E85" i="10"/>
  <c r="F85" i="10" s="1"/>
  <c r="H84" i="10"/>
  <c r="I84" i="10" s="1"/>
  <c r="G84" i="10"/>
  <c r="E84" i="10"/>
  <c r="F84" i="10" s="1"/>
  <c r="H83" i="10"/>
  <c r="I83" i="10" s="1"/>
  <c r="G83" i="10"/>
  <c r="E83" i="10"/>
  <c r="F83" i="10" s="1"/>
  <c r="I82" i="10"/>
  <c r="H82" i="10"/>
  <c r="G82" i="10"/>
  <c r="C82" i="10"/>
  <c r="E82" i="10" s="1"/>
  <c r="F82" i="10" s="1"/>
  <c r="H81" i="10"/>
  <c r="I81" i="10" s="1"/>
  <c r="C81" i="10"/>
  <c r="E81" i="10" s="1"/>
  <c r="F81" i="10" s="1"/>
  <c r="H80" i="10"/>
  <c r="I80" i="10" s="1"/>
  <c r="E80" i="10"/>
  <c r="F80" i="10" s="1"/>
  <c r="C80" i="10"/>
  <c r="G80" i="10" s="1"/>
  <c r="H79" i="10"/>
  <c r="I79" i="10" s="1"/>
  <c r="C79" i="10"/>
  <c r="E79" i="10" s="1"/>
  <c r="F79" i="10" s="1"/>
  <c r="I78" i="10"/>
  <c r="H78" i="10"/>
  <c r="C78" i="10"/>
  <c r="E78" i="10" s="1"/>
  <c r="F78" i="10" s="1"/>
  <c r="H77" i="10"/>
  <c r="I77" i="10" s="1"/>
  <c r="C77" i="10"/>
  <c r="E77" i="10" s="1"/>
  <c r="F77" i="10" s="1"/>
  <c r="H76" i="10"/>
  <c r="I76" i="10" s="1"/>
  <c r="C76" i="10"/>
  <c r="E76" i="10" s="1"/>
  <c r="F76" i="10" s="1"/>
  <c r="H75" i="10"/>
  <c r="I75" i="10" s="1"/>
  <c r="G75" i="10"/>
  <c r="C75" i="10"/>
  <c r="E75" i="10" s="1"/>
  <c r="F75" i="10" s="1"/>
  <c r="I74" i="10"/>
  <c r="H74" i="10"/>
  <c r="C74" i="10"/>
  <c r="E74" i="10" s="1"/>
  <c r="F74" i="10" s="1"/>
  <c r="H73" i="10"/>
  <c r="I73" i="10" s="1"/>
  <c r="C73" i="10"/>
  <c r="E73" i="10" s="1"/>
  <c r="F73" i="10" s="1"/>
  <c r="H72" i="10"/>
  <c r="I72" i="10" s="1"/>
  <c r="E72" i="10"/>
  <c r="F72" i="10" s="1"/>
  <c r="C72" i="10"/>
  <c r="G72" i="10" s="1"/>
  <c r="H71" i="10"/>
  <c r="I71" i="10" s="1"/>
  <c r="C71" i="10"/>
  <c r="E71" i="10" s="1"/>
  <c r="F71" i="10" s="1"/>
  <c r="I70" i="10"/>
  <c r="H70" i="10"/>
  <c r="G70" i="10"/>
  <c r="C70" i="10"/>
  <c r="E70" i="10" s="1"/>
  <c r="F70" i="10" s="1"/>
  <c r="G69" i="10"/>
  <c r="E69" i="10"/>
  <c r="F69" i="10" s="1"/>
  <c r="C69" i="10"/>
  <c r="H68" i="10"/>
  <c r="G68" i="10"/>
  <c r="F68" i="10"/>
  <c r="C68" i="10"/>
  <c r="E68" i="10" s="1"/>
  <c r="I46" i="10"/>
  <c r="B46" i="10" s="1"/>
  <c r="G46" i="10"/>
  <c r="E46" i="10"/>
  <c r="I45" i="10"/>
  <c r="B45" i="10" s="1"/>
  <c r="B103" i="10" s="1"/>
  <c r="H103" i="10" s="1"/>
  <c r="I103" i="10" s="1"/>
  <c r="G45" i="10"/>
  <c r="E45" i="10"/>
  <c r="I44" i="10"/>
  <c r="B44" i="10" s="1"/>
  <c r="G44" i="10"/>
  <c r="E44" i="10"/>
  <c r="I43" i="10"/>
  <c r="B43" i="10" s="1"/>
  <c r="B101" i="10" s="1"/>
  <c r="H101" i="10" s="1"/>
  <c r="I101" i="10" s="1"/>
  <c r="G43" i="10"/>
  <c r="E43" i="10"/>
  <c r="I42" i="10"/>
  <c r="B42" i="10" s="1"/>
  <c r="G42" i="10"/>
  <c r="E42" i="10"/>
  <c r="I41" i="10"/>
  <c r="B41" i="10" s="1"/>
  <c r="B99" i="10" s="1"/>
  <c r="H99" i="10" s="1"/>
  <c r="I99" i="10" s="1"/>
  <c r="G41" i="10"/>
  <c r="E41" i="10"/>
  <c r="I40" i="10"/>
  <c r="B40" i="10" s="1"/>
  <c r="G40" i="10"/>
  <c r="E40" i="10"/>
  <c r="I39" i="10"/>
  <c r="B39" i="10" s="1"/>
  <c r="G39" i="10"/>
  <c r="E39" i="10"/>
  <c r="I38" i="10"/>
  <c r="B38" i="10" s="1"/>
  <c r="G38" i="10"/>
  <c r="E38" i="10"/>
  <c r="I37" i="10"/>
  <c r="G37" i="10"/>
  <c r="E37" i="10"/>
  <c r="B37" i="10"/>
  <c r="B95" i="10" s="1"/>
  <c r="H95" i="10" s="1"/>
  <c r="I95" i="10" s="1"/>
  <c r="I36" i="10"/>
  <c r="B36" i="10" s="1"/>
  <c r="G36" i="10"/>
  <c r="E36" i="10"/>
  <c r="I35" i="10"/>
  <c r="B35" i="10" s="1"/>
  <c r="H35" i="10" s="1"/>
  <c r="G35" i="10"/>
  <c r="E35" i="10"/>
  <c r="I34" i="10"/>
  <c r="H34" i="10"/>
  <c r="G34" i="10"/>
  <c r="E34" i="10"/>
  <c r="F34" i="10" s="1"/>
  <c r="I33" i="10"/>
  <c r="H33" i="10"/>
  <c r="G33" i="10"/>
  <c r="E33" i="10"/>
  <c r="F33" i="10" s="1"/>
  <c r="I32" i="10"/>
  <c r="H32" i="10"/>
  <c r="G32" i="10"/>
  <c r="E32" i="10"/>
  <c r="F32" i="10" s="1"/>
  <c r="I31" i="10"/>
  <c r="H31" i="10"/>
  <c r="G31" i="10"/>
  <c r="E31" i="10"/>
  <c r="F31" i="10" s="1"/>
  <c r="I30" i="10"/>
  <c r="H30" i="10"/>
  <c r="G30" i="10"/>
  <c r="E30" i="10"/>
  <c r="F30" i="10" s="1"/>
  <c r="I29" i="10"/>
  <c r="H29" i="10"/>
  <c r="G29" i="10"/>
  <c r="E29" i="10"/>
  <c r="F29" i="10" s="1"/>
  <c r="I28" i="10"/>
  <c r="H28" i="10"/>
  <c r="G28" i="10"/>
  <c r="E28" i="10"/>
  <c r="F28" i="10" s="1"/>
  <c r="I27" i="10"/>
  <c r="H27" i="10"/>
  <c r="G27" i="10"/>
  <c r="E27" i="10"/>
  <c r="F27" i="10" s="1"/>
  <c r="I26" i="10"/>
  <c r="H26" i="10"/>
  <c r="G26" i="10"/>
  <c r="E26" i="10"/>
  <c r="F26" i="10" s="1"/>
  <c r="I25" i="10"/>
  <c r="H25" i="10"/>
  <c r="G25" i="10"/>
  <c r="E25" i="10"/>
  <c r="F25" i="10" s="1"/>
  <c r="H24" i="10"/>
  <c r="I24" i="10" s="1"/>
  <c r="C24" i="10"/>
  <c r="E24" i="10" s="1"/>
  <c r="F24" i="10" s="1"/>
  <c r="H23" i="10"/>
  <c r="I23" i="10" s="1"/>
  <c r="C23" i="10"/>
  <c r="G23" i="10" s="1"/>
  <c r="H22" i="10"/>
  <c r="I22" i="10" s="1"/>
  <c r="C22" i="10"/>
  <c r="E22" i="10" s="1"/>
  <c r="F22" i="10" s="1"/>
  <c r="H21" i="10"/>
  <c r="I21" i="10" s="1"/>
  <c r="C21" i="10"/>
  <c r="G21" i="10" s="1"/>
  <c r="H20" i="10"/>
  <c r="I20" i="10" s="1"/>
  <c r="C20" i="10"/>
  <c r="E20" i="10" s="1"/>
  <c r="F20" i="10" s="1"/>
  <c r="H19" i="10"/>
  <c r="I19" i="10" s="1"/>
  <c r="C19" i="10"/>
  <c r="G19" i="10" s="1"/>
  <c r="H18" i="10"/>
  <c r="I18" i="10" s="1"/>
  <c r="C18" i="10"/>
  <c r="E18" i="10" s="1"/>
  <c r="F18" i="10" s="1"/>
  <c r="H17" i="10"/>
  <c r="C17" i="10"/>
  <c r="G17" i="10" s="1"/>
  <c r="H16" i="10"/>
  <c r="C16" i="10"/>
  <c r="G16" i="10" s="1"/>
  <c r="H15" i="10"/>
  <c r="C15" i="10"/>
  <c r="E15" i="10" s="1"/>
  <c r="F15" i="10" s="1"/>
  <c r="H14" i="10"/>
  <c r="C14" i="10"/>
  <c r="E14" i="10" s="1"/>
  <c r="F14" i="10" s="1"/>
  <c r="H13" i="10"/>
  <c r="C13" i="10"/>
  <c r="G13" i="10" s="1"/>
  <c r="H12" i="10"/>
  <c r="C12" i="10"/>
  <c r="G12" i="10" s="1"/>
  <c r="H11" i="10"/>
  <c r="G11" i="10"/>
  <c r="F11" i="10"/>
  <c r="H10" i="10"/>
  <c r="G10" i="10"/>
  <c r="E10" i="10"/>
  <c r="F10" i="10" s="1"/>
  <c r="E12" i="10" l="1"/>
  <c r="F12" i="10" s="1"/>
  <c r="G74" i="10"/>
  <c r="G78" i="10"/>
  <c r="G76" i="10"/>
  <c r="F48" i="10"/>
  <c r="E23" i="10"/>
  <c r="F23" i="10" s="1"/>
  <c r="G24" i="10"/>
  <c r="F40" i="10"/>
  <c r="F42" i="10"/>
  <c r="H45" i="10"/>
  <c r="B97" i="10"/>
  <c r="H97" i="10" s="1"/>
  <c r="I97" i="10" s="1"/>
  <c r="H39" i="10"/>
  <c r="E21" i="10"/>
  <c r="F21" i="10" s="1"/>
  <c r="F41" i="10"/>
  <c r="F99" i="10"/>
  <c r="B106" i="10"/>
  <c r="F107" i="10"/>
  <c r="H37" i="10"/>
  <c r="F90" i="10"/>
  <c r="H105" i="10"/>
  <c r="I105" i="10" s="1"/>
  <c r="F105" i="10"/>
  <c r="F49" i="10"/>
  <c r="H48" i="10"/>
  <c r="F47" i="10"/>
  <c r="H47" i="10"/>
  <c r="H49" i="10"/>
  <c r="E16" i="10"/>
  <c r="F16" i="10" s="1"/>
  <c r="E19" i="10"/>
  <c r="F19" i="10" s="1"/>
  <c r="F87" i="10"/>
  <c r="F88" i="10"/>
  <c r="G15" i="10"/>
  <c r="H41" i="10"/>
  <c r="F92" i="10"/>
  <c r="F36" i="10"/>
  <c r="F38" i="10"/>
  <c r="F44" i="10"/>
  <c r="F46" i="10"/>
  <c r="B94" i="10"/>
  <c r="H94" i="10" s="1"/>
  <c r="I94" i="10" s="1"/>
  <c r="H36" i="10"/>
  <c r="B102" i="10"/>
  <c r="H102" i="10" s="1"/>
  <c r="I102" i="10" s="1"/>
  <c r="H44" i="10"/>
  <c r="G18" i="10"/>
  <c r="F43" i="10"/>
  <c r="B104" i="10"/>
  <c r="H104" i="10" s="1"/>
  <c r="I104" i="10" s="1"/>
  <c r="H46" i="10"/>
  <c r="G77" i="10"/>
  <c r="F89" i="10"/>
  <c r="F101" i="10"/>
  <c r="G14" i="10"/>
  <c r="G20" i="10"/>
  <c r="F37" i="10"/>
  <c r="B98" i="10"/>
  <c r="H98" i="10" s="1"/>
  <c r="I98" i="10" s="1"/>
  <c r="H40" i="10"/>
  <c r="F45" i="10"/>
  <c r="G71" i="10"/>
  <c r="G79" i="10"/>
  <c r="F91" i="10"/>
  <c r="B93" i="10"/>
  <c r="H93" i="10" s="1"/>
  <c r="I93" i="10" s="1"/>
  <c r="F103" i="10"/>
  <c r="E13" i="10"/>
  <c r="F13" i="10" s="1"/>
  <c r="G22" i="10"/>
  <c r="F39" i="10"/>
  <c r="B100" i="10"/>
  <c r="H100" i="10" s="1"/>
  <c r="I100" i="10" s="1"/>
  <c r="H42" i="10"/>
  <c r="H43" i="10"/>
  <c r="G73" i="10"/>
  <c r="G81" i="10"/>
  <c r="F95" i="10"/>
  <c r="F35" i="10"/>
  <c r="B96" i="10"/>
  <c r="H96" i="10" s="1"/>
  <c r="I96" i="10" s="1"/>
  <c r="H38" i="10"/>
  <c r="E17" i="10"/>
  <c r="F17" i="10" s="1"/>
  <c r="F97" i="10" l="1"/>
  <c r="F100" i="10"/>
  <c r="F98" i="10"/>
  <c r="H106" i="10"/>
  <c r="I106" i="10" s="1"/>
  <c r="F106" i="10"/>
  <c r="F94" i="10"/>
  <c r="F104" i="10"/>
  <c r="F93" i="10"/>
  <c r="F102" i="10"/>
  <c r="F96" i="10"/>
</calcChain>
</file>

<file path=xl/sharedStrings.xml><?xml version="1.0" encoding="utf-8"?>
<sst xmlns="http://schemas.openxmlformats.org/spreadsheetml/2006/main" count="29" uniqueCount="18">
  <si>
    <t>MÊS</t>
  </si>
  <si>
    <t>FATURAMENTO MENSAL</t>
  </si>
  <si>
    <t>CONTIBUIÇÃO APURADA</t>
  </si>
  <si>
    <t>CREDITO DESCONTADO</t>
  </si>
  <si>
    <t>PERCENTUAL EFETIVO</t>
  </si>
  <si>
    <t>A</t>
  </si>
  <si>
    <t xml:space="preserve">C </t>
  </si>
  <si>
    <t xml:space="preserve">D = B-C </t>
  </si>
  <si>
    <t>E = D/A</t>
  </si>
  <si>
    <t>B = A x 1,65%</t>
  </si>
  <si>
    <t xml:space="preserve">           APURAÇÃO DO PERCENTUAL MEDIO DE RECOLHIMENTO DO PIS</t>
  </si>
  <si>
    <t>B = A x 7,6%</t>
  </si>
  <si>
    <t xml:space="preserve">      APURAÇÃO DO PERCENTUAL MEDIO DE RECOLHIMENTO DE COFINS</t>
  </si>
  <si>
    <t xml:space="preserve">            PERCENTUAL MEDIO DO PERIODO </t>
  </si>
  <si>
    <t>CONTRIBUIÇÃO DEVIDA</t>
  </si>
  <si>
    <t>AO TRIBUNAL REGIONAL DO TRABALHO DA 3ª REGIÃO</t>
  </si>
  <si>
    <t>Pregão Eletrônico nº 23/2019</t>
  </si>
  <si>
    <t>e-PAD 35898/2019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</si>
</sst>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4" fontId="0" fillId="0" borderId="10" xfId="0" applyNumberFormat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44" fontId="0" fillId="0" borderId="14" xfId="0" applyNumberFormat="1" applyBorder="1"/>
    <xf numFmtId="44" fontId="0" fillId="0" borderId="15" xfId="0" applyNumberFormat="1" applyBorder="1"/>
    <xf numFmtId="0" fontId="1" fillId="0" borderId="9" xfId="0" applyFont="1" applyBorder="1" applyAlignment="1">
      <alignment horizontal="center" vertical="center"/>
    </xf>
    <xf numFmtId="17" fontId="0" fillId="0" borderId="13" xfId="0" applyNumberFormat="1" applyBorder="1" applyAlignment="1">
      <alignment horizontal="center" vertical="center"/>
    </xf>
    <xf numFmtId="44" fontId="0" fillId="0" borderId="14" xfId="0" applyNumberFormat="1" applyBorder="1" applyAlignment="1">
      <alignment horizontal="center" vertical="center"/>
    </xf>
    <xf numFmtId="17" fontId="0" fillId="0" borderId="14" xfId="0" applyNumberFormat="1" applyBorder="1" applyAlignment="1">
      <alignment horizontal="center" vertical="center"/>
    </xf>
    <xf numFmtId="44" fontId="0" fillId="0" borderId="13" xfId="0" applyNumberFormat="1" applyBorder="1"/>
    <xf numFmtId="44" fontId="0" fillId="0" borderId="18" xfId="0" applyNumberFormat="1" applyBorder="1"/>
    <xf numFmtId="44" fontId="0" fillId="0" borderId="17" xfId="0" applyNumberFormat="1" applyBorder="1"/>
    <xf numFmtId="44" fontId="0" fillId="0" borderId="19" xfId="0" applyNumberFormat="1" applyBorder="1"/>
    <xf numFmtId="17" fontId="0" fillId="0" borderId="20" xfId="0" applyNumberFormat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1" fillId="0" borderId="12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44" fontId="0" fillId="0" borderId="20" xfId="0" applyNumberFormat="1" applyBorder="1"/>
    <xf numFmtId="44" fontId="0" fillId="0" borderId="26" xfId="0" applyNumberFormat="1" applyBorder="1"/>
    <xf numFmtId="17" fontId="0" fillId="0" borderId="22" xfId="0" applyNumberFormat="1" applyBorder="1" applyAlignment="1">
      <alignment horizontal="center" vertical="center"/>
    </xf>
    <xf numFmtId="17" fontId="0" fillId="0" borderId="23" xfId="0" applyNumberFormat="1" applyBorder="1" applyAlignment="1">
      <alignment horizontal="center" vertical="center"/>
    </xf>
    <xf numFmtId="17" fontId="0" fillId="0" borderId="27" xfId="0" applyNumberFormat="1" applyBorder="1" applyAlignment="1">
      <alignment horizontal="center" vertical="center"/>
    </xf>
    <xf numFmtId="17" fontId="0" fillId="0" borderId="25" xfId="0" applyNumberForma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10" fontId="0" fillId="0" borderId="20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44" fontId="0" fillId="0" borderId="0" xfId="0" applyNumberFormat="1"/>
    <xf numFmtId="44" fontId="0" fillId="0" borderId="23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0" xfId="1" applyFont="1"/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44" fontId="7" fillId="0" borderId="0" xfId="0" applyNumberFormat="1" applyFont="1"/>
    <xf numFmtId="10" fontId="0" fillId="0" borderId="0" xfId="2" applyNumberFormat="1" applyFont="1"/>
    <xf numFmtId="10" fontId="0" fillId="0" borderId="0" xfId="0" applyNumberFormat="1"/>
    <xf numFmtId="0" fontId="1" fillId="0" borderId="0" xfId="0" applyFont="1" applyBorder="1"/>
    <xf numFmtId="0" fontId="1" fillId="0" borderId="0" xfId="0" applyFont="1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4"/>
  <sheetViews>
    <sheetView tabSelected="1" topLeftCell="A65" workbookViewId="0">
      <selection activeCell="C108" sqref="C108"/>
    </sheetView>
  </sheetViews>
  <sheetFormatPr defaultRowHeight="15" x14ac:dyDescent="0.25"/>
  <cols>
    <col min="1" max="1" width="8.5703125" customWidth="1"/>
    <col min="2" max="2" width="18.140625" customWidth="1"/>
    <col min="3" max="3" width="18.5703125" customWidth="1"/>
    <col min="4" max="4" width="17.5703125" customWidth="1"/>
    <col min="5" max="5" width="16" customWidth="1"/>
    <col min="6" max="6" width="14.140625" customWidth="1"/>
    <col min="7" max="7" width="24.5703125" customWidth="1"/>
    <col min="8" max="8" width="19" customWidth="1"/>
    <col min="9" max="9" width="22.140625" customWidth="1"/>
  </cols>
  <sheetData>
    <row r="2" spans="1:8" x14ac:dyDescent="0.25">
      <c r="A2" s="69" t="s">
        <v>15</v>
      </c>
      <c r="B2" s="70"/>
      <c r="C2" s="70"/>
      <c r="D2" s="70"/>
    </row>
    <row r="3" spans="1:8" x14ac:dyDescent="0.25">
      <c r="A3" s="65" t="s">
        <v>16</v>
      </c>
    </row>
    <row r="4" spans="1:8" ht="14.25" customHeight="1" x14ac:dyDescent="0.3">
      <c r="A4" s="64" t="s">
        <v>17</v>
      </c>
      <c r="B4" s="59"/>
      <c r="C4" s="59"/>
      <c r="D4" s="60"/>
    </row>
    <row r="5" spans="1:8" ht="13.5" customHeight="1" x14ac:dyDescent="0.3">
      <c r="A5" s="64"/>
      <c r="B5" s="59"/>
      <c r="C5" s="59"/>
      <c r="D5" s="60"/>
    </row>
    <row r="6" spans="1:8" ht="16.5" thickBot="1" x14ac:dyDescent="0.3">
      <c r="A6" s="1"/>
      <c r="B6" s="1"/>
      <c r="C6" s="1"/>
    </row>
    <row r="7" spans="1:8" ht="15.75" thickBot="1" x14ac:dyDescent="0.3">
      <c r="A7" s="66" t="s">
        <v>10</v>
      </c>
      <c r="B7" s="67"/>
      <c r="C7" s="67"/>
      <c r="D7" s="67"/>
      <c r="E7" s="67"/>
      <c r="F7" s="68"/>
    </row>
    <row r="8" spans="1:8" ht="33" customHeight="1" x14ac:dyDescent="0.25">
      <c r="A8" s="6" t="s">
        <v>0</v>
      </c>
      <c r="B8" s="26" t="s">
        <v>1</v>
      </c>
      <c r="C8" s="28" t="s">
        <v>2</v>
      </c>
      <c r="D8" s="29" t="s">
        <v>3</v>
      </c>
      <c r="E8" s="27" t="s">
        <v>14</v>
      </c>
      <c r="F8" s="25" t="s">
        <v>4</v>
      </c>
    </row>
    <row r="9" spans="1:8" ht="10.5" customHeight="1" thickBot="1" x14ac:dyDescent="0.3">
      <c r="A9" s="21"/>
      <c r="B9" s="22" t="s">
        <v>5</v>
      </c>
      <c r="C9" s="23" t="s">
        <v>9</v>
      </c>
      <c r="D9" s="24" t="s">
        <v>6</v>
      </c>
      <c r="E9" s="24" t="s">
        <v>7</v>
      </c>
      <c r="F9" s="22" t="s">
        <v>8</v>
      </c>
    </row>
    <row r="10" spans="1:8" ht="15" hidden="1" customHeight="1" x14ac:dyDescent="0.25">
      <c r="A10" s="7">
        <v>42370</v>
      </c>
      <c r="B10" s="2">
        <v>2394652.9</v>
      </c>
      <c r="C10" s="2">
        <v>39511.769999999997</v>
      </c>
      <c r="D10" s="2">
        <v>21213.41</v>
      </c>
      <c r="E10" s="54">
        <f>SUM(C10-D10)</f>
        <v>18298.359999999997</v>
      </c>
      <c r="F10" s="53">
        <f>E10/B10</f>
        <v>7.6413412565971449E-3</v>
      </c>
      <c r="G10" s="51">
        <f>D10-C10</f>
        <v>-18298.359999999997</v>
      </c>
      <c r="H10" s="55">
        <f>B10*1.65%</f>
        <v>39511.772850000001</v>
      </c>
    </row>
    <row r="11" spans="1:8" ht="15.75" hidden="1" customHeight="1" x14ac:dyDescent="0.25">
      <c r="A11" s="9">
        <v>42401</v>
      </c>
      <c r="B11" s="3">
        <v>3708273.96</v>
      </c>
      <c r="C11" s="3">
        <v>61186.52</v>
      </c>
      <c r="D11" s="3">
        <v>29926.83</v>
      </c>
      <c r="E11" s="52">
        <v>31259.69</v>
      </c>
      <c r="F11" s="48">
        <f t="shared" ref="F11:F20" si="0">E11/B11</f>
        <v>8.429714292198626E-3</v>
      </c>
      <c r="G11" s="51">
        <f t="shared" ref="G11" si="1">D11-C11</f>
        <v>-31259.689999999995</v>
      </c>
      <c r="H11" s="55">
        <f t="shared" ref="H11:H26" si="2">B11*1.65%</f>
        <v>61186.520340000003</v>
      </c>
    </row>
    <row r="12" spans="1:8" hidden="1" x14ac:dyDescent="0.25">
      <c r="A12" s="9">
        <v>42430</v>
      </c>
      <c r="B12" s="3">
        <v>3510638.98</v>
      </c>
      <c r="C12" s="3">
        <f>B12*1.65%</f>
        <v>57925.543170000004</v>
      </c>
      <c r="D12" s="3">
        <v>11927.35</v>
      </c>
      <c r="E12" s="52">
        <f>C12-D12</f>
        <v>45998.193170000006</v>
      </c>
      <c r="F12" s="48">
        <f t="shared" si="0"/>
        <v>1.310251308438443E-2</v>
      </c>
      <c r="G12" s="51">
        <f>C12-D12</f>
        <v>45998.193170000006</v>
      </c>
      <c r="H12" s="55">
        <f t="shared" si="2"/>
        <v>57925.543170000004</v>
      </c>
    </row>
    <row r="13" spans="1:8" hidden="1" x14ac:dyDescent="0.25">
      <c r="A13" s="9">
        <v>42461</v>
      </c>
      <c r="B13" s="3">
        <v>4092099.1</v>
      </c>
      <c r="C13" s="3">
        <f t="shared" ref="C13:C24" si="3">B13*1.65%</f>
        <v>67519.635150000002</v>
      </c>
      <c r="D13" s="3">
        <v>10813.44</v>
      </c>
      <c r="E13" s="52">
        <f t="shared" ref="E13:E41" si="4">C13-D13</f>
        <v>56706.19515</v>
      </c>
      <c r="F13" s="48">
        <f t="shared" si="0"/>
        <v>1.3857483351270745E-2</v>
      </c>
      <c r="G13" s="51">
        <f t="shared" ref="G13:G27" si="5">C13-D13</f>
        <v>56706.19515</v>
      </c>
      <c r="H13" s="55">
        <f>B13*1.65%</f>
        <v>67519.635150000002</v>
      </c>
    </row>
    <row r="14" spans="1:8" hidden="1" x14ac:dyDescent="0.25">
      <c r="A14" s="9">
        <v>42491</v>
      </c>
      <c r="B14" s="3">
        <v>3541674.16</v>
      </c>
      <c r="C14" s="3">
        <f t="shared" si="3"/>
        <v>58437.623640000005</v>
      </c>
      <c r="D14" s="3">
        <v>13399.57</v>
      </c>
      <c r="E14" s="52">
        <f t="shared" si="4"/>
        <v>45038.053640000006</v>
      </c>
      <c r="F14" s="48">
        <f t="shared" si="0"/>
        <v>1.271660000478418E-2</v>
      </c>
      <c r="G14" s="51">
        <f>C14-D14</f>
        <v>45038.053640000006</v>
      </c>
      <c r="H14" s="55">
        <f t="shared" si="2"/>
        <v>58437.623640000005</v>
      </c>
    </row>
    <row r="15" spans="1:8" hidden="1" x14ac:dyDescent="0.25">
      <c r="A15" s="9">
        <v>42522</v>
      </c>
      <c r="B15" s="3">
        <v>3514237.74</v>
      </c>
      <c r="C15" s="3">
        <f t="shared" si="3"/>
        <v>57984.922710000006</v>
      </c>
      <c r="D15" s="3">
        <v>10851.55</v>
      </c>
      <c r="E15" s="52">
        <f t="shared" si="4"/>
        <v>47133.372710000011</v>
      </c>
      <c r="F15" s="48">
        <f t="shared" si="0"/>
        <v>1.3412118415756359E-2</v>
      </c>
      <c r="G15" s="51">
        <f t="shared" si="5"/>
        <v>47133.372710000011</v>
      </c>
      <c r="H15" s="55">
        <f t="shared" si="2"/>
        <v>57984.922710000006</v>
      </c>
    </row>
    <row r="16" spans="1:8" hidden="1" x14ac:dyDescent="0.25">
      <c r="A16" s="9">
        <v>42552</v>
      </c>
      <c r="B16" s="3">
        <v>3370606.9</v>
      </c>
      <c r="C16" s="3">
        <f t="shared" si="3"/>
        <v>55615.013850000003</v>
      </c>
      <c r="D16" s="3">
        <v>12221.32</v>
      </c>
      <c r="E16" s="52">
        <f t="shared" si="4"/>
        <v>43393.693850000003</v>
      </c>
      <c r="F16" s="48">
        <f t="shared" si="0"/>
        <v>1.287414852500302E-2</v>
      </c>
      <c r="G16" s="51">
        <f t="shared" si="5"/>
        <v>43393.693850000003</v>
      </c>
      <c r="H16" s="55">
        <f t="shared" si="2"/>
        <v>55615.013850000003</v>
      </c>
    </row>
    <row r="17" spans="1:9" hidden="1" x14ac:dyDescent="0.25">
      <c r="A17" s="9">
        <v>42583</v>
      </c>
      <c r="B17" s="3">
        <v>3571651.07</v>
      </c>
      <c r="C17" s="3">
        <f t="shared" si="3"/>
        <v>58932.242655000002</v>
      </c>
      <c r="D17" s="3">
        <v>12120.88</v>
      </c>
      <c r="E17" s="52">
        <f t="shared" si="4"/>
        <v>46811.362655000004</v>
      </c>
      <c r="F17" s="48">
        <f t="shared" si="0"/>
        <v>1.3106365022101671E-2</v>
      </c>
      <c r="G17" s="51">
        <f t="shared" si="5"/>
        <v>46811.362655000004</v>
      </c>
      <c r="H17" s="55">
        <f t="shared" si="2"/>
        <v>58932.242655000002</v>
      </c>
    </row>
    <row r="18" spans="1:9" hidden="1" x14ac:dyDescent="0.25">
      <c r="A18" s="9">
        <v>42614</v>
      </c>
      <c r="B18" s="3">
        <v>3496677.52</v>
      </c>
      <c r="C18" s="3">
        <f t="shared" si="3"/>
        <v>57695.179080000002</v>
      </c>
      <c r="D18" s="3">
        <v>11913.17</v>
      </c>
      <c r="E18" s="52">
        <f t="shared" si="4"/>
        <v>45782.009080000003</v>
      </c>
      <c r="F18" s="48">
        <f t="shared" si="0"/>
        <v>1.3093002948696282E-2</v>
      </c>
      <c r="G18" s="51">
        <f>C18-D18</f>
        <v>45782.009080000003</v>
      </c>
      <c r="H18" s="55">
        <f>B18*1.65%</f>
        <v>57695.179080000002</v>
      </c>
      <c r="I18" s="51">
        <f>H18/1.65%</f>
        <v>3496677.52</v>
      </c>
    </row>
    <row r="19" spans="1:9" hidden="1" x14ac:dyDescent="0.25">
      <c r="A19" s="9">
        <v>42644</v>
      </c>
      <c r="B19" s="3">
        <v>5487030.5300000003</v>
      </c>
      <c r="C19" s="3">
        <f t="shared" si="3"/>
        <v>90536.003745000009</v>
      </c>
      <c r="D19" s="3">
        <v>12307.62</v>
      </c>
      <c r="E19" s="52">
        <f t="shared" si="4"/>
        <v>78228.383745000014</v>
      </c>
      <c r="F19" s="48">
        <f t="shared" si="0"/>
        <v>1.4256961632943568E-2</v>
      </c>
      <c r="G19" s="51">
        <f t="shared" si="5"/>
        <v>78228.383745000014</v>
      </c>
      <c r="H19" s="55">
        <f t="shared" si="2"/>
        <v>90536.003745000009</v>
      </c>
      <c r="I19" s="51">
        <f>H19/1.65%</f>
        <v>5487030.5300000003</v>
      </c>
    </row>
    <row r="20" spans="1:9" hidden="1" x14ac:dyDescent="0.25">
      <c r="A20" s="9">
        <v>42675</v>
      </c>
      <c r="B20" s="3">
        <v>4893638.2699999996</v>
      </c>
      <c r="C20" s="3">
        <f t="shared" si="3"/>
        <v>80745.031454999989</v>
      </c>
      <c r="D20" s="3">
        <v>13190.88</v>
      </c>
      <c r="E20" s="52">
        <f t="shared" si="4"/>
        <v>67554.151454999985</v>
      </c>
      <c r="F20" s="48">
        <f t="shared" si="0"/>
        <v>1.3804484052107919E-2</v>
      </c>
      <c r="G20" s="51">
        <f t="shared" si="5"/>
        <v>67554.151454999985</v>
      </c>
      <c r="H20" s="55">
        <f t="shared" si="2"/>
        <v>80745.031454999989</v>
      </c>
      <c r="I20" s="51">
        <f t="shared" ref="I20:I24" si="6">H20/1.65%</f>
        <v>4893638.2699999996</v>
      </c>
    </row>
    <row r="21" spans="1:9" hidden="1" x14ac:dyDescent="0.25">
      <c r="A21" s="14">
        <v>42705</v>
      </c>
      <c r="B21" s="15">
        <v>6162143.0800000001</v>
      </c>
      <c r="C21" s="3">
        <f t="shared" si="3"/>
        <v>101675.36082</v>
      </c>
      <c r="D21" s="15">
        <v>15531.46</v>
      </c>
      <c r="E21" s="52">
        <f t="shared" si="4"/>
        <v>86143.90082000001</v>
      </c>
      <c r="F21" s="48">
        <f>E21/B21</f>
        <v>1.3979535966892871E-2</v>
      </c>
      <c r="G21" s="51">
        <f t="shared" si="5"/>
        <v>86143.90082000001</v>
      </c>
      <c r="H21" s="55">
        <f t="shared" si="2"/>
        <v>101675.36082</v>
      </c>
      <c r="I21" s="51">
        <f t="shared" si="6"/>
        <v>6162143.0800000001</v>
      </c>
    </row>
    <row r="22" spans="1:9" hidden="1" x14ac:dyDescent="0.25">
      <c r="A22" s="42">
        <v>42736</v>
      </c>
      <c r="B22" s="8">
        <v>2512735.92</v>
      </c>
      <c r="C22" s="3">
        <f t="shared" si="3"/>
        <v>41460.142679999997</v>
      </c>
      <c r="D22" s="4">
        <v>12994.25</v>
      </c>
      <c r="E22" s="52">
        <f t="shared" si="4"/>
        <v>28465.892679999997</v>
      </c>
      <c r="F22" s="48">
        <f t="shared" ref="F22:F26" si="7">E22/B22</f>
        <v>1.1328644786516203E-2</v>
      </c>
      <c r="G22" s="51">
        <f t="shared" si="5"/>
        <v>28465.892679999997</v>
      </c>
      <c r="H22" s="55">
        <f t="shared" si="2"/>
        <v>41460.142679999997</v>
      </c>
      <c r="I22" s="51">
        <f t="shared" si="6"/>
        <v>2512735.92</v>
      </c>
    </row>
    <row r="23" spans="1:9" hidden="1" x14ac:dyDescent="0.25">
      <c r="A23" s="42">
        <v>42767</v>
      </c>
      <c r="B23" s="8">
        <v>4137152.11</v>
      </c>
      <c r="C23" s="3">
        <f t="shared" si="3"/>
        <v>68263.009814999998</v>
      </c>
      <c r="D23" s="4">
        <v>13990.99</v>
      </c>
      <c r="E23" s="52">
        <f t="shared" si="4"/>
        <v>54272.019815</v>
      </c>
      <c r="F23" s="48">
        <f t="shared" si="7"/>
        <v>1.3118207494430269E-2</v>
      </c>
      <c r="G23" s="51">
        <f t="shared" si="5"/>
        <v>54272.019815</v>
      </c>
      <c r="H23" s="55">
        <f t="shared" si="2"/>
        <v>68263.009814999998</v>
      </c>
      <c r="I23" s="51">
        <f t="shared" si="6"/>
        <v>4137152.11</v>
      </c>
    </row>
    <row r="24" spans="1:9" hidden="1" x14ac:dyDescent="0.25">
      <c r="A24" s="42">
        <v>42795</v>
      </c>
      <c r="B24" s="8">
        <v>4292035.92</v>
      </c>
      <c r="C24" s="3">
        <f t="shared" si="3"/>
        <v>70818.592680000002</v>
      </c>
      <c r="D24" s="4">
        <v>6240.13</v>
      </c>
      <c r="E24" s="52">
        <f t="shared" si="4"/>
        <v>64578.462680000004</v>
      </c>
      <c r="F24" s="48">
        <f t="shared" si="7"/>
        <v>1.5046114217981663E-2</v>
      </c>
      <c r="G24" s="51">
        <f t="shared" si="5"/>
        <v>64578.462680000004</v>
      </c>
      <c r="H24" s="55">
        <f>B24*1.65%</f>
        <v>70818.592680000002</v>
      </c>
      <c r="I24" s="51">
        <f t="shared" si="6"/>
        <v>4292035.92</v>
      </c>
    </row>
    <row r="25" spans="1:9" hidden="1" x14ac:dyDescent="0.25">
      <c r="A25" s="43">
        <v>42826</v>
      </c>
      <c r="B25" s="16">
        <v>4167126.67</v>
      </c>
      <c r="C25" s="58">
        <v>68757.59</v>
      </c>
      <c r="D25" s="39">
        <v>14131.28</v>
      </c>
      <c r="E25" s="52">
        <f t="shared" si="4"/>
        <v>54626.31</v>
      </c>
      <c r="F25" s="48">
        <f t="shared" si="7"/>
        <v>1.3108867170577274E-2</v>
      </c>
      <c r="G25" s="51">
        <f t="shared" si="5"/>
        <v>54626.31</v>
      </c>
      <c r="H25" s="55">
        <f>B25*1.65%</f>
        <v>68757.590055000008</v>
      </c>
      <c r="I25" s="51">
        <f>C25/1.65%</f>
        <v>4167126.666666666</v>
      </c>
    </row>
    <row r="26" spans="1:9" hidden="1" x14ac:dyDescent="0.25">
      <c r="A26" s="43">
        <v>42856</v>
      </c>
      <c r="B26" s="16">
        <v>4148683.64</v>
      </c>
      <c r="C26" s="58">
        <v>68453.279999999999</v>
      </c>
      <c r="D26" s="39">
        <v>7762.8</v>
      </c>
      <c r="E26" s="52">
        <f t="shared" si="4"/>
        <v>60690.479999999996</v>
      </c>
      <c r="F26" s="48">
        <f t="shared" si="7"/>
        <v>1.4628852249625858E-2</v>
      </c>
      <c r="G26" s="51">
        <f t="shared" si="5"/>
        <v>60690.479999999996</v>
      </c>
      <c r="H26" s="55">
        <f t="shared" si="2"/>
        <v>68453.280060000005</v>
      </c>
      <c r="I26" s="51">
        <f t="shared" ref="I26:I32" si="8">C26/1.65%</f>
        <v>4148683.6363636362</v>
      </c>
    </row>
    <row r="27" spans="1:9" hidden="1" x14ac:dyDescent="0.25">
      <c r="A27" s="43">
        <v>42887</v>
      </c>
      <c r="B27" s="16">
        <v>4524263.6399999997</v>
      </c>
      <c r="C27" s="58">
        <v>74650.350000000006</v>
      </c>
      <c r="D27" s="39">
        <v>5617.59</v>
      </c>
      <c r="E27" s="52">
        <f t="shared" si="4"/>
        <v>69032.760000000009</v>
      </c>
      <c r="F27" s="48">
        <f>E27/B27</f>
        <v>1.5258341576221676E-2</v>
      </c>
      <c r="G27" s="51">
        <f t="shared" si="5"/>
        <v>69032.760000000009</v>
      </c>
      <c r="H27" s="55">
        <f>B27*1.65%</f>
        <v>74650.350059999997</v>
      </c>
      <c r="I27" s="51">
        <f t="shared" si="8"/>
        <v>4524263.6363636367</v>
      </c>
    </row>
    <row r="28" spans="1:9" hidden="1" x14ac:dyDescent="0.25">
      <c r="A28" s="43">
        <v>42917</v>
      </c>
      <c r="B28" s="16">
        <v>4350586.67</v>
      </c>
      <c r="C28" s="58">
        <v>71784.679999999993</v>
      </c>
      <c r="D28" s="39">
        <v>11926.15</v>
      </c>
      <c r="E28" s="58">
        <f t="shared" si="4"/>
        <v>59858.529999999992</v>
      </c>
      <c r="F28" s="49">
        <f>E28/B28</f>
        <v>1.3758726015680086E-2</v>
      </c>
      <c r="G28" s="51">
        <f>C28-D28</f>
        <v>59858.529999999992</v>
      </c>
      <c r="H28" s="55">
        <f>B28*1.65%</f>
        <v>71784.680055000004</v>
      </c>
      <c r="I28" s="51">
        <f t="shared" si="8"/>
        <v>4350586.666666666</v>
      </c>
    </row>
    <row r="29" spans="1:9" hidden="1" x14ac:dyDescent="0.25">
      <c r="A29" s="43">
        <v>42948</v>
      </c>
      <c r="B29" s="16">
        <v>4620809.7</v>
      </c>
      <c r="C29" s="58">
        <v>79063.22</v>
      </c>
      <c r="D29" s="39">
        <v>14228.03</v>
      </c>
      <c r="E29" s="58">
        <f t="shared" si="4"/>
        <v>64835.19</v>
      </c>
      <c r="F29" s="49">
        <f t="shared" ref="F29:F40" si="9">E29/B29</f>
        <v>1.4031131816573186E-2</v>
      </c>
      <c r="G29" s="51">
        <f>C29-D29</f>
        <v>64835.19</v>
      </c>
      <c r="H29" s="55">
        <f t="shared" ref="H29:H61" si="10">B29*1.65%</f>
        <v>76243.360050000003</v>
      </c>
      <c r="I29" s="61">
        <f t="shared" si="8"/>
        <v>4791710.3030303027</v>
      </c>
    </row>
    <row r="30" spans="1:9" hidden="1" x14ac:dyDescent="0.25">
      <c r="A30" s="43">
        <v>42979</v>
      </c>
      <c r="B30" s="16">
        <v>4253076.8899999997</v>
      </c>
      <c r="C30" s="58">
        <v>72994.2</v>
      </c>
      <c r="D30" s="39">
        <v>16478.169999999998</v>
      </c>
      <c r="E30" s="58">
        <f t="shared" si="4"/>
        <v>56516.03</v>
      </c>
      <c r="F30" s="49">
        <f>E30/B30</f>
        <v>1.3288269048904969E-2</v>
      </c>
      <c r="G30" s="51">
        <f>C30-D30</f>
        <v>56516.03</v>
      </c>
      <c r="H30" s="55">
        <f t="shared" si="10"/>
        <v>70175.768685000003</v>
      </c>
      <c r="I30" s="61">
        <f t="shared" si="8"/>
        <v>4423890.9090909082</v>
      </c>
    </row>
    <row r="31" spans="1:9" hidden="1" x14ac:dyDescent="0.25">
      <c r="A31" s="43">
        <v>43009</v>
      </c>
      <c r="B31" s="16">
        <v>4985579.34</v>
      </c>
      <c r="C31" s="58">
        <v>87409.98</v>
      </c>
      <c r="D31" s="39">
        <v>12261.91</v>
      </c>
      <c r="E31" s="58">
        <f t="shared" si="4"/>
        <v>75148.069999999992</v>
      </c>
      <c r="F31" s="49">
        <f t="shared" si="9"/>
        <v>1.5073086771897606E-2</v>
      </c>
      <c r="G31" s="51">
        <f>C31-D31</f>
        <v>75148.069999999992</v>
      </c>
      <c r="H31" s="55">
        <f t="shared" si="10"/>
        <v>82262.059110000002</v>
      </c>
      <c r="I31" s="61">
        <f>C31/1.65%</f>
        <v>5297574.5454545449</v>
      </c>
    </row>
    <row r="32" spans="1:9" hidden="1" x14ac:dyDescent="0.25">
      <c r="A32" s="43">
        <v>43040</v>
      </c>
      <c r="B32" s="16">
        <v>5912449.9699999997</v>
      </c>
      <c r="C32" s="58">
        <v>97600.99</v>
      </c>
      <c r="D32" s="39">
        <v>12178.57</v>
      </c>
      <c r="E32" s="58">
        <f t="shared" si="4"/>
        <v>85422.420000000013</v>
      </c>
      <c r="F32" s="49">
        <f t="shared" si="9"/>
        <v>1.4447888850381261E-2</v>
      </c>
      <c r="G32" s="51">
        <f t="shared" ref="G32:G61" si="11">C32-D32</f>
        <v>85422.420000000013</v>
      </c>
      <c r="H32" s="55">
        <f>B32*1.65%</f>
        <v>97555.424505000003</v>
      </c>
      <c r="I32" s="61">
        <f t="shared" si="8"/>
        <v>5915211.5151515156</v>
      </c>
    </row>
    <row r="33" spans="1:9" hidden="1" x14ac:dyDescent="0.25">
      <c r="A33" s="43">
        <v>43070</v>
      </c>
      <c r="B33" s="16">
        <v>7821026.4299999997</v>
      </c>
      <c r="C33" s="58">
        <v>129056.6</v>
      </c>
      <c r="D33" s="39">
        <v>11422.53</v>
      </c>
      <c r="E33" s="58">
        <f t="shared" si="4"/>
        <v>117634.07</v>
      </c>
      <c r="F33" s="49">
        <f t="shared" si="9"/>
        <v>1.5040745745184755E-2</v>
      </c>
      <c r="G33" s="51">
        <f t="shared" si="11"/>
        <v>117634.07</v>
      </c>
      <c r="H33" s="55">
        <f t="shared" si="10"/>
        <v>129046.936095</v>
      </c>
      <c r="I33" s="61">
        <f>C33/1.65%</f>
        <v>7821612.1212121211</v>
      </c>
    </row>
    <row r="34" spans="1:9" hidden="1" x14ac:dyDescent="0.25">
      <c r="A34" s="43">
        <v>43101</v>
      </c>
      <c r="B34" s="16">
        <v>2662011.96</v>
      </c>
      <c r="C34" s="58">
        <v>43964.71</v>
      </c>
      <c r="D34" s="39">
        <v>11901.77</v>
      </c>
      <c r="E34" s="58">
        <f t="shared" si="4"/>
        <v>32062.94</v>
      </c>
      <c r="F34" s="49">
        <f t="shared" si="9"/>
        <v>1.2044626576358432E-2</v>
      </c>
      <c r="G34" s="51">
        <f t="shared" si="11"/>
        <v>32062.94</v>
      </c>
      <c r="H34" s="55">
        <f t="shared" si="10"/>
        <v>43923.197339999999</v>
      </c>
      <c r="I34" s="61">
        <f>C34/1.65%</f>
        <v>2664527.8787878784</v>
      </c>
    </row>
    <row r="35" spans="1:9" hidden="1" x14ac:dyDescent="0.25">
      <c r="A35" s="43">
        <v>43132</v>
      </c>
      <c r="B35" s="16">
        <f>I35</f>
        <v>5048599.9999999991</v>
      </c>
      <c r="C35" s="58">
        <v>83301.899999999994</v>
      </c>
      <c r="D35" s="39">
        <v>18246.3</v>
      </c>
      <c r="E35" s="58">
        <f t="shared" si="4"/>
        <v>65055.599999999991</v>
      </c>
      <c r="F35" s="49">
        <f t="shared" si="9"/>
        <v>1.288586934991879E-2</v>
      </c>
      <c r="G35" s="51">
        <f t="shared" si="11"/>
        <v>65055.599999999991</v>
      </c>
      <c r="H35" s="55">
        <f t="shared" si="10"/>
        <v>83301.899999999994</v>
      </c>
      <c r="I35" s="61">
        <f>C35/1.65%</f>
        <v>5048599.9999999991</v>
      </c>
    </row>
    <row r="36" spans="1:9" hidden="1" x14ac:dyDescent="0.25">
      <c r="A36" s="43">
        <v>43160</v>
      </c>
      <c r="B36" s="16">
        <f t="shared" ref="B36:B61" si="12">I36</f>
        <v>5066886.666666667</v>
      </c>
      <c r="C36" s="58">
        <v>83603.63</v>
      </c>
      <c r="D36" s="39">
        <v>16204.75</v>
      </c>
      <c r="E36" s="58">
        <f t="shared" si="4"/>
        <v>67398.880000000005</v>
      </c>
      <c r="F36" s="49">
        <f t="shared" si="9"/>
        <v>1.3301832946727312E-2</v>
      </c>
      <c r="G36" s="51">
        <f t="shared" si="11"/>
        <v>67398.880000000005</v>
      </c>
      <c r="H36" s="55">
        <f t="shared" si="10"/>
        <v>83603.63</v>
      </c>
      <c r="I36" s="61">
        <f>C36/1.65%</f>
        <v>5066886.666666667</v>
      </c>
    </row>
    <row r="37" spans="1:9" hidden="1" x14ac:dyDescent="0.25">
      <c r="A37" s="43">
        <v>43191</v>
      </c>
      <c r="B37" s="16">
        <f t="shared" si="12"/>
        <v>5131633.9393939395</v>
      </c>
      <c r="C37" s="58">
        <v>84671.96</v>
      </c>
      <c r="D37" s="39">
        <v>27608.91</v>
      </c>
      <c r="E37" s="58">
        <f t="shared" si="4"/>
        <v>57063.05</v>
      </c>
      <c r="F37" s="49">
        <f t="shared" si="9"/>
        <v>1.1119859809552065E-2</v>
      </c>
      <c r="G37" s="51">
        <f t="shared" si="11"/>
        <v>57063.05</v>
      </c>
      <c r="H37" s="55">
        <f t="shared" si="10"/>
        <v>84671.96</v>
      </c>
      <c r="I37" s="61">
        <f>C37/1.65%</f>
        <v>5131633.9393939395</v>
      </c>
    </row>
    <row r="38" spans="1:9" hidden="1" x14ac:dyDescent="0.25">
      <c r="A38" s="43">
        <v>43221</v>
      </c>
      <c r="B38" s="16">
        <f t="shared" si="12"/>
        <v>5211560</v>
      </c>
      <c r="C38" s="58">
        <v>85990.74</v>
      </c>
      <c r="D38" s="39">
        <v>18742.66</v>
      </c>
      <c r="E38" s="58">
        <f t="shared" si="4"/>
        <v>67248.08</v>
      </c>
      <c r="F38" s="49">
        <f t="shared" si="9"/>
        <v>1.2903637298620759E-2</v>
      </c>
      <c r="G38" s="51">
        <f t="shared" si="11"/>
        <v>67248.08</v>
      </c>
      <c r="H38" s="55">
        <f t="shared" si="10"/>
        <v>85990.74</v>
      </c>
      <c r="I38" s="61">
        <f t="shared" ref="I38:I61" si="13">C38/1.65%</f>
        <v>5211560</v>
      </c>
    </row>
    <row r="39" spans="1:9" hidden="1" x14ac:dyDescent="0.25">
      <c r="A39" s="43">
        <v>43252</v>
      </c>
      <c r="B39" s="16">
        <f t="shared" si="12"/>
        <v>5427573.9393939395</v>
      </c>
      <c r="C39" s="58">
        <v>89554.97</v>
      </c>
      <c r="D39" s="39">
        <v>12810.58</v>
      </c>
      <c r="E39" s="58">
        <f t="shared" si="4"/>
        <v>76744.39</v>
      </c>
      <c r="F39" s="49">
        <f t="shared" si="9"/>
        <v>1.4139722619526309E-2</v>
      </c>
      <c r="G39" s="51">
        <f t="shared" si="11"/>
        <v>76744.39</v>
      </c>
      <c r="H39" s="55">
        <f t="shared" si="10"/>
        <v>89554.97</v>
      </c>
      <c r="I39" s="61">
        <f t="shared" si="13"/>
        <v>5427573.9393939395</v>
      </c>
    </row>
    <row r="40" spans="1:9" hidden="1" x14ac:dyDescent="0.25">
      <c r="A40" s="43">
        <v>43282</v>
      </c>
      <c r="B40" s="16">
        <f t="shared" si="12"/>
        <v>6024245.4545454541</v>
      </c>
      <c r="C40" s="58">
        <v>99400.05</v>
      </c>
      <c r="D40" s="39">
        <v>30817.73</v>
      </c>
      <c r="E40" s="58">
        <f t="shared" si="4"/>
        <v>68582.320000000007</v>
      </c>
      <c r="F40" s="49">
        <f t="shared" si="9"/>
        <v>1.1384383408257846E-2</v>
      </c>
      <c r="G40" s="51">
        <f t="shared" si="11"/>
        <v>68582.320000000007</v>
      </c>
      <c r="H40" s="55">
        <f t="shared" si="10"/>
        <v>99400.05</v>
      </c>
      <c r="I40" s="61">
        <f t="shared" si="13"/>
        <v>6024245.4545454541</v>
      </c>
    </row>
    <row r="41" spans="1:9" hidden="1" x14ac:dyDescent="0.25">
      <c r="A41" s="43">
        <v>43313</v>
      </c>
      <c r="B41" s="16">
        <f t="shared" si="12"/>
        <v>5404897.5757575752</v>
      </c>
      <c r="C41" s="58">
        <v>89180.81</v>
      </c>
      <c r="D41" s="39">
        <v>19254.46</v>
      </c>
      <c r="E41" s="58">
        <f t="shared" si="4"/>
        <v>69926.350000000006</v>
      </c>
      <c r="F41" s="49">
        <f>E41/B41</f>
        <v>1.293759021699848E-2</v>
      </c>
      <c r="G41" s="51">
        <f t="shared" si="11"/>
        <v>69926.350000000006</v>
      </c>
      <c r="H41" s="55">
        <f t="shared" si="10"/>
        <v>89180.81</v>
      </c>
      <c r="I41" s="61">
        <f t="shared" si="13"/>
        <v>5404897.5757575752</v>
      </c>
    </row>
    <row r="42" spans="1:9" hidden="1" x14ac:dyDescent="0.25">
      <c r="A42" s="43">
        <v>43344</v>
      </c>
      <c r="B42" s="16">
        <f t="shared" si="12"/>
        <v>10135407.272727272</v>
      </c>
      <c r="C42" s="58">
        <v>167234.22</v>
      </c>
      <c r="D42" s="39">
        <v>11148.79</v>
      </c>
      <c r="E42" s="58">
        <f>C42-D42</f>
        <v>156085.43</v>
      </c>
      <c r="F42" s="49">
        <f>E42/B42</f>
        <v>1.5400015588914759E-2</v>
      </c>
      <c r="G42" s="51">
        <f t="shared" si="11"/>
        <v>156085.43</v>
      </c>
      <c r="H42" s="55">
        <f t="shared" si="10"/>
        <v>167234.22</v>
      </c>
      <c r="I42" s="61">
        <f t="shared" si="13"/>
        <v>10135407.272727272</v>
      </c>
    </row>
    <row r="43" spans="1:9" hidden="1" x14ac:dyDescent="0.25">
      <c r="A43" s="43">
        <v>43374</v>
      </c>
      <c r="B43" s="16">
        <f t="shared" si="12"/>
        <v>5620155.1515151514</v>
      </c>
      <c r="C43" s="58">
        <v>92732.56</v>
      </c>
      <c r="D43" s="39">
        <v>31488.37</v>
      </c>
      <c r="E43" s="58">
        <f t="shared" ref="E43:E61" si="14">C43-D43</f>
        <v>61244.19</v>
      </c>
      <c r="F43" s="49">
        <f t="shared" ref="F43:F61" si="15">E43/B43</f>
        <v>1.0897241864130571E-2</v>
      </c>
      <c r="G43" s="51">
        <f t="shared" si="11"/>
        <v>61244.19</v>
      </c>
      <c r="H43" s="55">
        <f t="shared" si="10"/>
        <v>92732.56</v>
      </c>
      <c r="I43" s="61">
        <f t="shared" si="13"/>
        <v>5620155.1515151514</v>
      </c>
    </row>
    <row r="44" spans="1:9" hidden="1" x14ac:dyDescent="0.25">
      <c r="A44" s="43">
        <v>43405</v>
      </c>
      <c r="B44" s="16">
        <f t="shared" si="12"/>
        <v>1701673.9393939392</v>
      </c>
      <c r="C44" s="58">
        <v>28077.62</v>
      </c>
      <c r="D44" s="39">
        <v>12540.86</v>
      </c>
      <c r="E44" s="58">
        <f t="shared" si="14"/>
        <v>15536.759999999998</v>
      </c>
      <c r="F44" s="49">
        <f t="shared" si="15"/>
        <v>9.1302802730430857E-3</v>
      </c>
      <c r="G44" s="51">
        <f t="shared" si="11"/>
        <v>15536.759999999998</v>
      </c>
      <c r="H44" s="55">
        <f t="shared" si="10"/>
        <v>28077.62</v>
      </c>
      <c r="I44" s="61">
        <f t="shared" si="13"/>
        <v>1701673.9393939392</v>
      </c>
    </row>
    <row r="45" spans="1:9" hidden="1" x14ac:dyDescent="0.25">
      <c r="A45" s="43">
        <v>43435</v>
      </c>
      <c r="B45" s="16">
        <f t="shared" si="12"/>
        <v>8192543.0303030293</v>
      </c>
      <c r="C45" s="58">
        <v>135176.95999999999</v>
      </c>
      <c r="D45" s="39">
        <v>28486.89</v>
      </c>
      <c r="E45" s="58">
        <f t="shared" si="14"/>
        <v>106690.06999999999</v>
      </c>
      <c r="F45" s="49">
        <f t="shared" si="15"/>
        <v>1.3022826929973867E-2</v>
      </c>
      <c r="G45" s="51">
        <f t="shared" si="11"/>
        <v>106690.06999999999</v>
      </c>
      <c r="H45" s="55">
        <f t="shared" si="10"/>
        <v>135176.95999999999</v>
      </c>
      <c r="I45" s="61">
        <f t="shared" si="13"/>
        <v>8192543.0303030293</v>
      </c>
    </row>
    <row r="46" spans="1:9" hidden="1" x14ac:dyDescent="0.25">
      <c r="A46" s="43">
        <v>43466</v>
      </c>
      <c r="B46" s="16">
        <f t="shared" si="12"/>
        <v>2990188.4848484849</v>
      </c>
      <c r="C46" s="58">
        <v>49338.11</v>
      </c>
      <c r="D46" s="39">
        <v>22844.35</v>
      </c>
      <c r="E46" s="58">
        <f t="shared" si="14"/>
        <v>26493.760000000002</v>
      </c>
      <c r="F46" s="49">
        <f t="shared" si="15"/>
        <v>8.8602307627916842E-3</v>
      </c>
      <c r="G46" s="51">
        <f t="shared" si="11"/>
        <v>26493.760000000002</v>
      </c>
      <c r="H46" s="55">
        <f t="shared" si="10"/>
        <v>49338.11</v>
      </c>
      <c r="I46" s="61">
        <f t="shared" si="13"/>
        <v>2990188.4848484849</v>
      </c>
    </row>
    <row r="47" spans="1:9" hidden="1" x14ac:dyDescent="0.25">
      <c r="A47" s="43">
        <v>43497</v>
      </c>
      <c r="B47" s="16">
        <f t="shared" si="12"/>
        <v>5444337.5757575762</v>
      </c>
      <c r="C47" s="58">
        <v>89831.57</v>
      </c>
      <c r="D47" s="39">
        <v>9377.6200000000008</v>
      </c>
      <c r="E47" s="58">
        <f t="shared" si="14"/>
        <v>80453.950000000012</v>
      </c>
      <c r="F47" s="49">
        <f t="shared" si="15"/>
        <v>1.4777546190053231E-2</v>
      </c>
      <c r="G47" s="51">
        <f t="shared" si="11"/>
        <v>80453.950000000012</v>
      </c>
      <c r="H47" s="55">
        <f t="shared" si="10"/>
        <v>89831.57</v>
      </c>
      <c r="I47" s="61">
        <f t="shared" si="13"/>
        <v>5444337.5757575762</v>
      </c>
    </row>
    <row r="48" spans="1:9" hidden="1" x14ac:dyDescent="0.25">
      <c r="A48" s="43">
        <v>43525</v>
      </c>
      <c r="B48" s="16">
        <f t="shared" si="12"/>
        <v>5169431.5151515147</v>
      </c>
      <c r="C48" s="58">
        <v>85295.62</v>
      </c>
      <c r="D48" s="39">
        <v>20303.939999999999</v>
      </c>
      <c r="E48" s="58">
        <f t="shared" si="14"/>
        <v>64991.679999999993</v>
      </c>
      <c r="F48" s="49">
        <f t="shared" si="15"/>
        <v>1.2572306995365061E-2</v>
      </c>
      <c r="G48" s="51">
        <f t="shared" si="11"/>
        <v>64991.679999999993</v>
      </c>
      <c r="H48" s="55">
        <f t="shared" si="10"/>
        <v>85295.62</v>
      </c>
      <c r="I48" s="61">
        <f t="shared" si="13"/>
        <v>5169431.5151515147</v>
      </c>
    </row>
    <row r="49" spans="1:9" hidden="1" x14ac:dyDescent="0.25">
      <c r="A49" s="43">
        <v>43556</v>
      </c>
      <c r="B49" s="16">
        <f t="shared" si="12"/>
        <v>5821540.6060606055</v>
      </c>
      <c r="C49" s="58">
        <v>96055.42</v>
      </c>
      <c r="D49" s="39">
        <v>31185.67</v>
      </c>
      <c r="E49" s="58">
        <f t="shared" si="14"/>
        <v>64869.75</v>
      </c>
      <c r="F49" s="49">
        <f t="shared" si="15"/>
        <v>1.1143055488175473E-2</v>
      </c>
      <c r="G49" s="51">
        <f t="shared" si="11"/>
        <v>64869.75</v>
      </c>
      <c r="H49" s="55">
        <f t="shared" si="10"/>
        <v>96055.42</v>
      </c>
      <c r="I49" s="61">
        <f t="shared" si="13"/>
        <v>5821540.6060606055</v>
      </c>
    </row>
    <row r="50" spans="1:9" x14ac:dyDescent="0.25">
      <c r="A50" s="43">
        <v>43586</v>
      </c>
      <c r="B50" s="16">
        <f t="shared" si="12"/>
        <v>5653744.2424242422</v>
      </c>
      <c r="C50" s="58">
        <v>93286.78</v>
      </c>
      <c r="D50" s="39">
        <v>21255.75</v>
      </c>
      <c r="E50" s="58">
        <f t="shared" si="14"/>
        <v>72031.03</v>
      </c>
      <c r="F50" s="49">
        <f t="shared" si="15"/>
        <v>1.2740411824697991E-2</v>
      </c>
      <c r="G50" s="51">
        <f t="shared" si="11"/>
        <v>72031.03</v>
      </c>
      <c r="H50" s="55">
        <f t="shared" si="10"/>
        <v>93286.78</v>
      </c>
      <c r="I50" s="61">
        <f>C50/1.65%</f>
        <v>5653744.2424242422</v>
      </c>
    </row>
    <row r="51" spans="1:9" x14ac:dyDescent="0.25">
      <c r="A51" s="43">
        <v>43617</v>
      </c>
      <c r="B51" s="16">
        <f t="shared" si="12"/>
        <v>5876082.4242424238</v>
      </c>
      <c r="C51" s="58">
        <v>96955.36</v>
      </c>
      <c r="D51" s="39">
        <v>11861.02</v>
      </c>
      <c r="E51" s="58">
        <f t="shared" si="14"/>
        <v>85094.34</v>
      </c>
      <c r="F51" s="49">
        <f t="shared" si="15"/>
        <v>1.4481474876685519E-2</v>
      </c>
      <c r="G51" s="51">
        <f t="shared" si="11"/>
        <v>85094.34</v>
      </c>
      <c r="H51" s="55">
        <f t="shared" si="10"/>
        <v>96955.36</v>
      </c>
      <c r="I51" s="61">
        <f>C51/1.65%</f>
        <v>5876082.4242424238</v>
      </c>
    </row>
    <row r="52" spans="1:9" x14ac:dyDescent="0.25">
      <c r="A52" s="43">
        <v>43647</v>
      </c>
      <c r="B52" s="16">
        <f t="shared" si="12"/>
        <v>4787532.7272727266</v>
      </c>
      <c r="C52" s="58">
        <v>78994.289999999994</v>
      </c>
      <c r="D52" s="39">
        <v>25318.39</v>
      </c>
      <c r="E52" s="58">
        <f t="shared" si="14"/>
        <v>53675.899999999994</v>
      </c>
      <c r="F52" s="49">
        <f t="shared" si="15"/>
        <v>1.1211599597894988E-2</v>
      </c>
      <c r="G52" s="51">
        <f t="shared" si="11"/>
        <v>53675.899999999994</v>
      </c>
      <c r="H52" s="55">
        <f t="shared" si="10"/>
        <v>78994.289999999994</v>
      </c>
      <c r="I52" s="61">
        <f t="shared" si="13"/>
        <v>4787532.7272727266</v>
      </c>
    </row>
    <row r="53" spans="1:9" x14ac:dyDescent="0.25">
      <c r="A53" s="43">
        <v>43678</v>
      </c>
      <c r="B53" s="16">
        <f t="shared" si="12"/>
        <v>4793803.0303030303</v>
      </c>
      <c r="C53" s="58">
        <v>79097.75</v>
      </c>
      <c r="D53" s="39">
        <v>19233.62</v>
      </c>
      <c r="E53" s="58">
        <f t="shared" si="14"/>
        <v>59864.130000000005</v>
      </c>
      <c r="F53" s="49">
        <f t="shared" si="15"/>
        <v>1.248781596189525E-2</v>
      </c>
      <c r="G53" s="51">
        <f t="shared" si="11"/>
        <v>59864.130000000005</v>
      </c>
      <c r="H53" s="55">
        <f t="shared" si="10"/>
        <v>79097.75</v>
      </c>
      <c r="I53" s="61">
        <f t="shared" si="13"/>
        <v>4793803.0303030303</v>
      </c>
    </row>
    <row r="54" spans="1:9" x14ac:dyDescent="0.25">
      <c r="A54" s="43">
        <v>43709</v>
      </c>
      <c r="B54" s="16">
        <f t="shared" si="12"/>
        <v>4637934.5454545449</v>
      </c>
      <c r="C54" s="58">
        <v>76525.919999999998</v>
      </c>
      <c r="D54" s="39">
        <v>16843.61</v>
      </c>
      <c r="E54" s="58">
        <f t="shared" si="14"/>
        <v>59682.31</v>
      </c>
      <c r="F54" s="49">
        <f t="shared" si="15"/>
        <v>1.2868295016904077E-2</v>
      </c>
      <c r="G54" s="51">
        <f t="shared" si="11"/>
        <v>59682.31</v>
      </c>
      <c r="H54" s="55">
        <f t="shared" si="10"/>
        <v>76525.919999999998</v>
      </c>
      <c r="I54" s="61">
        <f t="shared" si="13"/>
        <v>4637934.5454545449</v>
      </c>
    </row>
    <row r="55" spans="1:9" x14ac:dyDescent="0.25">
      <c r="A55" s="43">
        <v>43739</v>
      </c>
      <c r="B55" s="16">
        <f t="shared" si="12"/>
        <v>4580207.878787878</v>
      </c>
      <c r="C55" s="58">
        <v>75573.429999999993</v>
      </c>
      <c r="D55" s="39">
        <v>18571.34</v>
      </c>
      <c r="E55" s="58">
        <f t="shared" si="14"/>
        <v>57002.09</v>
      </c>
      <c r="F55" s="49">
        <f t="shared" si="15"/>
        <v>1.2445306306727114E-2</v>
      </c>
      <c r="G55" s="51">
        <f t="shared" si="11"/>
        <v>57002.09</v>
      </c>
      <c r="H55" s="55">
        <f t="shared" si="10"/>
        <v>75573.429999999993</v>
      </c>
      <c r="I55" s="61">
        <f t="shared" si="13"/>
        <v>4580207.878787878</v>
      </c>
    </row>
    <row r="56" spans="1:9" x14ac:dyDescent="0.25">
      <c r="A56" s="43">
        <v>43770</v>
      </c>
      <c r="B56" s="16">
        <f t="shared" si="12"/>
        <v>6597906.0606060605</v>
      </c>
      <c r="C56" s="58">
        <v>108865.45</v>
      </c>
      <c r="D56" s="39">
        <v>11317.05</v>
      </c>
      <c r="E56" s="58">
        <f t="shared" si="14"/>
        <v>97548.4</v>
      </c>
      <c r="F56" s="49">
        <f>E56/B56</f>
        <v>1.4784751268653185E-2</v>
      </c>
      <c r="G56" s="51">
        <f t="shared" si="11"/>
        <v>97548.4</v>
      </c>
      <c r="H56" s="55">
        <f t="shared" si="10"/>
        <v>108865.45</v>
      </c>
      <c r="I56" s="61">
        <f t="shared" si="13"/>
        <v>6597906.0606060605</v>
      </c>
    </row>
    <row r="57" spans="1:9" x14ac:dyDescent="0.25">
      <c r="A57" s="43">
        <v>43800</v>
      </c>
      <c r="B57" s="16">
        <f t="shared" si="12"/>
        <v>5677269.0909090908</v>
      </c>
      <c r="C57" s="58">
        <v>93674.94</v>
      </c>
      <c r="D57" s="39">
        <v>20798.02</v>
      </c>
      <c r="E57" s="58">
        <f t="shared" si="14"/>
        <v>72876.92</v>
      </c>
      <c r="F57" s="49">
        <f t="shared" si="15"/>
        <v>1.2836615427776095E-2</v>
      </c>
      <c r="G57" s="51">
        <f t="shared" si="11"/>
        <v>72876.92</v>
      </c>
      <c r="H57" s="55">
        <f t="shared" si="10"/>
        <v>93674.94</v>
      </c>
      <c r="I57" s="61">
        <f t="shared" si="13"/>
        <v>5677269.0909090908</v>
      </c>
    </row>
    <row r="58" spans="1:9" x14ac:dyDescent="0.25">
      <c r="A58" s="43">
        <v>43831</v>
      </c>
      <c r="B58" s="16">
        <f t="shared" si="12"/>
        <v>2473362.4242424243</v>
      </c>
      <c r="C58" s="58">
        <v>40810.480000000003</v>
      </c>
      <c r="D58" s="39">
        <v>13970.56</v>
      </c>
      <c r="E58" s="58">
        <f t="shared" si="14"/>
        <v>26839.920000000006</v>
      </c>
      <c r="F58" s="49">
        <f t="shared" si="15"/>
        <v>1.0851592042044104E-2</v>
      </c>
      <c r="G58" s="51">
        <f t="shared" si="11"/>
        <v>26839.920000000006</v>
      </c>
      <c r="H58" s="55">
        <f t="shared" si="10"/>
        <v>40810.480000000003</v>
      </c>
      <c r="I58" s="61">
        <f t="shared" si="13"/>
        <v>2473362.4242424243</v>
      </c>
    </row>
    <row r="59" spans="1:9" x14ac:dyDescent="0.25">
      <c r="A59" s="43">
        <v>43862</v>
      </c>
      <c r="B59" s="16">
        <f t="shared" si="12"/>
        <v>3368744.8484848482</v>
      </c>
      <c r="C59" s="58">
        <v>55584.29</v>
      </c>
      <c r="D59" s="39">
        <v>9491.85</v>
      </c>
      <c r="E59" s="58">
        <f t="shared" si="14"/>
        <v>46092.44</v>
      </c>
      <c r="F59" s="49">
        <f t="shared" si="15"/>
        <v>1.3682377880512643E-2</v>
      </c>
      <c r="G59" s="51">
        <f t="shared" si="11"/>
        <v>46092.44</v>
      </c>
      <c r="H59" s="55">
        <f t="shared" si="10"/>
        <v>55584.29</v>
      </c>
      <c r="I59" s="61">
        <f t="shared" si="13"/>
        <v>3368744.8484848482</v>
      </c>
    </row>
    <row r="60" spans="1:9" x14ac:dyDescent="0.25">
      <c r="A60" s="43">
        <v>43891</v>
      </c>
      <c r="B60" s="16">
        <f t="shared" si="12"/>
        <v>3454921.8181818179</v>
      </c>
      <c r="C60" s="58">
        <v>57006.21</v>
      </c>
      <c r="D60" s="39">
        <v>17707.13</v>
      </c>
      <c r="E60" s="58">
        <f t="shared" si="14"/>
        <v>39299.08</v>
      </c>
      <c r="F60" s="49">
        <f t="shared" si="15"/>
        <v>1.1374810218044666E-2</v>
      </c>
      <c r="G60" s="51">
        <f t="shared" si="11"/>
        <v>39299.08</v>
      </c>
      <c r="H60" s="55">
        <f t="shared" si="10"/>
        <v>57006.21</v>
      </c>
      <c r="I60" s="61">
        <f t="shared" si="13"/>
        <v>3454921.8181818179</v>
      </c>
    </row>
    <row r="61" spans="1:9" x14ac:dyDescent="0.25">
      <c r="A61" s="43">
        <v>43922</v>
      </c>
      <c r="B61" s="16">
        <f t="shared" si="12"/>
        <v>3432812.1212121211</v>
      </c>
      <c r="C61" s="58">
        <v>56641.4</v>
      </c>
      <c r="D61" s="39">
        <v>7242.15</v>
      </c>
      <c r="E61" s="58">
        <f t="shared" si="14"/>
        <v>49399.25</v>
      </c>
      <c r="F61" s="49">
        <f t="shared" si="15"/>
        <v>1.439031565250859E-2</v>
      </c>
      <c r="G61" s="51">
        <f t="shared" si="11"/>
        <v>49399.25</v>
      </c>
      <c r="H61" s="55">
        <f t="shared" si="10"/>
        <v>56641.4</v>
      </c>
      <c r="I61" s="61">
        <f t="shared" si="13"/>
        <v>3432812.1212121211</v>
      </c>
    </row>
    <row r="62" spans="1:9" ht="15.75" thickBot="1" x14ac:dyDescent="0.3">
      <c r="A62" s="44"/>
      <c r="B62" s="46"/>
      <c r="C62" s="13"/>
      <c r="D62" s="5"/>
      <c r="E62" s="13"/>
      <c r="F62" s="50"/>
      <c r="H62" s="55"/>
    </row>
    <row r="63" spans="1:9" ht="15.75" thickBot="1" x14ac:dyDescent="0.3">
      <c r="A63" s="17"/>
      <c r="B63" s="18"/>
      <c r="C63" s="18" t="s">
        <v>13</v>
      </c>
      <c r="D63" s="18"/>
      <c r="E63" s="19"/>
      <c r="F63" s="20">
        <f>SUM(F50:F62)/12</f>
        <v>1.2846280506195351E-2</v>
      </c>
    </row>
    <row r="64" spans="1:9" ht="15.75" thickBot="1" x14ac:dyDescent="0.3"/>
    <row r="65" spans="1:9" ht="15.75" thickBot="1" x14ac:dyDescent="0.3">
      <c r="A65" s="66" t="s">
        <v>12</v>
      </c>
      <c r="B65" s="67"/>
      <c r="C65" s="67"/>
      <c r="D65" s="67"/>
      <c r="E65" s="67"/>
      <c r="F65" s="68"/>
      <c r="G65" s="51"/>
    </row>
    <row r="66" spans="1:9" ht="30" x14ac:dyDescent="0.25">
      <c r="A66" s="34" t="s">
        <v>0</v>
      </c>
      <c r="B66" s="35" t="s">
        <v>1</v>
      </c>
      <c r="C66" s="36" t="s">
        <v>2</v>
      </c>
      <c r="D66" s="37" t="s">
        <v>3</v>
      </c>
      <c r="E66" s="35" t="s">
        <v>14</v>
      </c>
      <c r="F66" s="35" t="s">
        <v>4</v>
      </c>
      <c r="G66" s="51"/>
    </row>
    <row r="67" spans="1:9" ht="10.5" customHeight="1" thickBot="1" x14ac:dyDescent="0.3">
      <c r="A67" s="56"/>
      <c r="B67" s="38" t="s">
        <v>5</v>
      </c>
      <c r="C67" s="33" t="s">
        <v>11</v>
      </c>
      <c r="D67" s="57" t="s">
        <v>6</v>
      </c>
      <c r="E67" s="38" t="s">
        <v>7</v>
      </c>
      <c r="F67" s="38" t="s">
        <v>8</v>
      </c>
      <c r="G67" s="51"/>
    </row>
    <row r="68" spans="1:9" hidden="1" x14ac:dyDescent="0.25">
      <c r="A68" s="41">
        <v>42370</v>
      </c>
      <c r="B68" s="45">
        <v>2394652.9</v>
      </c>
      <c r="C68" s="11">
        <f>SUM(B68*7.6%)</f>
        <v>181993.62039999999</v>
      </c>
      <c r="D68" s="10">
        <v>97788.66</v>
      </c>
      <c r="E68" s="11">
        <f>SUM(C68-D68)</f>
        <v>84204.960399999982</v>
      </c>
      <c r="F68" s="47">
        <f>E68/B68</f>
        <v>3.5163743522077871E-2</v>
      </c>
      <c r="G68" s="51">
        <f>C68-D68</f>
        <v>84204.960399999982</v>
      </c>
      <c r="H68" s="51">
        <f>B68*7.6%</f>
        <v>181993.62039999999</v>
      </c>
    </row>
    <row r="69" spans="1:9" ht="2.25" hidden="1" customHeight="1" x14ac:dyDescent="0.25">
      <c r="A69" s="42">
        <v>42401</v>
      </c>
      <c r="B69" s="8">
        <v>3708273.96</v>
      </c>
      <c r="C69" s="12">
        <f t="shared" ref="C69:C82" si="16">SUM(B69*7.6%)</f>
        <v>281828.82095999998</v>
      </c>
      <c r="D69" s="4">
        <v>138013.47</v>
      </c>
      <c r="E69" s="12">
        <f>SUM(C69-D69)</f>
        <v>143815.35095999998</v>
      </c>
      <c r="F69" s="48">
        <f t="shared" ref="F69:F78" si="17">E69/B69</f>
        <v>3.8782288609550297E-2</v>
      </c>
      <c r="G69" s="51">
        <f t="shared" ref="G69:G119" si="18">C69-D69</f>
        <v>143815.35095999998</v>
      </c>
    </row>
    <row r="70" spans="1:9" hidden="1" x14ac:dyDescent="0.25">
      <c r="A70" s="42">
        <v>42430</v>
      </c>
      <c r="B70" s="8">
        <v>3510638.98</v>
      </c>
      <c r="C70" s="12">
        <f t="shared" si="16"/>
        <v>266808.56247999996</v>
      </c>
      <c r="D70" s="4">
        <v>54938.12</v>
      </c>
      <c r="E70" s="12">
        <f>C70-D70</f>
        <v>211870.44247999997</v>
      </c>
      <c r="F70" s="48">
        <f t="shared" si="17"/>
        <v>6.03509627982311E-2</v>
      </c>
      <c r="G70" s="51">
        <f t="shared" si="18"/>
        <v>211870.44247999997</v>
      </c>
      <c r="H70" s="51">
        <f>B70*7.6%</f>
        <v>266808.56247999996</v>
      </c>
      <c r="I70" s="51">
        <f>H70/7.6%</f>
        <v>3510638.9799999995</v>
      </c>
    </row>
    <row r="71" spans="1:9" hidden="1" x14ac:dyDescent="0.25">
      <c r="A71" s="42">
        <v>42461</v>
      </c>
      <c r="B71" s="8">
        <v>4092099.1</v>
      </c>
      <c r="C71" s="12">
        <f t="shared" si="16"/>
        <v>310999.53159999999</v>
      </c>
      <c r="D71" s="4">
        <v>49807.37</v>
      </c>
      <c r="E71" s="12">
        <f t="shared" ref="E71:E94" si="19">C71-D71</f>
        <v>261192.16159999999</v>
      </c>
      <c r="F71" s="48">
        <f t="shared" si="17"/>
        <v>6.3828405719695294E-2</v>
      </c>
      <c r="G71" s="51">
        <f t="shared" si="18"/>
        <v>261192.16159999999</v>
      </c>
      <c r="H71" s="51">
        <f t="shared" ref="H71:H85" si="20">B71*7.6%</f>
        <v>310999.53159999999</v>
      </c>
      <c r="I71" s="51">
        <f t="shared" ref="I71:I85" si="21">H71/7.6%</f>
        <v>4092099.1</v>
      </c>
    </row>
    <row r="72" spans="1:9" hidden="1" x14ac:dyDescent="0.25">
      <c r="A72" s="42">
        <v>42491</v>
      </c>
      <c r="B72" s="8">
        <v>3541674.16</v>
      </c>
      <c r="C72" s="12">
        <f t="shared" si="16"/>
        <v>269167.23616000003</v>
      </c>
      <c r="D72" s="4">
        <v>61719.24</v>
      </c>
      <c r="E72" s="12">
        <f t="shared" si="19"/>
        <v>207447.99616000004</v>
      </c>
      <c r="F72" s="48">
        <f t="shared" si="17"/>
        <v>5.8573427929349671E-2</v>
      </c>
      <c r="G72" s="51">
        <f t="shared" si="18"/>
        <v>207447.99616000004</v>
      </c>
      <c r="H72" s="51">
        <f t="shared" si="20"/>
        <v>269167.23616000003</v>
      </c>
      <c r="I72" s="51">
        <f t="shared" si="21"/>
        <v>3541674.1600000006</v>
      </c>
    </row>
    <row r="73" spans="1:9" hidden="1" x14ac:dyDescent="0.25">
      <c r="A73" s="42">
        <v>42522</v>
      </c>
      <c r="B73" s="8">
        <v>3514237.74</v>
      </c>
      <c r="C73" s="12">
        <f t="shared" si="16"/>
        <v>267082.06823999999</v>
      </c>
      <c r="D73" s="4">
        <v>49982.9</v>
      </c>
      <c r="E73" s="12">
        <f t="shared" si="19"/>
        <v>217099.16824</v>
      </c>
      <c r="F73" s="48">
        <f t="shared" si="17"/>
        <v>6.1777029416342215E-2</v>
      </c>
      <c r="G73" s="51">
        <f t="shared" si="18"/>
        <v>217099.16824</v>
      </c>
      <c r="H73" s="51">
        <f t="shared" si="20"/>
        <v>267082.06823999999</v>
      </c>
      <c r="I73" s="51">
        <f t="shared" si="21"/>
        <v>3514237.74</v>
      </c>
    </row>
    <row r="74" spans="1:9" hidden="1" x14ac:dyDescent="0.25">
      <c r="A74" s="42">
        <v>42552</v>
      </c>
      <c r="B74" s="8">
        <v>3370606.9</v>
      </c>
      <c r="C74" s="12">
        <f t="shared" si="16"/>
        <v>256166.1244</v>
      </c>
      <c r="D74" s="4">
        <v>56292.14</v>
      </c>
      <c r="E74" s="12">
        <f t="shared" si="19"/>
        <v>199873.98440000002</v>
      </c>
      <c r="F74" s="48">
        <f t="shared" si="17"/>
        <v>5.9299108537397234E-2</v>
      </c>
      <c r="G74" s="51">
        <f t="shared" si="18"/>
        <v>199873.98440000002</v>
      </c>
      <c r="H74" s="51">
        <f t="shared" si="20"/>
        <v>256166.1244</v>
      </c>
      <c r="I74" s="51">
        <f t="shared" si="21"/>
        <v>3370606.9</v>
      </c>
    </row>
    <row r="75" spans="1:9" hidden="1" x14ac:dyDescent="0.25">
      <c r="A75" s="42">
        <v>42583</v>
      </c>
      <c r="B75" s="8">
        <v>3571651.07</v>
      </c>
      <c r="C75" s="12">
        <f t="shared" si="16"/>
        <v>271445.48131999996</v>
      </c>
      <c r="D75" s="4">
        <v>55829.53</v>
      </c>
      <c r="E75" s="12">
        <f t="shared" si="19"/>
        <v>215615.95131999996</v>
      </c>
      <c r="F75" s="48">
        <f t="shared" si="17"/>
        <v>6.0368705423399595E-2</v>
      </c>
      <c r="G75" s="51">
        <f t="shared" si="18"/>
        <v>215615.95131999996</v>
      </c>
      <c r="H75" s="51">
        <f t="shared" si="20"/>
        <v>271445.48131999996</v>
      </c>
      <c r="I75" s="51">
        <f t="shared" si="21"/>
        <v>3571651.0699999994</v>
      </c>
    </row>
    <row r="76" spans="1:9" hidden="1" x14ac:dyDescent="0.25">
      <c r="A76" s="42">
        <v>42614</v>
      </c>
      <c r="B76" s="8">
        <v>3496677.52</v>
      </c>
      <c r="C76" s="12">
        <f t="shared" si="16"/>
        <v>265747.49151999998</v>
      </c>
      <c r="D76" s="4">
        <v>54872.79</v>
      </c>
      <c r="E76" s="12">
        <f t="shared" si="19"/>
        <v>210874.70151999997</v>
      </c>
      <c r="F76" s="48">
        <f t="shared" si="17"/>
        <v>6.030716310379116E-2</v>
      </c>
      <c r="G76" s="51">
        <f t="shared" si="18"/>
        <v>210874.70151999997</v>
      </c>
      <c r="H76" s="51">
        <f t="shared" si="20"/>
        <v>265747.49151999998</v>
      </c>
      <c r="I76" s="51">
        <f t="shared" si="21"/>
        <v>3496677.52</v>
      </c>
    </row>
    <row r="77" spans="1:9" hidden="1" x14ac:dyDescent="0.25">
      <c r="A77" s="42">
        <v>42644</v>
      </c>
      <c r="B77" s="8">
        <v>5487030.5300000003</v>
      </c>
      <c r="C77" s="12">
        <f t="shared" si="16"/>
        <v>417014.32027999999</v>
      </c>
      <c r="D77" s="4">
        <v>56689.65</v>
      </c>
      <c r="E77" s="12">
        <f t="shared" si="19"/>
        <v>360324.67027999996</v>
      </c>
      <c r="F77" s="48">
        <f t="shared" si="17"/>
        <v>6.566842817985924E-2</v>
      </c>
      <c r="G77" s="51">
        <f t="shared" si="18"/>
        <v>360324.67027999996</v>
      </c>
      <c r="H77" s="51">
        <f t="shared" si="20"/>
        <v>417014.32027999999</v>
      </c>
      <c r="I77" s="51">
        <f t="shared" si="21"/>
        <v>5487030.5300000003</v>
      </c>
    </row>
    <row r="78" spans="1:9" hidden="1" x14ac:dyDescent="0.25">
      <c r="A78" s="42">
        <v>42675</v>
      </c>
      <c r="B78" s="8">
        <v>4893638.2699999996</v>
      </c>
      <c r="C78" s="12">
        <f t="shared" si="16"/>
        <v>371916.50851999997</v>
      </c>
      <c r="D78" s="4">
        <v>60757.97</v>
      </c>
      <c r="E78" s="12">
        <f t="shared" si="19"/>
        <v>311158.53851999994</v>
      </c>
      <c r="F78" s="48">
        <f t="shared" si="17"/>
        <v>6.3584294823654783E-2</v>
      </c>
      <c r="G78" s="51">
        <f t="shared" si="18"/>
        <v>311158.53851999994</v>
      </c>
      <c r="H78" s="51">
        <f t="shared" si="20"/>
        <v>371916.50851999997</v>
      </c>
      <c r="I78" s="51">
        <f t="shared" si="21"/>
        <v>4893638.2699999996</v>
      </c>
    </row>
    <row r="79" spans="1:9" hidden="1" x14ac:dyDescent="0.25">
      <c r="A79" s="43">
        <v>42705</v>
      </c>
      <c r="B79" s="16">
        <v>6162143.0800000001</v>
      </c>
      <c r="C79" s="40">
        <f t="shared" si="16"/>
        <v>468322.87407999998</v>
      </c>
      <c r="D79" s="39">
        <v>71538.83</v>
      </c>
      <c r="E79" s="12">
        <f t="shared" si="19"/>
        <v>396784.04407999996</v>
      </c>
      <c r="F79" s="49">
        <f>E79/B79</f>
        <v>6.4390592514447093E-2</v>
      </c>
      <c r="G79" s="51">
        <f t="shared" si="18"/>
        <v>396784.04407999996</v>
      </c>
      <c r="H79" s="51">
        <f t="shared" si="20"/>
        <v>468322.87407999998</v>
      </c>
      <c r="I79" s="51">
        <f t="shared" si="21"/>
        <v>6162143.0800000001</v>
      </c>
    </row>
    <row r="80" spans="1:9" hidden="1" x14ac:dyDescent="0.25">
      <c r="A80" s="42">
        <v>42736</v>
      </c>
      <c r="B80" s="8">
        <v>2512735.92</v>
      </c>
      <c r="C80" s="40">
        <f t="shared" si="16"/>
        <v>190967.92992</v>
      </c>
      <c r="D80" s="4">
        <v>59852.3</v>
      </c>
      <c r="E80" s="12">
        <f t="shared" si="19"/>
        <v>131115.62991999998</v>
      </c>
      <c r="F80" s="49">
        <f t="shared" ref="F80:F94" si="22">E80/B80</f>
        <v>5.2180425677203671E-2</v>
      </c>
      <c r="G80" s="51">
        <f t="shared" si="18"/>
        <v>131115.62991999998</v>
      </c>
      <c r="H80" s="51">
        <f t="shared" si="20"/>
        <v>190967.92992</v>
      </c>
      <c r="I80" s="51">
        <f t="shared" si="21"/>
        <v>2512735.92</v>
      </c>
    </row>
    <row r="81" spans="1:9" hidden="1" x14ac:dyDescent="0.25">
      <c r="A81" s="42">
        <v>42767</v>
      </c>
      <c r="B81" s="8">
        <v>4137152.11</v>
      </c>
      <c r="C81" s="40">
        <f t="shared" si="16"/>
        <v>314423.56036</v>
      </c>
      <c r="D81" s="4">
        <v>64443.37</v>
      </c>
      <c r="E81" s="12">
        <f t="shared" si="19"/>
        <v>249980.19036000001</v>
      </c>
      <c r="F81" s="49">
        <f t="shared" si="22"/>
        <v>6.0423253415258164E-2</v>
      </c>
      <c r="G81" s="51">
        <f t="shared" si="18"/>
        <v>249980.19036000001</v>
      </c>
      <c r="H81" s="51">
        <f t="shared" si="20"/>
        <v>314423.56036</v>
      </c>
      <c r="I81" s="51">
        <f t="shared" si="21"/>
        <v>4137152.1100000003</v>
      </c>
    </row>
    <row r="82" spans="1:9" hidden="1" x14ac:dyDescent="0.25">
      <c r="A82" s="42">
        <v>42795</v>
      </c>
      <c r="B82" s="8">
        <v>4292035.92</v>
      </c>
      <c r="C82" s="40">
        <f t="shared" si="16"/>
        <v>326194.72992000001</v>
      </c>
      <c r="D82" s="4">
        <v>28742.42</v>
      </c>
      <c r="E82" s="12">
        <f t="shared" si="19"/>
        <v>297452.30992000003</v>
      </c>
      <c r="F82" s="49">
        <f t="shared" si="22"/>
        <v>6.9303313267704447E-2</v>
      </c>
      <c r="G82" s="51">
        <f t="shared" si="18"/>
        <v>297452.30992000003</v>
      </c>
      <c r="H82" s="51">
        <f t="shared" si="20"/>
        <v>326194.72992000001</v>
      </c>
      <c r="I82" s="51">
        <f t="shared" si="21"/>
        <v>4292035.92</v>
      </c>
    </row>
    <row r="83" spans="1:9" hidden="1" x14ac:dyDescent="0.25">
      <c r="A83" s="43">
        <v>42826</v>
      </c>
      <c r="B83" s="16">
        <v>4167126.67</v>
      </c>
      <c r="C83" s="40">
        <v>316701.61</v>
      </c>
      <c r="D83" s="39">
        <v>65089.55</v>
      </c>
      <c r="E83" s="12">
        <f t="shared" si="19"/>
        <v>251612.06</v>
      </c>
      <c r="F83" s="49">
        <f t="shared" si="22"/>
        <v>6.0380228374483272E-2</v>
      </c>
      <c r="G83" s="51">
        <f t="shared" si="18"/>
        <v>251612.06</v>
      </c>
      <c r="H83" s="51">
        <f t="shared" si="20"/>
        <v>316701.62692000001</v>
      </c>
      <c r="I83" s="51">
        <f t="shared" si="21"/>
        <v>4167126.6700000004</v>
      </c>
    </row>
    <row r="84" spans="1:9" hidden="1" x14ac:dyDescent="0.25">
      <c r="A84" s="43">
        <v>42856</v>
      </c>
      <c r="B84" s="16">
        <v>4148683.64</v>
      </c>
      <c r="C84" s="40">
        <v>315299.93</v>
      </c>
      <c r="D84" s="39">
        <v>35755.94</v>
      </c>
      <c r="E84" s="12">
        <f t="shared" si="19"/>
        <v>279543.99</v>
      </c>
      <c r="F84" s="49">
        <f t="shared" si="22"/>
        <v>6.7381370636397805E-2</v>
      </c>
      <c r="G84" s="51">
        <f t="shared" si="18"/>
        <v>279543.99</v>
      </c>
      <c r="H84" s="51">
        <f t="shared" si="20"/>
        <v>315299.95663999999</v>
      </c>
      <c r="I84" s="51">
        <f t="shared" si="21"/>
        <v>4148683.64</v>
      </c>
    </row>
    <row r="85" spans="1:9" ht="3.75" hidden="1" customHeight="1" x14ac:dyDescent="0.25">
      <c r="A85" s="43">
        <v>42887</v>
      </c>
      <c r="B85" s="16">
        <v>4524263.6399999997</v>
      </c>
      <c r="C85" s="40">
        <v>343844.02</v>
      </c>
      <c r="D85" s="39">
        <v>25874.97</v>
      </c>
      <c r="E85" s="12">
        <f t="shared" si="19"/>
        <v>317969.05000000005</v>
      </c>
      <c r="F85" s="49">
        <f t="shared" si="22"/>
        <v>7.0280840220885113E-2</v>
      </c>
      <c r="G85" s="51">
        <f t="shared" si="18"/>
        <v>317969.05000000005</v>
      </c>
      <c r="H85" s="51">
        <f t="shared" si="20"/>
        <v>343844.03663999995</v>
      </c>
      <c r="I85" s="51">
        <f t="shared" si="21"/>
        <v>4524263.6399999997</v>
      </c>
    </row>
    <row r="86" spans="1:9" ht="6.75" hidden="1" customHeight="1" x14ac:dyDescent="0.25">
      <c r="A86" s="43">
        <v>42917</v>
      </c>
      <c r="B86" s="16">
        <v>4350586.67</v>
      </c>
      <c r="C86" s="40">
        <v>330674.15000000002</v>
      </c>
      <c r="D86" s="39">
        <v>54932.55</v>
      </c>
      <c r="E86" s="40">
        <f t="shared" si="19"/>
        <v>275741.60000000003</v>
      </c>
      <c r="F86" s="49">
        <f t="shared" si="22"/>
        <v>6.3380325669963045E-2</v>
      </c>
      <c r="G86" s="51">
        <f t="shared" si="18"/>
        <v>275741.60000000003</v>
      </c>
      <c r="H86" s="51">
        <f>B86*7.6%</f>
        <v>330644.58691999997</v>
      </c>
      <c r="I86" s="51">
        <f>H86/7.6%</f>
        <v>4350586.67</v>
      </c>
    </row>
    <row r="87" spans="1:9" ht="6" hidden="1" customHeight="1" x14ac:dyDescent="0.25">
      <c r="A87" s="43">
        <v>42948</v>
      </c>
      <c r="B87" s="16">
        <f t="shared" ref="B87:B104" si="23">B29</f>
        <v>4620809.7</v>
      </c>
      <c r="C87" s="40">
        <v>364199.7</v>
      </c>
      <c r="D87" s="39">
        <v>65535.15</v>
      </c>
      <c r="E87" s="40">
        <f t="shared" si="19"/>
        <v>298664.55</v>
      </c>
      <c r="F87" s="49">
        <f t="shared" si="22"/>
        <v>6.4634678636516882E-2</v>
      </c>
      <c r="G87" s="51">
        <f t="shared" si="18"/>
        <v>298664.55</v>
      </c>
      <c r="H87" s="51">
        <f>B87*7.6%</f>
        <v>351181.53720000002</v>
      </c>
      <c r="I87" s="51">
        <f>H87/7.6%</f>
        <v>4620809.7</v>
      </c>
    </row>
    <row r="88" spans="1:9" ht="6" hidden="1" customHeight="1" x14ac:dyDescent="0.25">
      <c r="A88" s="43">
        <v>42979</v>
      </c>
      <c r="B88" s="16">
        <f t="shared" si="23"/>
        <v>4253076.8899999997</v>
      </c>
      <c r="C88" s="40">
        <v>336244.89</v>
      </c>
      <c r="D88" s="39">
        <v>75899.460000000006</v>
      </c>
      <c r="E88" s="40">
        <f t="shared" si="19"/>
        <v>260345.43</v>
      </c>
      <c r="F88" s="49">
        <f t="shared" si="22"/>
        <v>6.1213431295383897E-2</v>
      </c>
      <c r="G88" s="51">
        <f t="shared" si="18"/>
        <v>260345.43</v>
      </c>
      <c r="H88" s="51">
        <f t="shared" ref="H88:H117" si="24">B88*7.6%</f>
        <v>323233.84363999998</v>
      </c>
      <c r="I88" s="51">
        <f t="shared" ref="I88:I117" si="25">H88/7.6%</f>
        <v>4253076.8899999997</v>
      </c>
    </row>
    <row r="89" spans="1:9" hidden="1" x14ac:dyDescent="0.25">
      <c r="A89" s="43">
        <v>43009</v>
      </c>
      <c r="B89" s="16">
        <f t="shared" si="23"/>
        <v>4985579.34</v>
      </c>
      <c r="C89" s="40">
        <v>402630.41</v>
      </c>
      <c r="D89" s="39">
        <v>56479.12</v>
      </c>
      <c r="E89" s="40">
        <f t="shared" si="19"/>
        <v>346151.29</v>
      </c>
      <c r="F89" s="49">
        <f t="shared" si="22"/>
        <v>6.9430504740498222E-2</v>
      </c>
      <c r="G89" s="51">
        <f t="shared" si="18"/>
        <v>346151.29</v>
      </c>
      <c r="H89" s="51">
        <f t="shared" si="24"/>
        <v>378904.02983999997</v>
      </c>
      <c r="I89" s="51">
        <f t="shared" si="25"/>
        <v>4985579.34</v>
      </c>
    </row>
    <row r="90" spans="1:9" hidden="1" x14ac:dyDescent="0.25">
      <c r="A90" s="43">
        <v>43040</v>
      </c>
      <c r="B90" s="16">
        <f t="shared" si="23"/>
        <v>5912449.9699999997</v>
      </c>
      <c r="C90" s="40">
        <v>449565.15</v>
      </c>
      <c r="D90" s="39">
        <v>56095.22</v>
      </c>
      <c r="E90" s="40">
        <f t="shared" si="19"/>
        <v>393469.93000000005</v>
      </c>
      <c r="F90" s="49">
        <f t="shared" si="22"/>
        <v>6.6549388493176556E-2</v>
      </c>
      <c r="G90" s="51">
        <f t="shared" si="18"/>
        <v>393469.93000000005</v>
      </c>
      <c r="H90" s="51">
        <f t="shared" si="24"/>
        <v>449346.19772</v>
      </c>
      <c r="I90" s="51">
        <f t="shared" si="25"/>
        <v>5912449.9699999997</v>
      </c>
    </row>
    <row r="91" spans="1:9" hidden="1" x14ac:dyDescent="0.25">
      <c r="A91" s="43">
        <v>43070</v>
      </c>
      <c r="B91" s="16">
        <f t="shared" si="23"/>
        <v>7821026.4299999997</v>
      </c>
      <c r="C91" s="40">
        <v>594457.48</v>
      </c>
      <c r="D91" s="39">
        <v>52612.86</v>
      </c>
      <c r="E91" s="40">
        <f t="shared" si="19"/>
        <v>541844.62</v>
      </c>
      <c r="F91" s="49">
        <f t="shared" si="22"/>
        <v>6.9280499797518269E-2</v>
      </c>
      <c r="G91" s="51">
        <f t="shared" si="18"/>
        <v>541844.62</v>
      </c>
      <c r="H91" s="51">
        <f t="shared" si="24"/>
        <v>594398.00867999997</v>
      </c>
      <c r="I91" s="51">
        <f t="shared" si="25"/>
        <v>7821026.4299999997</v>
      </c>
    </row>
    <row r="92" spans="1:9" hidden="1" x14ac:dyDescent="0.25">
      <c r="A92" s="43">
        <v>43101</v>
      </c>
      <c r="B92" s="16">
        <f t="shared" si="23"/>
        <v>2662011.96</v>
      </c>
      <c r="C92" s="40">
        <v>202568.38</v>
      </c>
      <c r="D92" s="39">
        <v>54822.25</v>
      </c>
      <c r="E92" s="40">
        <f t="shared" si="19"/>
        <v>147746.13</v>
      </c>
      <c r="F92" s="49">
        <f t="shared" si="22"/>
        <v>5.5501677761057092E-2</v>
      </c>
      <c r="G92" s="51">
        <f t="shared" si="18"/>
        <v>147746.13</v>
      </c>
      <c r="H92" s="51">
        <f t="shared" si="24"/>
        <v>202312.90896</v>
      </c>
      <c r="I92" s="51">
        <f t="shared" si="25"/>
        <v>2662011.96</v>
      </c>
    </row>
    <row r="93" spans="1:9" hidden="1" x14ac:dyDescent="0.25">
      <c r="A93" s="43">
        <v>43132</v>
      </c>
      <c r="B93" s="16">
        <f t="shared" si="23"/>
        <v>5048599.9999999991</v>
      </c>
      <c r="C93" s="40">
        <v>383733.47</v>
      </c>
      <c r="D93" s="39">
        <v>84043.54</v>
      </c>
      <c r="E93" s="40">
        <f t="shared" si="19"/>
        <v>299689.93</v>
      </c>
      <c r="F93" s="49">
        <f t="shared" si="22"/>
        <v>5.9360997108109187E-2</v>
      </c>
      <c r="G93" s="51">
        <f t="shared" si="18"/>
        <v>299689.93</v>
      </c>
      <c r="H93" s="51">
        <f t="shared" si="24"/>
        <v>383693.59999999992</v>
      </c>
      <c r="I93" s="51">
        <f t="shared" si="25"/>
        <v>5048599.9999999991</v>
      </c>
    </row>
    <row r="94" spans="1:9" hidden="1" x14ac:dyDescent="0.25">
      <c r="A94" s="43">
        <v>43160</v>
      </c>
      <c r="B94" s="16">
        <f t="shared" si="23"/>
        <v>5066886.666666667</v>
      </c>
      <c r="C94" s="40">
        <v>385103.98</v>
      </c>
      <c r="D94" s="39">
        <v>74640.070000000007</v>
      </c>
      <c r="E94" s="40">
        <f t="shared" si="19"/>
        <v>310463.90999999997</v>
      </c>
      <c r="F94" s="49">
        <f t="shared" si="22"/>
        <v>6.1273111167541403E-2</v>
      </c>
      <c r="G94" s="51">
        <f t="shared" si="18"/>
        <v>310463.90999999997</v>
      </c>
      <c r="H94" s="51">
        <f t="shared" si="24"/>
        <v>385083.38666666666</v>
      </c>
      <c r="I94" s="51">
        <f t="shared" si="25"/>
        <v>5066886.666666667</v>
      </c>
    </row>
    <row r="95" spans="1:9" hidden="1" x14ac:dyDescent="0.25">
      <c r="A95" s="43">
        <v>43191</v>
      </c>
      <c r="B95" s="16">
        <f t="shared" si="23"/>
        <v>5131633.9393939395</v>
      </c>
      <c r="C95" s="40">
        <v>390063.93</v>
      </c>
      <c r="D95" s="39">
        <v>127168.29</v>
      </c>
      <c r="E95" s="40">
        <f>C95-D95</f>
        <v>262895.64</v>
      </c>
      <c r="F95" s="49">
        <f>E95/B95</f>
        <v>5.1230396225621803E-2</v>
      </c>
      <c r="G95" s="51">
        <f t="shared" si="18"/>
        <v>262895.64</v>
      </c>
      <c r="H95" s="51">
        <f t="shared" si="24"/>
        <v>390004.17939393938</v>
      </c>
      <c r="I95" s="51">
        <f t="shared" si="25"/>
        <v>5131633.9393939395</v>
      </c>
    </row>
    <row r="96" spans="1:9" hidden="1" x14ac:dyDescent="0.25">
      <c r="A96" s="43">
        <v>43221</v>
      </c>
      <c r="B96" s="16">
        <f t="shared" si="23"/>
        <v>5211560</v>
      </c>
      <c r="C96" s="40">
        <v>396172.55</v>
      </c>
      <c r="D96" s="39">
        <v>86329.83</v>
      </c>
      <c r="E96" s="40">
        <f>C96-D96</f>
        <v>309842.71999999997</v>
      </c>
      <c r="F96" s="49">
        <f>E96/B96</f>
        <v>5.9452969936065206E-2</v>
      </c>
      <c r="G96" s="51">
        <f t="shared" si="18"/>
        <v>309842.71999999997</v>
      </c>
      <c r="H96" s="51">
        <f t="shared" si="24"/>
        <v>396078.56</v>
      </c>
      <c r="I96" s="51">
        <f t="shared" si="25"/>
        <v>5211560</v>
      </c>
    </row>
    <row r="97" spans="1:9" hidden="1" x14ac:dyDescent="0.25">
      <c r="A97" s="43">
        <v>43252</v>
      </c>
      <c r="B97" s="16">
        <f t="shared" si="23"/>
        <v>5427573.9393939395</v>
      </c>
      <c r="C97" s="40">
        <v>412547.41</v>
      </c>
      <c r="D97" s="39">
        <v>59006.29</v>
      </c>
      <c r="E97" s="40">
        <f>C97-D97</f>
        <v>353541.12</v>
      </c>
      <c r="F97" s="49">
        <f t="shared" ref="F97:F119" si="26">E97/B97</f>
        <v>6.5137964760638073E-2</v>
      </c>
      <c r="G97" s="51">
        <f t="shared" si="18"/>
        <v>353541.12</v>
      </c>
      <c r="H97" s="51">
        <f t="shared" si="24"/>
        <v>412495.61939393939</v>
      </c>
      <c r="I97" s="51">
        <f t="shared" si="25"/>
        <v>5427573.9393939395</v>
      </c>
    </row>
    <row r="98" spans="1:9" hidden="1" x14ac:dyDescent="0.25">
      <c r="A98" s="43">
        <v>43282</v>
      </c>
      <c r="B98" s="16">
        <f t="shared" si="23"/>
        <v>6024245.4545454541</v>
      </c>
      <c r="C98" s="40">
        <v>457907.78</v>
      </c>
      <c r="D98" s="39">
        <v>141948.34</v>
      </c>
      <c r="E98" s="40">
        <f t="shared" ref="E98:E119" si="27">C98-D98</f>
        <v>315959.44000000006</v>
      </c>
      <c r="F98" s="49">
        <f t="shared" si="26"/>
        <v>5.2447969191162395E-2</v>
      </c>
      <c r="G98" s="51">
        <f t="shared" si="18"/>
        <v>315959.44000000006</v>
      </c>
      <c r="H98" s="51">
        <f t="shared" si="24"/>
        <v>457842.65454545448</v>
      </c>
      <c r="I98" s="51">
        <f t="shared" si="25"/>
        <v>6024245.4545454541</v>
      </c>
    </row>
    <row r="99" spans="1:9" hidden="1" x14ac:dyDescent="0.25">
      <c r="A99" s="43">
        <v>43313</v>
      </c>
      <c r="B99" s="16">
        <f t="shared" si="23"/>
        <v>5404897.5757575752</v>
      </c>
      <c r="C99" s="40">
        <v>410815.12</v>
      </c>
      <c r="D99" s="39">
        <v>88687.22</v>
      </c>
      <c r="E99" s="40">
        <f t="shared" si="27"/>
        <v>322127.90000000002</v>
      </c>
      <c r="F99" s="49">
        <f t="shared" si="26"/>
        <v>5.9599260760246527E-2</v>
      </c>
      <c r="G99" s="51">
        <f t="shared" si="18"/>
        <v>322127.90000000002</v>
      </c>
      <c r="H99" s="51">
        <f t="shared" si="24"/>
        <v>410772.2157575757</v>
      </c>
      <c r="I99" s="51">
        <f t="shared" si="25"/>
        <v>5404897.5757575752</v>
      </c>
    </row>
    <row r="100" spans="1:9" hidden="1" x14ac:dyDescent="0.25">
      <c r="A100" s="43">
        <v>43344</v>
      </c>
      <c r="B100" s="16">
        <f t="shared" si="23"/>
        <v>10135407.272727272</v>
      </c>
      <c r="C100" s="40">
        <v>770348.47</v>
      </c>
      <c r="D100" s="39">
        <v>51352.01</v>
      </c>
      <c r="E100" s="40">
        <f t="shared" si="27"/>
        <v>718996.46</v>
      </c>
      <c r="F100" s="49">
        <f t="shared" si="26"/>
        <v>7.0939079274564748E-2</v>
      </c>
      <c r="G100" s="51">
        <f t="shared" si="18"/>
        <v>718996.46</v>
      </c>
      <c r="H100" s="51">
        <f t="shared" si="24"/>
        <v>770290.95272727264</v>
      </c>
      <c r="I100" s="51">
        <f t="shared" si="25"/>
        <v>10135407.272727272</v>
      </c>
    </row>
    <row r="101" spans="1:9" hidden="1" x14ac:dyDescent="0.25">
      <c r="A101" s="43">
        <v>43374</v>
      </c>
      <c r="B101" s="16">
        <f t="shared" si="23"/>
        <v>5620155.1515151514</v>
      </c>
      <c r="C101" s="40">
        <v>427208.44</v>
      </c>
      <c r="D101" s="39">
        <v>145037.32</v>
      </c>
      <c r="E101" s="40">
        <f t="shared" si="27"/>
        <v>282171.12</v>
      </c>
      <c r="F101" s="49">
        <f t="shared" si="26"/>
        <v>5.0206998275470885E-2</v>
      </c>
      <c r="G101" s="51">
        <f t="shared" si="18"/>
        <v>282171.12</v>
      </c>
      <c r="H101" s="51">
        <f t="shared" si="24"/>
        <v>427131.7915151515</v>
      </c>
      <c r="I101" s="51">
        <f t="shared" si="25"/>
        <v>5620155.1515151514</v>
      </c>
    </row>
    <row r="102" spans="1:9" hidden="1" x14ac:dyDescent="0.25">
      <c r="A102" s="43">
        <v>43405</v>
      </c>
      <c r="B102" s="16">
        <f t="shared" si="23"/>
        <v>1701673.9393939392</v>
      </c>
      <c r="C102" s="40">
        <v>129396.5</v>
      </c>
      <c r="D102" s="39">
        <v>57763.96</v>
      </c>
      <c r="E102" s="40">
        <f t="shared" si="27"/>
        <v>71632.540000000008</v>
      </c>
      <c r="F102" s="49">
        <f t="shared" si="26"/>
        <v>4.2095338208865289E-2</v>
      </c>
      <c r="G102" s="51">
        <f t="shared" si="18"/>
        <v>71632.540000000008</v>
      </c>
      <c r="H102" s="51">
        <f>B102*7.6%</f>
        <v>129327.21939393938</v>
      </c>
      <c r="I102" s="51">
        <f>H102/7.6%</f>
        <v>1701673.9393939392</v>
      </c>
    </row>
    <row r="103" spans="1:9" hidden="1" x14ac:dyDescent="0.25">
      <c r="A103" s="43">
        <v>43435</v>
      </c>
      <c r="B103" s="16">
        <f t="shared" si="23"/>
        <v>8192543.0303030293</v>
      </c>
      <c r="C103" s="40">
        <v>622692.03</v>
      </c>
      <c r="D103" s="39">
        <v>131212.32999999999</v>
      </c>
      <c r="E103" s="40">
        <f t="shared" si="27"/>
        <v>491479.70000000007</v>
      </c>
      <c r="F103" s="49">
        <f t="shared" si="26"/>
        <v>5.999110388338369E-2</v>
      </c>
      <c r="G103" s="51">
        <f t="shared" si="18"/>
        <v>491479.70000000007</v>
      </c>
      <c r="H103" s="51">
        <f>B103*7.6%</f>
        <v>622633.27030303027</v>
      </c>
      <c r="I103" s="51">
        <f>H103/7.6%</f>
        <v>8192543.0303030303</v>
      </c>
    </row>
    <row r="104" spans="1:9" hidden="1" x14ac:dyDescent="0.25">
      <c r="A104" s="43">
        <v>43466</v>
      </c>
      <c r="B104" s="16">
        <f t="shared" si="23"/>
        <v>2990188.4848484849</v>
      </c>
      <c r="C104" s="40">
        <v>227346.68</v>
      </c>
      <c r="D104" s="39">
        <v>105222.48</v>
      </c>
      <c r="E104" s="40">
        <f t="shared" si="27"/>
        <v>122124.2</v>
      </c>
      <c r="F104" s="49">
        <f t="shared" si="26"/>
        <v>4.0841639454774412E-2</v>
      </c>
      <c r="G104" s="51">
        <f t="shared" si="18"/>
        <v>122124.2</v>
      </c>
      <c r="H104" s="51">
        <f t="shared" si="24"/>
        <v>227254.32484848483</v>
      </c>
      <c r="I104" s="51">
        <f t="shared" si="25"/>
        <v>2990188.4848484849</v>
      </c>
    </row>
    <row r="105" spans="1:9" hidden="1" x14ac:dyDescent="0.25">
      <c r="A105" s="43">
        <v>43497</v>
      </c>
      <c r="B105" s="16">
        <f t="shared" ref="B105:B119" si="28">B47</f>
        <v>5444337.5757575762</v>
      </c>
      <c r="C105" s="40">
        <v>413821.89</v>
      </c>
      <c r="D105" s="39">
        <v>43193.87</v>
      </c>
      <c r="E105" s="40">
        <f t="shared" si="27"/>
        <v>370628.02</v>
      </c>
      <c r="F105" s="49">
        <f t="shared" si="26"/>
        <v>6.807587054306187E-2</v>
      </c>
      <c r="G105" s="51">
        <f t="shared" si="18"/>
        <v>370628.02</v>
      </c>
      <c r="H105" s="51">
        <f t="shared" si="24"/>
        <v>413769.65575757576</v>
      </c>
      <c r="I105" s="51">
        <f t="shared" si="25"/>
        <v>5444337.5757575762</v>
      </c>
    </row>
    <row r="106" spans="1:9" hidden="1" x14ac:dyDescent="0.25">
      <c r="A106" s="43">
        <v>43525</v>
      </c>
      <c r="B106" s="16">
        <f t="shared" si="28"/>
        <v>5169431.5151515147</v>
      </c>
      <c r="C106" s="40">
        <v>392978.91</v>
      </c>
      <c r="D106" s="39">
        <v>93521.19</v>
      </c>
      <c r="E106" s="40">
        <f t="shared" si="27"/>
        <v>299457.71999999997</v>
      </c>
      <c r="F106" s="49">
        <f t="shared" si="26"/>
        <v>5.7928559285928161E-2</v>
      </c>
      <c r="G106" s="51">
        <f t="shared" si="18"/>
        <v>299457.71999999997</v>
      </c>
      <c r="H106" s="51">
        <f>B106*7.6%</f>
        <v>392876.79515151511</v>
      </c>
      <c r="I106" s="51">
        <f>H106/7.6%</f>
        <v>5169431.5151515147</v>
      </c>
    </row>
    <row r="107" spans="1:9" hidden="1" x14ac:dyDescent="0.25">
      <c r="A107" s="43">
        <v>43556</v>
      </c>
      <c r="B107" s="16">
        <f t="shared" si="28"/>
        <v>5821540.6060606055</v>
      </c>
      <c r="C107" s="40">
        <v>442466.75</v>
      </c>
      <c r="D107" s="39">
        <v>143643.07999999999</v>
      </c>
      <c r="E107" s="40">
        <f t="shared" si="27"/>
        <v>298823.67000000004</v>
      </c>
      <c r="F107" s="49">
        <f t="shared" si="26"/>
        <v>5.1330685504264111E-2</v>
      </c>
      <c r="G107" s="51">
        <f t="shared" si="18"/>
        <v>298823.67000000004</v>
      </c>
      <c r="H107" s="51">
        <f t="shared" si="24"/>
        <v>442437.086060606</v>
      </c>
      <c r="I107" s="51">
        <f t="shared" si="25"/>
        <v>5821540.6060606055</v>
      </c>
    </row>
    <row r="108" spans="1:9" x14ac:dyDescent="0.25">
      <c r="A108" s="43">
        <v>43586</v>
      </c>
      <c r="B108" s="16">
        <f t="shared" si="28"/>
        <v>5653744.2424242422</v>
      </c>
      <c r="C108" s="40">
        <v>429734.04</v>
      </c>
      <c r="D108" s="39">
        <v>97905.279999999999</v>
      </c>
      <c r="E108" s="40">
        <f>C108-D108</f>
        <v>331828.76</v>
      </c>
      <c r="F108" s="49">
        <f>E108/B108</f>
        <v>5.8691859017965892E-2</v>
      </c>
      <c r="G108" s="51">
        <f>C108-D108</f>
        <v>331828.76</v>
      </c>
      <c r="H108" s="51">
        <f>B108*7.6%</f>
        <v>429684.56242424238</v>
      </c>
      <c r="I108" s="51">
        <f>H108/7.6%</f>
        <v>5653744.2424242422</v>
      </c>
    </row>
    <row r="109" spans="1:9" x14ac:dyDescent="0.25">
      <c r="A109" s="43">
        <v>43617</v>
      </c>
      <c r="B109" s="16">
        <f t="shared" si="28"/>
        <v>5876082.4242424238</v>
      </c>
      <c r="C109" s="40">
        <v>446621.55</v>
      </c>
      <c r="D109" s="39">
        <v>54632.59</v>
      </c>
      <c r="E109" s="40">
        <f t="shared" si="27"/>
        <v>391988.95999999996</v>
      </c>
      <c r="F109" s="49">
        <f t="shared" si="26"/>
        <v>6.6709234435311265E-2</v>
      </c>
      <c r="G109" s="51">
        <f t="shared" si="18"/>
        <v>391988.95999999996</v>
      </c>
      <c r="H109" s="51">
        <f t="shared" si="24"/>
        <v>446582.26424242422</v>
      </c>
      <c r="I109" s="51">
        <f t="shared" si="25"/>
        <v>5876082.4242424238</v>
      </c>
    </row>
    <row r="110" spans="1:9" x14ac:dyDescent="0.25">
      <c r="A110" s="43">
        <v>43647</v>
      </c>
      <c r="B110" s="16">
        <f t="shared" si="28"/>
        <v>4787532.7272727266</v>
      </c>
      <c r="C110" s="40">
        <v>363905.84</v>
      </c>
      <c r="D110" s="39">
        <v>116618.05</v>
      </c>
      <c r="E110" s="40">
        <f t="shared" si="27"/>
        <v>247287.79000000004</v>
      </c>
      <c r="F110" s="49">
        <f t="shared" si="26"/>
        <v>5.1652448993465237E-2</v>
      </c>
      <c r="G110" s="51">
        <f t="shared" si="18"/>
        <v>247287.79000000004</v>
      </c>
      <c r="H110" s="51">
        <f t="shared" si="24"/>
        <v>363852.48727272719</v>
      </c>
      <c r="I110" s="51">
        <f t="shared" si="25"/>
        <v>4787532.7272727266</v>
      </c>
    </row>
    <row r="111" spans="1:9" x14ac:dyDescent="0.25">
      <c r="A111" s="43">
        <v>43678</v>
      </c>
      <c r="B111" s="16">
        <f t="shared" si="28"/>
        <v>4793803.0303030303</v>
      </c>
      <c r="C111" s="40">
        <v>364371.92</v>
      </c>
      <c r="D111" s="39">
        <v>88591.24</v>
      </c>
      <c r="E111" s="40">
        <f t="shared" si="27"/>
        <v>275780.68</v>
      </c>
      <c r="F111" s="49">
        <f t="shared" si="26"/>
        <v>5.7528579763646878E-2</v>
      </c>
      <c r="G111" s="51">
        <f t="shared" si="18"/>
        <v>275780.68</v>
      </c>
      <c r="H111" s="51">
        <f t="shared" si="24"/>
        <v>364329.03030303027</v>
      </c>
      <c r="I111" s="51">
        <f t="shared" si="25"/>
        <v>4793803.0303030303</v>
      </c>
    </row>
    <row r="112" spans="1:9" x14ac:dyDescent="0.25">
      <c r="A112" s="43">
        <v>43709</v>
      </c>
      <c r="B112" s="16">
        <f t="shared" si="28"/>
        <v>4637934.5454545449</v>
      </c>
      <c r="C112" s="40">
        <v>352529.76</v>
      </c>
      <c r="D112" s="39">
        <v>77582.69</v>
      </c>
      <c r="E112" s="40">
        <f t="shared" si="27"/>
        <v>274947.07</v>
      </c>
      <c r="F112" s="49">
        <f t="shared" si="26"/>
        <v>5.9282223003656806E-2</v>
      </c>
      <c r="G112" s="51">
        <f t="shared" si="18"/>
        <v>274947.07</v>
      </c>
      <c r="H112" s="51">
        <f t="shared" si="24"/>
        <v>352483.02545454539</v>
      </c>
      <c r="I112" s="51">
        <f t="shared" si="25"/>
        <v>4637934.5454545449</v>
      </c>
    </row>
    <row r="113" spans="1:9" x14ac:dyDescent="0.25">
      <c r="A113" s="43">
        <v>43739</v>
      </c>
      <c r="B113" s="16">
        <f t="shared" si="28"/>
        <v>4580207.878787878</v>
      </c>
      <c r="C113" s="40">
        <v>348170.09</v>
      </c>
      <c r="D113" s="39">
        <v>85540.73</v>
      </c>
      <c r="E113" s="40">
        <f t="shared" si="27"/>
        <v>262629.36000000004</v>
      </c>
      <c r="F113" s="49">
        <f t="shared" si="26"/>
        <v>5.7340052449650646E-2</v>
      </c>
      <c r="G113" s="51">
        <f t="shared" si="18"/>
        <v>262629.36000000004</v>
      </c>
      <c r="H113" s="51">
        <f t="shared" si="24"/>
        <v>348095.79878787871</v>
      </c>
      <c r="I113" s="51">
        <f t="shared" si="25"/>
        <v>4580207.878787878</v>
      </c>
    </row>
    <row r="114" spans="1:9" x14ac:dyDescent="0.25">
      <c r="A114" s="43">
        <v>43770</v>
      </c>
      <c r="B114" s="16">
        <f t="shared" si="28"/>
        <v>6597906.0606060605</v>
      </c>
      <c r="C114" s="40">
        <v>501491.77</v>
      </c>
      <c r="D114" s="39">
        <v>52127.040000000001</v>
      </c>
      <c r="E114" s="40">
        <f t="shared" si="27"/>
        <v>449364.73000000004</v>
      </c>
      <c r="F114" s="49">
        <f t="shared" si="26"/>
        <v>6.8107173074653166E-2</v>
      </c>
      <c r="G114" s="51">
        <f t="shared" si="18"/>
        <v>449364.73000000004</v>
      </c>
      <c r="H114" s="51">
        <f t="shared" si="24"/>
        <v>501440.8606060606</v>
      </c>
      <c r="I114" s="51">
        <f t="shared" si="25"/>
        <v>6597906.0606060605</v>
      </c>
    </row>
    <row r="115" spans="1:9" x14ac:dyDescent="0.25">
      <c r="A115" s="43">
        <v>43800</v>
      </c>
      <c r="B115" s="16">
        <f t="shared" si="28"/>
        <v>5677269.0909090908</v>
      </c>
      <c r="C115" s="40">
        <v>431521.31</v>
      </c>
      <c r="D115" s="39">
        <v>95796.93</v>
      </c>
      <c r="E115" s="40">
        <f t="shared" si="27"/>
        <v>335724.38</v>
      </c>
      <c r="F115" s="49">
        <f t="shared" si="26"/>
        <v>5.913483659557188E-2</v>
      </c>
      <c r="G115" s="51">
        <f t="shared" si="18"/>
        <v>335724.38</v>
      </c>
      <c r="H115" s="51">
        <f t="shared" si="24"/>
        <v>431472.45090909087</v>
      </c>
      <c r="I115" s="51">
        <f t="shared" si="25"/>
        <v>5677269.0909090908</v>
      </c>
    </row>
    <row r="116" spans="1:9" x14ac:dyDescent="0.25">
      <c r="A116" s="43">
        <v>43831</v>
      </c>
      <c r="B116" s="16">
        <f t="shared" si="28"/>
        <v>2473362.4242424243</v>
      </c>
      <c r="C116" s="40">
        <v>188064.83</v>
      </c>
      <c r="D116" s="39">
        <v>64349.22</v>
      </c>
      <c r="E116" s="40">
        <f t="shared" si="27"/>
        <v>123715.60999999999</v>
      </c>
      <c r="F116" s="49">
        <f t="shared" si="26"/>
        <v>5.0019200092721275E-2</v>
      </c>
      <c r="G116" s="51">
        <f t="shared" si="18"/>
        <v>123715.60999999999</v>
      </c>
      <c r="H116" s="51">
        <f t="shared" si="24"/>
        <v>187975.54424242425</v>
      </c>
      <c r="I116" s="51">
        <f t="shared" si="25"/>
        <v>2473362.4242424243</v>
      </c>
    </row>
    <row r="117" spans="1:9" x14ac:dyDescent="0.25">
      <c r="A117" s="43">
        <v>43862</v>
      </c>
      <c r="B117" s="16">
        <f t="shared" si="28"/>
        <v>3368744.8484848482</v>
      </c>
      <c r="C117" s="40">
        <v>256068.27</v>
      </c>
      <c r="D117" s="39">
        <v>43720.03</v>
      </c>
      <c r="E117" s="40">
        <f t="shared" si="27"/>
        <v>212348.24</v>
      </c>
      <c r="F117" s="49">
        <f t="shared" si="26"/>
        <v>6.3034824408119638E-2</v>
      </c>
      <c r="G117" s="51">
        <f t="shared" si="18"/>
        <v>212348.24</v>
      </c>
      <c r="H117" s="51">
        <f t="shared" si="24"/>
        <v>256024.60848484846</v>
      </c>
      <c r="I117" s="51">
        <f t="shared" si="25"/>
        <v>3368744.8484848482</v>
      </c>
    </row>
    <row r="118" spans="1:9" x14ac:dyDescent="0.25">
      <c r="A118" s="43">
        <v>43891</v>
      </c>
      <c r="B118" s="16">
        <f t="shared" si="28"/>
        <v>3454921.8181818179</v>
      </c>
      <c r="C118" s="40">
        <v>262613.75</v>
      </c>
      <c r="D118" s="39">
        <v>81560.12</v>
      </c>
      <c r="E118" s="40">
        <f t="shared" si="27"/>
        <v>181053.63</v>
      </c>
      <c r="F118" s="49">
        <f t="shared" si="26"/>
        <v>5.2404551977758215E-2</v>
      </c>
      <c r="G118" s="51">
        <f t="shared" si="18"/>
        <v>181053.63</v>
      </c>
      <c r="H118" s="51">
        <f>B118*7.6%</f>
        <v>262574.05818181817</v>
      </c>
      <c r="I118" s="51">
        <f>H118/7.6%</f>
        <v>3454921.8181818179</v>
      </c>
    </row>
    <row r="119" spans="1:9" x14ac:dyDescent="0.25">
      <c r="A119" s="43">
        <v>43922</v>
      </c>
      <c r="B119" s="16">
        <f t="shared" si="28"/>
        <v>3432812.1212121211</v>
      </c>
      <c r="C119" s="40">
        <v>260920.69</v>
      </c>
      <c r="D119" s="39">
        <v>33357.78</v>
      </c>
      <c r="E119" s="40">
        <f t="shared" si="27"/>
        <v>227562.91</v>
      </c>
      <c r="F119" s="49">
        <f t="shared" si="26"/>
        <v>6.629052274484741E-2</v>
      </c>
      <c r="G119" s="51">
        <f t="shared" si="18"/>
        <v>227562.91</v>
      </c>
      <c r="H119" s="51">
        <f>B119*7.6%</f>
        <v>260893.72121212119</v>
      </c>
      <c r="I119" s="51">
        <f>H119/7.6%</f>
        <v>3432812.1212121211</v>
      </c>
    </row>
    <row r="120" spans="1:9" ht="15.75" thickBot="1" x14ac:dyDescent="0.3">
      <c r="A120" s="44"/>
      <c r="B120" s="46"/>
      <c r="C120" s="13"/>
      <c r="D120" s="5"/>
      <c r="E120" s="13"/>
      <c r="F120" s="50"/>
    </row>
    <row r="121" spans="1:9" ht="15.75" thickBot="1" x14ac:dyDescent="0.3">
      <c r="A121" s="31"/>
      <c r="B121" s="32"/>
      <c r="C121" s="32" t="s">
        <v>13</v>
      </c>
      <c r="D121" s="32"/>
      <c r="E121" s="33"/>
      <c r="F121" s="30">
        <f>SUM(F108:F120)/12</f>
        <v>5.9182958879780694E-2</v>
      </c>
      <c r="G121" s="62"/>
    </row>
    <row r="124" spans="1:9" x14ac:dyDescent="0.25">
      <c r="F124" s="63"/>
    </row>
  </sheetData>
  <mergeCells count="3">
    <mergeCell ref="A7:F7"/>
    <mergeCell ref="A65:F65"/>
    <mergeCell ref="A2:D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2018 - 2019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inara</cp:lastModifiedBy>
  <cp:lastPrinted>2017-02-22T17:06:07Z</cp:lastPrinted>
  <dcterms:created xsi:type="dcterms:W3CDTF">2017-02-21T20:26:59Z</dcterms:created>
  <dcterms:modified xsi:type="dcterms:W3CDTF">2020-07-16T15:56:03Z</dcterms:modified>
</cp:coreProperties>
</file>