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5 - DOCUMENTOS DAS LICITAÇÕES\2022\TOMADA DE PREÇOS - drive\Z Obra de recuperação estrutural fórum de Itajubá\DOCUMENTOS PARA PUBLICAR NO SITE DO TRT3\"/>
    </mc:Choice>
  </mc:AlternateContent>
  <bookViews>
    <workbookView xWindow="0" yWindow="0" windowWidth="20460" windowHeight="7620"/>
  </bookViews>
  <sheets>
    <sheet name="CRONOGRAMA REV OUT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19" i="2" l="1"/>
  <c r="K219" i="2" s="1"/>
  <c r="O219" i="2" s="1"/>
  <c r="H219" i="2"/>
  <c r="J218" i="2"/>
  <c r="K218" i="2" s="1"/>
  <c r="O218" i="2" s="1"/>
  <c r="H218" i="2"/>
  <c r="J217" i="2"/>
  <c r="K217" i="2" s="1"/>
  <c r="O217" i="2" s="1"/>
  <c r="H217" i="2"/>
  <c r="J216" i="2"/>
  <c r="K216" i="2" s="1"/>
  <c r="O216" i="2" s="1"/>
  <c r="H216" i="2"/>
  <c r="J215" i="2"/>
  <c r="K215" i="2" s="1"/>
  <c r="O215" i="2" s="1"/>
  <c r="H215" i="2"/>
  <c r="J214" i="2"/>
  <c r="K214" i="2" s="1"/>
  <c r="O214" i="2" s="1"/>
  <c r="H214" i="2"/>
  <c r="J213" i="2"/>
  <c r="K213" i="2" s="1"/>
  <c r="O213" i="2" s="1"/>
  <c r="H213" i="2"/>
  <c r="J212" i="2"/>
  <c r="K212" i="2" s="1"/>
  <c r="O212" i="2" s="1"/>
  <c r="H212" i="2"/>
  <c r="J211" i="2"/>
  <c r="K211" i="2" s="1"/>
  <c r="O211" i="2" s="1"/>
  <c r="H211" i="2"/>
  <c r="J210" i="2"/>
  <c r="K210" i="2" s="1"/>
  <c r="O210" i="2" s="1"/>
  <c r="H210" i="2"/>
  <c r="J209" i="2"/>
  <c r="K209" i="2" s="1"/>
  <c r="O209" i="2" s="1"/>
  <c r="H209" i="2"/>
  <c r="J208" i="2"/>
  <c r="K208" i="2" s="1"/>
  <c r="O208" i="2" s="1"/>
  <c r="H208" i="2"/>
  <c r="J207" i="2"/>
  <c r="K207" i="2" s="1"/>
  <c r="O207" i="2" s="1"/>
  <c r="H207" i="2"/>
  <c r="J206" i="2"/>
  <c r="K206" i="2" s="1"/>
  <c r="O206" i="2" s="1"/>
  <c r="H206" i="2"/>
  <c r="J205" i="2"/>
  <c r="K205" i="2" s="1"/>
  <c r="O205" i="2" s="1"/>
  <c r="H205" i="2"/>
  <c r="J204" i="2"/>
  <c r="K204" i="2" s="1"/>
  <c r="O204" i="2" s="1"/>
  <c r="H204" i="2"/>
  <c r="J203" i="2"/>
  <c r="K203" i="2" s="1"/>
  <c r="O203" i="2" s="1"/>
  <c r="H203" i="2"/>
  <c r="J202" i="2"/>
  <c r="K202" i="2" s="1"/>
  <c r="O202" i="2" s="1"/>
  <c r="H202" i="2"/>
  <c r="J201" i="2"/>
  <c r="K201" i="2" s="1"/>
  <c r="O201" i="2" s="1"/>
  <c r="H201" i="2"/>
  <c r="J200" i="2"/>
  <c r="K200" i="2" s="1"/>
  <c r="O200" i="2" s="1"/>
  <c r="H200" i="2"/>
  <c r="J199" i="2"/>
  <c r="K199" i="2" s="1"/>
  <c r="O199" i="2" s="1"/>
  <c r="H199" i="2"/>
  <c r="J198" i="2"/>
  <c r="K198" i="2" s="1"/>
  <c r="O198" i="2" s="1"/>
  <c r="H198" i="2"/>
  <c r="K197" i="2"/>
  <c r="O197" i="2" s="1"/>
  <c r="J197" i="2"/>
  <c r="H197" i="2"/>
  <c r="J196" i="2"/>
  <c r="K196" i="2" s="1"/>
  <c r="O196" i="2" s="1"/>
  <c r="H196" i="2"/>
  <c r="J195" i="2"/>
  <c r="K195" i="2" s="1"/>
  <c r="O195" i="2" s="1"/>
  <c r="H195" i="2"/>
  <c r="J194" i="2"/>
  <c r="K194" i="2" s="1"/>
  <c r="O194" i="2" s="1"/>
  <c r="H194" i="2"/>
  <c r="J193" i="2"/>
  <c r="K193" i="2" s="1"/>
  <c r="O193" i="2" s="1"/>
  <c r="H193" i="2"/>
  <c r="J192" i="2"/>
  <c r="K192" i="2" s="1"/>
  <c r="O192" i="2" s="1"/>
  <c r="H192" i="2"/>
  <c r="J191" i="2"/>
  <c r="K191" i="2" s="1"/>
  <c r="O191" i="2" s="1"/>
  <c r="H191" i="2"/>
  <c r="J190" i="2"/>
  <c r="K190" i="2" s="1"/>
  <c r="O190" i="2" s="1"/>
  <c r="H190" i="2"/>
  <c r="J189" i="2"/>
  <c r="K189" i="2" s="1"/>
  <c r="O189" i="2" s="1"/>
  <c r="H189" i="2"/>
  <c r="J188" i="2"/>
  <c r="K188" i="2" s="1"/>
  <c r="O188" i="2" s="1"/>
  <c r="H188" i="2"/>
  <c r="J187" i="2"/>
  <c r="K187" i="2" s="1"/>
  <c r="O187" i="2" s="1"/>
  <c r="H187" i="2"/>
  <c r="J186" i="2"/>
  <c r="K186" i="2" s="1"/>
  <c r="O186" i="2" s="1"/>
  <c r="H186" i="2"/>
  <c r="J185" i="2"/>
  <c r="K185" i="2" s="1"/>
  <c r="O185" i="2" s="1"/>
  <c r="H185" i="2"/>
  <c r="J184" i="2"/>
  <c r="K184" i="2" s="1"/>
  <c r="O184" i="2" s="1"/>
  <c r="H184" i="2"/>
  <c r="J183" i="2"/>
  <c r="K183" i="2" s="1"/>
  <c r="O183" i="2" s="1"/>
  <c r="H183" i="2"/>
  <c r="J182" i="2"/>
  <c r="K182" i="2" s="1"/>
  <c r="O182" i="2" s="1"/>
  <c r="H182" i="2"/>
  <c r="J181" i="2"/>
  <c r="K181" i="2" s="1"/>
  <c r="O181" i="2" s="1"/>
  <c r="H181" i="2"/>
  <c r="J180" i="2"/>
  <c r="K180" i="2" s="1"/>
  <c r="O180" i="2" s="1"/>
  <c r="H180" i="2"/>
  <c r="J179" i="2"/>
  <c r="K179" i="2" s="1"/>
  <c r="O179" i="2" s="1"/>
  <c r="H179" i="2"/>
  <c r="J178" i="2"/>
  <c r="K178" i="2" s="1"/>
  <c r="O178" i="2" s="1"/>
  <c r="H178" i="2"/>
  <c r="J177" i="2"/>
  <c r="K177" i="2" s="1"/>
  <c r="O177" i="2" s="1"/>
  <c r="H177" i="2"/>
  <c r="J176" i="2"/>
  <c r="K176" i="2" s="1"/>
  <c r="H176" i="2"/>
  <c r="J174" i="2"/>
  <c r="K174" i="2" s="1"/>
  <c r="O174" i="2" s="1"/>
  <c r="H174" i="2"/>
  <c r="J173" i="2"/>
  <c r="K173" i="2" s="1"/>
  <c r="O173" i="2" s="1"/>
  <c r="H173" i="2"/>
  <c r="J172" i="2"/>
  <c r="K172" i="2" s="1"/>
  <c r="O172" i="2" s="1"/>
  <c r="H172" i="2"/>
  <c r="J171" i="2"/>
  <c r="K171" i="2" s="1"/>
  <c r="O171" i="2" s="1"/>
  <c r="H171" i="2"/>
  <c r="J170" i="2"/>
  <c r="K170" i="2" s="1"/>
  <c r="O170" i="2" s="1"/>
  <c r="H170" i="2"/>
  <c r="J169" i="2"/>
  <c r="K169" i="2" s="1"/>
  <c r="O169" i="2" s="1"/>
  <c r="H169" i="2"/>
  <c r="J168" i="2"/>
  <c r="K168" i="2" s="1"/>
  <c r="O168" i="2" s="1"/>
  <c r="H168" i="2"/>
  <c r="J167" i="2"/>
  <c r="K167" i="2" s="1"/>
  <c r="O167" i="2" s="1"/>
  <c r="H167" i="2"/>
  <c r="J166" i="2"/>
  <c r="K166" i="2" s="1"/>
  <c r="O166" i="2" s="1"/>
  <c r="H166" i="2"/>
  <c r="J165" i="2"/>
  <c r="K165" i="2" s="1"/>
  <c r="O165" i="2" s="1"/>
  <c r="H165" i="2"/>
  <c r="J164" i="2"/>
  <c r="K164" i="2" s="1"/>
  <c r="H164" i="2"/>
  <c r="J162" i="2"/>
  <c r="K162" i="2" s="1"/>
  <c r="O162" i="2" s="1"/>
  <c r="H162" i="2"/>
  <c r="J161" i="2"/>
  <c r="K161" i="2" s="1"/>
  <c r="H161" i="2"/>
  <c r="J160" i="2"/>
  <c r="K160" i="2" s="1"/>
  <c r="H160" i="2"/>
  <c r="J158" i="2"/>
  <c r="K158" i="2" s="1"/>
  <c r="H158" i="2"/>
  <c r="J157" i="2"/>
  <c r="K157" i="2" s="1"/>
  <c r="H157" i="2"/>
  <c r="J155" i="2"/>
  <c r="K155" i="2" s="1"/>
  <c r="H155" i="2"/>
  <c r="J154" i="2"/>
  <c r="K154" i="2" s="1"/>
  <c r="O154" i="2" s="1"/>
  <c r="H154" i="2"/>
  <c r="J152" i="2"/>
  <c r="K152" i="2" s="1"/>
  <c r="O152" i="2" s="1"/>
  <c r="H152" i="2"/>
  <c r="J151" i="2"/>
  <c r="K151" i="2" s="1"/>
  <c r="O151" i="2" s="1"/>
  <c r="H151" i="2"/>
  <c r="J150" i="2"/>
  <c r="K150" i="2" s="1"/>
  <c r="O150" i="2" s="1"/>
  <c r="H150" i="2"/>
  <c r="J149" i="2"/>
  <c r="K149" i="2" s="1"/>
  <c r="O149" i="2" s="1"/>
  <c r="H149" i="2"/>
  <c r="J148" i="2"/>
  <c r="K148" i="2" s="1"/>
  <c r="O148" i="2" s="1"/>
  <c r="H148" i="2"/>
  <c r="J147" i="2"/>
  <c r="K147" i="2" s="1"/>
  <c r="O147" i="2" s="1"/>
  <c r="H147" i="2"/>
  <c r="J146" i="2"/>
  <c r="K146" i="2" s="1"/>
  <c r="O146" i="2" s="1"/>
  <c r="H146" i="2"/>
  <c r="J145" i="2"/>
  <c r="K145" i="2" s="1"/>
  <c r="O145" i="2" s="1"/>
  <c r="H145" i="2"/>
  <c r="J144" i="2"/>
  <c r="K144" i="2" s="1"/>
  <c r="O144" i="2" s="1"/>
  <c r="H144" i="2"/>
  <c r="J143" i="2"/>
  <c r="K143" i="2" s="1"/>
  <c r="O143" i="2" s="1"/>
  <c r="H143" i="2"/>
  <c r="J142" i="2"/>
  <c r="K142" i="2" s="1"/>
  <c r="O142" i="2" s="1"/>
  <c r="H142" i="2"/>
  <c r="J141" i="2"/>
  <c r="K141" i="2" s="1"/>
  <c r="O141" i="2" s="1"/>
  <c r="H141" i="2"/>
  <c r="J140" i="2"/>
  <c r="K140" i="2" s="1"/>
  <c r="O140" i="2" s="1"/>
  <c r="H140" i="2"/>
  <c r="J139" i="2"/>
  <c r="K139" i="2" s="1"/>
  <c r="O139" i="2" s="1"/>
  <c r="H139" i="2"/>
  <c r="J138" i="2"/>
  <c r="K138" i="2" s="1"/>
  <c r="O138" i="2" s="1"/>
  <c r="H138" i="2"/>
  <c r="J137" i="2"/>
  <c r="K137" i="2" s="1"/>
  <c r="O137" i="2" s="1"/>
  <c r="H137" i="2"/>
  <c r="J136" i="2"/>
  <c r="K136" i="2" s="1"/>
  <c r="O136" i="2" s="1"/>
  <c r="H136" i="2"/>
  <c r="J135" i="2"/>
  <c r="K135" i="2" s="1"/>
  <c r="O135" i="2" s="1"/>
  <c r="H135" i="2"/>
  <c r="J134" i="2"/>
  <c r="K134" i="2" s="1"/>
  <c r="O134" i="2" s="1"/>
  <c r="H134" i="2"/>
  <c r="J133" i="2"/>
  <c r="K133" i="2" s="1"/>
  <c r="O133" i="2" s="1"/>
  <c r="H133" i="2"/>
  <c r="J132" i="2"/>
  <c r="K132" i="2" s="1"/>
  <c r="O132" i="2" s="1"/>
  <c r="H132" i="2"/>
  <c r="K131" i="2"/>
  <c r="O131" i="2" s="1"/>
  <c r="J131" i="2"/>
  <c r="H131" i="2"/>
  <c r="J130" i="2"/>
  <c r="K130" i="2" s="1"/>
  <c r="O130" i="2" s="1"/>
  <c r="H130" i="2"/>
  <c r="J129" i="2"/>
  <c r="K129" i="2" s="1"/>
  <c r="O129" i="2" s="1"/>
  <c r="H129" i="2"/>
  <c r="J128" i="2"/>
  <c r="K128" i="2" s="1"/>
  <c r="O128" i="2" s="1"/>
  <c r="H128" i="2"/>
  <c r="J127" i="2"/>
  <c r="K127" i="2" s="1"/>
  <c r="O127" i="2" s="1"/>
  <c r="H127" i="2"/>
  <c r="J126" i="2"/>
  <c r="K126" i="2" s="1"/>
  <c r="O126" i="2" s="1"/>
  <c r="H126" i="2"/>
  <c r="J125" i="2"/>
  <c r="K125" i="2" s="1"/>
  <c r="O125" i="2" s="1"/>
  <c r="H125" i="2"/>
  <c r="J124" i="2"/>
  <c r="K124" i="2" s="1"/>
  <c r="O124" i="2" s="1"/>
  <c r="H124" i="2"/>
  <c r="J123" i="2"/>
  <c r="K123" i="2" s="1"/>
  <c r="O123" i="2" s="1"/>
  <c r="H123" i="2"/>
  <c r="J122" i="2"/>
  <c r="K122" i="2" s="1"/>
  <c r="O122" i="2" s="1"/>
  <c r="H122" i="2"/>
  <c r="J121" i="2"/>
  <c r="K121" i="2" s="1"/>
  <c r="O121" i="2" s="1"/>
  <c r="H121" i="2"/>
  <c r="J120" i="2"/>
  <c r="K120" i="2" s="1"/>
  <c r="O120" i="2" s="1"/>
  <c r="H120" i="2"/>
  <c r="J119" i="2"/>
  <c r="K119" i="2" s="1"/>
  <c r="O119" i="2" s="1"/>
  <c r="H119" i="2"/>
  <c r="J118" i="2"/>
  <c r="K118" i="2" s="1"/>
  <c r="O118" i="2" s="1"/>
  <c r="H118" i="2"/>
  <c r="J117" i="2"/>
  <c r="K117" i="2" s="1"/>
  <c r="O117" i="2" s="1"/>
  <c r="H117" i="2"/>
  <c r="J116" i="2"/>
  <c r="K116" i="2" s="1"/>
  <c r="O116" i="2" s="1"/>
  <c r="H116" i="2"/>
  <c r="J115" i="2"/>
  <c r="K115" i="2" s="1"/>
  <c r="O115" i="2" s="1"/>
  <c r="H115" i="2"/>
  <c r="J113" i="2"/>
  <c r="K113" i="2" s="1"/>
  <c r="O113" i="2" s="1"/>
  <c r="H113" i="2"/>
  <c r="J112" i="2"/>
  <c r="K112" i="2" s="1"/>
  <c r="O112" i="2" s="1"/>
  <c r="H112" i="2"/>
  <c r="J111" i="2"/>
  <c r="K111" i="2" s="1"/>
  <c r="O111" i="2" s="1"/>
  <c r="H111" i="2"/>
  <c r="J110" i="2"/>
  <c r="K110" i="2" s="1"/>
  <c r="O110" i="2" s="1"/>
  <c r="H110" i="2"/>
  <c r="J109" i="2"/>
  <c r="K109" i="2" s="1"/>
  <c r="H109" i="2"/>
  <c r="J107" i="2"/>
  <c r="K107" i="2" s="1"/>
  <c r="O107" i="2" s="1"/>
  <c r="H107" i="2"/>
  <c r="J106" i="2"/>
  <c r="K106" i="2" s="1"/>
  <c r="O106" i="2" s="1"/>
  <c r="H106" i="2"/>
  <c r="J105" i="2"/>
  <c r="K105" i="2" s="1"/>
  <c r="O105" i="2" s="1"/>
  <c r="H105" i="2"/>
  <c r="J104" i="2"/>
  <c r="K104" i="2" s="1"/>
  <c r="O104" i="2" s="1"/>
  <c r="H104" i="2"/>
  <c r="J103" i="2"/>
  <c r="K103" i="2" s="1"/>
  <c r="H103" i="2"/>
  <c r="J102" i="2"/>
  <c r="K102" i="2" s="1"/>
  <c r="O102" i="2" s="1"/>
  <c r="H102" i="2"/>
  <c r="J101" i="2"/>
  <c r="K101" i="2" s="1"/>
  <c r="O101" i="2" s="1"/>
  <c r="H101" i="2"/>
  <c r="J100" i="2"/>
  <c r="K100" i="2" s="1"/>
  <c r="O100" i="2" s="1"/>
  <c r="H100" i="2"/>
  <c r="J98" i="2"/>
  <c r="K98" i="2" s="1"/>
  <c r="O98" i="2" s="1"/>
  <c r="H98" i="2"/>
  <c r="J97" i="2"/>
  <c r="F97" i="2"/>
  <c r="J96" i="2"/>
  <c r="F96" i="2"/>
  <c r="J95" i="2"/>
  <c r="K95" i="2" s="1"/>
  <c r="O95" i="2" s="1"/>
  <c r="H95" i="2"/>
  <c r="J94" i="2"/>
  <c r="K94" i="2" s="1"/>
  <c r="O94" i="2" s="1"/>
  <c r="H94" i="2"/>
  <c r="J93" i="2"/>
  <c r="K93" i="2" s="1"/>
  <c r="O93" i="2" s="1"/>
  <c r="H93" i="2"/>
  <c r="J92" i="2"/>
  <c r="K92" i="2" s="1"/>
  <c r="O92" i="2" s="1"/>
  <c r="H92" i="2"/>
  <c r="J91" i="2"/>
  <c r="K91" i="2" s="1"/>
  <c r="H91" i="2"/>
  <c r="J90" i="2"/>
  <c r="K90" i="2" s="1"/>
  <c r="O90" i="2" s="1"/>
  <c r="H90" i="2"/>
  <c r="J89" i="2"/>
  <c r="K89" i="2" s="1"/>
  <c r="H89" i="2"/>
  <c r="J88" i="2"/>
  <c r="K88" i="2" s="1"/>
  <c r="H88" i="2"/>
  <c r="J86" i="2"/>
  <c r="K86" i="2" s="1"/>
  <c r="O86" i="2" s="1"/>
  <c r="H86" i="2"/>
  <c r="J85" i="2"/>
  <c r="K85" i="2" s="1"/>
  <c r="O85" i="2" s="1"/>
  <c r="H85" i="2"/>
  <c r="J84" i="2"/>
  <c r="K84" i="2" s="1"/>
  <c r="O84" i="2" s="1"/>
  <c r="H84" i="2"/>
  <c r="J83" i="2"/>
  <c r="K83" i="2" s="1"/>
  <c r="N83" i="2" s="1"/>
  <c r="H83" i="2"/>
  <c r="J82" i="2"/>
  <c r="K82" i="2" s="1"/>
  <c r="O82" i="2" s="1"/>
  <c r="H82" i="2"/>
  <c r="J81" i="2"/>
  <c r="K81" i="2" s="1"/>
  <c r="O81" i="2" s="1"/>
  <c r="H81" i="2"/>
  <c r="J79" i="2"/>
  <c r="K79" i="2" s="1"/>
  <c r="P79" i="2" s="1"/>
  <c r="H79" i="2"/>
  <c r="J78" i="2"/>
  <c r="K78" i="2" s="1"/>
  <c r="P78" i="2" s="1"/>
  <c r="H78" i="2"/>
  <c r="J77" i="2"/>
  <c r="K77" i="2" s="1"/>
  <c r="O77" i="2" s="1"/>
  <c r="H77" i="2"/>
  <c r="J76" i="2"/>
  <c r="K76" i="2" s="1"/>
  <c r="O76" i="2" s="1"/>
  <c r="H76" i="2"/>
  <c r="J75" i="2"/>
  <c r="K75" i="2" s="1"/>
  <c r="H75" i="2"/>
  <c r="J74" i="2"/>
  <c r="K74" i="2" s="1"/>
  <c r="O74" i="2" s="1"/>
  <c r="H74" i="2"/>
  <c r="J73" i="2"/>
  <c r="K73" i="2" s="1"/>
  <c r="H73" i="2"/>
  <c r="J71" i="2"/>
  <c r="K71" i="2" s="1"/>
  <c r="O71" i="2" s="1"/>
  <c r="H71" i="2"/>
  <c r="J70" i="2"/>
  <c r="K70" i="2" s="1"/>
  <c r="N70" i="2" s="1"/>
  <c r="H70" i="2"/>
  <c r="J69" i="2"/>
  <c r="K69" i="2" s="1"/>
  <c r="N69" i="2" s="1"/>
  <c r="H69" i="2"/>
  <c r="J68" i="2"/>
  <c r="K68" i="2" s="1"/>
  <c r="N68" i="2" s="1"/>
  <c r="H68" i="2"/>
  <c r="J67" i="2"/>
  <c r="K67" i="2" s="1"/>
  <c r="N67" i="2" s="1"/>
  <c r="H67" i="2"/>
  <c r="J66" i="2"/>
  <c r="K66" i="2" s="1"/>
  <c r="N66" i="2" s="1"/>
  <c r="H66" i="2"/>
  <c r="J64" i="2"/>
  <c r="K64" i="2" s="1"/>
  <c r="N64" i="2" s="1"/>
  <c r="H64" i="2"/>
  <c r="J63" i="2"/>
  <c r="K63" i="2" s="1"/>
  <c r="N63" i="2" s="1"/>
  <c r="H63" i="2"/>
  <c r="J62" i="2"/>
  <c r="K62" i="2" s="1"/>
  <c r="N62" i="2" s="1"/>
  <c r="H62" i="2"/>
  <c r="J61" i="2"/>
  <c r="K61" i="2" s="1"/>
  <c r="N61" i="2" s="1"/>
  <c r="H61" i="2"/>
  <c r="K60" i="2"/>
  <c r="N60" i="2" s="1"/>
  <c r="J60" i="2"/>
  <c r="H60" i="2"/>
  <c r="J59" i="2"/>
  <c r="K59" i="2" s="1"/>
  <c r="N59" i="2" s="1"/>
  <c r="H59" i="2"/>
  <c r="J58" i="2"/>
  <c r="K58" i="2" s="1"/>
  <c r="N58" i="2" s="1"/>
  <c r="H58" i="2"/>
  <c r="J57" i="2"/>
  <c r="K57" i="2" s="1"/>
  <c r="N57" i="2" s="1"/>
  <c r="H57" i="2"/>
  <c r="J56" i="2"/>
  <c r="K56" i="2" s="1"/>
  <c r="N56" i="2" s="1"/>
  <c r="H56" i="2"/>
  <c r="J55" i="2"/>
  <c r="K55" i="2" s="1"/>
  <c r="N55" i="2" s="1"/>
  <c r="H55" i="2"/>
  <c r="J54" i="2"/>
  <c r="K54" i="2" s="1"/>
  <c r="N54" i="2" s="1"/>
  <c r="H54" i="2"/>
  <c r="J53" i="2"/>
  <c r="K53" i="2" s="1"/>
  <c r="N53" i="2" s="1"/>
  <c r="H53" i="2"/>
  <c r="J52" i="2"/>
  <c r="K52" i="2" s="1"/>
  <c r="N52" i="2" s="1"/>
  <c r="H52" i="2"/>
  <c r="J51" i="2"/>
  <c r="K51" i="2" s="1"/>
  <c r="N51" i="2" s="1"/>
  <c r="H51" i="2"/>
  <c r="J50" i="2"/>
  <c r="K50" i="2" s="1"/>
  <c r="N50" i="2" s="1"/>
  <c r="H50" i="2"/>
  <c r="J49" i="2"/>
  <c r="K49" i="2" s="1"/>
  <c r="N49" i="2" s="1"/>
  <c r="H49" i="2"/>
  <c r="J48" i="2"/>
  <c r="K48" i="2" s="1"/>
  <c r="N48" i="2" s="1"/>
  <c r="H48" i="2"/>
  <c r="J47" i="2"/>
  <c r="K47" i="2" s="1"/>
  <c r="N47" i="2" s="1"/>
  <c r="H47" i="2"/>
  <c r="J46" i="2"/>
  <c r="K46" i="2" s="1"/>
  <c r="N46" i="2" s="1"/>
  <c r="H46" i="2"/>
  <c r="J45" i="2"/>
  <c r="K45" i="2" s="1"/>
  <c r="N45" i="2" s="1"/>
  <c r="H45" i="2"/>
  <c r="J44" i="2"/>
  <c r="K44" i="2" s="1"/>
  <c r="N44" i="2" s="1"/>
  <c r="H44" i="2"/>
  <c r="J43" i="2"/>
  <c r="K43" i="2" s="1"/>
  <c r="N43" i="2" s="1"/>
  <c r="H43" i="2"/>
  <c r="J42" i="2"/>
  <c r="K42" i="2" s="1"/>
  <c r="N42" i="2" s="1"/>
  <c r="H42" i="2"/>
  <c r="J41" i="2"/>
  <c r="K41" i="2" s="1"/>
  <c r="N41" i="2" s="1"/>
  <c r="H41" i="2"/>
  <c r="J40" i="2"/>
  <c r="K40" i="2" s="1"/>
  <c r="N40" i="2" s="1"/>
  <c r="H40" i="2"/>
  <c r="J39" i="2"/>
  <c r="K39" i="2" s="1"/>
  <c r="N39" i="2" s="1"/>
  <c r="H39" i="2"/>
  <c r="J37" i="2"/>
  <c r="K37" i="2" s="1"/>
  <c r="H37" i="2"/>
  <c r="J36" i="2"/>
  <c r="K36" i="2" s="1"/>
  <c r="N36" i="2" s="1"/>
  <c r="H36" i="2"/>
  <c r="J35" i="2"/>
  <c r="K35" i="2" s="1"/>
  <c r="P35" i="2" s="1"/>
  <c r="H35" i="2"/>
  <c r="J34" i="2"/>
  <c r="K34" i="2" s="1"/>
  <c r="H34" i="2"/>
  <c r="J32" i="2"/>
  <c r="K32" i="2" s="1"/>
  <c r="O32" i="2" s="1"/>
  <c r="H32" i="2"/>
  <c r="J31" i="2"/>
  <c r="K31" i="2" s="1"/>
  <c r="N31" i="2" s="1"/>
  <c r="H31" i="2"/>
  <c r="J30" i="2"/>
  <c r="K30" i="2" s="1"/>
  <c r="O30" i="2" s="1"/>
  <c r="H30" i="2"/>
  <c r="J29" i="2"/>
  <c r="K29" i="2" s="1"/>
  <c r="M29" i="2" s="1"/>
  <c r="H29" i="2"/>
  <c r="J28" i="2"/>
  <c r="K28" i="2" s="1"/>
  <c r="H28" i="2"/>
  <c r="J26" i="2"/>
  <c r="K26" i="2" s="1"/>
  <c r="M26" i="2" s="1"/>
  <c r="H26" i="2"/>
  <c r="J25" i="2"/>
  <c r="K25" i="2" s="1"/>
  <c r="H25" i="2"/>
  <c r="J24" i="2"/>
  <c r="K24" i="2" s="1"/>
  <c r="M24" i="2" s="1"/>
  <c r="H24" i="2"/>
  <c r="J23" i="2"/>
  <c r="K23" i="2" s="1"/>
  <c r="H23" i="2"/>
  <c r="J22" i="2"/>
  <c r="K22" i="2" s="1"/>
  <c r="M22" i="2" s="1"/>
  <c r="H22" i="2"/>
  <c r="J21" i="2"/>
  <c r="K21" i="2" s="1"/>
  <c r="N21" i="2" s="1"/>
  <c r="H21" i="2"/>
  <c r="J20" i="2"/>
  <c r="K20" i="2" s="1"/>
  <c r="M20" i="2" s="1"/>
  <c r="H20" i="2"/>
  <c r="J19" i="2"/>
  <c r="K19" i="2" s="1"/>
  <c r="H19" i="2"/>
  <c r="J18" i="2"/>
  <c r="K18" i="2" s="1"/>
  <c r="M18" i="2" s="1"/>
  <c r="H18" i="2"/>
  <c r="J17" i="2"/>
  <c r="K17" i="2" s="1"/>
  <c r="H17" i="2"/>
  <c r="J16" i="2"/>
  <c r="K16" i="2" s="1"/>
  <c r="H16" i="2"/>
  <c r="J14" i="2"/>
  <c r="K14" i="2" s="1"/>
  <c r="H14" i="2"/>
  <c r="J13" i="2"/>
  <c r="K13" i="2" s="1"/>
  <c r="M13" i="2" s="1"/>
  <c r="H13" i="2"/>
  <c r="J12" i="2"/>
  <c r="K12" i="2" s="1"/>
  <c r="M12" i="2" s="1"/>
  <c r="H12" i="2"/>
  <c r="J11" i="2"/>
  <c r="K11" i="2" s="1"/>
  <c r="M11" i="2" s="1"/>
  <c r="H11" i="2"/>
  <c r="J10" i="2"/>
  <c r="K10" i="2" s="1"/>
  <c r="M10" i="2" s="1"/>
  <c r="H10" i="2"/>
  <c r="J9" i="2"/>
  <c r="K9" i="2" s="1"/>
  <c r="H9" i="2"/>
  <c r="J8" i="2"/>
  <c r="K8" i="2" s="1"/>
  <c r="H8" i="2"/>
  <c r="J7" i="2"/>
  <c r="K7" i="2" s="1"/>
  <c r="P7" i="2" s="1"/>
  <c r="H7" i="2"/>
  <c r="J6" i="2"/>
  <c r="K6" i="2" s="1"/>
  <c r="H6" i="2"/>
  <c r="K96" i="2" l="1"/>
  <c r="O96" i="2" s="1"/>
  <c r="N74" i="2"/>
  <c r="O88" i="2"/>
  <c r="N88" i="2"/>
  <c r="L153" i="2"/>
  <c r="N20" i="2"/>
  <c r="N90" i="2"/>
  <c r="N22" i="2"/>
  <c r="N92" i="2"/>
  <c r="O31" i="2"/>
  <c r="N71" i="2"/>
  <c r="P162" i="2"/>
  <c r="M6" i="2"/>
  <c r="P6" i="2"/>
  <c r="O9" i="2"/>
  <c r="N9" i="2"/>
  <c r="M9" i="2"/>
  <c r="L15" i="2"/>
  <c r="M16" i="2"/>
  <c r="L33" i="2"/>
  <c r="N34" i="2"/>
  <c r="O73" i="2"/>
  <c r="N73" i="2"/>
  <c r="O75" i="2"/>
  <c r="N75" i="2"/>
  <c r="L108" i="2"/>
  <c r="O109" i="2"/>
  <c r="N16" i="2"/>
  <c r="N24" i="2"/>
  <c r="O34" i="2"/>
  <c r="N76" i="2"/>
  <c r="O83" i="2"/>
  <c r="O8" i="2"/>
  <c r="N8" i="2"/>
  <c r="M8" i="2"/>
  <c r="P14" i="2"/>
  <c r="M14" i="2"/>
  <c r="N17" i="2"/>
  <c r="M17" i="2"/>
  <c r="N19" i="2"/>
  <c r="M19" i="2"/>
  <c r="L221" i="2"/>
  <c r="P8" i="2"/>
  <c r="N18" i="2"/>
  <c r="N26" i="2"/>
  <c r="P36" i="2"/>
  <c r="O7" i="2"/>
  <c r="N7" i="2"/>
  <c r="M7" i="2"/>
  <c r="N23" i="2"/>
  <c r="M23" i="2"/>
  <c r="N25" i="2"/>
  <c r="M25" i="2"/>
  <c r="L27" i="2"/>
  <c r="O28" i="2"/>
  <c r="M28" i="2"/>
  <c r="O37" i="2"/>
  <c r="N37" i="2"/>
  <c r="O89" i="2"/>
  <c r="N89" i="2"/>
  <c r="O91" i="2"/>
  <c r="N91" i="2"/>
  <c r="P9" i="2"/>
  <c r="N29" i="2"/>
  <c r="L38" i="2"/>
  <c r="L65" i="2"/>
  <c r="L99" i="2"/>
  <c r="L175" i="2"/>
  <c r="M21" i="2"/>
  <c r="N30" i="2"/>
  <c r="N32" i="2"/>
  <c r="N35" i="2"/>
  <c r="M40" i="2"/>
  <c r="N82" i="2"/>
  <c r="N100" i="2"/>
  <c r="O103" i="2"/>
  <c r="N162" i="2"/>
  <c r="L163" i="2"/>
  <c r="N77" i="2"/>
  <c r="N93" i="2"/>
  <c r="O155" i="2"/>
  <c r="O176" i="2"/>
  <c r="L162" i="2"/>
  <c r="M162" i="2"/>
  <c r="L80" i="2"/>
  <c r="M39" i="2"/>
  <c r="N81" i="2"/>
  <c r="O164" i="2"/>
  <c r="L114" i="2"/>
  <c r="L72" i="2"/>
  <c r="K97" i="2"/>
  <c r="O97" i="2" s="1"/>
  <c r="H96" i="2"/>
  <c r="H97" i="2"/>
  <c r="L87" i="2" l="1"/>
  <c r="G5" i="2"/>
  <c r="H5" i="2" s="1"/>
  <c r="G223" i="2" s="1"/>
  <c r="J5" i="2" l="1"/>
  <c r="K5" i="2" s="1"/>
  <c r="L4" i="2" s="1"/>
  <c r="L220" i="2" s="1"/>
  <c r="L222" i="2" s="1"/>
  <c r="J223" i="2" l="1"/>
  <c r="N5" i="2"/>
  <c r="N220" i="2" s="1"/>
  <c r="O5" i="2"/>
  <c r="O220" i="2" s="1"/>
  <c r="P5" i="2"/>
  <c r="P220" i="2" s="1"/>
  <c r="M5" i="2"/>
  <c r="M220" i="2" s="1"/>
  <c r="M221" i="2" s="1"/>
  <c r="N221" i="2" s="1"/>
  <c r="O221" i="2" s="1"/>
  <c r="P221" i="2" s="1"/>
  <c r="P222" i="2" s="1"/>
  <c r="P223" i="2" s="1"/>
  <c r="N222" i="2" l="1"/>
  <c r="N223" i="2" s="1"/>
  <c r="O222" i="2"/>
  <c r="O223" i="2" s="1"/>
  <c r="M222" i="2"/>
  <c r="M223" i="2" s="1"/>
  <c r="L223" i="2" l="1"/>
</calcChain>
</file>

<file path=xl/sharedStrings.xml><?xml version="1.0" encoding="utf-8"?>
<sst xmlns="http://schemas.openxmlformats.org/spreadsheetml/2006/main" count="1012" uniqueCount="559">
  <si>
    <t>ITEM</t>
  </si>
  <si>
    <t>DESCRIÇÃO</t>
  </si>
  <si>
    <t>UNID.</t>
  </si>
  <si>
    <t>m</t>
  </si>
  <si>
    <t>m²</t>
  </si>
  <si>
    <t>kg</t>
  </si>
  <si>
    <t>m³</t>
  </si>
  <si>
    <t>CUSTO TOTAL</t>
  </si>
  <si>
    <t>CUSTO UNITÁRIO</t>
  </si>
  <si>
    <t xml:space="preserve">QUANT. </t>
  </si>
  <si>
    <t>1.1</t>
  </si>
  <si>
    <t>mês</t>
  </si>
  <si>
    <t>2.1</t>
  </si>
  <si>
    <t>2.2</t>
  </si>
  <si>
    <t>2.3</t>
  </si>
  <si>
    <t>2.4</t>
  </si>
  <si>
    <t>Fundações Profundas</t>
  </si>
  <si>
    <t>3.1</t>
  </si>
  <si>
    <t>3.2</t>
  </si>
  <si>
    <t>3.3</t>
  </si>
  <si>
    <t>3.4</t>
  </si>
  <si>
    <t>Movimento de terra</t>
  </si>
  <si>
    <t>4.1</t>
  </si>
  <si>
    <t>2.5</t>
  </si>
  <si>
    <t>4.2</t>
  </si>
  <si>
    <t>4.3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</si>
  <si>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</si>
  <si>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</si>
  <si>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</si>
  <si>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</si>
  <si>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</si>
  <si>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</si>
  <si>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</si>
  <si>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</si>
  <si>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</si>
  <si>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</si>
  <si>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3.5</t>
  </si>
  <si>
    <t>6.1</t>
  </si>
  <si>
    <t>6.2</t>
  </si>
  <si>
    <t>6.3</t>
  </si>
  <si>
    <t>6.4</t>
  </si>
  <si>
    <t>7.1</t>
  </si>
  <si>
    <t>7.2</t>
  </si>
  <si>
    <t>8.1</t>
  </si>
  <si>
    <t>8.2</t>
  </si>
  <si>
    <t>8.3</t>
  </si>
  <si>
    <t>Pintura</t>
  </si>
  <si>
    <t>9.1</t>
  </si>
  <si>
    <t>9.2</t>
  </si>
  <si>
    <t>10.1</t>
  </si>
  <si>
    <t>11.1</t>
  </si>
  <si>
    <t>2.6</t>
  </si>
  <si>
    <t>2.7</t>
  </si>
  <si>
    <t>2.8</t>
  </si>
  <si>
    <t>2.9</t>
  </si>
  <si>
    <t>unid</t>
  </si>
  <si>
    <t>2.10</t>
  </si>
  <si>
    <t>5.11</t>
  </si>
  <si>
    <t>5.12</t>
  </si>
  <si>
    <t>5.13</t>
  </si>
  <si>
    <t>5.14</t>
  </si>
  <si>
    <t>5.15</t>
  </si>
  <si>
    <t>5.16</t>
  </si>
  <si>
    <t>9.3</t>
  </si>
  <si>
    <t>10.2</t>
  </si>
  <si>
    <t>8.4</t>
  </si>
  <si>
    <t>12.1</t>
  </si>
  <si>
    <t>5.17</t>
  </si>
  <si>
    <t>8.5</t>
  </si>
  <si>
    <t>8.6</t>
  </si>
  <si>
    <t>10.3</t>
  </si>
  <si>
    <t>13.1</t>
  </si>
  <si>
    <t>13.2</t>
  </si>
  <si>
    <t>Kg</t>
  </si>
  <si>
    <t>7.3</t>
  </si>
  <si>
    <t>9.4</t>
  </si>
  <si>
    <t>CPU PRÓPRIA</t>
  </si>
  <si>
    <t>cj</t>
  </si>
  <si>
    <t>9.6</t>
  </si>
  <si>
    <t>9.7</t>
  </si>
  <si>
    <t>10.4</t>
  </si>
  <si>
    <t>1.2</t>
  </si>
  <si>
    <t>1.3</t>
  </si>
  <si>
    <t>1.4</t>
  </si>
  <si>
    <t>%</t>
  </si>
  <si>
    <t>1.5</t>
  </si>
  <si>
    <t>1.6</t>
  </si>
  <si>
    <t>1.7</t>
  </si>
  <si>
    <t>ART CREA</t>
  </si>
  <si>
    <t>Serviços Preliminares</t>
  </si>
  <si>
    <t>1.8</t>
  </si>
  <si>
    <t>1.9</t>
  </si>
  <si>
    <t>1.10</t>
  </si>
  <si>
    <t>5.18</t>
  </si>
  <si>
    <t>5.19</t>
  </si>
  <si>
    <t>5.20</t>
  </si>
  <si>
    <t>5.21</t>
  </si>
  <si>
    <t>5.22</t>
  </si>
  <si>
    <t>5.23</t>
  </si>
  <si>
    <t>6.5</t>
  </si>
  <si>
    <t>6.6</t>
  </si>
  <si>
    <t>5.24</t>
  </si>
  <si>
    <t>9.5</t>
  </si>
  <si>
    <t>9.8</t>
  </si>
  <si>
    <t>9.9</t>
  </si>
  <si>
    <t>9.10</t>
  </si>
  <si>
    <t>9.11</t>
  </si>
  <si>
    <t>10.5</t>
  </si>
  <si>
    <t>10.6</t>
  </si>
  <si>
    <t>10.7</t>
  </si>
  <si>
    <t>11.2</t>
  </si>
  <si>
    <t>11.3</t>
  </si>
  <si>
    <t>11.4</t>
  </si>
  <si>
    <t>h</t>
  </si>
  <si>
    <t>14.1</t>
  </si>
  <si>
    <t>14.2</t>
  </si>
  <si>
    <t>14.3</t>
  </si>
  <si>
    <t>7.4</t>
  </si>
  <si>
    <t>12.2</t>
  </si>
  <si>
    <t>12.3</t>
  </si>
  <si>
    <t>CREA MG</t>
  </si>
  <si>
    <t>BDI</t>
  </si>
  <si>
    <t>VENDA UNITÁRIA</t>
  </si>
  <si>
    <t>VENDA TOTAL</t>
  </si>
  <si>
    <t>CÓDIGO</t>
  </si>
  <si>
    <t>FONTE</t>
  </si>
  <si>
    <t>SETOP</t>
  </si>
  <si>
    <t>ED 50392</t>
  </si>
  <si>
    <t>ED 50137</t>
  </si>
  <si>
    <t>ED 16348</t>
  </si>
  <si>
    <t>ED 16354</t>
  </si>
  <si>
    <t>ED 16351</t>
  </si>
  <si>
    <t>ED 16342</t>
  </si>
  <si>
    <t>ED 16362</t>
  </si>
  <si>
    <t>ED 16660</t>
  </si>
  <si>
    <t>SUDECAP</t>
  </si>
  <si>
    <t>97622</t>
  </si>
  <si>
    <t xml:space="preserve">CPU PRÓPRIA </t>
  </si>
  <si>
    <t>INSUMOS SINAPI</t>
  </si>
  <si>
    <t>SINAPI</t>
  </si>
  <si>
    <t>97644</t>
  </si>
  <si>
    <t>102192</t>
  </si>
  <si>
    <t>97633</t>
  </si>
  <si>
    <t>97631</t>
  </si>
  <si>
    <t>04.10.01</t>
  </si>
  <si>
    <t>04.10.06</t>
  </si>
  <si>
    <t>95583</t>
  </si>
  <si>
    <t>95577</t>
  </si>
  <si>
    <t>95601</t>
  </si>
  <si>
    <t>97083</t>
  </si>
  <si>
    <t>93382</t>
  </si>
  <si>
    <t>101616</t>
  </si>
  <si>
    <t>96527</t>
  </si>
  <si>
    <t>99059</t>
  </si>
  <si>
    <t xml:space="preserve"> PREÇO INSUMOS CONF. SINAPI, EXCETO ADESIVO ESTRUTURAL BASE EPOXI E BROCA DIAMANTADA - VER COTAÇÃO</t>
  </si>
  <si>
    <t>96539</t>
  </si>
  <si>
    <t>95241</t>
  </si>
  <si>
    <t>96549</t>
  </si>
  <si>
    <t>96548</t>
  </si>
  <si>
    <t>96547</t>
  </si>
  <si>
    <t>96546</t>
  </si>
  <si>
    <t>96545</t>
  </si>
  <si>
    <t>96544</t>
  </si>
  <si>
    <t>96543</t>
  </si>
  <si>
    <t>98575</t>
  </si>
  <si>
    <t>92787</t>
  </si>
  <si>
    <t>92786</t>
  </si>
  <si>
    <t>92785</t>
  </si>
  <si>
    <t>97087</t>
  </si>
  <si>
    <t>97096 + CONCRETO (INSUMO 38408)</t>
  </si>
  <si>
    <t>103334</t>
  </si>
  <si>
    <t>93203</t>
  </si>
  <si>
    <t>93186</t>
  </si>
  <si>
    <t>87878</t>
  </si>
  <si>
    <t>87528</t>
  </si>
  <si>
    <t>87272</t>
  </si>
  <si>
    <t>SINAPI + VER COTAÇÃO</t>
  </si>
  <si>
    <t>101965</t>
  </si>
  <si>
    <t>87620</t>
  </si>
  <si>
    <t>98671</t>
  </si>
  <si>
    <t>101092</t>
  </si>
  <si>
    <t>98695</t>
  </si>
  <si>
    <t>98697</t>
  </si>
  <si>
    <t>101090</t>
  </si>
  <si>
    <t>101750</t>
  </si>
  <si>
    <t>94590</t>
  </si>
  <si>
    <t>94570</t>
  </si>
  <si>
    <t>90806</t>
  </si>
  <si>
    <t>91009 e 91306</t>
  </si>
  <si>
    <t>100659 X 10</t>
  </si>
  <si>
    <t>102181</t>
  </si>
  <si>
    <t>88485</t>
  </si>
  <si>
    <t>88495</t>
  </si>
  <si>
    <t>102214</t>
  </si>
  <si>
    <t>93565</t>
  </si>
  <si>
    <t>93572</t>
  </si>
  <si>
    <t>88326</t>
  </si>
  <si>
    <t>INSUMOS SINAPI + VER COTAÇÃO</t>
  </si>
  <si>
    <r>
      <rPr>
        <sz val="10"/>
        <rFont val="Calibri"/>
        <family val="2"/>
        <scheme val="minor"/>
      </rPr>
      <t>SINAPI</t>
    </r>
  </si>
  <si>
    <r>
      <rPr>
        <sz val="10"/>
        <rFont val="Calibri"/>
        <family val="2"/>
        <scheme val="minor"/>
      </rPr>
      <t>UN</t>
    </r>
  </si>
  <si>
    <r>
      <rPr>
        <sz val="10"/>
        <rFont val="Calibri"/>
        <family val="2"/>
        <scheme val="minor"/>
      </rPr>
      <t>SETOP</t>
    </r>
  </si>
  <si>
    <r>
      <rPr>
        <sz val="10"/>
        <rFont val="Calibri"/>
        <family val="2"/>
        <scheme val="minor"/>
      </rPr>
      <t>UNID</t>
    </r>
  </si>
  <si>
    <r>
      <rPr>
        <sz val="10"/>
        <rFont val="Calibri"/>
        <family val="2"/>
        <scheme val="minor"/>
      </rPr>
      <t>SINAPI / MERCADO</t>
    </r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</si>
  <si>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</si>
  <si>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</si>
  <si>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</si>
  <si>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</si>
  <si>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</si>
  <si>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</si>
  <si>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</si>
  <si>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</si>
  <si>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</si>
  <si>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</si>
  <si>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</si>
  <si>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</si>
  <si>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ED-13357</t>
  </si>
  <si>
    <t>ED-48156</t>
  </si>
  <si>
    <t>ED-50316</t>
  </si>
  <si>
    <t>ED-51150</t>
  </si>
  <si>
    <t>ED-48182</t>
  </si>
  <si>
    <t>ED-48155</t>
  </si>
  <si>
    <t>ED-49945</t>
  </si>
  <si>
    <t>95469 / 95470</t>
  </si>
  <si>
    <t>ED-48188</t>
  </si>
  <si>
    <t>15.1</t>
  </si>
  <si>
    <t>15.2</t>
  </si>
  <si>
    <t>15.3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</si>
  <si>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</si>
  <si>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</si>
  <si>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</si>
  <si>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</si>
  <si>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</si>
  <si>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</si>
  <si>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</si>
  <si>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</si>
  <si>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</si>
  <si>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</si>
  <si>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</si>
  <si>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15.4</t>
  </si>
  <si>
    <t>15.6</t>
  </si>
  <si>
    <t>15.7</t>
  </si>
  <si>
    <t>15.8</t>
  </si>
  <si>
    <t>15.9</t>
  </si>
  <si>
    <t>15.10</t>
  </si>
  <si>
    <t>15.11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</si>
  <si>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</si>
  <si>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</si>
  <si>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</si>
  <si>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</si>
  <si>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</si>
  <si>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</si>
  <si>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</si>
  <si>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</si>
  <si>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</si>
  <si>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</si>
  <si>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</si>
  <si>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</si>
  <si>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t>16.24</t>
  </si>
  <si>
    <t>16.25</t>
  </si>
  <si>
    <t>16.26</t>
  </si>
  <si>
    <t>16.27</t>
  </si>
  <si>
    <t>UN</t>
  </si>
  <si>
    <t>13.40.53</t>
  </si>
  <si>
    <t>ACE-PAP-020</t>
  </si>
  <si>
    <t>M</t>
  </si>
  <si>
    <t>HID-SIF-005</t>
  </si>
  <si>
    <t>73.27.02</t>
  </si>
  <si>
    <t>ED-50223</t>
  </si>
  <si>
    <t>ENC-ALV-010</t>
  </si>
  <si>
    <t>89712</t>
  </si>
  <si>
    <t>RAS-ALV-010</t>
  </si>
  <si>
    <t>89731</t>
  </si>
  <si>
    <t>0000829</t>
  </si>
  <si>
    <t>16.28</t>
  </si>
  <si>
    <t>16.29</t>
  </si>
  <si>
    <t>16.30</t>
  </si>
  <si>
    <t>16.31</t>
  </si>
  <si>
    <t>16.32</t>
  </si>
  <si>
    <t>16.33</t>
  </si>
  <si>
    <t>16.34</t>
  </si>
  <si>
    <t>0007097</t>
  </si>
  <si>
    <t>16.35</t>
  </si>
  <si>
    <t>0020042</t>
  </si>
  <si>
    <t>16.36</t>
  </si>
  <si>
    <t>0003509</t>
  </si>
  <si>
    <t>16.37</t>
  </si>
  <si>
    <t>0020157</t>
  </si>
  <si>
    <t>16.38</t>
  </si>
  <si>
    <t>0010908</t>
  </si>
  <si>
    <t>16.39</t>
  </si>
  <si>
    <t>16.40</t>
  </si>
  <si>
    <t>16.41</t>
  </si>
  <si>
    <t>16.42</t>
  </si>
  <si>
    <t>16.43</t>
  </si>
  <si>
    <t>16.44</t>
  </si>
  <si>
    <t>12.16</t>
  </si>
  <si>
    <t>12.17</t>
  </si>
  <si>
    <t>12.18</t>
  </si>
  <si>
    <t>12.19</t>
  </si>
  <si>
    <t>12.20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</si>
  <si>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</si>
  <si>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</si>
  <si>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</si>
  <si>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</si>
  <si>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</si>
  <si>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</si>
  <si>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</si>
  <si>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</si>
  <si>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12.30</t>
  </si>
  <si>
    <t>12.31</t>
  </si>
  <si>
    <t>12.32</t>
  </si>
  <si>
    <t>12.33</t>
  </si>
  <si>
    <t>12.34</t>
  </si>
  <si>
    <t>12.35</t>
  </si>
  <si>
    <t>12.36</t>
  </si>
  <si>
    <t>12.37</t>
  </si>
  <si>
    <t>12.38</t>
  </si>
  <si>
    <t>12.21</t>
  </si>
  <si>
    <t>Hidráulica - IS PNE</t>
  </si>
  <si>
    <t>11.5</t>
  </si>
  <si>
    <t>98459</t>
  </si>
  <si>
    <t>INSUMOS SINAPI 97645</t>
  </si>
  <si>
    <t>INSUMOS SINAPI 97638</t>
  </si>
  <si>
    <t>ED-51133</t>
  </si>
  <si>
    <t>2.11</t>
  </si>
  <si>
    <t>ED-51125</t>
  </si>
  <si>
    <t>51110</t>
  </si>
  <si>
    <t>4.4</t>
  </si>
  <si>
    <t>5.25</t>
  </si>
  <si>
    <t>96556 + CONCRETO  38408</t>
  </si>
  <si>
    <t>93188</t>
  </si>
  <si>
    <t>7.5</t>
  </si>
  <si>
    <t>93187</t>
  </si>
  <si>
    <t>7.6</t>
  </si>
  <si>
    <t>87530</t>
  </si>
  <si>
    <t>ED-50559</t>
  </si>
  <si>
    <t>101857</t>
  </si>
  <si>
    <t>88489</t>
  </si>
  <si>
    <t>88488</t>
  </si>
  <si>
    <t>50266</t>
  </si>
  <si>
    <t>97637</t>
  </si>
  <si>
    <t>14.4</t>
  </si>
  <si>
    <t>COM-001 e VIS-001</t>
  </si>
  <si>
    <t>Unid</t>
  </si>
  <si>
    <t>100685</t>
  </si>
  <si>
    <t>91306</t>
  </si>
  <si>
    <t>CP-ED-50187</t>
  </si>
  <si>
    <t>CP- ED-50223</t>
  </si>
  <si>
    <t>CP- 95472</t>
  </si>
  <si>
    <t>CP- 6903</t>
  </si>
  <si>
    <t>CP-86915</t>
  </si>
  <si>
    <t>15.5</t>
  </si>
  <si>
    <t>07.34.50</t>
  </si>
  <si>
    <t>7.7</t>
  </si>
  <si>
    <t>07.34.51</t>
  </si>
  <si>
    <t>CJ</t>
  </si>
  <si>
    <t>91012 e 91306</t>
  </si>
  <si>
    <t>97629</t>
  </si>
  <si>
    <t>10.8</t>
  </si>
  <si>
    <t>102183</t>
  </si>
  <si>
    <t>5.26</t>
  </si>
  <si>
    <t>ED-50174</t>
  </si>
  <si>
    <t>100289</t>
  </si>
  <si>
    <t>Vigia</t>
  </si>
  <si>
    <t>14.3.1</t>
  </si>
  <si>
    <t>14.3.2</t>
  </si>
  <si>
    <t>Obras</t>
  </si>
  <si>
    <t>Mobilização</t>
  </si>
  <si>
    <t xml:space="preserve">Locação </t>
  </si>
  <si>
    <t>Locação</t>
  </si>
  <si>
    <t xml:space="preserve">Ligação  </t>
  </si>
  <si>
    <t xml:space="preserve">Ligações </t>
  </si>
  <si>
    <t xml:space="preserve">Tapume </t>
  </si>
  <si>
    <t xml:space="preserve"> Placa </t>
  </si>
  <si>
    <t xml:space="preserve">Demolição </t>
  </si>
  <si>
    <t>Demolição</t>
  </si>
  <si>
    <t>Retirada</t>
  </si>
  <si>
    <t>Remoção</t>
  </si>
  <si>
    <t xml:space="preserve">Remoção </t>
  </si>
  <si>
    <t xml:space="preserve">Transporte </t>
  </si>
  <si>
    <t>Estaca Raiz</t>
  </si>
  <si>
    <t>armadura</t>
  </si>
  <si>
    <t>armadura de estacas</t>
  </si>
  <si>
    <t xml:space="preserve">Arrasamento </t>
  </si>
  <si>
    <t>Escavação</t>
  </si>
  <si>
    <t>Compactação</t>
  </si>
  <si>
    <t>Cintas e Blocos</t>
  </si>
  <si>
    <t xml:space="preserve">Escavação </t>
  </si>
  <si>
    <t xml:space="preserve">Preparo </t>
  </si>
  <si>
    <t xml:space="preserve">Reaterro </t>
  </si>
  <si>
    <t xml:space="preserve">Furo e fixação </t>
  </si>
  <si>
    <t>Furo e fixação</t>
  </si>
  <si>
    <t>Fabricação</t>
  </si>
  <si>
    <t xml:space="preserve">Forma </t>
  </si>
  <si>
    <t>Armação</t>
  </si>
  <si>
    <t>Armação 7</t>
  </si>
  <si>
    <t xml:space="preserve">Armação </t>
  </si>
  <si>
    <t>Armaçã</t>
  </si>
  <si>
    <t>Lastro 6</t>
  </si>
  <si>
    <t xml:space="preserve">Concretagem </t>
  </si>
  <si>
    <t xml:space="preserve">Tratamento </t>
  </si>
  <si>
    <t xml:space="preserve">Execução de laje </t>
  </si>
  <si>
    <t>Lastro</t>
  </si>
  <si>
    <t xml:space="preserve">Camada </t>
  </si>
  <si>
    <t>Concretagem</t>
  </si>
  <si>
    <t xml:space="preserve">Alvenaria </t>
  </si>
  <si>
    <t>Fixação</t>
  </si>
  <si>
    <t xml:space="preserve">Verga </t>
  </si>
  <si>
    <t>Verga</t>
  </si>
  <si>
    <t>Divisória Naval</t>
  </si>
  <si>
    <t>ferragens</t>
  </si>
  <si>
    <t>Revestimento</t>
  </si>
  <si>
    <t xml:space="preserve">Chapisco </t>
  </si>
  <si>
    <t>Emboço</t>
  </si>
  <si>
    <t>Massa única</t>
  </si>
  <si>
    <t>cerâmico</t>
  </si>
  <si>
    <t xml:space="preserve">granito </t>
  </si>
  <si>
    <t xml:space="preserve">Peitoril </t>
  </si>
  <si>
    <t>Revestimento Pisos</t>
  </si>
  <si>
    <t xml:space="preserve">Contrapiso </t>
  </si>
  <si>
    <t>granito</t>
  </si>
  <si>
    <t>cimentado</t>
  </si>
  <si>
    <t xml:space="preserve">Soleira </t>
  </si>
  <si>
    <t>Rodapé</t>
  </si>
  <si>
    <t xml:space="preserve">Rodapé </t>
  </si>
  <si>
    <t>pedra portuguesa</t>
  </si>
  <si>
    <t>bloco sextavado</t>
  </si>
  <si>
    <t>esquadrias</t>
  </si>
  <si>
    <t>Contramarco</t>
  </si>
  <si>
    <t>Janela</t>
  </si>
  <si>
    <t>Batente</t>
  </si>
  <si>
    <t xml:space="preserve">Porta </t>
  </si>
  <si>
    <t xml:space="preserve">Alizar </t>
  </si>
  <si>
    <t>vidro temperado</t>
  </si>
  <si>
    <t>Porta pivotante</t>
  </si>
  <si>
    <t>selador</t>
  </si>
  <si>
    <t xml:space="preserve">Aplicação massa </t>
  </si>
  <si>
    <t xml:space="preserve">pintura </t>
  </si>
  <si>
    <t xml:space="preserve"> pintura</t>
  </si>
  <si>
    <t xml:space="preserve">verniz </t>
  </si>
  <si>
    <t xml:space="preserve">Registro </t>
  </si>
  <si>
    <t xml:space="preserve">Adaptador </t>
  </si>
  <si>
    <t>Ralo sifonado,</t>
  </si>
  <si>
    <t>Grelha</t>
  </si>
  <si>
    <t xml:space="preserve">Assento </t>
  </si>
  <si>
    <t xml:space="preserve">Vaso sanitário </t>
  </si>
  <si>
    <t xml:space="preserve">Válvula </t>
  </si>
  <si>
    <t xml:space="preserve">Lavatório </t>
  </si>
  <si>
    <t xml:space="preserve">Ducha </t>
  </si>
  <si>
    <t xml:space="preserve">Dispenser </t>
  </si>
  <si>
    <t>Saboneteira</t>
  </si>
  <si>
    <t xml:space="preserve">Papeleira </t>
  </si>
  <si>
    <t>Espelho</t>
  </si>
  <si>
    <t xml:space="preserve">Luminária </t>
  </si>
  <si>
    <t xml:space="preserve">iluminação </t>
  </si>
  <si>
    <t>tomada</t>
  </si>
  <si>
    <t xml:space="preserve">Ponto </t>
  </si>
  <si>
    <t xml:space="preserve">Joelho </t>
  </si>
  <si>
    <t xml:space="preserve">Bucha </t>
  </si>
  <si>
    <t>Tubo PVC</t>
  </si>
  <si>
    <t>Rasgo</t>
  </si>
  <si>
    <t>Joelho 90</t>
  </si>
  <si>
    <t>Anel</t>
  </si>
  <si>
    <t xml:space="preserve">Tê </t>
  </si>
  <si>
    <t xml:space="preserve">Redução </t>
  </si>
  <si>
    <t>Joelho</t>
  </si>
  <si>
    <t>Junção l</t>
  </si>
  <si>
    <t xml:space="preserve">Enchimento </t>
  </si>
  <si>
    <t xml:space="preserve">Tubo </t>
  </si>
  <si>
    <t xml:space="preserve">Rasgo </t>
  </si>
  <si>
    <t>Joelho o</t>
  </si>
  <si>
    <t xml:space="preserve">Limpeza final </t>
  </si>
  <si>
    <t>Engenheiro civil</t>
  </si>
  <si>
    <t xml:space="preserve">Encarregado geral </t>
  </si>
  <si>
    <t xml:space="preserve">Vigia diurno </t>
  </si>
  <si>
    <t>Consultoria</t>
  </si>
  <si>
    <t>Limpeza i</t>
  </si>
  <si>
    <t xml:space="preserve">Delimitação </t>
  </si>
  <si>
    <t>Apicoamento</t>
  </si>
  <si>
    <t xml:space="preserve">Limpeza </t>
  </si>
  <si>
    <t>Substituição</t>
  </si>
  <si>
    <t>Hidrojateamento</t>
  </si>
  <si>
    <t>reconstituição</t>
  </si>
  <si>
    <t>Cura a</t>
  </si>
  <si>
    <t xml:space="preserve">Cura </t>
  </si>
  <si>
    <t>Tratamento</t>
  </si>
  <si>
    <t xml:space="preserve">Costura </t>
  </si>
  <si>
    <t xml:space="preserve">PONTO </t>
  </si>
  <si>
    <t>PONTO</t>
  </si>
  <si>
    <t xml:space="preserve">ASSENTO </t>
  </si>
  <si>
    <t xml:space="preserve">LAVATÓRIO </t>
  </si>
  <si>
    <t xml:space="preserve">TORNEIRA </t>
  </si>
  <si>
    <t>DUCHA</t>
  </si>
  <si>
    <t>BARRA</t>
  </si>
  <si>
    <t xml:space="preserve">BARRA </t>
  </si>
  <si>
    <t>BARRA )</t>
  </si>
  <si>
    <t>DISPENSER</t>
  </si>
  <si>
    <t xml:space="preserve">SABONETEIRA </t>
  </si>
  <si>
    <t>PAPELEIRA</t>
  </si>
  <si>
    <t>ESPELHO</t>
  </si>
  <si>
    <t>KIT DE PORTA</t>
  </si>
  <si>
    <t>FECHADURA</t>
  </si>
  <si>
    <t xml:space="preserve">REVESTIMENTO  </t>
  </si>
  <si>
    <t xml:space="preserve">ALARME </t>
  </si>
  <si>
    <t xml:space="preserve">LUMINÁRIA </t>
  </si>
  <si>
    <t xml:space="preserve">JOELHO </t>
  </si>
  <si>
    <t>ADAPTADOR</t>
  </si>
  <si>
    <t xml:space="preserve">REGISTRO </t>
  </si>
  <si>
    <t xml:space="preserve">BUCHA </t>
  </si>
  <si>
    <t>JOELHO</t>
  </si>
  <si>
    <t>TUBO</t>
  </si>
  <si>
    <t>RASGO 5</t>
  </si>
  <si>
    <t>CAIXA</t>
  </si>
  <si>
    <t xml:space="preserve">ANEL </t>
  </si>
  <si>
    <t>TÊ</t>
  </si>
  <si>
    <t xml:space="preserve">REDUÇÃO </t>
  </si>
  <si>
    <t>JOELHOL</t>
  </si>
  <si>
    <t>JUNÇÃO</t>
  </si>
  <si>
    <t xml:space="preserve">ENCHIMENTO </t>
  </si>
  <si>
    <t xml:space="preserve">TUBO </t>
  </si>
  <si>
    <t>RASGO</t>
  </si>
  <si>
    <t>VASO SANITARIO</t>
  </si>
  <si>
    <t>Mão de Obra Indireta e Consultoria</t>
  </si>
  <si>
    <t>Escarificação</t>
  </si>
  <si>
    <t>ED-50737 + GRANITO</t>
  </si>
  <si>
    <r>
      <rPr>
        <sz val="8"/>
        <rFont val="Calibri"/>
        <family val="2"/>
        <scheme val="minor"/>
      </rPr>
      <t>89957</t>
    </r>
  </si>
  <si>
    <r>
      <rPr>
        <sz val="8"/>
        <rFont val="Calibri"/>
        <family val="2"/>
        <scheme val="minor"/>
      </rPr>
      <t>INST-ESG-005</t>
    </r>
  </si>
  <si>
    <r>
      <rPr>
        <sz val="8"/>
        <rFont val="Calibri"/>
        <family val="2"/>
        <scheme val="minor"/>
      </rPr>
      <t>93128</t>
    </r>
  </si>
  <si>
    <r>
      <rPr>
        <sz val="8"/>
        <rFont val="Calibri"/>
        <family val="2"/>
        <scheme val="minor"/>
      </rPr>
      <t>93144</t>
    </r>
  </si>
  <si>
    <r>
      <rPr>
        <sz val="8"/>
        <rFont val="Calibri"/>
        <family val="2"/>
        <scheme val="minor"/>
      </rPr>
      <t>93141</t>
    </r>
  </si>
  <si>
    <r>
      <rPr>
        <sz val="8"/>
        <rFont val="Calibri"/>
        <family val="2"/>
        <scheme val="minor"/>
      </rPr>
      <t>ACE-ASS-015</t>
    </r>
  </si>
  <si>
    <r>
      <rPr>
        <sz val="8"/>
        <rFont val="Calibri"/>
        <family val="2"/>
        <scheme val="minor"/>
      </rPr>
      <t>MET-DUC-005</t>
    </r>
  </si>
  <si>
    <r>
      <rPr>
        <sz val="8"/>
        <rFont val="Calibri"/>
        <family val="2"/>
        <scheme val="minor"/>
      </rPr>
      <t>100872</t>
    </r>
  </si>
  <si>
    <r>
      <rPr>
        <sz val="8"/>
        <rFont val="Calibri"/>
        <family val="2"/>
        <scheme val="minor"/>
      </rPr>
      <t>ACE-BAR-020</t>
    </r>
  </si>
  <si>
    <r>
      <rPr>
        <sz val="8"/>
        <rFont val="Calibri"/>
        <family val="2"/>
        <scheme val="minor"/>
      </rPr>
      <t>ACE-ALC-010</t>
    </r>
  </si>
  <si>
    <r>
      <rPr>
        <sz val="8"/>
        <rFont val="Calibri"/>
        <family val="2"/>
        <scheme val="minor"/>
      </rPr>
      <t>ACE-SAB-030</t>
    </r>
  </si>
  <si>
    <r>
      <rPr>
        <sz val="8"/>
        <rFont val="Calibri"/>
        <family val="2"/>
        <scheme val="minor"/>
      </rPr>
      <t>95544</t>
    </r>
  </si>
  <si>
    <r>
      <rPr>
        <sz val="8"/>
        <rFont val="Calibri"/>
        <family val="2"/>
        <scheme val="minor"/>
      </rPr>
      <t>VID-ESP-005</t>
    </r>
  </si>
  <si>
    <r>
      <rPr>
        <sz val="8"/>
        <rFont val="Calibri"/>
        <family val="2"/>
        <scheme val="minor"/>
      </rPr>
      <t>CP-REVEST PORTA</t>
    </r>
  </si>
  <si>
    <r>
      <rPr>
        <sz val="8"/>
        <rFont val="Calibri"/>
        <family val="2"/>
        <scheme val="minor"/>
      </rPr>
      <t>ED-13357</t>
    </r>
  </si>
  <si>
    <r>
      <rPr>
        <sz val="8"/>
        <rFont val="Calibri"/>
        <family val="2"/>
        <scheme val="minor"/>
      </rPr>
      <t>89987</t>
    </r>
  </si>
  <si>
    <r>
      <rPr>
        <sz val="8"/>
        <rFont val="Calibri"/>
        <family val="2"/>
        <scheme val="minor"/>
      </rPr>
      <t>89383</t>
    </r>
  </si>
  <si>
    <r>
      <rPr>
        <sz val="8"/>
        <rFont val="Calibri"/>
        <family val="2"/>
        <scheme val="minor"/>
      </rPr>
      <t>89709</t>
    </r>
  </si>
  <si>
    <t>Demolições</t>
  </si>
  <si>
    <t>Alvenarias</t>
  </si>
  <si>
    <t>Instalações Hidro-sanitárias e Eletricas</t>
  </si>
  <si>
    <t>Limpeza final</t>
  </si>
  <si>
    <t>1ª ETAPA
AFERIÇÃO</t>
  </si>
  <si>
    <t>2ª ETAPA
AFERIÇÃO</t>
  </si>
  <si>
    <t>3ª ETAPA
AFERIÇÃO</t>
  </si>
  <si>
    <t>4ª ETAPA
AFERIÇÃO</t>
  </si>
  <si>
    <t>Vigia noturno</t>
  </si>
  <si>
    <t>Valor com BDI ITENS 14.1 a 14.3 proporcional em cada etapa</t>
  </si>
  <si>
    <t>VALOR TOTAL PREVISTO PARA AFERIÇÃO EM CADA ETAPA</t>
  </si>
  <si>
    <t>PERCENTUAL PREVISTO EM CADA ETAPA</t>
  </si>
  <si>
    <t>VALOR COM BDI, EXCLUIDOS ITENS 14.1 A 14.3</t>
  </si>
  <si>
    <t>REFORMA COM RECONSTITUIÇÃO DO TÉRREO DA SEDE DA VARA DO TRABALHO DE ITAJUBÁ</t>
  </si>
  <si>
    <t>Definição de serviços unitários factíveis na execução</t>
  </si>
  <si>
    <r>
      <rPr>
        <b/>
        <sz val="11"/>
        <color rgb="FFFF0000"/>
        <rFont val="Calibri"/>
        <family val="2"/>
        <scheme val="minor"/>
      </rPr>
      <t>PROPOSTA DO CRONOGRAMA FÍSICO FINANCEIRO EM 4 ETAPAS</t>
    </r>
    <r>
      <rPr>
        <b/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</si>
</sst>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.000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6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sz val="8"/>
      <name val="Calibri 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26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0" fillId="0" borderId="3" xfId="0" applyBorder="1"/>
    <xf numFmtId="0" fontId="0" fillId="0" borderId="4" xfId="0" applyBorder="1"/>
    <xf numFmtId="17" fontId="5" fillId="0" borderId="3" xfId="0" quotePrefix="1" applyNumberFormat="1" applyFont="1" applyBorder="1" applyAlignment="1">
      <alignment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0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vertical="center"/>
    </xf>
    <xf numFmtId="164" fontId="0" fillId="0" borderId="3" xfId="0" applyNumberFormat="1" applyBorder="1"/>
    <xf numFmtId="0" fontId="3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vertical="center"/>
    </xf>
    <xf numFmtId="164" fontId="3" fillId="2" borderId="3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64" fontId="15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164" fontId="15" fillId="0" borderId="3" xfId="0" quotePrefix="1" applyNumberFormat="1" applyFont="1" applyBorder="1" applyAlignment="1">
      <alignment horizontal="center" vertical="center"/>
    </xf>
    <xf numFmtId="0" fontId="7" fillId="0" borderId="3" xfId="0" quotePrefix="1" applyFont="1" applyBorder="1" applyAlignment="1">
      <alignment horizontal="center" vertical="center"/>
    </xf>
    <xf numFmtId="164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49" fontId="15" fillId="0" borderId="3" xfId="0" quotePrefix="1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wrapText="1"/>
    </xf>
    <xf numFmtId="2" fontId="7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7" fillId="2" borderId="3" xfId="0" quotePrefix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6" fillId="0" borderId="3" xfId="0" applyFont="1" applyBorder="1" applyAlignment="1">
      <alignment horizontal="left" wrapText="1"/>
    </xf>
    <xf numFmtId="0" fontId="12" fillId="0" borderId="3" xfId="0" applyFont="1" applyBorder="1" applyAlignment="1">
      <alignment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left"/>
    </xf>
    <xf numFmtId="0" fontId="15" fillId="2" borderId="3" xfId="0" applyFont="1" applyFill="1" applyBorder="1" applyAlignment="1">
      <alignment wrapText="1"/>
    </xf>
    <xf numFmtId="0" fontId="15" fillId="0" borderId="3" xfId="0" applyFont="1" applyBorder="1" applyAlignment="1">
      <alignment wrapText="1"/>
    </xf>
    <xf numFmtId="0" fontId="8" fillId="0" borderId="3" xfId="0" applyFont="1" applyBorder="1" applyAlignment="1" applyProtection="1">
      <alignment vertical="center" wrapText="1"/>
      <protection locked="0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right" vertical="center" wrapText="1"/>
    </xf>
    <xf numFmtId="0" fontId="15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 vertical="center" wrapText="1"/>
    </xf>
    <xf numFmtId="0" fontId="15" fillId="2" borderId="3" xfId="0" applyFont="1" applyFill="1" applyBorder="1" applyAlignment="1">
      <alignment horizontal="justify" vertical="center" wrapText="1"/>
    </xf>
    <xf numFmtId="0" fontId="14" fillId="2" borderId="3" xfId="0" applyFont="1" applyFill="1" applyBorder="1" applyAlignment="1">
      <alignment horizontal="justify" vertical="center" wrapText="1"/>
    </xf>
    <xf numFmtId="0" fontId="14" fillId="0" borderId="3" xfId="0" quotePrefix="1" applyFont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justify" vertical="center" wrapText="1"/>
    </xf>
    <xf numFmtId="43" fontId="0" fillId="0" borderId="3" xfId="0" applyNumberFormat="1" applyBorder="1"/>
    <xf numFmtId="43" fontId="0" fillId="0" borderId="4" xfId="0" applyNumberFormat="1" applyBorder="1"/>
    <xf numFmtId="164" fontId="3" fillId="0" borderId="3" xfId="0" applyNumberFormat="1" applyFont="1" applyBorder="1"/>
    <xf numFmtId="164" fontId="5" fillId="0" borderId="3" xfId="0" applyNumberFormat="1" applyFont="1" applyBorder="1"/>
    <xf numFmtId="43" fontId="1" fillId="0" borderId="3" xfId="0" applyNumberFormat="1" applyFont="1" applyBorder="1"/>
    <xf numFmtId="43" fontId="1" fillId="0" borderId="4" xfId="0" applyNumberFormat="1" applyFont="1" applyBorder="1"/>
    <xf numFmtId="164" fontId="2" fillId="0" borderId="6" xfId="0" applyNumberFormat="1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  <xf numFmtId="10" fontId="2" fillId="0" borderId="6" xfId="2" applyNumberFormat="1" applyFont="1" applyBorder="1" applyAlignment="1">
      <alignment horizontal="center" vertical="center"/>
    </xf>
    <xf numFmtId="10" fontId="2" fillId="0" borderId="7" xfId="2" applyNumberFormat="1" applyFont="1" applyBorder="1" applyAlignment="1">
      <alignment horizontal="center" vertical="center"/>
    </xf>
    <xf numFmtId="164" fontId="1" fillId="0" borderId="3" xfId="0" applyNumberFormat="1" applyFont="1" applyBorder="1"/>
    <xf numFmtId="165" fontId="10" fillId="0" borderId="3" xfId="0" applyNumberFormat="1" applyFont="1" applyBorder="1" applyAlignment="1">
      <alignment vertical="center"/>
    </xf>
    <xf numFmtId="43" fontId="19" fillId="0" borderId="3" xfId="1" applyFont="1" applyBorder="1"/>
    <xf numFmtId="43" fontId="19" fillId="0" borderId="4" xfId="1" applyFont="1" applyBorder="1"/>
    <xf numFmtId="0" fontId="19" fillId="0" borderId="3" xfId="0" applyFont="1" applyBorder="1"/>
    <xf numFmtId="0" fontId="19" fillId="0" borderId="4" xfId="0" applyFont="1" applyBorder="1"/>
    <xf numFmtId="43" fontId="19" fillId="0" borderId="3" xfId="1" applyFont="1" applyBorder="1" applyAlignment="1">
      <alignment horizontal="center" vertical="center"/>
    </xf>
    <xf numFmtId="43" fontId="19" fillId="0" borderId="4" xfId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164" fontId="7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3"/>
  <sheetViews>
    <sheetView tabSelected="1" topLeftCell="A21" workbookViewId="0">
      <selection activeCell="U18" sqref="U18"/>
    </sheetView>
  </sheetViews>
  <sheetFormatPr defaultRowHeight="15"/>
  <cols>
    <col min="2" max="3" width="10.7109375" customWidth="1"/>
    <col min="4" max="4" width="0" hidden="1" customWidth="1"/>
    <col min="7" max="8" width="15.7109375" customWidth="1"/>
    <col min="9" max="9" width="7.7109375" customWidth="1"/>
    <col min="10" max="12" width="13.28515625" customWidth="1"/>
    <col min="13" max="16" width="12.28515625" customWidth="1"/>
  </cols>
  <sheetData>
    <row r="1" spans="1:16" ht="24.95" customHeight="1">
      <c r="A1" s="12" t="s">
        <v>556</v>
      </c>
      <c r="B1" s="7"/>
      <c r="C1" s="7"/>
      <c r="D1" s="13" t="s">
        <v>135</v>
      </c>
      <c r="E1" s="10"/>
      <c r="F1" s="10"/>
      <c r="G1" s="14"/>
      <c r="H1" s="15"/>
      <c r="I1" s="16"/>
      <c r="J1" s="16"/>
      <c r="K1" s="15"/>
      <c r="L1" s="8"/>
      <c r="M1" s="8"/>
      <c r="N1" s="8"/>
      <c r="O1" s="8"/>
      <c r="P1" s="9"/>
    </row>
    <row r="2" spans="1:16" ht="24.95" customHeight="1">
      <c r="A2" s="123" t="s">
        <v>558</v>
      </c>
      <c r="B2" s="109"/>
      <c r="C2" s="109"/>
      <c r="D2" s="109"/>
      <c r="E2" s="109"/>
      <c r="F2" s="109"/>
      <c r="G2" s="109"/>
      <c r="H2" s="124"/>
      <c r="I2" s="16"/>
      <c r="J2" s="16"/>
      <c r="K2" s="11"/>
      <c r="L2" s="8"/>
      <c r="M2" s="125" t="s">
        <v>547</v>
      </c>
      <c r="N2" s="125" t="s">
        <v>548</v>
      </c>
      <c r="O2" s="125" t="s">
        <v>549</v>
      </c>
      <c r="P2" s="118" t="s">
        <v>550</v>
      </c>
    </row>
    <row r="3" spans="1:16" ht="30" customHeight="1">
      <c r="A3" s="17" t="s">
        <v>0</v>
      </c>
      <c r="B3" s="1" t="s">
        <v>124</v>
      </c>
      <c r="C3" s="1" t="s">
        <v>1</v>
      </c>
      <c r="D3" s="1" t="s">
        <v>125</v>
      </c>
      <c r="E3" s="1" t="s">
        <v>2</v>
      </c>
      <c r="F3" s="4" t="s">
        <v>9</v>
      </c>
      <c r="G3" s="2" t="s">
        <v>8</v>
      </c>
      <c r="H3" s="5" t="s">
        <v>7</v>
      </c>
      <c r="I3" s="3" t="s">
        <v>121</v>
      </c>
      <c r="J3" s="2" t="s">
        <v>122</v>
      </c>
      <c r="K3" s="5" t="s">
        <v>123</v>
      </c>
      <c r="L3" s="8"/>
      <c r="M3" s="125"/>
      <c r="N3" s="125"/>
      <c r="O3" s="125"/>
      <c r="P3" s="118"/>
    </row>
    <row r="4" spans="1:16" ht="15.75">
      <c r="A4" s="18">
        <v>1</v>
      </c>
      <c r="B4" s="112" t="s">
        <v>89</v>
      </c>
      <c r="C4" s="112"/>
      <c r="D4" s="19"/>
      <c r="E4" s="20"/>
      <c r="F4" s="21"/>
      <c r="G4" s="22"/>
      <c r="H4" s="22"/>
      <c r="I4" s="102">
        <v>1.2807999999999999</v>
      </c>
      <c r="J4" s="22"/>
      <c r="K4" s="22"/>
      <c r="L4" s="101">
        <f>SUM(K5:K14)</f>
        <v>30019.732379619756</v>
      </c>
      <c r="M4" s="8"/>
      <c r="N4" s="8"/>
      <c r="O4" s="8"/>
      <c r="P4" s="9"/>
    </row>
    <row r="5" spans="1:16">
      <c r="A5" s="24" t="s">
        <v>10</v>
      </c>
      <c r="B5" s="25" t="s">
        <v>127</v>
      </c>
      <c r="C5" s="26" t="s">
        <v>366</v>
      </c>
      <c r="D5" s="27" t="s">
        <v>126</v>
      </c>
      <c r="E5" s="28" t="s">
        <v>84</v>
      </c>
      <c r="F5" s="29">
        <v>0.52</v>
      </c>
      <c r="G5" s="30">
        <f>SUM(H6:H219)</f>
        <v>572610.60094000003</v>
      </c>
      <c r="H5" s="31">
        <f>G5*0.005</f>
        <v>2863.0530047000002</v>
      </c>
      <c r="I5" s="31"/>
      <c r="J5" s="31">
        <f>G5*$I$4</f>
        <v>733399.65768395201</v>
      </c>
      <c r="K5" s="31">
        <f>J5*0.005</f>
        <v>3666.9982884197602</v>
      </c>
      <c r="L5" s="8"/>
      <c r="M5" s="103">
        <f>K5*0.25</f>
        <v>916.74957210494006</v>
      </c>
      <c r="N5" s="103">
        <f>K5*0.25</f>
        <v>916.74957210494006</v>
      </c>
      <c r="O5" s="103">
        <f>K5*0.25</f>
        <v>916.74957210494006</v>
      </c>
      <c r="P5" s="104">
        <f>K5*0.25</f>
        <v>916.74957210494006</v>
      </c>
    </row>
    <row r="6" spans="1:16">
      <c r="A6" s="32" t="s">
        <v>81</v>
      </c>
      <c r="B6" s="33" t="s">
        <v>128</v>
      </c>
      <c r="C6" s="6" t="s">
        <v>367</v>
      </c>
      <c r="D6" s="34" t="s">
        <v>126</v>
      </c>
      <c r="E6" s="35" t="s">
        <v>55</v>
      </c>
      <c r="F6" s="36">
        <v>3</v>
      </c>
      <c r="G6" s="22">
        <v>700.55</v>
      </c>
      <c r="H6" s="22">
        <f>F6*G6</f>
        <v>2101.6499999999996</v>
      </c>
      <c r="I6" s="22"/>
      <c r="J6" s="22">
        <f>G6*$I$4</f>
        <v>897.26443999999992</v>
      </c>
      <c r="K6" s="22">
        <f>F6*J6</f>
        <v>2691.7933199999998</v>
      </c>
      <c r="L6" s="8"/>
      <c r="M6" s="103">
        <f>K6*0.5</f>
        <v>1345.8966599999999</v>
      </c>
      <c r="N6" s="103"/>
      <c r="O6" s="103"/>
      <c r="P6" s="104">
        <f>K6*0.5</f>
        <v>1345.8966599999999</v>
      </c>
    </row>
    <row r="7" spans="1:16">
      <c r="A7" s="32" t="s">
        <v>82</v>
      </c>
      <c r="B7" s="33" t="s">
        <v>129</v>
      </c>
      <c r="C7" s="6" t="s">
        <v>368</v>
      </c>
      <c r="D7" s="34" t="s">
        <v>126</v>
      </c>
      <c r="E7" s="37" t="s">
        <v>11</v>
      </c>
      <c r="F7" s="36">
        <v>4</v>
      </c>
      <c r="G7" s="38">
        <v>681.12</v>
      </c>
      <c r="H7" s="38">
        <f>F7*G7</f>
        <v>2724.48</v>
      </c>
      <c r="I7" s="38"/>
      <c r="J7" s="22">
        <f t="shared" ref="J7:J73" si="0">G7*$I$4</f>
        <v>872.37849599999993</v>
      </c>
      <c r="K7" s="22">
        <f t="shared" ref="K7:K73" si="1">F7*J7</f>
        <v>3489.5139839999997</v>
      </c>
      <c r="L7" s="8"/>
      <c r="M7" s="103">
        <f>K7*0.25</f>
        <v>872.37849599999993</v>
      </c>
      <c r="N7" s="103">
        <f>K7*0.25</f>
        <v>872.37849599999993</v>
      </c>
      <c r="O7" s="103">
        <f>K7*0.25</f>
        <v>872.37849599999993</v>
      </c>
      <c r="P7" s="104">
        <f>K7*0.25</f>
        <v>872.37849599999993</v>
      </c>
    </row>
    <row r="8" spans="1:16">
      <c r="A8" s="32" t="s">
        <v>83</v>
      </c>
      <c r="B8" s="33" t="s">
        <v>130</v>
      </c>
      <c r="C8" s="6" t="s">
        <v>369</v>
      </c>
      <c r="D8" s="34" t="s">
        <v>126</v>
      </c>
      <c r="E8" s="37" t="s">
        <v>11</v>
      </c>
      <c r="F8" s="36">
        <v>4</v>
      </c>
      <c r="G8" s="38">
        <v>788.11</v>
      </c>
      <c r="H8" s="38">
        <f t="shared" ref="H8:H14" si="2">F8*G8</f>
        <v>3152.44</v>
      </c>
      <c r="I8" s="38"/>
      <c r="J8" s="22">
        <f>G8*$I$4</f>
        <v>1009.411288</v>
      </c>
      <c r="K8" s="22">
        <f>F8*J8</f>
        <v>4037.6451520000001</v>
      </c>
      <c r="L8" s="8"/>
      <c r="M8" s="103">
        <f>K8*0.25</f>
        <v>1009.411288</v>
      </c>
      <c r="N8" s="103">
        <f>K8*0.25</f>
        <v>1009.411288</v>
      </c>
      <c r="O8" s="103">
        <f>K8*0.25</f>
        <v>1009.411288</v>
      </c>
      <c r="P8" s="104">
        <f>K8*0.25</f>
        <v>1009.411288</v>
      </c>
    </row>
    <row r="9" spans="1:16">
      <c r="A9" s="32" t="s">
        <v>85</v>
      </c>
      <c r="B9" s="33" t="s">
        <v>131</v>
      </c>
      <c r="C9" s="6" t="s">
        <v>368</v>
      </c>
      <c r="D9" s="34" t="s">
        <v>126</v>
      </c>
      <c r="E9" s="37" t="s">
        <v>11</v>
      </c>
      <c r="F9" s="36">
        <v>4</v>
      </c>
      <c r="G9" s="38">
        <v>601.37</v>
      </c>
      <c r="H9" s="38">
        <f t="shared" si="2"/>
        <v>2405.48</v>
      </c>
      <c r="I9" s="38"/>
      <c r="J9" s="22">
        <f t="shared" si="0"/>
        <v>770.23469599999999</v>
      </c>
      <c r="K9" s="22">
        <f t="shared" si="1"/>
        <v>3080.9387839999999</v>
      </c>
      <c r="L9" s="8"/>
      <c r="M9" s="103">
        <f>K9*0.25</f>
        <v>770.23469599999999</v>
      </c>
      <c r="N9" s="103">
        <f>K9*0.25</f>
        <v>770.23469599999999</v>
      </c>
      <c r="O9" s="103">
        <f>K9*0.25</f>
        <v>770.23469599999999</v>
      </c>
      <c r="P9" s="104">
        <f>K9*0.25</f>
        <v>770.23469599999999</v>
      </c>
    </row>
    <row r="10" spans="1:16">
      <c r="A10" s="32" t="s">
        <v>86</v>
      </c>
      <c r="B10" s="33" t="s">
        <v>132</v>
      </c>
      <c r="C10" s="39" t="s">
        <v>370</v>
      </c>
      <c r="D10" s="34" t="s">
        <v>126</v>
      </c>
      <c r="E10" s="37" t="s">
        <v>55</v>
      </c>
      <c r="F10" s="36">
        <v>1</v>
      </c>
      <c r="G10" s="38">
        <v>312.5</v>
      </c>
      <c r="H10" s="38">
        <f t="shared" si="2"/>
        <v>312.5</v>
      </c>
      <c r="I10" s="38"/>
      <c r="J10" s="22">
        <f t="shared" si="0"/>
        <v>400.25</v>
      </c>
      <c r="K10" s="22">
        <f t="shared" si="1"/>
        <v>400.25</v>
      </c>
      <c r="L10" s="8"/>
      <c r="M10" s="103">
        <f>K10*1</f>
        <v>400.25</v>
      </c>
      <c r="N10" s="103"/>
      <c r="O10" s="103"/>
      <c r="P10" s="104"/>
    </row>
    <row r="11" spans="1:16">
      <c r="A11" s="32" t="s">
        <v>87</v>
      </c>
      <c r="B11" s="33" t="s">
        <v>133</v>
      </c>
      <c r="C11" s="6" t="s">
        <v>371</v>
      </c>
      <c r="D11" s="34" t="s">
        <v>126</v>
      </c>
      <c r="E11" s="37" t="s">
        <v>55</v>
      </c>
      <c r="F11" s="36">
        <v>1</v>
      </c>
      <c r="G11" s="38">
        <v>1048.81</v>
      </c>
      <c r="H11" s="38">
        <f t="shared" si="2"/>
        <v>1048.81</v>
      </c>
      <c r="I11" s="38"/>
      <c r="J11" s="22">
        <f t="shared" si="0"/>
        <v>1343.315848</v>
      </c>
      <c r="K11" s="22">
        <f t="shared" si="1"/>
        <v>1343.315848</v>
      </c>
      <c r="L11" s="8"/>
      <c r="M11" s="103">
        <f>K11*1</f>
        <v>1343.315848</v>
      </c>
      <c r="N11" s="103"/>
      <c r="O11" s="103"/>
      <c r="P11" s="104"/>
    </row>
    <row r="12" spans="1:16">
      <c r="A12" s="32" t="s">
        <v>90</v>
      </c>
      <c r="B12" s="40" t="s">
        <v>320</v>
      </c>
      <c r="C12" s="39" t="s">
        <v>372</v>
      </c>
      <c r="D12" s="34" t="s">
        <v>139</v>
      </c>
      <c r="E12" s="37" t="s">
        <v>4</v>
      </c>
      <c r="F12" s="36">
        <v>53.49</v>
      </c>
      <c r="G12" s="38">
        <v>158</v>
      </c>
      <c r="H12" s="38">
        <f t="shared" si="2"/>
        <v>8451.42</v>
      </c>
      <c r="I12" s="38"/>
      <c r="J12" s="22">
        <f t="shared" si="0"/>
        <v>202.3664</v>
      </c>
      <c r="K12" s="22">
        <f t="shared" si="1"/>
        <v>10824.578735999999</v>
      </c>
      <c r="L12" s="8"/>
      <c r="M12" s="103">
        <f>K12*1</f>
        <v>10824.578735999999</v>
      </c>
      <c r="N12" s="103"/>
      <c r="O12" s="103"/>
      <c r="P12" s="104"/>
    </row>
    <row r="13" spans="1:16">
      <c r="A13" s="32" t="s">
        <v>91</v>
      </c>
      <c r="B13" s="33" t="s">
        <v>134</v>
      </c>
      <c r="C13" s="6" t="s">
        <v>373</v>
      </c>
      <c r="D13" s="34" t="s">
        <v>126</v>
      </c>
      <c r="E13" s="37" t="s">
        <v>4</v>
      </c>
      <c r="F13" s="36">
        <v>0.7</v>
      </c>
      <c r="G13" s="38">
        <v>206.42</v>
      </c>
      <c r="H13" s="38">
        <f t="shared" si="2"/>
        <v>144.49399999999997</v>
      </c>
      <c r="I13" s="38"/>
      <c r="J13" s="22">
        <f t="shared" si="0"/>
        <v>264.38273599999997</v>
      </c>
      <c r="K13" s="22">
        <f t="shared" si="1"/>
        <v>185.06791519999996</v>
      </c>
      <c r="L13" s="8"/>
      <c r="M13" s="103">
        <f>K13*1</f>
        <v>185.06791519999996</v>
      </c>
      <c r="N13" s="103"/>
      <c r="O13" s="103"/>
      <c r="P13" s="104"/>
    </row>
    <row r="14" spans="1:16">
      <c r="A14" s="32" t="s">
        <v>92</v>
      </c>
      <c r="B14" s="33" t="s">
        <v>120</v>
      </c>
      <c r="C14" s="39" t="s">
        <v>88</v>
      </c>
      <c r="D14" s="34" t="s">
        <v>120</v>
      </c>
      <c r="E14" s="41" t="s">
        <v>55</v>
      </c>
      <c r="F14" s="36">
        <v>1</v>
      </c>
      <c r="G14" s="38">
        <v>233.94</v>
      </c>
      <c r="H14" s="38">
        <f t="shared" si="2"/>
        <v>233.94</v>
      </c>
      <c r="I14" s="38"/>
      <c r="J14" s="22">
        <f t="shared" si="0"/>
        <v>299.63035199999996</v>
      </c>
      <c r="K14" s="22">
        <f t="shared" si="1"/>
        <v>299.63035199999996</v>
      </c>
      <c r="L14" s="8"/>
      <c r="M14" s="103">
        <f>K14*0.5</f>
        <v>149.81517599999998</v>
      </c>
      <c r="N14" s="103"/>
      <c r="O14" s="103"/>
      <c r="P14" s="104">
        <f>K14*0.5</f>
        <v>149.81517599999998</v>
      </c>
    </row>
    <row r="15" spans="1:16" ht="15.75">
      <c r="A15" s="18">
        <v>2</v>
      </c>
      <c r="B15" s="111" t="s">
        <v>543</v>
      </c>
      <c r="C15" s="111"/>
      <c r="D15" s="42"/>
      <c r="E15" s="43"/>
      <c r="F15" s="44"/>
      <c r="G15" s="42"/>
      <c r="H15" s="42"/>
      <c r="I15" s="42"/>
      <c r="J15" s="22"/>
      <c r="K15" s="42"/>
      <c r="L15" s="101">
        <f>SUM(K16:K26)</f>
        <v>17940.02458392</v>
      </c>
      <c r="M15" s="105"/>
      <c r="N15" s="105"/>
      <c r="O15" s="105"/>
      <c r="P15" s="106"/>
    </row>
    <row r="16" spans="1:16">
      <c r="A16" s="32" t="s">
        <v>12</v>
      </c>
      <c r="B16" s="45" t="s">
        <v>357</v>
      </c>
      <c r="C16" s="6" t="s">
        <v>374</v>
      </c>
      <c r="D16" s="34" t="s">
        <v>139</v>
      </c>
      <c r="E16" s="35" t="s">
        <v>6</v>
      </c>
      <c r="F16" s="36">
        <v>30.69</v>
      </c>
      <c r="G16" s="38">
        <v>97.23</v>
      </c>
      <c r="H16" s="38">
        <f t="shared" ref="H16:H26" si="3">F16*G16</f>
        <v>2983.9887000000003</v>
      </c>
      <c r="I16" s="38"/>
      <c r="J16" s="22">
        <f t="shared" si="0"/>
        <v>124.532184</v>
      </c>
      <c r="K16" s="22">
        <f t="shared" si="1"/>
        <v>3821.8927269600003</v>
      </c>
      <c r="L16" s="8"/>
      <c r="M16" s="103">
        <f t="shared" ref="M16:M26" si="4">K16*0.5</f>
        <v>1910.9463634800002</v>
      </c>
      <c r="N16" s="103">
        <f t="shared" ref="N16:N26" si="5">K16*0.5</f>
        <v>1910.9463634800002</v>
      </c>
      <c r="O16" s="103"/>
      <c r="P16" s="104"/>
    </row>
    <row r="17" spans="1:16">
      <c r="A17" s="32" t="s">
        <v>13</v>
      </c>
      <c r="B17" s="46" t="s">
        <v>136</v>
      </c>
      <c r="C17" s="6" t="s">
        <v>375</v>
      </c>
      <c r="D17" s="34" t="s">
        <v>139</v>
      </c>
      <c r="E17" s="35" t="s">
        <v>6</v>
      </c>
      <c r="F17" s="36">
        <v>33.71</v>
      </c>
      <c r="G17" s="38">
        <v>42.72</v>
      </c>
      <c r="H17" s="38">
        <f t="shared" si="3"/>
        <v>1440.0912000000001</v>
      </c>
      <c r="I17" s="38"/>
      <c r="J17" s="22">
        <f t="shared" si="0"/>
        <v>54.715775999999998</v>
      </c>
      <c r="K17" s="22">
        <f t="shared" si="1"/>
        <v>1844.4688089599999</v>
      </c>
      <c r="L17" s="8"/>
      <c r="M17" s="103">
        <f t="shared" si="4"/>
        <v>922.23440447999997</v>
      </c>
      <c r="N17" s="103">
        <f t="shared" si="5"/>
        <v>922.23440447999997</v>
      </c>
      <c r="O17" s="103"/>
      <c r="P17" s="104"/>
    </row>
    <row r="18" spans="1:16" ht="15" customHeight="1">
      <c r="A18" s="32" t="s">
        <v>14</v>
      </c>
      <c r="B18" s="47" t="s">
        <v>137</v>
      </c>
      <c r="C18" s="6" t="s">
        <v>376</v>
      </c>
      <c r="D18" s="48" t="s">
        <v>322</v>
      </c>
      <c r="E18" s="35" t="s">
        <v>4</v>
      </c>
      <c r="F18" s="36">
        <v>41.72</v>
      </c>
      <c r="G18" s="38">
        <v>5.99</v>
      </c>
      <c r="H18" s="38">
        <f t="shared" si="3"/>
        <v>249.90280000000001</v>
      </c>
      <c r="I18" s="38"/>
      <c r="J18" s="22">
        <f t="shared" si="0"/>
        <v>7.6719919999999995</v>
      </c>
      <c r="K18" s="22">
        <f t="shared" si="1"/>
        <v>320.07550623999998</v>
      </c>
      <c r="L18" s="8"/>
      <c r="M18" s="103">
        <f t="shared" si="4"/>
        <v>160.03775311999999</v>
      </c>
      <c r="N18" s="103">
        <f t="shared" si="5"/>
        <v>160.03775311999999</v>
      </c>
      <c r="O18" s="103"/>
      <c r="P18" s="104"/>
    </row>
    <row r="19" spans="1:16" ht="15" customHeight="1">
      <c r="A19" s="32" t="s">
        <v>15</v>
      </c>
      <c r="B19" s="47" t="s">
        <v>76</v>
      </c>
      <c r="C19" s="6" t="s">
        <v>377</v>
      </c>
      <c r="D19" s="48" t="s">
        <v>321</v>
      </c>
      <c r="E19" s="35" t="s">
        <v>4</v>
      </c>
      <c r="F19" s="36">
        <v>6.5</v>
      </c>
      <c r="G19" s="38">
        <v>19.75</v>
      </c>
      <c r="H19" s="38">
        <f t="shared" si="3"/>
        <v>128.375</v>
      </c>
      <c r="I19" s="38"/>
      <c r="J19" s="22">
        <f t="shared" si="0"/>
        <v>25.2958</v>
      </c>
      <c r="K19" s="22">
        <f t="shared" si="1"/>
        <v>164.42269999999999</v>
      </c>
      <c r="L19" s="8"/>
      <c r="M19" s="103">
        <f t="shared" si="4"/>
        <v>82.211349999999996</v>
      </c>
      <c r="N19" s="103">
        <f t="shared" si="5"/>
        <v>82.211349999999996</v>
      </c>
      <c r="O19" s="103"/>
      <c r="P19" s="104"/>
    </row>
    <row r="20" spans="1:16">
      <c r="A20" s="32" t="s">
        <v>23</v>
      </c>
      <c r="B20" s="46" t="s">
        <v>140</v>
      </c>
      <c r="C20" s="6" t="s">
        <v>378</v>
      </c>
      <c r="D20" s="34" t="s">
        <v>139</v>
      </c>
      <c r="E20" s="35" t="s">
        <v>4</v>
      </c>
      <c r="F20" s="36">
        <v>10.5</v>
      </c>
      <c r="G20" s="38">
        <v>7.13</v>
      </c>
      <c r="H20" s="38">
        <f t="shared" si="3"/>
        <v>74.864999999999995</v>
      </c>
      <c r="I20" s="38"/>
      <c r="J20" s="22">
        <f t="shared" si="0"/>
        <v>9.132104</v>
      </c>
      <c r="K20" s="22">
        <f t="shared" si="1"/>
        <v>95.887091999999996</v>
      </c>
      <c r="L20" s="8"/>
      <c r="M20" s="103">
        <f t="shared" si="4"/>
        <v>47.943545999999998</v>
      </c>
      <c r="N20" s="103">
        <f t="shared" si="5"/>
        <v>47.943545999999998</v>
      </c>
      <c r="O20" s="103"/>
      <c r="P20" s="104"/>
    </row>
    <row r="21" spans="1:16">
      <c r="A21" s="32" t="s">
        <v>51</v>
      </c>
      <c r="B21" s="46" t="s">
        <v>141</v>
      </c>
      <c r="C21" s="6" t="s">
        <v>378</v>
      </c>
      <c r="D21" s="34" t="s">
        <v>139</v>
      </c>
      <c r="E21" s="35" t="s">
        <v>4</v>
      </c>
      <c r="F21" s="36">
        <v>12</v>
      </c>
      <c r="G21" s="38">
        <v>11.75</v>
      </c>
      <c r="H21" s="38">
        <f t="shared" si="3"/>
        <v>141</v>
      </c>
      <c r="I21" s="38"/>
      <c r="J21" s="22">
        <f t="shared" si="0"/>
        <v>15.049399999999999</v>
      </c>
      <c r="K21" s="22">
        <f t="shared" si="1"/>
        <v>180.59279999999998</v>
      </c>
      <c r="L21" s="8"/>
      <c r="M21" s="103">
        <f t="shared" si="4"/>
        <v>90.296399999999991</v>
      </c>
      <c r="N21" s="103">
        <f t="shared" si="5"/>
        <v>90.296399999999991</v>
      </c>
      <c r="O21" s="103"/>
      <c r="P21" s="104"/>
    </row>
    <row r="22" spans="1:16">
      <c r="A22" s="32" t="s">
        <v>52</v>
      </c>
      <c r="B22" s="46" t="s">
        <v>142</v>
      </c>
      <c r="C22" s="6" t="s">
        <v>375</v>
      </c>
      <c r="D22" s="34" t="s">
        <v>139</v>
      </c>
      <c r="E22" s="49" t="s">
        <v>4</v>
      </c>
      <c r="F22" s="36">
        <v>31.03</v>
      </c>
      <c r="G22" s="38">
        <v>17.73</v>
      </c>
      <c r="H22" s="38">
        <f t="shared" si="3"/>
        <v>550.16190000000006</v>
      </c>
      <c r="I22" s="38"/>
      <c r="J22" s="22">
        <f t="shared" si="0"/>
        <v>22.708583999999998</v>
      </c>
      <c r="K22" s="22">
        <f t="shared" si="1"/>
        <v>704.64736152</v>
      </c>
      <c r="L22" s="8"/>
      <c r="M22" s="103">
        <f t="shared" si="4"/>
        <v>352.32368076</v>
      </c>
      <c r="N22" s="103">
        <f t="shared" si="5"/>
        <v>352.32368076</v>
      </c>
      <c r="O22" s="103"/>
      <c r="P22" s="104"/>
    </row>
    <row r="23" spans="1:16">
      <c r="A23" s="32" t="s">
        <v>53</v>
      </c>
      <c r="B23" s="46" t="s">
        <v>143</v>
      </c>
      <c r="C23" s="6" t="s">
        <v>374</v>
      </c>
      <c r="D23" s="34" t="s">
        <v>139</v>
      </c>
      <c r="E23" s="49" t="s">
        <v>4</v>
      </c>
      <c r="F23" s="36">
        <v>21.25</v>
      </c>
      <c r="G23" s="38">
        <v>2.54</v>
      </c>
      <c r="H23" s="38">
        <f t="shared" si="3"/>
        <v>53.975000000000001</v>
      </c>
      <c r="I23" s="38"/>
      <c r="J23" s="22">
        <f t="shared" si="0"/>
        <v>3.2532319999999997</v>
      </c>
      <c r="K23" s="22">
        <f t="shared" si="1"/>
        <v>69.131179999999986</v>
      </c>
      <c r="L23" s="8"/>
      <c r="M23" s="103">
        <f t="shared" si="4"/>
        <v>34.565589999999993</v>
      </c>
      <c r="N23" s="103">
        <f t="shared" si="5"/>
        <v>34.565589999999993</v>
      </c>
      <c r="O23" s="103"/>
      <c r="P23" s="104"/>
    </row>
    <row r="24" spans="1:16" ht="15" customHeight="1">
      <c r="A24" s="32" t="s">
        <v>54</v>
      </c>
      <c r="B24" s="47" t="s">
        <v>137</v>
      </c>
      <c r="C24" s="6" t="s">
        <v>523</v>
      </c>
      <c r="D24" s="48" t="s">
        <v>138</v>
      </c>
      <c r="E24" s="35" t="s">
        <v>4</v>
      </c>
      <c r="F24" s="36">
        <v>5.71</v>
      </c>
      <c r="G24" s="38">
        <v>8.77</v>
      </c>
      <c r="H24" s="38">
        <f t="shared" si="3"/>
        <v>50.076699999999995</v>
      </c>
      <c r="I24" s="38"/>
      <c r="J24" s="22">
        <f t="shared" si="0"/>
        <v>11.232615999999998</v>
      </c>
      <c r="K24" s="22">
        <f t="shared" si="1"/>
        <v>64.138237359999991</v>
      </c>
      <c r="L24" s="8"/>
      <c r="M24" s="103">
        <f t="shared" si="4"/>
        <v>32.069118679999995</v>
      </c>
      <c r="N24" s="103">
        <f t="shared" si="5"/>
        <v>32.069118679999995</v>
      </c>
      <c r="O24" s="103"/>
      <c r="P24" s="104"/>
    </row>
    <row r="25" spans="1:16">
      <c r="A25" s="32" t="s">
        <v>56</v>
      </c>
      <c r="B25" s="47" t="s">
        <v>323</v>
      </c>
      <c r="C25" s="6" t="s">
        <v>379</v>
      </c>
      <c r="D25" s="48" t="s">
        <v>126</v>
      </c>
      <c r="E25" s="35" t="s">
        <v>6</v>
      </c>
      <c r="F25" s="36">
        <v>124.08</v>
      </c>
      <c r="G25" s="38">
        <v>19.170000000000002</v>
      </c>
      <c r="H25" s="38">
        <f t="shared" si="3"/>
        <v>2378.6136000000001</v>
      </c>
      <c r="I25" s="38"/>
      <c r="J25" s="22">
        <f t="shared" si="0"/>
        <v>24.552936000000003</v>
      </c>
      <c r="K25" s="22">
        <f t="shared" si="1"/>
        <v>3046.5282988800004</v>
      </c>
      <c r="L25" s="8"/>
      <c r="M25" s="103">
        <f t="shared" si="4"/>
        <v>1523.2641494400002</v>
      </c>
      <c r="N25" s="103">
        <f t="shared" si="5"/>
        <v>1523.2641494400002</v>
      </c>
      <c r="O25" s="103"/>
      <c r="P25" s="104"/>
    </row>
    <row r="26" spans="1:16">
      <c r="A26" s="32" t="s">
        <v>324</v>
      </c>
      <c r="B26" s="47" t="s">
        <v>325</v>
      </c>
      <c r="C26" s="6" t="s">
        <v>379</v>
      </c>
      <c r="D26" s="48" t="s">
        <v>126</v>
      </c>
      <c r="E26" s="35" t="s">
        <v>6</v>
      </c>
      <c r="F26" s="36">
        <v>124.08</v>
      </c>
      <c r="G26" s="38">
        <v>48</v>
      </c>
      <c r="H26" s="38">
        <f t="shared" si="3"/>
        <v>5955.84</v>
      </c>
      <c r="I26" s="38"/>
      <c r="J26" s="22">
        <f t="shared" si="0"/>
        <v>61.478399999999993</v>
      </c>
      <c r="K26" s="22">
        <f t="shared" si="1"/>
        <v>7628.2398719999992</v>
      </c>
      <c r="L26" s="8"/>
      <c r="M26" s="103">
        <f t="shared" si="4"/>
        <v>3814.1199359999996</v>
      </c>
      <c r="N26" s="103">
        <f t="shared" si="5"/>
        <v>3814.1199359999996</v>
      </c>
      <c r="O26" s="103"/>
      <c r="P26" s="104"/>
    </row>
    <row r="27" spans="1:16" ht="15.75">
      <c r="A27" s="18">
        <v>3</v>
      </c>
      <c r="B27" s="111" t="s">
        <v>16</v>
      </c>
      <c r="C27" s="111"/>
      <c r="D27" s="42"/>
      <c r="E27" s="43"/>
      <c r="F27" s="44"/>
      <c r="G27" s="42"/>
      <c r="H27" s="42"/>
      <c r="I27" s="42"/>
      <c r="J27" s="22"/>
      <c r="K27" s="42"/>
      <c r="L27" s="101">
        <f>SUM(K28:K32)</f>
        <v>43454.265152000007</v>
      </c>
      <c r="M27" s="105"/>
      <c r="N27" s="105"/>
      <c r="O27" s="105"/>
      <c r="P27" s="106"/>
    </row>
    <row r="28" spans="1:16">
      <c r="A28" s="32" t="s">
        <v>17</v>
      </c>
      <c r="B28" s="46" t="s">
        <v>144</v>
      </c>
      <c r="C28" s="6" t="s">
        <v>367</v>
      </c>
      <c r="D28" s="34" t="s">
        <v>135</v>
      </c>
      <c r="E28" s="35" t="s">
        <v>55</v>
      </c>
      <c r="F28" s="36">
        <v>1</v>
      </c>
      <c r="G28" s="38">
        <v>20000</v>
      </c>
      <c r="H28" s="38">
        <f>F28*G28</f>
        <v>20000</v>
      </c>
      <c r="I28" s="38"/>
      <c r="J28" s="22">
        <f t="shared" si="0"/>
        <v>25616</v>
      </c>
      <c r="K28" s="22">
        <f t="shared" si="1"/>
        <v>25616</v>
      </c>
      <c r="L28" s="8"/>
      <c r="M28" s="103">
        <f>K28*0.5</f>
        <v>12808</v>
      </c>
      <c r="N28" s="103"/>
      <c r="O28" s="103">
        <f>K28*0.5</f>
        <v>12808</v>
      </c>
      <c r="P28" s="104"/>
    </row>
    <row r="29" spans="1:16">
      <c r="A29" s="32" t="s">
        <v>18</v>
      </c>
      <c r="B29" s="46" t="s">
        <v>145</v>
      </c>
      <c r="C29" s="50" t="s">
        <v>380</v>
      </c>
      <c r="D29" s="34" t="s">
        <v>135</v>
      </c>
      <c r="E29" s="35" t="s">
        <v>3</v>
      </c>
      <c r="F29" s="36">
        <v>36</v>
      </c>
      <c r="G29" s="38">
        <v>328.37</v>
      </c>
      <c r="H29" s="38">
        <f>F29*G29</f>
        <v>11821.32</v>
      </c>
      <c r="I29" s="38"/>
      <c r="J29" s="22">
        <f t="shared" si="0"/>
        <v>420.57629600000001</v>
      </c>
      <c r="K29" s="22">
        <f t="shared" si="1"/>
        <v>15140.746656000001</v>
      </c>
      <c r="L29" s="8"/>
      <c r="M29" s="103">
        <f>K29*0.5</f>
        <v>7570.3733280000006</v>
      </c>
      <c r="N29" s="103">
        <f>K29*0.5</f>
        <v>7570.3733280000006</v>
      </c>
      <c r="O29" s="103"/>
      <c r="P29" s="104"/>
    </row>
    <row r="30" spans="1:16">
      <c r="A30" s="32" t="s">
        <v>19</v>
      </c>
      <c r="B30" s="46" t="s">
        <v>146</v>
      </c>
      <c r="C30" s="51" t="s">
        <v>381</v>
      </c>
      <c r="D30" s="34" t="s">
        <v>139</v>
      </c>
      <c r="E30" s="35" t="s">
        <v>5</v>
      </c>
      <c r="F30" s="36">
        <v>16</v>
      </c>
      <c r="G30" s="38">
        <v>16.079999999999998</v>
      </c>
      <c r="H30" s="38">
        <f>F30*G30</f>
        <v>257.27999999999997</v>
      </c>
      <c r="I30" s="38"/>
      <c r="J30" s="22">
        <f t="shared" si="0"/>
        <v>20.595263999999997</v>
      </c>
      <c r="K30" s="22">
        <f t="shared" si="1"/>
        <v>329.52422399999995</v>
      </c>
      <c r="L30" s="8"/>
      <c r="M30" s="103"/>
      <c r="N30" s="103">
        <f>K30*0.5</f>
        <v>164.76211199999997</v>
      </c>
      <c r="O30" s="103">
        <f>K30*0.5</f>
        <v>164.76211199999997</v>
      </c>
      <c r="P30" s="104"/>
    </row>
    <row r="31" spans="1:16" ht="22.5">
      <c r="A31" s="32" t="s">
        <v>20</v>
      </c>
      <c r="B31" s="46" t="s">
        <v>147</v>
      </c>
      <c r="C31" s="6" t="s">
        <v>382</v>
      </c>
      <c r="D31" s="34" t="s">
        <v>139</v>
      </c>
      <c r="E31" s="35" t="s">
        <v>5</v>
      </c>
      <c r="F31" s="36">
        <v>134</v>
      </c>
      <c r="G31" s="38">
        <v>13.42</v>
      </c>
      <c r="H31" s="38">
        <f>F31*G31</f>
        <v>1798.28</v>
      </c>
      <c r="I31" s="38"/>
      <c r="J31" s="22">
        <f t="shared" si="0"/>
        <v>17.188336</v>
      </c>
      <c r="K31" s="22">
        <f t="shared" si="1"/>
        <v>2303.237024</v>
      </c>
      <c r="L31" s="8"/>
      <c r="M31" s="103"/>
      <c r="N31" s="103">
        <f>K31*0.5</f>
        <v>1151.618512</v>
      </c>
      <c r="O31" s="103">
        <f>K31*0.5</f>
        <v>1151.618512</v>
      </c>
      <c r="P31" s="104"/>
    </row>
    <row r="32" spans="1:16">
      <c r="A32" s="32" t="s">
        <v>36</v>
      </c>
      <c r="B32" s="46" t="s">
        <v>148</v>
      </c>
      <c r="C32" s="6" t="s">
        <v>383</v>
      </c>
      <c r="D32" s="34" t="s">
        <v>139</v>
      </c>
      <c r="E32" s="49" t="s">
        <v>55</v>
      </c>
      <c r="F32" s="36">
        <v>4</v>
      </c>
      <c r="G32" s="38">
        <v>12.64</v>
      </c>
      <c r="H32" s="38">
        <f>F32*G32</f>
        <v>50.56</v>
      </c>
      <c r="I32" s="38"/>
      <c r="J32" s="22">
        <f t="shared" si="0"/>
        <v>16.189312000000001</v>
      </c>
      <c r="K32" s="22">
        <f t="shared" si="1"/>
        <v>64.757248000000004</v>
      </c>
      <c r="L32" s="8"/>
      <c r="M32" s="103"/>
      <c r="N32" s="103">
        <f>K32*0.5</f>
        <v>32.378624000000002</v>
      </c>
      <c r="O32" s="103">
        <f>K32*0.5</f>
        <v>32.378624000000002</v>
      </c>
      <c r="P32" s="104"/>
    </row>
    <row r="33" spans="1:16" ht="15.75">
      <c r="A33" s="18">
        <v>4</v>
      </c>
      <c r="B33" s="111" t="s">
        <v>21</v>
      </c>
      <c r="C33" s="111"/>
      <c r="D33" s="42"/>
      <c r="E33" s="43"/>
      <c r="F33" s="36"/>
      <c r="G33" s="42"/>
      <c r="H33" s="42"/>
      <c r="I33" s="42"/>
      <c r="J33" s="22"/>
      <c r="K33" s="42"/>
      <c r="L33" s="101">
        <f>SUM(K34:K37)</f>
        <v>5645.0851424799994</v>
      </c>
      <c r="M33" s="105"/>
      <c r="N33" s="105"/>
      <c r="O33" s="105"/>
      <c r="P33" s="106"/>
    </row>
    <row r="34" spans="1:16">
      <c r="A34" s="32" t="s">
        <v>22</v>
      </c>
      <c r="B34" s="46" t="s">
        <v>326</v>
      </c>
      <c r="C34" s="6" t="s">
        <v>384</v>
      </c>
      <c r="D34" s="34" t="s">
        <v>126</v>
      </c>
      <c r="E34" s="35" t="s">
        <v>6</v>
      </c>
      <c r="F34" s="36">
        <v>31.02</v>
      </c>
      <c r="G34" s="38">
        <v>32.42</v>
      </c>
      <c r="H34" s="38">
        <f>F34*G34</f>
        <v>1005.6684</v>
      </c>
      <c r="I34" s="38"/>
      <c r="J34" s="22">
        <f t="shared" si="0"/>
        <v>41.523536</v>
      </c>
      <c r="K34" s="22">
        <f t="shared" si="1"/>
        <v>1288.0600867200001</v>
      </c>
      <c r="L34" s="8"/>
      <c r="M34" s="103"/>
      <c r="N34" s="103">
        <f>K34*0.5</f>
        <v>644.03004336000004</v>
      </c>
      <c r="O34" s="103">
        <f>K34*0.5</f>
        <v>644.03004336000004</v>
      </c>
      <c r="P34" s="104"/>
    </row>
    <row r="35" spans="1:16">
      <c r="A35" s="32" t="s">
        <v>24</v>
      </c>
      <c r="B35" s="47" t="s">
        <v>323</v>
      </c>
      <c r="C35" s="6" t="s">
        <v>379</v>
      </c>
      <c r="D35" s="48" t="s">
        <v>126</v>
      </c>
      <c r="E35" s="35" t="s">
        <v>6</v>
      </c>
      <c r="F35" s="36">
        <v>40.33</v>
      </c>
      <c r="G35" s="38">
        <v>19.170000000000002</v>
      </c>
      <c r="H35" s="38">
        <f>F35*G35</f>
        <v>773.12610000000006</v>
      </c>
      <c r="I35" s="38"/>
      <c r="J35" s="22">
        <f t="shared" si="0"/>
        <v>24.552936000000003</v>
      </c>
      <c r="K35" s="22">
        <f t="shared" si="1"/>
        <v>990.21990888000005</v>
      </c>
      <c r="L35" s="8"/>
      <c r="M35" s="103"/>
      <c r="N35" s="103">
        <f>K35*0.5</f>
        <v>495.10995444000002</v>
      </c>
      <c r="O35" s="103"/>
      <c r="P35" s="104">
        <f>K35*0.5</f>
        <v>495.10995444000002</v>
      </c>
    </row>
    <row r="36" spans="1:16">
      <c r="A36" s="32" t="s">
        <v>25</v>
      </c>
      <c r="B36" s="47" t="s">
        <v>325</v>
      </c>
      <c r="C36" s="6" t="s">
        <v>379</v>
      </c>
      <c r="D36" s="48" t="s">
        <v>126</v>
      </c>
      <c r="E36" s="35" t="s">
        <v>6</v>
      </c>
      <c r="F36" s="36">
        <v>40.33</v>
      </c>
      <c r="G36" s="38">
        <v>48</v>
      </c>
      <c r="H36" s="38">
        <f>F36*G36</f>
        <v>1935.84</v>
      </c>
      <c r="I36" s="38"/>
      <c r="J36" s="22">
        <f t="shared" si="0"/>
        <v>61.478399999999993</v>
      </c>
      <c r="K36" s="22">
        <f t="shared" si="1"/>
        <v>2479.4238719999998</v>
      </c>
      <c r="L36" s="8"/>
      <c r="M36" s="103"/>
      <c r="N36" s="103">
        <f>K36*0.5</f>
        <v>1239.7119359999999</v>
      </c>
      <c r="O36" s="103"/>
      <c r="P36" s="104">
        <f>K36*0.5</f>
        <v>1239.7119359999999</v>
      </c>
    </row>
    <row r="37" spans="1:16">
      <c r="A37" s="32" t="s">
        <v>327</v>
      </c>
      <c r="B37" s="46" t="s">
        <v>149</v>
      </c>
      <c r="C37" s="52" t="s">
        <v>385</v>
      </c>
      <c r="D37" s="34" t="s">
        <v>139</v>
      </c>
      <c r="E37" s="35" t="s">
        <v>4</v>
      </c>
      <c r="F37" s="36">
        <v>258.52</v>
      </c>
      <c r="G37" s="38">
        <v>2.68</v>
      </c>
      <c r="H37" s="38">
        <f>F37*G37</f>
        <v>692.83360000000005</v>
      </c>
      <c r="I37" s="38"/>
      <c r="J37" s="22">
        <f t="shared" si="0"/>
        <v>3.432544</v>
      </c>
      <c r="K37" s="22">
        <f t="shared" si="1"/>
        <v>887.38127487999998</v>
      </c>
      <c r="L37" s="8"/>
      <c r="M37" s="103"/>
      <c r="N37" s="103">
        <f>K37*0.5</f>
        <v>443.69063743999999</v>
      </c>
      <c r="O37" s="103">
        <f>K37*0.5</f>
        <v>443.69063743999999</v>
      </c>
      <c r="P37" s="104"/>
    </row>
    <row r="38" spans="1:16" ht="15.75">
      <c r="A38" s="18">
        <v>5</v>
      </c>
      <c r="B38" s="111" t="s">
        <v>386</v>
      </c>
      <c r="C38" s="111"/>
      <c r="D38" s="42"/>
      <c r="E38" s="43"/>
      <c r="F38" s="44"/>
      <c r="G38" s="42"/>
      <c r="H38" s="42"/>
      <c r="I38" s="42"/>
      <c r="J38" s="22"/>
      <c r="K38" s="42"/>
      <c r="L38" s="101">
        <f>SUM(K39:K64)</f>
        <v>82237.934412880015</v>
      </c>
      <c r="M38" s="105"/>
      <c r="N38" s="105"/>
      <c r="O38" s="105"/>
      <c r="P38" s="106"/>
    </row>
    <row r="39" spans="1:16">
      <c r="A39" s="32" t="s">
        <v>26</v>
      </c>
      <c r="B39" s="46" t="s">
        <v>153</v>
      </c>
      <c r="C39" s="53" t="s">
        <v>368</v>
      </c>
      <c r="D39" s="34" t="s">
        <v>139</v>
      </c>
      <c r="E39" s="35" t="s">
        <v>3</v>
      </c>
      <c r="F39" s="54">
        <v>106.72</v>
      </c>
      <c r="G39" s="38">
        <v>63.53</v>
      </c>
      <c r="H39" s="38">
        <f t="shared" ref="H39:H51" si="6">F39*G39</f>
        <v>6779.9215999999997</v>
      </c>
      <c r="I39" s="38"/>
      <c r="J39" s="22">
        <f t="shared" si="0"/>
        <v>81.369224000000003</v>
      </c>
      <c r="K39" s="22">
        <f t="shared" si="1"/>
        <v>8683.7235852800004</v>
      </c>
      <c r="L39" s="8"/>
      <c r="M39" s="103">
        <f>K39*0.5</f>
        <v>4341.8617926400002</v>
      </c>
      <c r="N39" s="103">
        <f>K39*0.5</f>
        <v>4341.8617926400002</v>
      </c>
      <c r="O39" s="103"/>
      <c r="P39" s="104"/>
    </row>
    <row r="40" spans="1:16">
      <c r="A40" s="32" t="s">
        <v>27</v>
      </c>
      <c r="B40" s="46" t="s">
        <v>152</v>
      </c>
      <c r="C40" s="55" t="s">
        <v>387</v>
      </c>
      <c r="D40" s="34" t="s">
        <v>139</v>
      </c>
      <c r="E40" s="35" t="s">
        <v>6</v>
      </c>
      <c r="F40" s="54">
        <v>50.9</v>
      </c>
      <c r="G40" s="38">
        <v>99.71</v>
      </c>
      <c r="H40" s="38">
        <f t="shared" si="6"/>
        <v>5075.2389999999996</v>
      </c>
      <c r="I40" s="38"/>
      <c r="J40" s="22">
        <f t="shared" si="0"/>
        <v>127.70856799999999</v>
      </c>
      <c r="K40" s="22">
        <f t="shared" si="1"/>
        <v>6500.3661111999991</v>
      </c>
      <c r="L40" s="8"/>
      <c r="M40" s="103">
        <f>K40*0.5</f>
        <v>3250.1830555999995</v>
      </c>
      <c r="N40" s="103">
        <f>K40*0.5</f>
        <v>3250.1830555999995</v>
      </c>
      <c r="O40" s="103"/>
      <c r="P40" s="104"/>
    </row>
    <row r="41" spans="1:16">
      <c r="A41" s="32" t="s">
        <v>28</v>
      </c>
      <c r="B41" s="46" t="s">
        <v>151</v>
      </c>
      <c r="C41" s="55" t="s">
        <v>388</v>
      </c>
      <c r="D41" s="34" t="s">
        <v>139</v>
      </c>
      <c r="E41" s="35" t="s">
        <v>4</v>
      </c>
      <c r="F41" s="54">
        <v>83.92</v>
      </c>
      <c r="G41" s="38">
        <v>4.9400000000000004</v>
      </c>
      <c r="H41" s="38">
        <f t="shared" si="6"/>
        <v>414.56480000000005</v>
      </c>
      <c r="I41" s="38"/>
      <c r="J41" s="22">
        <f t="shared" si="0"/>
        <v>6.3271519999999999</v>
      </c>
      <c r="K41" s="22">
        <f t="shared" si="1"/>
        <v>530.97459584000001</v>
      </c>
      <c r="L41" s="8"/>
      <c r="M41" s="103"/>
      <c r="N41" s="103">
        <f t="shared" ref="N41:N64" si="7">K41*1</f>
        <v>530.97459584000001</v>
      </c>
      <c r="O41" s="103"/>
      <c r="P41" s="104"/>
    </row>
    <row r="42" spans="1:16">
      <c r="A42" s="32" t="s">
        <v>29</v>
      </c>
      <c r="B42" s="46" t="s">
        <v>150</v>
      </c>
      <c r="C42" s="55" t="s">
        <v>389</v>
      </c>
      <c r="D42" s="34" t="s">
        <v>139</v>
      </c>
      <c r="E42" s="35" t="s">
        <v>6</v>
      </c>
      <c r="F42" s="54">
        <v>36.42</v>
      </c>
      <c r="G42" s="38">
        <v>25.82</v>
      </c>
      <c r="H42" s="38">
        <f t="shared" si="6"/>
        <v>940.36440000000005</v>
      </c>
      <c r="I42" s="38"/>
      <c r="J42" s="22">
        <f t="shared" si="0"/>
        <v>33.070256000000001</v>
      </c>
      <c r="K42" s="22">
        <f t="shared" si="1"/>
        <v>1204.4187235200002</v>
      </c>
      <c r="L42" s="8"/>
      <c r="M42" s="103"/>
      <c r="N42" s="103">
        <f t="shared" si="7"/>
        <v>1204.4187235200002</v>
      </c>
      <c r="O42" s="103"/>
      <c r="P42" s="104"/>
    </row>
    <row r="43" spans="1:16">
      <c r="A43" s="32" t="s">
        <v>30</v>
      </c>
      <c r="B43" s="47" t="s">
        <v>323</v>
      </c>
      <c r="C43" s="6" t="s">
        <v>379</v>
      </c>
      <c r="D43" s="48" t="s">
        <v>126</v>
      </c>
      <c r="E43" s="35" t="s">
        <v>6</v>
      </c>
      <c r="F43" s="54">
        <v>18.82</v>
      </c>
      <c r="G43" s="38">
        <v>19.170000000000002</v>
      </c>
      <c r="H43" s="38">
        <f t="shared" si="6"/>
        <v>360.77940000000001</v>
      </c>
      <c r="I43" s="38"/>
      <c r="J43" s="22">
        <f t="shared" si="0"/>
        <v>24.552936000000003</v>
      </c>
      <c r="K43" s="22">
        <f t="shared" si="1"/>
        <v>462.08625552000007</v>
      </c>
      <c r="L43" s="8"/>
      <c r="M43" s="103"/>
      <c r="N43" s="103">
        <f t="shared" si="7"/>
        <v>462.08625552000007</v>
      </c>
      <c r="O43" s="103"/>
      <c r="P43" s="104"/>
    </row>
    <row r="44" spans="1:16">
      <c r="A44" s="56" t="s">
        <v>31</v>
      </c>
      <c r="B44" s="47" t="s">
        <v>325</v>
      </c>
      <c r="C44" s="6" t="s">
        <v>379</v>
      </c>
      <c r="D44" s="48" t="s">
        <v>126</v>
      </c>
      <c r="E44" s="35" t="s">
        <v>6</v>
      </c>
      <c r="F44" s="54">
        <v>18.82</v>
      </c>
      <c r="G44" s="38">
        <v>48</v>
      </c>
      <c r="H44" s="38">
        <f t="shared" si="6"/>
        <v>903.36</v>
      </c>
      <c r="I44" s="38"/>
      <c r="J44" s="22">
        <f t="shared" si="0"/>
        <v>61.478399999999993</v>
      </c>
      <c r="K44" s="22">
        <f t="shared" si="1"/>
        <v>1157.0234879999998</v>
      </c>
      <c r="L44" s="8"/>
      <c r="M44" s="103"/>
      <c r="N44" s="103">
        <f t="shared" si="7"/>
        <v>1157.0234879999998</v>
      </c>
      <c r="O44" s="103"/>
      <c r="P44" s="104"/>
    </row>
    <row r="45" spans="1:16">
      <c r="A45" s="57" t="s">
        <v>32</v>
      </c>
      <c r="B45" s="58" t="s">
        <v>137</v>
      </c>
      <c r="C45" s="59" t="s">
        <v>390</v>
      </c>
      <c r="D45" s="113" t="s">
        <v>154</v>
      </c>
      <c r="E45" s="60" t="s">
        <v>3</v>
      </c>
      <c r="F45" s="61">
        <v>19</v>
      </c>
      <c r="G45" s="30">
        <v>35.46</v>
      </c>
      <c r="H45" s="30">
        <f t="shared" si="6"/>
        <v>673.74</v>
      </c>
      <c r="I45" s="30"/>
      <c r="J45" s="31">
        <f t="shared" si="0"/>
        <v>45.417167999999997</v>
      </c>
      <c r="K45" s="31">
        <f t="shared" si="1"/>
        <v>862.9261919999999</v>
      </c>
      <c r="L45" s="8"/>
      <c r="M45" s="103"/>
      <c r="N45" s="103">
        <f t="shared" si="7"/>
        <v>862.9261919999999</v>
      </c>
      <c r="O45" s="103"/>
      <c r="P45" s="104"/>
    </row>
    <row r="46" spans="1:16">
      <c r="A46" s="56" t="s">
        <v>33</v>
      </c>
      <c r="B46" s="47" t="s">
        <v>137</v>
      </c>
      <c r="C46" s="6" t="s">
        <v>391</v>
      </c>
      <c r="D46" s="113"/>
      <c r="E46" s="49" t="s">
        <v>3</v>
      </c>
      <c r="F46" s="54">
        <v>3.6</v>
      </c>
      <c r="G46" s="38">
        <v>35.94</v>
      </c>
      <c r="H46" s="38">
        <f t="shared" si="6"/>
        <v>129.38399999999999</v>
      </c>
      <c r="I46" s="38"/>
      <c r="J46" s="22">
        <f t="shared" si="0"/>
        <v>46.031951999999997</v>
      </c>
      <c r="K46" s="22">
        <f t="shared" si="1"/>
        <v>165.71502719999998</v>
      </c>
      <c r="L46" s="8"/>
      <c r="M46" s="103"/>
      <c r="N46" s="103">
        <f t="shared" si="7"/>
        <v>165.71502719999998</v>
      </c>
      <c r="O46" s="103"/>
      <c r="P46" s="104"/>
    </row>
    <row r="47" spans="1:16">
      <c r="A47" s="56" t="s">
        <v>34</v>
      </c>
      <c r="B47" s="47" t="s">
        <v>137</v>
      </c>
      <c r="C47" s="6" t="s">
        <v>390</v>
      </c>
      <c r="D47" s="113"/>
      <c r="E47" s="49" t="s">
        <v>3</v>
      </c>
      <c r="F47" s="54">
        <v>12.4</v>
      </c>
      <c r="G47" s="38">
        <v>35.97</v>
      </c>
      <c r="H47" s="38">
        <f t="shared" si="6"/>
        <v>446.02800000000002</v>
      </c>
      <c r="I47" s="38"/>
      <c r="J47" s="22">
        <f t="shared" si="0"/>
        <v>46.070375999999996</v>
      </c>
      <c r="K47" s="22">
        <f t="shared" si="1"/>
        <v>571.27266239999994</v>
      </c>
      <c r="L47" s="8"/>
      <c r="M47" s="103"/>
      <c r="N47" s="103">
        <f t="shared" si="7"/>
        <v>571.27266239999994</v>
      </c>
      <c r="O47" s="103"/>
      <c r="P47" s="104"/>
    </row>
    <row r="48" spans="1:16">
      <c r="A48" s="56" t="s">
        <v>35</v>
      </c>
      <c r="B48" s="47" t="s">
        <v>137</v>
      </c>
      <c r="C48" s="6" t="s">
        <v>390</v>
      </c>
      <c r="D48" s="113"/>
      <c r="E48" s="49" t="s">
        <v>3</v>
      </c>
      <c r="F48" s="54">
        <v>5.4</v>
      </c>
      <c r="G48" s="38">
        <v>50.1</v>
      </c>
      <c r="H48" s="38">
        <f t="shared" si="6"/>
        <v>270.54000000000002</v>
      </c>
      <c r="I48" s="38"/>
      <c r="J48" s="22">
        <f t="shared" si="0"/>
        <v>64.168080000000003</v>
      </c>
      <c r="K48" s="22">
        <f t="shared" si="1"/>
        <v>346.50763200000006</v>
      </c>
      <c r="L48" s="8"/>
      <c r="M48" s="103"/>
      <c r="N48" s="103">
        <f t="shared" si="7"/>
        <v>346.50763200000006</v>
      </c>
      <c r="O48" s="103"/>
      <c r="P48" s="104"/>
    </row>
    <row r="49" spans="1:16">
      <c r="A49" s="56" t="s">
        <v>57</v>
      </c>
      <c r="B49" s="47" t="s">
        <v>137</v>
      </c>
      <c r="C49" s="6" t="s">
        <v>390</v>
      </c>
      <c r="D49" s="113"/>
      <c r="E49" s="49" t="s">
        <v>3</v>
      </c>
      <c r="F49" s="54">
        <v>4</v>
      </c>
      <c r="G49" s="38">
        <v>70.19</v>
      </c>
      <c r="H49" s="38">
        <f t="shared" si="6"/>
        <v>280.76</v>
      </c>
      <c r="I49" s="38"/>
      <c r="J49" s="22">
        <f t="shared" si="0"/>
        <v>89.899351999999993</v>
      </c>
      <c r="K49" s="22">
        <f t="shared" si="1"/>
        <v>359.59740799999997</v>
      </c>
      <c r="L49" s="8"/>
      <c r="M49" s="103"/>
      <c r="N49" s="103">
        <f t="shared" si="7"/>
        <v>359.59740799999997</v>
      </c>
      <c r="O49" s="103"/>
      <c r="P49" s="104"/>
    </row>
    <row r="50" spans="1:16">
      <c r="A50" s="56" t="s">
        <v>58</v>
      </c>
      <c r="B50" s="47" t="s">
        <v>137</v>
      </c>
      <c r="C50" s="6" t="s">
        <v>390</v>
      </c>
      <c r="D50" s="113"/>
      <c r="E50" s="49" t="s">
        <v>3</v>
      </c>
      <c r="F50" s="54">
        <v>1.2</v>
      </c>
      <c r="G50" s="38">
        <v>108.87</v>
      </c>
      <c r="H50" s="38">
        <f t="shared" si="6"/>
        <v>130.64400000000001</v>
      </c>
      <c r="I50" s="38"/>
      <c r="J50" s="22">
        <f t="shared" si="0"/>
        <v>139.440696</v>
      </c>
      <c r="K50" s="22">
        <f t="shared" si="1"/>
        <v>167.32883519999999</v>
      </c>
      <c r="L50" s="8"/>
      <c r="M50" s="103"/>
      <c r="N50" s="103">
        <f t="shared" si="7"/>
        <v>167.32883519999999</v>
      </c>
      <c r="O50" s="103"/>
      <c r="P50" s="104"/>
    </row>
    <row r="51" spans="1:16">
      <c r="A51" s="32" t="s">
        <v>59</v>
      </c>
      <c r="B51" s="47" t="s">
        <v>137</v>
      </c>
      <c r="C51" s="6" t="s">
        <v>390</v>
      </c>
      <c r="D51" s="113"/>
      <c r="E51" s="49" t="s">
        <v>3</v>
      </c>
      <c r="F51" s="54">
        <v>3.2</v>
      </c>
      <c r="G51" s="38">
        <v>177.46</v>
      </c>
      <c r="H51" s="38">
        <f t="shared" si="6"/>
        <v>567.87200000000007</v>
      </c>
      <c r="I51" s="38"/>
      <c r="J51" s="22">
        <f t="shared" si="0"/>
        <v>227.29076799999999</v>
      </c>
      <c r="K51" s="22">
        <f t="shared" si="1"/>
        <v>727.33045760000005</v>
      </c>
      <c r="L51" s="8"/>
      <c r="M51" s="103"/>
      <c r="N51" s="103">
        <f t="shared" si="7"/>
        <v>727.33045760000005</v>
      </c>
      <c r="O51" s="103"/>
      <c r="P51" s="104"/>
    </row>
    <row r="52" spans="1:16">
      <c r="A52" s="32" t="s">
        <v>60</v>
      </c>
      <c r="B52" s="46" t="s">
        <v>155</v>
      </c>
      <c r="C52" s="52" t="s">
        <v>392</v>
      </c>
      <c r="D52" s="34" t="s">
        <v>139</v>
      </c>
      <c r="E52" s="35" t="s">
        <v>4</v>
      </c>
      <c r="F52" s="54">
        <v>121.88</v>
      </c>
      <c r="G52" s="38">
        <v>113.36</v>
      </c>
      <c r="H52" s="38">
        <f>F52*G52</f>
        <v>13816.316799999999</v>
      </c>
      <c r="I52" s="38"/>
      <c r="J52" s="22">
        <f t="shared" si="0"/>
        <v>145.19148799999999</v>
      </c>
      <c r="K52" s="22">
        <f t="shared" si="1"/>
        <v>17695.938557439997</v>
      </c>
      <c r="L52" s="8"/>
      <c r="M52" s="103"/>
      <c r="N52" s="103">
        <f t="shared" si="7"/>
        <v>17695.938557439997</v>
      </c>
      <c r="O52" s="103"/>
      <c r="P52" s="104"/>
    </row>
    <row r="53" spans="1:16" ht="15" customHeight="1">
      <c r="A53" s="32" t="s">
        <v>61</v>
      </c>
      <c r="B53" s="47" t="s">
        <v>76</v>
      </c>
      <c r="C53" s="6" t="s">
        <v>393</v>
      </c>
      <c r="D53" s="48" t="s">
        <v>138</v>
      </c>
      <c r="E53" s="35" t="s">
        <v>4</v>
      </c>
      <c r="F53" s="54">
        <v>3.63</v>
      </c>
      <c r="G53" s="38">
        <v>13.02</v>
      </c>
      <c r="H53" s="38">
        <f>F53*G53</f>
        <v>47.262599999999999</v>
      </c>
      <c r="I53" s="38"/>
      <c r="J53" s="22">
        <f t="shared" si="0"/>
        <v>16.676015999999997</v>
      </c>
      <c r="K53" s="22">
        <f t="shared" si="1"/>
        <v>60.533938079999984</v>
      </c>
      <c r="L53" s="8"/>
      <c r="M53" s="103"/>
      <c r="N53" s="103">
        <f t="shared" si="7"/>
        <v>60.533938079999984</v>
      </c>
      <c r="O53" s="103"/>
      <c r="P53" s="104"/>
    </row>
    <row r="54" spans="1:16">
      <c r="A54" s="32" t="s">
        <v>62</v>
      </c>
      <c r="B54" s="46" t="s">
        <v>163</v>
      </c>
      <c r="C54" s="55" t="s">
        <v>394</v>
      </c>
      <c r="D54" s="34" t="s">
        <v>139</v>
      </c>
      <c r="E54" s="35" t="s">
        <v>5</v>
      </c>
      <c r="F54" s="62">
        <v>12</v>
      </c>
      <c r="G54" s="38">
        <v>19.11</v>
      </c>
      <c r="H54" s="38">
        <f t="shared" ref="H54:H64" si="8">F54*G54</f>
        <v>229.32</v>
      </c>
      <c r="I54" s="38"/>
      <c r="J54" s="22">
        <f t="shared" si="0"/>
        <v>24.476087999999997</v>
      </c>
      <c r="K54" s="22">
        <f t="shared" si="1"/>
        <v>293.71305599999994</v>
      </c>
      <c r="L54" s="8"/>
      <c r="M54" s="103"/>
      <c r="N54" s="103">
        <f t="shared" si="7"/>
        <v>293.71305599999994</v>
      </c>
      <c r="O54" s="103"/>
      <c r="P54" s="104"/>
    </row>
    <row r="55" spans="1:16">
      <c r="A55" s="32" t="s">
        <v>67</v>
      </c>
      <c r="B55" s="46" t="s">
        <v>162</v>
      </c>
      <c r="C55" s="55" t="s">
        <v>395</v>
      </c>
      <c r="D55" s="34" t="s">
        <v>139</v>
      </c>
      <c r="E55" s="35" t="s">
        <v>5</v>
      </c>
      <c r="F55" s="62">
        <v>245</v>
      </c>
      <c r="G55" s="38">
        <v>18.12</v>
      </c>
      <c r="H55" s="38">
        <f t="shared" si="8"/>
        <v>4439.4000000000005</v>
      </c>
      <c r="I55" s="38"/>
      <c r="J55" s="22">
        <f t="shared" si="0"/>
        <v>23.208096000000001</v>
      </c>
      <c r="K55" s="22">
        <f t="shared" si="1"/>
        <v>5685.9835200000007</v>
      </c>
      <c r="L55" s="8"/>
      <c r="M55" s="103"/>
      <c r="N55" s="103">
        <f t="shared" si="7"/>
        <v>5685.9835200000007</v>
      </c>
      <c r="O55" s="103"/>
      <c r="P55" s="104"/>
    </row>
    <row r="56" spans="1:16">
      <c r="A56" s="32" t="s">
        <v>93</v>
      </c>
      <c r="B56" s="46" t="s">
        <v>161</v>
      </c>
      <c r="C56" s="55" t="s">
        <v>396</v>
      </c>
      <c r="D56" s="34" t="s">
        <v>139</v>
      </c>
      <c r="E56" s="35" t="s">
        <v>5</v>
      </c>
      <c r="F56" s="62">
        <v>268</v>
      </c>
      <c r="G56" s="38">
        <v>17.079999999999998</v>
      </c>
      <c r="H56" s="38">
        <f t="shared" si="8"/>
        <v>4577.4399999999996</v>
      </c>
      <c r="I56" s="38"/>
      <c r="J56" s="22">
        <f t="shared" si="0"/>
        <v>21.876063999999996</v>
      </c>
      <c r="K56" s="22">
        <f t="shared" si="1"/>
        <v>5862.7851519999986</v>
      </c>
      <c r="L56" s="8"/>
      <c r="M56" s="103"/>
      <c r="N56" s="103">
        <f t="shared" si="7"/>
        <v>5862.7851519999986</v>
      </c>
      <c r="O56" s="103"/>
      <c r="P56" s="104"/>
    </row>
    <row r="57" spans="1:16">
      <c r="A57" s="32" t="s">
        <v>94</v>
      </c>
      <c r="B57" s="46" t="s">
        <v>160</v>
      </c>
      <c r="C57" s="55" t="s">
        <v>394</v>
      </c>
      <c r="D57" s="34" t="s">
        <v>139</v>
      </c>
      <c r="E57" s="35" t="s">
        <v>5</v>
      </c>
      <c r="F57" s="62">
        <v>174</v>
      </c>
      <c r="G57" s="38">
        <v>15.33</v>
      </c>
      <c r="H57" s="38">
        <f t="shared" si="8"/>
        <v>2667.42</v>
      </c>
      <c r="I57" s="38"/>
      <c r="J57" s="22">
        <f t="shared" si="0"/>
        <v>19.634664000000001</v>
      </c>
      <c r="K57" s="22">
        <f t="shared" si="1"/>
        <v>3416.4315360000001</v>
      </c>
      <c r="L57" s="8"/>
      <c r="M57" s="103"/>
      <c r="N57" s="103">
        <f t="shared" si="7"/>
        <v>3416.4315360000001</v>
      </c>
      <c r="O57" s="103"/>
      <c r="P57" s="104"/>
    </row>
    <row r="58" spans="1:16">
      <c r="A58" s="32" t="s">
        <v>95</v>
      </c>
      <c r="B58" s="46" t="s">
        <v>159</v>
      </c>
      <c r="C58" s="55" t="s">
        <v>396</v>
      </c>
      <c r="D58" s="34" t="s">
        <v>139</v>
      </c>
      <c r="E58" s="35" t="s">
        <v>5</v>
      </c>
      <c r="F58" s="62">
        <v>138</v>
      </c>
      <c r="G58" s="38">
        <v>13</v>
      </c>
      <c r="H58" s="38">
        <f t="shared" si="8"/>
        <v>1794</v>
      </c>
      <c r="I58" s="38"/>
      <c r="J58" s="22">
        <f t="shared" si="0"/>
        <v>16.650399999999998</v>
      </c>
      <c r="K58" s="22">
        <f t="shared" si="1"/>
        <v>2297.7551999999996</v>
      </c>
      <c r="L58" s="8"/>
      <c r="M58" s="103"/>
      <c r="N58" s="103">
        <f t="shared" si="7"/>
        <v>2297.7551999999996</v>
      </c>
      <c r="O58" s="103"/>
      <c r="P58" s="104"/>
    </row>
    <row r="59" spans="1:16">
      <c r="A59" s="32" t="s">
        <v>96</v>
      </c>
      <c r="B59" s="46" t="s">
        <v>158</v>
      </c>
      <c r="C59" s="55" t="s">
        <v>397</v>
      </c>
      <c r="D59" s="34" t="s">
        <v>139</v>
      </c>
      <c r="E59" s="35" t="s">
        <v>5</v>
      </c>
      <c r="F59" s="62">
        <v>73</v>
      </c>
      <c r="G59" s="38">
        <v>12.39</v>
      </c>
      <c r="H59" s="38">
        <f t="shared" si="8"/>
        <v>904.47</v>
      </c>
      <c r="I59" s="38"/>
      <c r="J59" s="22">
        <f t="shared" si="0"/>
        <v>15.869111999999999</v>
      </c>
      <c r="K59" s="22">
        <f t="shared" si="1"/>
        <v>1158.4451759999999</v>
      </c>
      <c r="L59" s="8"/>
      <c r="M59" s="103"/>
      <c r="N59" s="103">
        <f t="shared" si="7"/>
        <v>1158.4451759999999</v>
      </c>
      <c r="O59" s="103"/>
      <c r="P59" s="104"/>
    </row>
    <row r="60" spans="1:16">
      <c r="A60" s="32" t="s">
        <v>97</v>
      </c>
      <c r="B60" s="46" t="s">
        <v>157</v>
      </c>
      <c r="C60" s="55" t="s">
        <v>394</v>
      </c>
      <c r="D60" s="34" t="s">
        <v>139</v>
      </c>
      <c r="E60" s="35" t="s">
        <v>5</v>
      </c>
      <c r="F60" s="62">
        <v>304</v>
      </c>
      <c r="G60" s="38">
        <v>13.86</v>
      </c>
      <c r="H60" s="38">
        <f t="shared" si="8"/>
        <v>4213.4399999999996</v>
      </c>
      <c r="I60" s="38"/>
      <c r="J60" s="22">
        <f t="shared" si="0"/>
        <v>17.751887999999997</v>
      </c>
      <c r="K60" s="22">
        <f t="shared" si="1"/>
        <v>5396.5739519999988</v>
      </c>
      <c r="L60" s="8"/>
      <c r="M60" s="103"/>
      <c r="N60" s="103">
        <f t="shared" si="7"/>
        <v>5396.5739519999988</v>
      </c>
      <c r="O60" s="103"/>
      <c r="P60" s="104"/>
    </row>
    <row r="61" spans="1:16">
      <c r="A61" s="32" t="s">
        <v>98</v>
      </c>
      <c r="B61" s="46" t="s">
        <v>156</v>
      </c>
      <c r="C61" s="55" t="s">
        <v>398</v>
      </c>
      <c r="D61" s="34" t="s">
        <v>139</v>
      </c>
      <c r="E61" s="35" t="s">
        <v>4</v>
      </c>
      <c r="F61" s="54">
        <v>43.85</v>
      </c>
      <c r="G61" s="38">
        <v>27.36</v>
      </c>
      <c r="H61" s="38">
        <f t="shared" si="8"/>
        <v>1199.7360000000001</v>
      </c>
      <c r="I61" s="38"/>
      <c r="J61" s="22">
        <f t="shared" si="0"/>
        <v>35.042687999999998</v>
      </c>
      <c r="K61" s="22">
        <f t="shared" si="1"/>
        <v>1536.6218687999999</v>
      </c>
      <c r="L61" s="8"/>
      <c r="M61" s="103"/>
      <c r="N61" s="103">
        <f t="shared" si="7"/>
        <v>1536.6218687999999</v>
      </c>
      <c r="O61" s="103"/>
      <c r="P61" s="104"/>
    </row>
    <row r="62" spans="1:16" ht="33.75">
      <c r="A62" s="32" t="s">
        <v>101</v>
      </c>
      <c r="B62" s="47" t="s">
        <v>329</v>
      </c>
      <c r="C62" s="50" t="s">
        <v>399</v>
      </c>
      <c r="D62" s="34" t="s">
        <v>139</v>
      </c>
      <c r="E62" s="35" t="s">
        <v>6</v>
      </c>
      <c r="F62" s="54">
        <v>12.29</v>
      </c>
      <c r="G62" s="38">
        <v>842.72</v>
      </c>
      <c r="H62" s="38">
        <f t="shared" si="8"/>
        <v>10357.0288</v>
      </c>
      <c r="I62" s="38"/>
      <c r="J62" s="22">
        <f t="shared" si="0"/>
        <v>1079.3557759999999</v>
      </c>
      <c r="K62" s="22">
        <f t="shared" si="1"/>
        <v>13265.282487039998</v>
      </c>
      <c r="L62" s="8"/>
      <c r="M62" s="103"/>
      <c r="N62" s="103">
        <f t="shared" si="7"/>
        <v>13265.282487039998</v>
      </c>
      <c r="O62" s="103"/>
      <c r="P62" s="104"/>
    </row>
    <row r="63" spans="1:16">
      <c r="A63" s="32" t="s">
        <v>328</v>
      </c>
      <c r="B63" s="47" t="s">
        <v>164</v>
      </c>
      <c r="C63" s="55" t="s">
        <v>400</v>
      </c>
      <c r="D63" s="34" t="s">
        <v>139</v>
      </c>
      <c r="E63" s="35" t="s">
        <v>3</v>
      </c>
      <c r="F63" s="54">
        <v>6.05</v>
      </c>
      <c r="G63" s="38">
        <v>87.35</v>
      </c>
      <c r="H63" s="38">
        <f t="shared" si="8"/>
        <v>528.46749999999997</v>
      </c>
      <c r="I63" s="38"/>
      <c r="J63" s="22">
        <f t="shared" si="0"/>
        <v>111.87787999999999</v>
      </c>
      <c r="K63" s="22">
        <f t="shared" si="1"/>
        <v>676.86117399999989</v>
      </c>
      <c r="L63" s="8"/>
      <c r="M63" s="103"/>
      <c r="N63" s="103">
        <f t="shared" si="7"/>
        <v>676.86117399999989</v>
      </c>
      <c r="O63" s="103"/>
      <c r="P63" s="104"/>
    </row>
    <row r="64" spans="1:16">
      <c r="A64" s="24" t="s">
        <v>360</v>
      </c>
      <c r="B64" s="58" t="s">
        <v>361</v>
      </c>
      <c r="C64" s="63" t="s">
        <v>46</v>
      </c>
      <c r="D64" s="27" t="s">
        <v>126</v>
      </c>
      <c r="E64" s="28" t="s">
        <v>4</v>
      </c>
      <c r="F64" s="61">
        <v>121.88</v>
      </c>
      <c r="G64" s="30">
        <v>20.190000000000001</v>
      </c>
      <c r="H64" s="30">
        <f t="shared" si="8"/>
        <v>2460.7572</v>
      </c>
      <c r="I64" s="30"/>
      <c r="J64" s="31">
        <f t="shared" si="0"/>
        <v>25.859352000000001</v>
      </c>
      <c r="K64" s="31">
        <f t="shared" si="1"/>
        <v>3151.7378217599999</v>
      </c>
      <c r="L64" s="8"/>
      <c r="M64" s="105"/>
      <c r="N64" s="103">
        <f t="shared" si="7"/>
        <v>3151.7378217599999</v>
      </c>
      <c r="O64" s="105"/>
      <c r="P64" s="106"/>
    </row>
    <row r="65" spans="1:16" ht="15.75">
      <c r="A65" s="18">
        <v>6</v>
      </c>
      <c r="B65" s="111" t="s">
        <v>401</v>
      </c>
      <c r="C65" s="111"/>
      <c r="D65" s="42"/>
      <c r="E65" s="43"/>
      <c r="F65" s="64"/>
      <c r="G65" s="42"/>
      <c r="H65" s="42"/>
      <c r="I65" s="42"/>
      <c r="J65" s="22"/>
      <c r="K65" s="42"/>
      <c r="L65" s="101">
        <f>SUM(K66:K71)</f>
        <v>73112.841512079991</v>
      </c>
      <c r="M65" s="105"/>
      <c r="N65" s="105"/>
      <c r="O65" s="105"/>
      <c r="P65" s="106"/>
    </row>
    <row r="66" spans="1:16">
      <c r="A66" s="32" t="s">
        <v>37</v>
      </c>
      <c r="B66" s="46" t="s">
        <v>156</v>
      </c>
      <c r="C66" s="55" t="s">
        <v>402</v>
      </c>
      <c r="D66" s="34" t="s">
        <v>139</v>
      </c>
      <c r="E66" s="35" t="s">
        <v>4</v>
      </c>
      <c r="F66" s="54">
        <v>256.52999999999997</v>
      </c>
      <c r="G66" s="38">
        <v>27.36</v>
      </c>
      <c r="H66" s="38">
        <f t="shared" ref="H66:H71" si="9">F66*G66</f>
        <v>7018.6607999999987</v>
      </c>
      <c r="I66" s="38"/>
      <c r="J66" s="22">
        <f t="shared" si="0"/>
        <v>35.042687999999998</v>
      </c>
      <c r="K66" s="22">
        <f t="shared" si="1"/>
        <v>8989.5007526399986</v>
      </c>
      <c r="L66" s="8"/>
      <c r="M66" s="103"/>
      <c r="N66" s="103">
        <f>K66*1</f>
        <v>8989.5007526399986</v>
      </c>
      <c r="O66" s="103"/>
      <c r="P66" s="104"/>
    </row>
    <row r="67" spans="1:16">
      <c r="A67" s="32" t="s">
        <v>38</v>
      </c>
      <c r="B67" s="46" t="s">
        <v>168</v>
      </c>
      <c r="C67" s="55" t="s">
        <v>403</v>
      </c>
      <c r="D67" s="34" t="s">
        <v>139</v>
      </c>
      <c r="E67" s="35" t="s">
        <v>4</v>
      </c>
      <c r="F67" s="54">
        <v>259.37</v>
      </c>
      <c r="G67" s="38">
        <v>2.5299999999999998</v>
      </c>
      <c r="H67" s="38">
        <f t="shared" si="9"/>
        <v>656.20609999999999</v>
      </c>
      <c r="I67" s="38"/>
      <c r="J67" s="22">
        <f t="shared" si="0"/>
        <v>3.2404239999999995</v>
      </c>
      <c r="K67" s="22">
        <f t="shared" si="1"/>
        <v>840.46877287999985</v>
      </c>
      <c r="L67" s="8"/>
      <c r="M67" s="103"/>
      <c r="N67" s="103">
        <f>K67*1</f>
        <v>840.46877287999985</v>
      </c>
      <c r="O67" s="103"/>
      <c r="P67" s="104"/>
    </row>
    <row r="68" spans="1:16">
      <c r="A68" s="32" t="s">
        <v>39</v>
      </c>
      <c r="B68" s="46" t="s">
        <v>167</v>
      </c>
      <c r="C68" s="55" t="s">
        <v>396</v>
      </c>
      <c r="D68" s="34" t="s">
        <v>139</v>
      </c>
      <c r="E68" s="35" t="s">
        <v>5</v>
      </c>
      <c r="F68" s="62">
        <v>1310</v>
      </c>
      <c r="G68" s="38">
        <v>16.63</v>
      </c>
      <c r="H68" s="38">
        <f t="shared" si="9"/>
        <v>21785.3</v>
      </c>
      <c r="I68" s="38"/>
      <c r="J68" s="22">
        <f t="shared" si="0"/>
        <v>21.299703999999998</v>
      </c>
      <c r="K68" s="22">
        <f t="shared" si="1"/>
        <v>27902.612239999999</v>
      </c>
      <c r="L68" s="8"/>
      <c r="M68" s="103"/>
      <c r="N68" s="103">
        <f>K68*1</f>
        <v>27902.612239999999</v>
      </c>
      <c r="O68" s="103"/>
      <c r="P68" s="104"/>
    </row>
    <row r="69" spans="1:16">
      <c r="A69" s="32" t="s">
        <v>40</v>
      </c>
      <c r="B69" s="46" t="s">
        <v>166</v>
      </c>
      <c r="C69" s="55" t="s">
        <v>396</v>
      </c>
      <c r="D69" s="34" t="s">
        <v>139</v>
      </c>
      <c r="E69" s="35" t="s">
        <v>5</v>
      </c>
      <c r="F69" s="62">
        <v>417</v>
      </c>
      <c r="G69" s="38">
        <v>15.89</v>
      </c>
      <c r="H69" s="38">
        <f t="shared" si="9"/>
        <v>6626.13</v>
      </c>
      <c r="I69" s="38"/>
      <c r="J69" s="22">
        <f t="shared" si="0"/>
        <v>20.351911999999999</v>
      </c>
      <c r="K69" s="22">
        <f t="shared" si="1"/>
        <v>8486.7473039999986</v>
      </c>
      <c r="L69" s="8"/>
      <c r="M69" s="103"/>
      <c r="N69" s="103">
        <f>K69*1</f>
        <v>8486.7473039999986</v>
      </c>
      <c r="O69" s="103"/>
      <c r="P69" s="104"/>
    </row>
    <row r="70" spans="1:16">
      <c r="A70" s="32" t="s">
        <v>99</v>
      </c>
      <c r="B70" s="46" t="s">
        <v>165</v>
      </c>
      <c r="C70" s="55" t="s">
        <v>396</v>
      </c>
      <c r="D70" s="34" t="s">
        <v>139</v>
      </c>
      <c r="E70" s="35" t="s">
        <v>5</v>
      </c>
      <c r="F70" s="62">
        <v>73</v>
      </c>
      <c r="G70" s="38">
        <v>14.33</v>
      </c>
      <c r="H70" s="38">
        <f t="shared" si="9"/>
        <v>1046.0899999999999</v>
      </c>
      <c r="I70" s="38"/>
      <c r="J70" s="22">
        <f t="shared" si="0"/>
        <v>18.353863999999998</v>
      </c>
      <c r="K70" s="22">
        <f t="shared" si="1"/>
        <v>1339.8320719999999</v>
      </c>
      <c r="L70" s="8"/>
      <c r="M70" s="103"/>
      <c r="N70" s="103">
        <f>K70*1</f>
        <v>1339.8320719999999</v>
      </c>
      <c r="O70" s="103"/>
      <c r="P70" s="104"/>
    </row>
    <row r="71" spans="1:16" ht="45">
      <c r="A71" s="24" t="s">
        <v>100</v>
      </c>
      <c r="B71" s="58" t="s">
        <v>169</v>
      </c>
      <c r="C71" s="65" t="s">
        <v>404</v>
      </c>
      <c r="D71" s="27" t="s">
        <v>139</v>
      </c>
      <c r="E71" s="28" t="s">
        <v>6</v>
      </c>
      <c r="F71" s="61">
        <v>31.12</v>
      </c>
      <c r="G71" s="30">
        <v>641.11</v>
      </c>
      <c r="H71" s="30">
        <f t="shared" si="9"/>
        <v>19951.343199999999</v>
      </c>
      <c r="I71" s="30"/>
      <c r="J71" s="31">
        <f t="shared" si="0"/>
        <v>821.13368800000001</v>
      </c>
      <c r="K71" s="31">
        <f t="shared" si="1"/>
        <v>25553.68037056</v>
      </c>
      <c r="L71" s="8"/>
      <c r="M71" s="103"/>
      <c r="N71" s="103">
        <f>K71*0.5</f>
        <v>12776.84018528</v>
      </c>
      <c r="O71" s="103">
        <f>K71*0.5</f>
        <v>12776.84018528</v>
      </c>
      <c r="P71" s="104"/>
    </row>
    <row r="72" spans="1:16" ht="15.75">
      <c r="A72" s="18">
        <v>7</v>
      </c>
      <c r="B72" s="111" t="s">
        <v>544</v>
      </c>
      <c r="C72" s="111"/>
      <c r="D72" s="42"/>
      <c r="E72" s="43"/>
      <c r="F72" s="64"/>
      <c r="G72" s="42"/>
      <c r="H72" s="42"/>
      <c r="I72" s="42"/>
      <c r="J72" s="22"/>
      <c r="K72" s="42"/>
      <c r="L72" s="101">
        <f>SUM(K73:K79)</f>
        <v>39775.471726240001</v>
      </c>
      <c r="M72" s="105"/>
      <c r="N72" s="105"/>
      <c r="O72" s="105"/>
      <c r="P72" s="106"/>
    </row>
    <row r="73" spans="1:16">
      <c r="A73" s="32" t="s">
        <v>41</v>
      </c>
      <c r="B73" s="46" t="s">
        <v>170</v>
      </c>
      <c r="C73" s="66" t="s">
        <v>405</v>
      </c>
      <c r="D73" s="34" t="s">
        <v>139</v>
      </c>
      <c r="E73" s="35" t="s">
        <v>4</v>
      </c>
      <c r="F73" s="54">
        <v>173.98</v>
      </c>
      <c r="G73" s="38">
        <v>125.36</v>
      </c>
      <c r="H73" s="38">
        <f t="shared" ref="H73:H79" si="10">F73*G73</f>
        <v>21810.132799999999</v>
      </c>
      <c r="I73" s="38"/>
      <c r="J73" s="22">
        <f t="shared" si="0"/>
        <v>160.56108799999998</v>
      </c>
      <c r="K73" s="22">
        <f t="shared" si="1"/>
        <v>27934.418090239997</v>
      </c>
      <c r="L73" s="8"/>
      <c r="M73" s="103"/>
      <c r="N73" s="103">
        <f>K73*0.5</f>
        <v>13967.209045119998</v>
      </c>
      <c r="O73" s="103">
        <f>K73*0.5</f>
        <v>13967.209045119998</v>
      </c>
      <c r="P73" s="104"/>
    </row>
    <row r="74" spans="1:16">
      <c r="A74" s="32" t="s">
        <v>42</v>
      </c>
      <c r="B74" s="46" t="s">
        <v>171</v>
      </c>
      <c r="C74" s="55" t="s">
        <v>406</v>
      </c>
      <c r="D74" s="34" t="s">
        <v>139</v>
      </c>
      <c r="E74" s="35" t="s">
        <v>3</v>
      </c>
      <c r="F74" s="54">
        <v>75.599999999999994</v>
      </c>
      <c r="G74" s="38">
        <v>15.13</v>
      </c>
      <c r="H74" s="38">
        <f t="shared" si="10"/>
        <v>1143.828</v>
      </c>
      <c r="I74" s="38"/>
      <c r="J74" s="22">
        <f t="shared" ref="J74:J174" si="11">G74*$I$4</f>
        <v>19.378504</v>
      </c>
      <c r="K74" s="22">
        <f t="shared" ref="K74:K164" si="12">F74*J74</f>
        <v>1465.0149023999998</v>
      </c>
      <c r="L74" s="8"/>
      <c r="M74" s="103"/>
      <c r="N74" s="103">
        <f>K74*0.5</f>
        <v>732.50745119999988</v>
      </c>
      <c r="O74" s="103">
        <f>K74*0.5</f>
        <v>732.50745119999988</v>
      </c>
      <c r="P74" s="104"/>
    </row>
    <row r="75" spans="1:16">
      <c r="A75" s="32" t="s">
        <v>74</v>
      </c>
      <c r="B75" s="46" t="s">
        <v>330</v>
      </c>
      <c r="C75" s="55" t="s">
        <v>407</v>
      </c>
      <c r="D75" s="34" t="s">
        <v>139</v>
      </c>
      <c r="E75" s="35" t="s">
        <v>3</v>
      </c>
      <c r="F75" s="54">
        <v>4.3499999999999996</v>
      </c>
      <c r="G75" s="38">
        <v>108.14</v>
      </c>
      <c r="H75" s="38">
        <f t="shared" si="10"/>
        <v>470.40899999999999</v>
      </c>
      <c r="I75" s="38"/>
      <c r="J75" s="22">
        <f t="shared" si="11"/>
        <v>138.50571199999999</v>
      </c>
      <c r="K75" s="22">
        <f t="shared" si="12"/>
        <v>602.49984719999986</v>
      </c>
      <c r="L75" s="8"/>
      <c r="M75" s="103"/>
      <c r="N75" s="103">
        <f>K75*0.5</f>
        <v>301.24992359999993</v>
      </c>
      <c r="O75" s="103">
        <f>K75*0.5</f>
        <v>301.24992359999993</v>
      </c>
      <c r="P75" s="104"/>
    </row>
    <row r="76" spans="1:16">
      <c r="A76" s="32" t="s">
        <v>117</v>
      </c>
      <c r="B76" s="46" t="s">
        <v>172</v>
      </c>
      <c r="C76" s="55" t="s">
        <v>408</v>
      </c>
      <c r="D76" s="34" t="s">
        <v>139</v>
      </c>
      <c r="E76" s="35" t="s">
        <v>3</v>
      </c>
      <c r="F76" s="54">
        <v>13.2</v>
      </c>
      <c r="G76" s="38">
        <v>118.15</v>
      </c>
      <c r="H76" s="38">
        <f t="shared" si="10"/>
        <v>1559.58</v>
      </c>
      <c r="I76" s="38"/>
      <c r="J76" s="22">
        <f t="shared" si="11"/>
        <v>151.32651999999999</v>
      </c>
      <c r="K76" s="22">
        <f t="shared" si="12"/>
        <v>1997.5100639999998</v>
      </c>
      <c r="L76" s="8"/>
      <c r="M76" s="103"/>
      <c r="N76" s="103">
        <f>K76*0.5</f>
        <v>998.75503199999991</v>
      </c>
      <c r="O76" s="103">
        <f>K76*0.5</f>
        <v>998.75503199999991</v>
      </c>
      <c r="P76" s="104"/>
    </row>
    <row r="77" spans="1:16">
      <c r="A77" s="32" t="s">
        <v>331</v>
      </c>
      <c r="B77" s="46" t="s">
        <v>332</v>
      </c>
      <c r="C77" s="55" t="s">
        <v>407</v>
      </c>
      <c r="D77" s="34" t="s">
        <v>139</v>
      </c>
      <c r="E77" s="35" t="s">
        <v>3</v>
      </c>
      <c r="F77" s="54">
        <v>5.6</v>
      </c>
      <c r="G77" s="38">
        <v>135.68</v>
      </c>
      <c r="H77" s="38">
        <f t="shared" si="10"/>
        <v>759.80799999999999</v>
      </c>
      <c r="I77" s="38"/>
      <c r="J77" s="22">
        <f t="shared" si="11"/>
        <v>173.778944</v>
      </c>
      <c r="K77" s="22">
        <f t="shared" si="12"/>
        <v>973.16208639999991</v>
      </c>
      <c r="L77" s="8"/>
      <c r="M77" s="103"/>
      <c r="N77" s="103">
        <f>K77*0.5</f>
        <v>486.58104319999995</v>
      </c>
      <c r="O77" s="103">
        <f>K77*0.5</f>
        <v>486.58104319999995</v>
      </c>
      <c r="P77" s="104"/>
    </row>
    <row r="78" spans="1:16" ht="22.5">
      <c r="A78" s="32" t="s">
        <v>333</v>
      </c>
      <c r="B78" s="47" t="s">
        <v>352</v>
      </c>
      <c r="C78" s="6" t="s">
        <v>409</v>
      </c>
      <c r="D78" s="48" t="s">
        <v>135</v>
      </c>
      <c r="E78" s="35" t="s">
        <v>4</v>
      </c>
      <c r="F78" s="54">
        <v>51.8</v>
      </c>
      <c r="G78" s="38">
        <v>95</v>
      </c>
      <c r="H78" s="38">
        <f t="shared" si="10"/>
        <v>4921</v>
      </c>
      <c r="I78" s="38"/>
      <c r="J78" s="22">
        <f t="shared" si="11"/>
        <v>121.67599999999999</v>
      </c>
      <c r="K78" s="22">
        <f t="shared" si="12"/>
        <v>6302.8167999999987</v>
      </c>
      <c r="L78" s="8"/>
      <c r="M78" s="103"/>
      <c r="N78" s="103"/>
      <c r="O78" s="103"/>
      <c r="P78" s="104">
        <f>K78*1</f>
        <v>6302.8167999999987</v>
      </c>
    </row>
    <row r="79" spans="1:16">
      <c r="A79" s="32" t="s">
        <v>353</v>
      </c>
      <c r="B79" s="47" t="s">
        <v>354</v>
      </c>
      <c r="C79" s="67" t="s">
        <v>410</v>
      </c>
      <c r="D79" s="48" t="s">
        <v>135</v>
      </c>
      <c r="E79" s="35" t="s">
        <v>355</v>
      </c>
      <c r="F79" s="54">
        <v>3</v>
      </c>
      <c r="G79" s="38">
        <v>130.13999999999999</v>
      </c>
      <c r="H79" s="38">
        <f t="shared" si="10"/>
        <v>390.41999999999996</v>
      </c>
      <c r="I79" s="38"/>
      <c r="J79" s="22">
        <f t="shared" si="11"/>
        <v>166.68331199999997</v>
      </c>
      <c r="K79" s="22">
        <f t="shared" si="12"/>
        <v>500.04993599999989</v>
      </c>
      <c r="L79" s="8"/>
      <c r="M79" s="103"/>
      <c r="N79" s="103"/>
      <c r="O79" s="103"/>
      <c r="P79" s="104">
        <f>K79*1</f>
        <v>500.04993599999989</v>
      </c>
    </row>
    <row r="80" spans="1:16" ht="15.75">
      <c r="A80" s="18">
        <v>8</v>
      </c>
      <c r="B80" s="111" t="s">
        <v>411</v>
      </c>
      <c r="C80" s="111"/>
      <c r="D80" s="42"/>
      <c r="E80" s="43"/>
      <c r="F80" s="64"/>
      <c r="G80" s="42"/>
      <c r="H80" s="42"/>
      <c r="I80" s="42"/>
      <c r="J80" s="22"/>
      <c r="K80" s="42"/>
      <c r="L80" s="101">
        <f>SUM(K81:K86)</f>
        <v>64361.270364559998</v>
      </c>
      <c r="M80" s="105"/>
      <c r="N80" s="105"/>
      <c r="O80" s="105"/>
      <c r="P80" s="106"/>
    </row>
    <row r="81" spans="1:16">
      <c r="A81" s="32" t="s">
        <v>43</v>
      </c>
      <c r="B81" s="46" t="s">
        <v>173</v>
      </c>
      <c r="C81" s="55" t="s">
        <v>412</v>
      </c>
      <c r="D81" s="34" t="s">
        <v>139</v>
      </c>
      <c r="E81" s="35" t="s">
        <v>4</v>
      </c>
      <c r="F81" s="54">
        <v>347.96</v>
      </c>
      <c r="G81" s="38">
        <v>4.13</v>
      </c>
      <c r="H81" s="38">
        <f t="shared" ref="H81:H86" si="13">F81*G81</f>
        <v>1437.0747999999999</v>
      </c>
      <c r="I81" s="38"/>
      <c r="J81" s="22">
        <f t="shared" si="11"/>
        <v>5.2897039999999995</v>
      </c>
      <c r="K81" s="22">
        <f t="shared" si="12"/>
        <v>1840.6054038399998</v>
      </c>
      <c r="L81" s="8"/>
      <c r="M81" s="103"/>
      <c r="N81" s="103">
        <f>K81*0.5</f>
        <v>920.30270191999989</v>
      </c>
      <c r="O81" s="103">
        <f>K81*0.5</f>
        <v>920.30270191999989</v>
      </c>
      <c r="P81" s="104"/>
    </row>
    <row r="82" spans="1:16">
      <c r="A82" s="32" t="s">
        <v>44</v>
      </c>
      <c r="B82" s="46" t="s">
        <v>174</v>
      </c>
      <c r="C82" s="52" t="s">
        <v>413</v>
      </c>
      <c r="D82" s="34" t="s">
        <v>139</v>
      </c>
      <c r="E82" s="35" t="s">
        <v>4</v>
      </c>
      <c r="F82" s="54">
        <v>102.71</v>
      </c>
      <c r="G82" s="38">
        <v>37.770000000000003</v>
      </c>
      <c r="H82" s="38">
        <f t="shared" si="13"/>
        <v>3879.3567000000003</v>
      </c>
      <c r="I82" s="38"/>
      <c r="J82" s="22">
        <f t="shared" si="11"/>
        <v>48.375816</v>
      </c>
      <c r="K82" s="22">
        <f t="shared" si="12"/>
        <v>4968.6800613599999</v>
      </c>
      <c r="L82" s="8"/>
      <c r="M82" s="103"/>
      <c r="N82" s="103">
        <f>K82*0.5</f>
        <v>2484.3400306799999</v>
      </c>
      <c r="O82" s="103">
        <f>K82*0.5</f>
        <v>2484.3400306799999</v>
      </c>
      <c r="P82" s="104"/>
    </row>
    <row r="83" spans="1:16">
      <c r="A83" s="32" t="s">
        <v>45</v>
      </c>
      <c r="B83" s="46" t="s">
        <v>334</v>
      </c>
      <c r="C83" s="55" t="s">
        <v>414</v>
      </c>
      <c r="D83" s="34" t="s">
        <v>139</v>
      </c>
      <c r="E83" s="35" t="s">
        <v>4</v>
      </c>
      <c r="F83" s="54">
        <v>251.79</v>
      </c>
      <c r="G83" s="38">
        <v>34.659999999999997</v>
      </c>
      <c r="H83" s="38">
        <f t="shared" si="13"/>
        <v>8727.0413999999982</v>
      </c>
      <c r="I83" s="38"/>
      <c r="J83" s="22">
        <f t="shared" si="11"/>
        <v>44.392527999999992</v>
      </c>
      <c r="K83" s="22">
        <f t="shared" si="12"/>
        <v>11177.594625119997</v>
      </c>
      <c r="L83" s="8"/>
      <c r="M83" s="103"/>
      <c r="N83" s="103">
        <f>K83*0.5</f>
        <v>5588.7973125599983</v>
      </c>
      <c r="O83" s="103">
        <f>K83*0.5</f>
        <v>5588.7973125599983</v>
      </c>
      <c r="P83" s="104"/>
    </row>
    <row r="84" spans="1:16">
      <c r="A84" s="32" t="s">
        <v>65</v>
      </c>
      <c r="B84" s="47" t="s">
        <v>175</v>
      </c>
      <c r="C84" s="52" t="s">
        <v>415</v>
      </c>
      <c r="D84" s="48" t="s">
        <v>139</v>
      </c>
      <c r="E84" s="35" t="s">
        <v>4</v>
      </c>
      <c r="F84" s="54">
        <v>42.58</v>
      </c>
      <c r="G84" s="38">
        <v>70.84</v>
      </c>
      <c r="H84" s="38">
        <f t="shared" si="13"/>
        <v>3016.3672000000001</v>
      </c>
      <c r="I84" s="38"/>
      <c r="J84" s="22">
        <f t="shared" si="11"/>
        <v>90.731871999999996</v>
      </c>
      <c r="K84" s="22">
        <f t="shared" si="12"/>
        <v>3863.3631097599996</v>
      </c>
      <c r="L84" s="8"/>
      <c r="M84" s="103"/>
      <c r="N84" s="103"/>
      <c r="O84" s="103">
        <f>K84*1</f>
        <v>3863.3631097599996</v>
      </c>
      <c r="P84" s="104"/>
    </row>
    <row r="85" spans="1:16" ht="22.5">
      <c r="A85" s="24" t="s">
        <v>68</v>
      </c>
      <c r="B85" s="58" t="s">
        <v>524</v>
      </c>
      <c r="C85" s="65" t="s">
        <v>416</v>
      </c>
      <c r="D85" s="68" t="s">
        <v>126</v>
      </c>
      <c r="E85" s="28" t="s">
        <v>4</v>
      </c>
      <c r="F85" s="61">
        <v>61.78</v>
      </c>
      <c r="G85" s="30">
        <v>527.22</v>
      </c>
      <c r="H85" s="30">
        <f t="shared" si="13"/>
        <v>32571.651600000001</v>
      </c>
      <c r="I85" s="30"/>
      <c r="J85" s="31">
        <f t="shared" si="11"/>
        <v>675.26337599999999</v>
      </c>
      <c r="K85" s="31">
        <f t="shared" si="12"/>
        <v>41717.771369280003</v>
      </c>
      <c r="L85" s="8"/>
      <c r="M85" s="103"/>
      <c r="N85" s="103"/>
      <c r="O85" s="103">
        <f>K85*1</f>
        <v>41717.771369280003</v>
      </c>
      <c r="P85" s="104"/>
    </row>
    <row r="86" spans="1:16">
      <c r="A86" s="32" t="s">
        <v>69</v>
      </c>
      <c r="B86" s="46" t="s">
        <v>177</v>
      </c>
      <c r="C86" s="55" t="s">
        <v>417</v>
      </c>
      <c r="D86" s="34" t="s">
        <v>139</v>
      </c>
      <c r="E86" s="35" t="s">
        <v>3</v>
      </c>
      <c r="F86" s="54">
        <v>6.6</v>
      </c>
      <c r="G86" s="38">
        <v>93.84</v>
      </c>
      <c r="H86" s="38">
        <f t="shared" si="13"/>
        <v>619.34399999999994</v>
      </c>
      <c r="I86" s="38"/>
      <c r="J86" s="22">
        <f t="shared" si="11"/>
        <v>120.19027199999999</v>
      </c>
      <c r="K86" s="22">
        <f t="shared" si="12"/>
        <v>793.25579519999997</v>
      </c>
      <c r="L86" s="8"/>
      <c r="M86" s="103"/>
      <c r="N86" s="103"/>
      <c r="O86" s="103">
        <f>K86*1</f>
        <v>793.25579519999997</v>
      </c>
      <c r="P86" s="104"/>
    </row>
    <row r="87" spans="1:16" ht="15.75">
      <c r="A87" s="18">
        <v>9</v>
      </c>
      <c r="B87" s="111" t="s">
        <v>418</v>
      </c>
      <c r="C87" s="111"/>
      <c r="D87" s="69"/>
      <c r="E87" s="43"/>
      <c r="F87" s="64"/>
      <c r="G87" s="38"/>
      <c r="H87" s="38"/>
      <c r="I87" s="38"/>
      <c r="J87" s="22"/>
      <c r="K87" s="38"/>
      <c r="L87" s="94">
        <f>SUM(K88:K98)</f>
        <v>152282.16028131204</v>
      </c>
      <c r="M87" s="105"/>
      <c r="N87" s="105"/>
      <c r="O87" s="105"/>
      <c r="P87" s="106"/>
    </row>
    <row r="88" spans="1:16">
      <c r="A88" s="32" t="s">
        <v>47</v>
      </c>
      <c r="B88" s="46" t="s">
        <v>178</v>
      </c>
      <c r="C88" s="55" t="s">
        <v>419</v>
      </c>
      <c r="D88" s="34" t="s">
        <v>139</v>
      </c>
      <c r="E88" s="35" t="s">
        <v>4</v>
      </c>
      <c r="F88" s="54">
        <v>163.18</v>
      </c>
      <c r="G88" s="38">
        <v>27.36</v>
      </c>
      <c r="H88" s="38">
        <f>F88*G88</f>
        <v>4464.6048000000001</v>
      </c>
      <c r="I88" s="38"/>
      <c r="J88" s="22">
        <f t="shared" si="11"/>
        <v>35.042687999999998</v>
      </c>
      <c r="K88" s="22">
        <f t="shared" si="12"/>
        <v>5718.2658278400004</v>
      </c>
      <c r="L88" s="8"/>
      <c r="M88" s="103"/>
      <c r="N88" s="103">
        <f t="shared" ref="N88:N93" si="14">K88*0.5</f>
        <v>2859.1329139200002</v>
      </c>
      <c r="O88" s="103">
        <f t="shared" ref="O88:O93" si="15">K88*0.5</f>
        <v>2859.1329139200002</v>
      </c>
      <c r="P88" s="104"/>
    </row>
    <row r="89" spans="1:16" ht="15" customHeight="1">
      <c r="A89" s="32" t="s">
        <v>48</v>
      </c>
      <c r="B89" s="47" t="s">
        <v>179</v>
      </c>
      <c r="C89" s="50" t="s">
        <v>416</v>
      </c>
      <c r="D89" s="48" t="s">
        <v>176</v>
      </c>
      <c r="E89" s="35" t="s">
        <v>4</v>
      </c>
      <c r="F89" s="54">
        <v>133.97999999999999</v>
      </c>
      <c r="G89" s="38">
        <v>577.01</v>
      </c>
      <c r="H89" s="38">
        <f t="shared" ref="H89:H98" si="16">F89*G89</f>
        <v>77307.799799999993</v>
      </c>
      <c r="I89" s="38"/>
      <c r="J89" s="22">
        <f t="shared" si="11"/>
        <v>739.03440799999998</v>
      </c>
      <c r="K89" s="22">
        <f t="shared" si="12"/>
        <v>99015.829983839983</v>
      </c>
      <c r="L89" s="8"/>
      <c r="M89" s="103"/>
      <c r="N89" s="103">
        <f t="shared" si="14"/>
        <v>49507.914991919992</v>
      </c>
      <c r="O89" s="103">
        <f t="shared" si="15"/>
        <v>49507.914991919992</v>
      </c>
      <c r="P89" s="104"/>
    </row>
    <row r="90" spans="1:16" ht="15" customHeight="1">
      <c r="A90" s="32" t="s">
        <v>63</v>
      </c>
      <c r="B90" s="47" t="s">
        <v>180</v>
      </c>
      <c r="C90" s="50" t="s">
        <v>420</v>
      </c>
      <c r="D90" s="48" t="s">
        <v>176</v>
      </c>
      <c r="E90" s="35" t="s">
        <v>4</v>
      </c>
      <c r="F90" s="54">
        <v>27.7</v>
      </c>
      <c r="G90" s="38">
        <v>586.03</v>
      </c>
      <c r="H90" s="38">
        <f t="shared" si="16"/>
        <v>16233.030999999999</v>
      </c>
      <c r="I90" s="38"/>
      <c r="J90" s="22">
        <f t="shared" si="11"/>
        <v>750.58722399999988</v>
      </c>
      <c r="K90" s="22">
        <f t="shared" si="12"/>
        <v>20791.266104799997</v>
      </c>
      <c r="L90" s="8"/>
      <c r="M90" s="103"/>
      <c r="N90" s="103">
        <f t="shared" si="14"/>
        <v>10395.633052399999</v>
      </c>
      <c r="O90" s="103">
        <f t="shared" si="15"/>
        <v>10395.633052399999</v>
      </c>
      <c r="P90" s="104"/>
    </row>
    <row r="91" spans="1:16" ht="15" customHeight="1">
      <c r="A91" s="32" t="s">
        <v>75</v>
      </c>
      <c r="B91" s="47" t="s">
        <v>335</v>
      </c>
      <c r="C91" s="55" t="s">
        <v>421</v>
      </c>
      <c r="D91" s="48" t="s">
        <v>126</v>
      </c>
      <c r="E91" s="35" t="s">
        <v>4</v>
      </c>
      <c r="F91" s="54">
        <v>105.9</v>
      </c>
      <c r="G91" s="38">
        <v>50.89</v>
      </c>
      <c r="H91" s="38">
        <f t="shared" si="16"/>
        <v>5389.2510000000002</v>
      </c>
      <c r="I91" s="38"/>
      <c r="J91" s="22">
        <f t="shared" si="11"/>
        <v>65.179912000000002</v>
      </c>
      <c r="K91" s="22">
        <f t="shared" si="12"/>
        <v>6902.5526808000004</v>
      </c>
      <c r="L91" s="8"/>
      <c r="M91" s="103"/>
      <c r="N91" s="103">
        <f t="shared" si="14"/>
        <v>3451.2763404000002</v>
      </c>
      <c r="O91" s="103">
        <f t="shared" si="15"/>
        <v>3451.2763404000002</v>
      </c>
      <c r="P91" s="104"/>
    </row>
    <row r="92" spans="1:16" ht="15" customHeight="1">
      <c r="A92" s="32" t="s">
        <v>102</v>
      </c>
      <c r="B92" s="47" t="s">
        <v>181</v>
      </c>
      <c r="C92" s="50" t="s">
        <v>422</v>
      </c>
      <c r="D92" s="48" t="s">
        <v>176</v>
      </c>
      <c r="E92" s="35" t="s">
        <v>3</v>
      </c>
      <c r="F92" s="54">
        <v>1.4</v>
      </c>
      <c r="G92" s="38">
        <v>109.74</v>
      </c>
      <c r="H92" s="38">
        <f t="shared" si="16"/>
        <v>153.636</v>
      </c>
      <c r="I92" s="38"/>
      <c r="J92" s="22">
        <f t="shared" si="11"/>
        <v>140.554992</v>
      </c>
      <c r="K92" s="22">
        <f t="shared" si="12"/>
        <v>196.7769888</v>
      </c>
      <c r="L92" s="8"/>
      <c r="M92" s="103"/>
      <c r="N92" s="103">
        <f t="shared" si="14"/>
        <v>98.388494399999999</v>
      </c>
      <c r="O92" s="103">
        <f t="shared" si="15"/>
        <v>98.388494399999999</v>
      </c>
      <c r="P92" s="104"/>
    </row>
    <row r="93" spans="1:16" ht="15" customHeight="1">
      <c r="A93" s="32" t="s">
        <v>78</v>
      </c>
      <c r="B93" s="47" t="s">
        <v>181</v>
      </c>
      <c r="C93" s="50" t="s">
        <v>422</v>
      </c>
      <c r="D93" s="48" t="s">
        <v>176</v>
      </c>
      <c r="E93" s="35" t="s">
        <v>3</v>
      </c>
      <c r="F93" s="54">
        <v>5</v>
      </c>
      <c r="G93" s="38">
        <v>154.74</v>
      </c>
      <c r="H93" s="38">
        <f t="shared" si="16"/>
        <v>773.7</v>
      </c>
      <c r="I93" s="38"/>
      <c r="J93" s="22">
        <f t="shared" si="11"/>
        <v>198.19099199999999</v>
      </c>
      <c r="K93" s="22">
        <f t="shared" si="12"/>
        <v>990.95496000000003</v>
      </c>
      <c r="L93" s="8"/>
      <c r="M93" s="103"/>
      <c r="N93" s="103">
        <f t="shared" si="14"/>
        <v>495.47748000000001</v>
      </c>
      <c r="O93" s="103">
        <f t="shared" si="15"/>
        <v>495.47748000000001</v>
      </c>
      <c r="P93" s="104"/>
    </row>
    <row r="94" spans="1:16" ht="15" customHeight="1">
      <c r="A94" s="32" t="s">
        <v>79</v>
      </c>
      <c r="B94" s="47" t="s">
        <v>182</v>
      </c>
      <c r="C94" s="50" t="s">
        <v>423</v>
      </c>
      <c r="D94" s="48" t="s">
        <v>176</v>
      </c>
      <c r="E94" s="35" t="s">
        <v>3</v>
      </c>
      <c r="F94" s="54">
        <v>51</v>
      </c>
      <c r="G94" s="38">
        <v>68.12</v>
      </c>
      <c r="H94" s="38">
        <f t="shared" si="16"/>
        <v>3474.1200000000003</v>
      </c>
      <c r="I94" s="38"/>
      <c r="J94" s="22">
        <f t="shared" si="11"/>
        <v>87.248096000000004</v>
      </c>
      <c r="K94" s="22">
        <f t="shared" si="12"/>
        <v>4449.6528960000005</v>
      </c>
      <c r="L94" s="8"/>
      <c r="M94" s="103"/>
      <c r="N94" s="103"/>
      <c r="O94" s="103">
        <f>K94*1</f>
        <v>4449.6528960000005</v>
      </c>
      <c r="P94" s="104"/>
    </row>
    <row r="95" spans="1:16" ht="15" customHeight="1">
      <c r="A95" s="32" t="s">
        <v>103</v>
      </c>
      <c r="B95" s="47" t="s">
        <v>182</v>
      </c>
      <c r="C95" s="50" t="s">
        <v>424</v>
      </c>
      <c r="D95" s="48" t="s">
        <v>176</v>
      </c>
      <c r="E95" s="35" t="s">
        <v>3</v>
      </c>
      <c r="F95" s="54">
        <v>28.9</v>
      </c>
      <c r="G95" s="38">
        <v>68.12</v>
      </c>
      <c r="H95" s="38">
        <f t="shared" si="16"/>
        <v>1968.6680000000001</v>
      </c>
      <c r="I95" s="38"/>
      <c r="J95" s="22">
        <f t="shared" si="11"/>
        <v>87.248096000000004</v>
      </c>
      <c r="K95" s="22">
        <f t="shared" si="12"/>
        <v>2521.4699744</v>
      </c>
      <c r="L95" s="8"/>
      <c r="M95" s="103"/>
      <c r="N95" s="103"/>
      <c r="O95" s="103">
        <f t="shared" ref="O95:O96" si="17">K95*1</f>
        <v>2521.4699744</v>
      </c>
      <c r="P95" s="104"/>
    </row>
    <row r="96" spans="1:16" ht="15" customHeight="1">
      <c r="A96" s="32" t="s">
        <v>104</v>
      </c>
      <c r="B96" s="46" t="s">
        <v>183</v>
      </c>
      <c r="C96" s="55" t="s">
        <v>425</v>
      </c>
      <c r="D96" s="34" t="s">
        <v>139</v>
      </c>
      <c r="E96" s="35" t="s">
        <v>4</v>
      </c>
      <c r="F96" s="54">
        <f>96.96*0.4</f>
        <v>38.783999999999999</v>
      </c>
      <c r="G96" s="38">
        <v>140.56</v>
      </c>
      <c r="H96" s="38">
        <f t="shared" si="16"/>
        <v>5451.4790400000002</v>
      </c>
      <c r="I96" s="38"/>
      <c r="J96" s="22">
        <f t="shared" si="11"/>
        <v>180.029248</v>
      </c>
      <c r="K96" s="22">
        <f t="shared" si="12"/>
        <v>6982.2543544319997</v>
      </c>
      <c r="L96" s="8"/>
      <c r="M96" s="103"/>
      <c r="N96" s="103"/>
      <c r="O96" s="103">
        <f t="shared" si="17"/>
        <v>6982.2543544319997</v>
      </c>
      <c r="P96" s="104"/>
    </row>
    <row r="97" spans="1:16" ht="15" customHeight="1">
      <c r="A97" s="32" t="s">
        <v>105</v>
      </c>
      <c r="B97" s="46" t="s">
        <v>336</v>
      </c>
      <c r="C97" s="55" t="s">
        <v>426</v>
      </c>
      <c r="D97" s="34" t="s">
        <v>139</v>
      </c>
      <c r="E97" s="35" t="s">
        <v>4</v>
      </c>
      <c r="F97" s="54">
        <f>24.9*0.3</f>
        <v>7.4699999999999989</v>
      </c>
      <c r="G97" s="38">
        <v>24.3</v>
      </c>
      <c r="H97" s="38">
        <f t="shared" si="16"/>
        <v>181.52099999999999</v>
      </c>
      <c r="I97" s="38"/>
      <c r="J97" s="22">
        <f t="shared" si="11"/>
        <v>31.123439999999999</v>
      </c>
      <c r="K97" s="22">
        <f t="shared" si="12"/>
        <v>232.49209679999996</v>
      </c>
      <c r="L97" s="8"/>
      <c r="M97" s="103"/>
      <c r="N97" s="103"/>
      <c r="O97" s="103">
        <f>K97*1</f>
        <v>232.49209679999996</v>
      </c>
      <c r="P97" s="104"/>
    </row>
    <row r="98" spans="1:16">
      <c r="A98" s="32" t="s">
        <v>106</v>
      </c>
      <c r="B98" s="46" t="s">
        <v>184</v>
      </c>
      <c r="C98" s="55" t="s">
        <v>421</v>
      </c>
      <c r="D98" s="34" t="s">
        <v>139</v>
      </c>
      <c r="E98" s="35" t="s">
        <v>4</v>
      </c>
      <c r="F98" s="54">
        <v>76.099999999999994</v>
      </c>
      <c r="G98" s="38">
        <v>45.97</v>
      </c>
      <c r="H98" s="38">
        <f t="shared" si="16"/>
        <v>3498.3169999999996</v>
      </c>
      <c r="I98" s="38"/>
      <c r="J98" s="22">
        <f t="shared" si="11"/>
        <v>58.878375999999996</v>
      </c>
      <c r="K98" s="22">
        <f t="shared" si="12"/>
        <v>4480.6444135999991</v>
      </c>
      <c r="L98" s="8"/>
      <c r="M98" s="103"/>
      <c r="N98" s="103"/>
      <c r="O98" s="103">
        <f>K98*1</f>
        <v>4480.6444135999991</v>
      </c>
      <c r="P98" s="104"/>
    </row>
    <row r="99" spans="1:16" ht="15.75">
      <c r="A99" s="18">
        <v>10</v>
      </c>
      <c r="B99" s="111" t="s">
        <v>427</v>
      </c>
      <c r="C99" s="111"/>
      <c r="D99" s="42"/>
      <c r="E99" s="43"/>
      <c r="F99" s="54"/>
      <c r="G99" s="42"/>
      <c r="H99" s="42"/>
      <c r="I99" s="42"/>
      <c r="J99" s="22"/>
      <c r="K99" s="42"/>
      <c r="L99" s="101">
        <f>SUM(K100:K107)</f>
        <v>13608.733874080001</v>
      </c>
      <c r="M99" s="105"/>
      <c r="N99" s="105"/>
      <c r="O99" s="105"/>
      <c r="P99" s="106"/>
    </row>
    <row r="100" spans="1:16">
      <c r="A100" s="32" t="s">
        <v>49</v>
      </c>
      <c r="B100" s="46" t="s">
        <v>185</v>
      </c>
      <c r="C100" s="55" t="s">
        <v>428</v>
      </c>
      <c r="D100" s="34" t="s">
        <v>139</v>
      </c>
      <c r="E100" s="35" t="s">
        <v>3</v>
      </c>
      <c r="F100" s="54">
        <v>23.4</v>
      </c>
      <c r="G100" s="38">
        <v>13.58</v>
      </c>
      <c r="H100" s="38">
        <f>F100*G100</f>
        <v>317.77199999999999</v>
      </c>
      <c r="I100" s="38"/>
      <c r="J100" s="22">
        <f t="shared" si="11"/>
        <v>17.393263999999999</v>
      </c>
      <c r="K100" s="22">
        <f t="shared" si="12"/>
        <v>407.00237759999993</v>
      </c>
      <c r="L100" s="8"/>
      <c r="M100" s="103"/>
      <c r="N100" s="103">
        <f>K100*0.5</f>
        <v>203.50118879999997</v>
      </c>
      <c r="O100" s="103">
        <f>K100*0.5</f>
        <v>203.50118879999997</v>
      </c>
      <c r="P100" s="104"/>
    </row>
    <row r="101" spans="1:16">
      <c r="A101" s="32" t="s">
        <v>64</v>
      </c>
      <c r="B101" s="46" t="s">
        <v>186</v>
      </c>
      <c r="C101" s="55" t="s">
        <v>429</v>
      </c>
      <c r="D101" s="34" t="s">
        <v>139</v>
      </c>
      <c r="E101" s="35" t="s">
        <v>4</v>
      </c>
      <c r="F101" s="54">
        <v>7.46</v>
      </c>
      <c r="G101" s="38">
        <v>245.8</v>
      </c>
      <c r="H101" s="38">
        <f t="shared" ref="H101:H155" si="18">F101*G101</f>
        <v>1833.6680000000001</v>
      </c>
      <c r="I101" s="38"/>
      <c r="J101" s="22">
        <f t="shared" si="11"/>
        <v>314.82064000000003</v>
      </c>
      <c r="K101" s="22">
        <f t="shared" si="12"/>
        <v>2348.5619744000001</v>
      </c>
      <c r="L101" s="8"/>
      <c r="M101" s="103"/>
      <c r="N101" s="103"/>
      <c r="O101" s="103">
        <f>K101*1</f>
        <v>2348.5619744000001</v>
      </c>
      <c r="P101" s="104"/>
    </row>
    <row r="102" spans="1:16">
      <c r="A102" s="32" t="s">
        <v>70</v>
      </c>
      <c r="B102" s="46" t="s">
        <v>187</v>
      </c>
      <c r="C102" s="55" t="s">
        <v>430</v>
      </c>
      <c r="D102" s="34" t="s">
        <v>139</v>
      </c>
      <c r="E102" s="35" t="s">
        <v>77</v>
      </c>
      <c r="F102" s="54">
        <v>3</v>
      </c>
      <c r="G102" s="38">
        <v>410.72</v>
      </c>
      <c r="H102" s="38">
        <f t="shared" si="18"/>
        <v>1232.1600000000001</v>
      </c>
      <c r="I102" s="38"/>
      <c r="J102" s="22">
        <f t="shared" si="11"/>
        <v>526.05017599999996</v>
      </c>
      <c r="K102" s="22">
        <f t="shared" si="12"/>
        <v>1578.1505279999999</v>
      </c>
      <c r="L102" s="8"/>
      <c r="M102" s="103"/>
      <c r="N102" s="103"/>
      <c r="O102" s="103">
        <f t="shared" ref="O102:O103" si="19">K102*1</f>
        <v>1578.1505279999999</v>
      </c>
      <c r="P102" s="104"/>
    </row>
    <row r="103" spans="1:16" ht="22.5">
      <c r="A103" s="32" t="s">
        <v>80</v>
      </c>
      <c r="B103" s="47" t="s">
        <v>356</v>
      </c>
      <c r="C103" s="52" t="s">
        <v>431</v>
      </c>
      <c r="D103" s="34" t="s">
        <v>139</v>
      </c>
      <c r="E103" s="49" t="s">
        <v>55</v>
      </c>
      <c r="F103" s="54">
        <v>1</v>
      </c>
      <c r="G103" s="38">
        <v>538.41</v>
      </c>
      <c r="H103" s="38">
        <f t="shared" si="18"/>
        <v>538.41</v>
      </c>
      <c r="I103" s="38"/>
      <c r="J103" s="22">
        <f t="shared" si="11"/>
        <v>689.59552799999994</v>
      </c>
      <c r="K103" s="22">
        <f t="shared" si="12"/>
        <v>689.59552799999994</v>
      </c>
      <c r="L103" s="8"/>
      <c r="M103" s="103"/>
      <c r="N103" s="103"/>
      <c r="O103" s="103">
        <f t="shared" si="19"/>
        <v>689.59552799999994</v>
      </c>
      <c r="P103" s="104"/>
    </row>
    <row r="104" spans="1:16" ht="22.5">
      <c r="A104" s="32" t="s">
        <v>107</v>
      </c>
      <c r="B104" s="47" t="s">
        <v>188</v>
      </c>
      <c r="C104" s="52" t="s">
        <v>431</v>
      </c>
      <c r="D104" s="34" t="s">
        <v>139</v>
      </c>
      <c r="E104" s="49" t="s">
        <v>55</v>
      </c>
      <c r="F104" s="54">
        <v>2</v>
      </c>
      <c r="G104" s="38">
        <v>436.71</v>
      </c>
      <c r="H104" s="38">
        <f t="shared" si="18"/>
        <v>873.42</v>
      </c>
      <c r="I104" s="38"/>
      <c r="J104" s="22">
        <f t="shared" si="11"/>
        <v>559.338168</v>
      </c>
      <c r="K104" s="22">
        <f t="shared" si="12"/>
        <v>1118.676336</v>
      </c>
      <c r="L104" s="8"/>
      <c r="M104" s="103"/>
      <c r="N104" s="103"/>
      <c r="O104" s="103">
        <f>K104*1</f>
        <v>1118.676336</v>
      </c>
      <c r="P104" s="104"/>
    </row>
    <row r="105" spans="1:16">
      <c r="A105" s="32" t="s">
        <v>108</v>
      </c>
      <c r="B105" s="47" t="s">
        <v>189</v>
      </c>
      <c r="C105" s="50" t="s">
        <v>432</v>
      </c>
      <c r="D105" s="34" t="s">
        <v>139</v>
      </c>
      <c r="E105" s="35" t="s">
        <v>77</v>
      </c>
      <c r="F105" s="54">
        <v>3</v>
      </c>
      <c r="G105" s="38">
        <v>125.43</v>
      </c>
      <c r="H105" s="38">
        <f t="shared" si="18"/>
        <v>376.29</v>
      </c>
      <c r="I105" s="38"/>
      <c r="J105" s="22">
        <f t="shared" si="11"/>
        <v>160.650744</v>
      </c>
      <c r="K105" s="22">
        <f t="shared" si="12"/>
        <v>481.95223199999998</v>
      </c>
      <c r="L105" s="8"/>
      <c r="M105" s="103"/>
      <c r="N105" s="103"/>
      <c r="O105" s="103">
        <f t="shared" ref="O105:O107" si="20">K105*1</f>
        <v>481.95223199999998</v>
      </c>
      <c r="P105" s="104"/>
    </row>
    <row r="106" spans="1:16" ht="22.5">
      <c r="A106" s="24" t="s">
        <v>109</v>
      </c>
      <c r="B106" s="70" t="s">
        <v>190</v>
      </c>
      <c r="C106" s="65" t="s">
        <v>433</v>
      </c>
      <c r="D106" s="27" t="s">
        <v>139</v>
      </c>
      <c r="E106" s="28" t="s">
        <v>4</v>
      </c>
      <c r="F106" s="61">
        <v>8.2200000000000006</v>
      </c>
      <c r="G106" s="30">
        <v>447.83</v>
      </c>
      <c r="H106" s="30">
        <f t="shared" si="18"/>
        <v>3681.1626000000001</v>
      </c>
      <c r="I106" s="30"/>
      <c r="J106" s="31">
        <f t="shared" si="11"/>
        <v>573.58066399999996</v>
      </c>
      <c r="K106" s="31">
        <f t="shared" si="12"/>
        <v>4714.8330580800002</v>
      </c>
      <c r="L106" s="8"/>
      <c r="M106" s="103"/>
      <c r="N106" s="103"/>
      <c r="O106" s="103">
        <f t="shared" si="20"/>
        <v>4714.8330580800002</v>
      </c>
      <c r="P106" s="104"/>
    </row>
    <row r="107" spans="1:16" ht="22.5">
      <c r="A107" s="32" t="s">
        <v>358</v>
      </c>
      <c r="B107" s="46" t="s">
        <v>359</v>
      </c>
      <c r="C107" s="50" t="s">
        <v>434</v>
      </c>
      <c r="D107" s="34" t="s">
        <v>139</v>
      </c>
      <c r="E107" s="49" t="s">
        <v>55</v>
      </c>
      <c r="F107" s="54">
        <v>1</v>
      </c>
      <c r="G107" s="38">
        <v>1772.3</v>
      </c>
      <c r="H107" s="38">
        <f t="shared" si="18"/>
        <v>1772.3</v>
      </c>
      <c r="I107" s="38"/>
      <c r="J107" s="22">
        <f t="shared" si="11"/>
        <v>2269.9618399999999</v>
      </c>
      <c r="K107" s="22">
        <f t="shared" si="12"/>
        <v>2269.9618399999999</v>
      </c>
      <c r="L107" s="8"/>
      <c r="M107" s="103"/>
      <c r="N107" s="103"/>
      <c r="O107" s="103">
        <f t="shared" si="20"/>
        <v>2269.9618399999999</v>
      </c>
      <c r="P107" s="104"/>
    </row>
    <row r="108" spans="1:16" ht="15.75">
      <c r="A108" s="18">
        <v>11</v>
      </c>
      <c r="B108" s="71" t="s">
        <v>46</v>
      </c>
      <c r="C108" s="72"/>
      <c r="D108" s="42"/>
      <c r="E108" s="43"/>
      <c r="F108" s="64"/>
      <c r="G108" s="42"/>
      <c r="H108" s="42"/>
      <c r="I108" s="42"/>
      <c r="J108" s="22"/>
      <c r="K108" s="42"/>
      <c r="L108" s="101">
        <f>SUM(K109:K113)</f>
        <v>14265.408999679999</v>
      </c>
      <c r="M108" s="105"/>
      <c r="N108" s="105"/>
      <c r="O108" s="105"/>
      <c r="P108" s="106"/>
    </row>
    <row r="109" spans="1:16">
      <c r="A109" s="32" t="s">
        <v>50</v>
      </c>
      <c r="B109" s="46" t="s">
        <v>191</v>
      </c>
      <c r="C109" s="55" t="s">
        <v>435</v>
      </c>
      <c r="D109" s="34" t="s">
        <v>139</v>
      </c>
      <c r="E109" s="35" t="s">
        <v>4</v>
      </c>
      <c r="F109" s="54">
        <v>274.44</v>
      </c>
      <c r="G109" s="38">
        <v>2.75</v>
      </c>
      <c r="H109" s="38">
        <f t="shared" si="18"/>
        <v>754.71</v>
      </c>
      <c r="I109" s="38"/>
      <c r="J109" s="22">
        <f t="shared" si="11"/>
        <v>3.5221999999999998</v>
      </c>
      <c r="K109" s="22">
        <f t="shared" si="12"/>
        <v>966.63256799999988</v>
      </c>
      <c r="L109" s="8"/>
      <c r="M109" s="103"/>
      <c r="N109" s="103"/>
      <c r="O109" s="103">
        <f t="shared" ref="O109:O112" si="21">K109*1</f>
        <v>966.63256799999988</v>
      </c>
      <c r="P109" s="104"/>
    </row>
    <row r="110" spans="1:16">
      <c r="A110" s="32" t="s">
        <v>110</v>
      </c>
      <c r="B110" s="46" t="s">
        <v>192</v>
      </c>
      <c r="C110" s="73" t="s">
        <v>436</v>
      </c>
      <c r="D110" s="34" t="s">
        <v>139</v>
      </c>
      <c r="E110" s="35" t="s">
        <v>4</v>
      </c>
      <c r="F110" s="54">
        <v>274.44</v>
      </c>
      <c r="G110" s="38">
        <v>10.98</v>
      </c>
      <c r="H110" s="38">
        <f t="shared" si="18"/>
        <v>3013.3512000000001</v>
      </c>
      <c r="I110" s="38"/>
      <c r="J110" s="22">
        <f t="shared" si="11"/>
        <v>14.063184</v>
      </c>
      <c r="K110" s="22">
        <f t="shared" si="12"/>
        <v>3859.5002169599998</v>
      </c>
      <c r="L110" s="8"/>
      <c r="M110" s="103"/>
      <c r="N110" s="103"/>
      <c r="O110" s="103">
        <f t="shared" si="21"/>
        <v>3859.5002169599998</v>
      </c>
      <c r="P110" s="104"/>
    </row>
    <row r="111" spans="1:16">
      <c r="A111" s="24" t="s">
        <v>111</v>
      </c>
      <c r="B111" s="70" t="s">
        <v>337</v>
      </c>
      <c r="C111" s="74" t="s">
        <v>437</v>
      </c>
      <c r="D111" s="27" t="s">
        <v>139</v>
      </c>
      <c r="E111" s="61" t="s">
        <v>4</v>
      </c>
      <c r="F111" s="61">
        <v>285.70999999999998</v>
      </c>
      <c r="G111" s="30">
        <v>12.79</v>
      </c>
      <c r="H111" s="30">
        <f t="shared" si="18"/>
        <v>3654.2308999999996</v>
      </c>
      <c r="I111" s="30"/>
      <c r="J111" s="31">
        <f t="shared" si="11"/>
        <v>16.381431999999997</v>
      </c>
      <c r="K111" s="31">
        <f t="shared" si="12"/>
        <v>4680.3389367199989</v>
      </c>
      <c r="L111" s="8"/>
      <c r="M111" s="103"/>
      <c r="N111" s="103"/>
      <c r="O111" s="103">
        <f t="shared" si="21"/>
        <v>4680.3389367199989</v>
      </c>
      <c r="P111" s="104"/>
    </row>
    <row r="112" spans="1:16">
      <c r="A112" s="32" t="s">
        <v>112</v>
      </c>
      <c r="B112" s="46" t="s">
        <v>338</v>
      </c>
      <c r="C112" s="75" t="s">
        <v>438</v>
      </c>
      <c r="D112" s="34" t="s">
        <v>139</v>
      </c>
      <c r="E112" s="54" t="s">
        <v>4</v>
      </c>
      <c r="F112" s="54">
        <v>233.67</v>
      </c>
      <c r="G112" s="38">
        <v>14.45</v>
      </c>
      <c r="H112" s="38">
        <f t="shared" si="18"/>
        <v>3376.5314999999996</v>
      </c>
      <c r="I112" s="38"/>
      <c r="J112" s="22">
        <f t="shared" si="11"/>
        <v>18.507559999999998</v>
      </c>
      <c r="K112" s="22">
        <f t="shared" si="12"/>
        <v>4324.6615451999996</v>
      </c>
      <c r="L112" s="8"/>
      <c r="M112" s="103"/>
      <c r="N112" s="103"/>
      <c r="O112" s="103">
        <f t="shared" si="21"/>
        <v>4324.6615451999996</v>
      </c>
      <c r="P112" s="104"/>
    </row>
    <row r="113" spans="1:16">
      <c r="A113" s="32" t="s">
        <v>319</v>
      </c>
      <c r="B113" s="46" t="s">
        <v>193</v>
      </c>
      <c r="C113" s="75" t="s">
        <v>439</v>
      </c>
      <c r="D113" s="34" t="s">
        <v>139</v>
      </c>
      <c r="E113" s="54" t="s">
        <v>4</v>
      </c>
      <c r="F113" s="54">
        <v>18.899999999999999</v>
      </c>
      <c r="G113" s="38">
        <v>17.940000000000001</v>
      </c>
      <c r="H113" s="38">
        <f t="shared" si="18"/>
        <v>339.06599999999997</v>
      </c>
      <c r="I113" s="38"/>
      <c r="J113" s="22">
        <f t="shared" si="11"/>
        <v>22.977551999999999</v>
      </c>
      <c r="K113" s="22">
        <f t="shared" si="12"/>
        <v>434.27573279999996</v>
      </c>
      <c r="L113" s="8"/>
      <c r="M113" s="103"/>
      <c r="N113" s="103"/>
      <c r="O113" s="103">
        <f>K113*1</f>
        <v>434.27573279999996</v>
      </c>
      <c r="P113" s="104"/>
    </row>
    <row r="114" spans="1:16" ht="15" customHeight="1">
      <c r="A114" s="18">
        <v>12</v>
      </c>
      <c r="B114" s="111" t="s">
        <v>545</v>
      </c>
      <c r="C114" s="111"/>
      <c r="D114" s="111"/>
      <c r="E114" s="111"/>
      <c r="F114" s="111"/>
      <c r="G114" s="76"/>
      <c r="H114" s="76"/>
      <c r="I114" s="38"/>
      <c r="J114" s="22"/>
      <c r="K114" s="22"/>
      <c r="L114" s="101">
        <f>SUM(K115:K152)</f>
        <v>4739.0240399999993</v>
      </c>
      <c r="M114" s="105"/>
      <c r="N114" s="105"/>
      <c r="O114" s="105"/>
      <c r="P114" s="106"/>
    </row>
    <row r="115" spans="1:16">
      <c r="A115" s="32" t="s">
        <v>66</v>
      </c>
      <c r="B115" s="77" t="s">
        <v>540</v>
      </c>
      <c r="C115" s="78" t="s">
        <v>440</v>
      </c>
      <c r="D115" s="79" t="s">
        <v>198</v>
      </c>
      <c r="E115" s="80" t="s">
        <v>55</v>
      </c>
      <c r="F115" s="62">
        <v>1</v>
      </c>
      <c r="G115" s="81">
        <v>111.67</v>
      </c>
      <c r="H115" s="38">
        <f t="shared" si="18"/>
        <v>111.67</v>
      </c>
      <c r="I115" s="38"/>
      <c r="J115" s="22">
        <f t="shared" ref="J115:J152" si="22">G115*$I$4</f>
        <v>143.02693600000001</v>
      </c>
      <c r="K115" s="22">
        <f t="shared" ref="K115:K152" si="23">F115*J115</f>
        <v>143.02693600000001</v>
      </c>
      <c r="L115" s="8"/>
      <c r="M115" s="103"/>
      <c r="N115" s="103"/>
      <c r="O115" s="103">
        <f t="shared" ref="O115:O152" si="24">K115*1</f>
        <v>143.02693600000001</v>
      </c>
      <c r="P115" s="104"/>
    </row>
    <row r="116" spans="1:16">
      <c r="A116" s="32" t="s">
        <v>118</v>
      </c>
      <c r="B116" s="77" t="s">
        <v>541</v>
      </c>
      <c r="C116" s="78" t="s">
        <v>441</v>
      </c>
      <c r="D116" s="79" t="s">
        <v>198</v>
      </c>
      <c r="E116" s="80" t="s">
        <v>55</v>
      </c>
      <c r="F116" s="62">
        <v>1</v>
      </c>
      <c r="G116" s="81">
        <v>6.26</v>
      </c>
      <c r="H116" s="38">
        <f t="shared" si="18"/>
        <v>6.26</v>
      </c>
      <c r="I116" s="38"/>
      <c r="J116" s="22">
        <f t="shared" si="22"/>
        <v>8.0178079999999987</v>
      </c>
      <c r="K116" s="22">
        <f t="shared" si="23"/>
        <v>8.0178079999999987</v>
      </c>
      <c r="L116" s="8"/>
      <c r="M116" s="103"/>
      <c r="N116" s="103"/>
      <c r="O116" s="103">
        <f t="shared" si="24"/>
        <v>8.0178079999999987</v>
      </c>
      <c r="P116" s="104"/>
    </row>
    <row r="117" spans="1:16">
      <c r="A117" s="32" t="s">
        <v>119</v>
      </c>
      <c r="B117" s="77" t="s">
        <v>542</v>
      </c>
      <c r="C117" s="78" t="s">
        <v>442</v>
      </c>
      <c r="D117" s="79" t="s">
        <v>198</v>
      </c>
      <c r="E117" s="80" t="s">
        <v>55</v>
      </c>
      <c r="F117" s="62">
        <v>1</v>
      </c>
      <c r="G117" s="81">
        <v>15.34</v>
      </c>
      <c r="H117" s="38">
        <f t="shared" si="18"/>
        <v>15.34</v>
      </c>
      <c r="I117" s="38"/>
      <c r="J117" s="22">
        <f t="shared" si="22"/>
        <v>19.647472</v>
      </c>
      <c r="K117" s="22">
        <f t="shared" si="23"/>
        <v>19.647472</v>
      </c>
      <c r="L117" s="8"/>
      <c r="M117" s="103"/>
      <c r="N117" s="103"/>
      <c r="O117" s="103">
        <f t="shared" si="24"/>
        <v>19.647472</v>
      </c>
      <c r="P117" s="104"/>
    </row>
    <row r="118" spans="1:16">
      <c r="A118" s="32" t="s">
        <v>203</v>
      </c>
      <c r="B118" s="82" t="s">
        <v>221</v>
      </c>
      <c r="C118" s="78" t="s">
        <v>443</v>
      </c>
      <c r="D118" s="79" t="s">
        <v>200</v>
      </c>
      <c r="E118" s="80" t="s">
        <v>55</v>
      </c>
      <c r="F118" s="62">
        <v>1</v>
      </c>
      <c r="G118" s="81">
        <v>27.48</v>
      </c>
      <c r="H118" s="38">
        <f t="shared" si="18"/>
        <v>27.48</v>
      </c>
      <c r="I118" s="38"/>
      <c r="J118" s="22">
        <f t="shared" si="22"/>
        <v>35.196384000000002</v>
      </c>
      <c r="K118" s="22">
        <f t="shared" si="23"/>
        <v>35.196384000000002</v>
      </c>
      <c r="L118" s="8"/>
      <c r="M118" s="103"/>
      <c r="N118" s="103"/>
      <c r="O118" s="103">
        <f t="shared" si="24"/>
        <v>35.196384000000002</v>
      </c>
      <c r="P118" s="104"/>
    </row>
    <row r="119" spans="1:16">
      <c r="A119" s="32" t="s">
        <v>204</v>
      </c>
      <c r="B119" s="82" t="s">
        <v>216</v>
      </c>
      <c r="C119" s="78" t="s">
        <v>444</v>
      </c>
      <c r="D119" s="79" t="s">
        <v>200</v>
      </c>
      <c r="E119" s="80" t="s">
        <v>55</v>
      </c>
      <c r="F119" s="62">
        <v>1</v>
      </c>
      <c r="G119" s="81">
        <v>41.08</v>
      </c>
      <c r="H119" s="38">
        <f t="shared" si="18"/>
        <v>41.08</v>
      </c>
      <c r="I119" s="38"/>
      <c r="J119" s="22">
        <f t="shared" si="22"/>
        <v>52.615263999999996</v>
      </c>
      <c r="K119" s="22">
        <f t="shared" si="23"/>
        <v>52.615263999999996</v>
      </c>
      <c r="L119" s="8"/>
      <c r="M119" s="103"/>
      <c r="N119" s="103"/>
      <c r="O119" s="103">
        <f t="shared" si="24"/>
        <v>52.615263999999996</v>
      </c>
      <c r="P119" s="104"/>
    </row>
    <row r="120" spans="1:16">
      <c r="A120" s="32" t="s">
        <v>205</v>
      </c>
      <c r="B120" s="77" t="s">
        <v>222</v>
      </c>
      <c r="C120" s="78" t="s">
        <v>445</v>
      </c>
      <c r="D120" s="79" t="s">
        <v>198</v>
      </c>
      <c r="E120" s="80" t="s">
        <v>55</v>
      </c>
      <c r="F120" s="62">
        <v>1</v>
      </c>
      <c r="G120" s="81">
        <v>296.16000000000003</v>
      </c>
      <c r="H120" s="38">
        <f t="shared" si="18"/>
        <v>296.16000000000003</v>
      </c>
      <c r="I120" s="38"/>
      <c r="J120" s="22">
        <f t="shared" si="22"/>
        <v>379.32172800000001</v>
      </c>
      <c r="K120" s="22">
        <f t="shared" si="23"/>
        <v>379.32172800000001</v>
      </c>
      <c r="L120" s="8"/>
      <c r="M120" s="103"/>
      <c r="N120" s="103"/>
      <c r="O120" s="103">
        <f t="shared" si="24"/>
        <v>379.32172800000001</v>
      </c>
      <c r="P120" s="104"/>
    </row>
    <row r="121" spans="1:16">
      <c r="A121" s="32" t="s">
        <v>206</v>
      </c>
      <c r="B121" s="77">
        <v>99635</v>
      </c>
      <c r="C121" s="78" t="s">
        <v>446</v>
      </c>
      <c r="D121" s="79" t="s">
        <v>139</v>
      </c>
      <c r="E121" s="80" t="s">
        <v>55</v>
      </c>
      <c r="F121" s="62">
        <v>1</v>
      </c>
      <c r="G121" s="81">
        <v>279.23</v>
      </c>
      <c r="H121" s="38">
        <f t="shared" si="18"/>
        <v>279.23</v>
      </c>
      <c r="I121" s="38"/>
      <c r="J121" s="22">
        <f t="shared" si="22"/>
        <v>357.63778400000001</v>
      </c>
      <c r="K121" s="22">
        <f t="shared" si="23"/>
        <v>357.63778400000001</v>
      </c>
      <c r="L121" s="8"/>
      <c r="M121" s="103"/>
      <c r="N121" s="103"/>
      <c r="O121" s="103">
        <f t="shared" si="24"/>
        <v>357.63778400000001</v>
      </c>
      <c r="P121" s="104"/>
    </row>
    <row r="122" spans="1:16">
      <c r="A122" s="32" t="s">
        <v>207</v>
      </c>
      <c r="B122" s="82">
        <v>86941</v>
      </c>
      <c r="C122" s="78" t="s">
        <v>447</v>
      </c>
      <c r="D122" s="79" t="s">
        <v>198</v>
      </c>
      <c r="E122" s="80" t="s">
        <v>55</v>
      </c>
      <c r="F122" s="62">
        <v>1</v>
      </c>
      <c r="G122" s="83">
        <v>752.7</v>
      </c>
      <c r="H122" s="38">
        <f t="shared" si="18"/>
        <v>752.7</v>
      </c>
      <c r="I122" s="38"/>
      <c r="J122" s="22">
        <f t="shared" si="22"/>
        <v>964.05816000000004</v>
      </c>
      <c r="K122" s="22">
        <f t="shared" si="23"/>
        <v>964.05816000000004</v>
      </c>
      <c r="L122" s="8"/>
      <c r="M122" s="103"/>
      <c r="N122" s="103"/>
      <c r="O122" s="103">
        <f t="shared" si="24"/>
        <v>964.05816000000004</v>
      </c>
      <c r="P122" s="104"/>
    </row>
    <row r="123" spans="1:16">
      <c r="A123" s="32" t="s">
        <v>208</v>
      </c>
      <c r="B123" s="82" t="s">
        <v>217</v>
      </c>
      <c r="C123" s="78" t="s">
        <v>448</v>
      </c>
      <c r="D123" s="79" t="s">
        <v>200</v>
      </c>
      <c r="E123" s="80" t="s">
        <v>55</v>
      </c>
      <c r="F123" s="62">
        <v>1</v>
      </c>
      <c r="G123" s="81">
        <v>146.96</v>
      </c>
      <c r="H123" s="38">
        <f t="shared" si="18"/>
        <v>146.96</v>
      </c>
      <c r="I123" s="38"/>
      <c r="J123" s="22">
        <f t="shared" si="22"/>
        <v>188.22636800000001</v>
      </c>
      <c r="K123" s="22">
        <f t="shared" si="23"/>
        <v>188.22636800000001</v>
      </c>
      <c r="L123" s="8"/>
      <c r="M123" s="103"/>
      <c r="N123" s="103"/>
      <c r="O123" s="103">
        <f t="shared" si="24"/>
        <v>188.22636800000001</v>
      </c>
      <c r="P123" s="104"/>
    </row>
    <row r="124" spans="1:16">
      <c r="A124" s="32" t="s">
        <v>209</v>
      </c>
      <c r="B124" s="82" t="s">
        <v>219</v>
      </c>
      <c r="C124" s="78" t="s">
        <v>449</v>
      </c>
      <c r="D124" s="79" t="s">
        <v>200</v>
      </c>
      <c r="E124" s="80" t="s">
        <v>55</v>
      </c>
      <c r="F124" s="62">
        <v>1</v>
      </c>
      <c r="G124" s="81">
        <v>57.68</v>
      </c>
      <c r="H124" s="38">
        <f t="shared" si="18"/>
        <v>57.68</v>
      </c>
      <c r="I124" s="38"/>
      <c r="J124" s="22">
        <f t="shared" si="22"/>
        <v>73.876543999999996</v>
      </c>
      <c r="K124" s="22">
        <f t="shared" si="23"/>
        <v>73.876543999999996</v>
      </c>
      <c r="L124" s="8"/>
      <c r="M124" s="103"/>
      <c r="N124" s="103"/>
      <c r="O124" s="103">
        <f t="shared" si="24"/>
        <v>73.876543999999996</v>
      </c>
      <c r="P124" s="104"/>
    </row>
    <row r="125" spans="1:16">
      <c r="A125" s="32" t="s">
        <v>210</v>
      </c>
      <c r="B125" s="82" t="s">
        <v>220</v>
      </c>
      <c r="C125" s="78" t="s">
        <v>449</v>
      </c>
      <c r="D125" s="79" t="s">
        <v>200</v>
      </c>
      <c r="E125" s="80" t="s">
        <v>55</v>
      </c>
      <c r="F125" s="62">
        <v>1</v>
      </c>
      <c r="G125" s="81">
        <v>53.62</v>
      </c>
      <c r="H125" s="38">
        <f t="shared" si="18"/>
        <v>53.62</v>
      </c>
      <c r="I125" s="38"/>
      <c r="J125" s="22">
        <f t="shared" si="22"/>
        <v>68.676496</v>
      </c>
      <c r="K125" s="22">
        <f t="shared" si="23"/>
        <v>68.676496</v>
      </c>
      <c r="L125" s="8"/>
      <c r="M125" s="103"/>
      <c r="N125" s="103"/>
      <c r="O125" s="103">
        <f t="shared" si="24"/>
        <v>68.676496</v>
      </c>
      <c r="P125" s="104"/>
    </row>
    <row r="126" spans="1:16">
      <c r="A126" s="32" t="s">
        <v>211</v>
      </c>
      <c r="B126" s="82" t="s">
        <v>223</v>
      </c>
      <c r="C126" s="78" t="s">
        <v>450</v>
      </c>
      <c r="D126" s="79" t="s">
        <v>200</v>
      </c>
      <c r="E126" s="80" t="s">
        <v>55</v>
      </c>
      <c r="F126" s="62">
        <v>1</v>
      </c>
      <c r="G126" s="81">
        <v>54.64</v>
      </c>
      <c r="H126" s="38">
        <f t="shared" si="18"/>
        <v>54.64</v>
      </c>
      <c r="I126" s="38"/>
      <c r="J126" s="22">
        <f t="shared" si="22"/>
        <v>69.982911999999999</v>
      </c>
      <c r="K126" s="22">
        <f t="shared" si="23"/>
        <v>69.982911999999999</v>
      </c>
      <c r="L126" s="8"/>
      <c r="M126" s="103"/>
      <c r="N126" s="103"/>
      <c r="O126" s="103">
        <f t="shared" si="24"/>
        <v>69.982911999999999</v>
      </c>
      <c r="P126" s="104"/>
    </row>
    <row r="127" spans="1:16">
      <c r="A127" s="32" t="s">
        <v>212</v>
      </c>
      <c r="B127" s="77" t="s">
        <v>536</v>
      </c>
      <c r="C127" s="50" t="s">
        <v>451</v>
      </c>
      <c r="D127" s="79" t="s">
        <v>198</v>
      </c>
      <c r="E127" s="80" t="s">
        <v>55</v>
      </c>
      <c r="F127" s="62">
        <v>1</v>
      </c>
      <c r="G127" s="81">
        <v>31.01</v>
      </c>
      <c r="H127" s="38">
        <f t="shared" si="18"/>
        <v>31.01</v>
      </c>
      <c r="I127" s="38"/>
      <c r="J127" s="22">
        <f t="shared" si="22"/>
        <v>39.717607999999998</v>
      </c>
      <c r="K127" s="22">
        <f t="shared" si="23"/>
        <v>39.717607999999998</v>
      </c>
      <c r="L127" s="8"/>
      <c r="M127" s="103"/>
      <c r="N127" s="103"/>
      <c r="O127" s="103">
        <f t="shared" si="24"/>
        <v>39.717607999999998</v>
      </c>
      <c r="P127" s="104"/>
    </row>
    <row r="128" spans="1:16">
      <c r="A128" s="32" t="s">
        <v>213</v>
      </c>
      <c r="B128" s="82" t="s">
        <v>218</v>
      </c>
      <c r="C128" s="78" t="s">
        <v>452</v>
      </c>
      <c r="D128" s="79" t="s">
        <v>200</v>
      </c>
      <c r="E128" s="80" t="s">
        <v>55</v>
      </c>
      <c r="F128" s="62">
        <v>1</v>
      </c>
      <c r="G128" s="81">
        <v>225.91</v>
      </c>
      <c r="H128" s="38">
        <f t="shared" si="18"/>
        <v>225.91</v>
      </c>
      <c r="I128" s="38"/>
      <c r="J128" s="22">
        <f t="shared" si="22"/>
        <v>289.345528</v>
      </c>
      <c r="K128" s="22">
        <f t="shared" si="23"/>
        <v>289.345528</v>
      </c>
      <c r="L128" s="8"/>
      <c r="M128" s="103"/>
      <c r="N128" s="103"/>
      <c r="O128" s="103">
        <f t="shared" si="24"/>
        <v>289.345528</v>
      </c>
      <c r="P128" s="104"/>
    </row>
    <row r="129" spans="1:16">
      <c r="A129" s="32" t="s">
        <v>214</v>
      </c>
      <c r="B129" s="82" t="s">
        <v>215</v>
      </c>
      <c r="C129" s="78" t="s">
        <v>453</v>
      </c>
      <c r="D129" s="79" t="s">
        <v>200</v>
      </c>
      <c r="E129" s="80" t="s">
        <v>55</v>
      </c>
      <c r="F129" s="62">
        <v>1</v>
      </c>
      <c r="G129" s="81">
        <v>58</v>
      </c>
      <c r="H129" s="38">
        <f t="shared" si="18"/>
        <v>58</v>
      </c>
      <c r="I129" s="38"/>
      <c r="J129" s="22">
        <f t="shared" si="22"/>
        <v>74.2864</v>
      </c>
      <c r="K129" s="22">
        <f t="shared" si="23"/>
        <v>74.2864</v>
      </c>
      <c r="L129" s="8"/>
      <c r="M129" s="103"/>
      <c r="N129" s="103"/>
      <c r="O129" s="103">
        <f t="shared" si="24"/>
        <v>74.2864</v>
      </c>
      <c r="P129" s="104"/>
    </row>
    <row r="130" spans="1:16">
      <c r="A130" s="56" t="s">
        <v>295</v>
      </c>
      <c r="B130" s="77" t="s">
        <v>527</v>
      </c>
      <c r="C130" s="78" t="s">
        <v>454</v>
      </c>
      <c r="D130" s="79" t="s">
        <v>198</v>
      </c>
      <c r="E130" s="79" t="s">
        <v>199</v>
      </c>
      <c r="F130" s="62">
        <v>1</v>
      </c>
      <c r="G130" s="81">
        <v>132.33000000000001</v>
      </c>
      <c r="H130" s="38">
        <f t="shared" si="18"/>
        <v>132.33000000000001</v>
      </c>
      <c r="I130" s="38"/>
      <c r="J130" s="22">
        <f t="shared" si="22"/>
        <v>169.48826400000002</v>
      </c>
      <c r="K130" s="22">
        <f t="shared" si="23"/>
        <v>169.48826400000002</v>
      </c>
      <c r="L130" s="8"/>
      <c r="M130" s="103"/>
      <c r="N130" s="103"/>
      <c r="O130" s="103">
        <f t="shared" si="24"/>
        <v>169.48826400000002</v>
      </c>
      <c r="P130" s="104"/>
    </row>
    <row r="131" spans="1:16">
      <c r="A131" s="56" t="s">
        <v>296</v>
      </c>
      <c r="B131" s="77" t="s">
        <v>529</v>
      </c>
      <c r="C131" s="84" t="s">
        <v>455</v>
      </c>
      <c r="D131" s="79" t="s">
        <v>198</v>
      </c>
      <c r="E131" s="79" t="s">
        <v>199</v>
      </c>
      <c r="F131" s="62">
        <v>1</v>
      </c>
      <c r="G131" s="81">
        <v>162.06</v>
      </c>
      <c r="H131" s="38">
        <f t="shared" si="18"/>
        <v>162.06</v>
      </c>
      <c r="I131" s="38"/>
      <c r="J131" s="22">
        <f t="shared" si="22"/>
        <v>207.56644799999998</v>
      </c>
      <c r="K131" s="22">
        <f t="shared" si="23"/>
        <v>207.56644799999998</v>
      </c>
      <c r="L131" s="8"/>
      <c r="M131" s="103"/>
      <c r="N131" s="103"/>
      <c r="O131" s="103">
        <f t="shared" si="24"/>
        <v>207.56644799999998</v>
      </c>
      <c r="P131" s="104"/>
    </row>
    <row r="132" spans="1:16">
      <c r="A132" s="56" t="s">
        <v>297</v>
      </c>
      <c r="B132" s="77" t="s">
        <v>525</v>
      </c>
      <c r="C132" s="84" t="s">
        <v>456</v>
      </c>
      <c r="D132" s="79" t="s">
        <v>198</v>
      </c>
      <c r="E132" s="79" t="s">
        <v>199</v>
      </c>
      <c r="F132" s="62">
        <v>4</v>
      </c>
      <c r="G132" s="81">
        <v>128.28</v>
      </c>
      <c r="H132" s="38">
        <f>F132*G132</f>
        <v>513.12</v>
      </c>
      <c r="I132" s="38"/>
      <c r="J132" s="22">
        <f t="shared" si="22"/>
        <v>164.30102399999998</v>
      </c>
      <c r="K132" s="22">
        <f t="shared" si="23"/>
        <v>657.20409599999994</v>
      </c>
      <c r="L132" s="8"/>
      <c r="M132" s="103"/>
      <c r="N132" s="103"/>
      <c r="O132" s="103">
        <f t="shared" si="24"/>
        <v>657.20409599999994</v>
      </c>
      <c r="P132" s="104"/>
    </row>
    <row r="133" spans="1:16">
      <c r="A133" s="56" t="s">
        <v>298</v>
      </c>
      <c r="B133" s="77" t="s">
        <v>526</v>
      </c>
      <c r="C133" s="78" t="s">
        <v>456</v>
      </c>
      <c r="D133" s="79" t="s">
        <v>200</v>
      </c>
      <c r="E133" s="79" t="s">
        <v>199</v>
      </c>
      <c r="F133" s="62">
        <v>1</v>
      </c>
      <c r="G133" s="81">
        <v>279.14999999999998</v>
      </c>
      <c r="H133" s="38">
        <f t="shared" ref="H133:H152" si="25">F133*G133</f>
        <v>279.14999999999998</v>
      </c>
      <c r="I133" s="38"/>
      <c r="J133" s="22">
        <f t="shared" si="22"/>
        <v>357.53531999999996</v>
      </c>
      <c r="K133" s="22">
        <f t="shared" si="23"/>
        <v>357.53531999999996</v>
      </c>
      <c r="L133" s="8"/>
      <c r="M133" s="103"/>
      <c r="N133" s="103"/>
      <c r="O133" s="103">
        <f t="shared" si="24"/>
        <v>357.53531999999996</v>
      </c>
      <c r="P133" s="104"/>
    </row>
    <row r="134" spans="1:16">
      <c r="A134" s="56" t="s">
        <v>299</v>
      </c>
      <c r="B134" s="77">
        <v>89492</v>
      </c>
      <c r="C134" s="85" t="s">
        <v>457</v>
      </c>
      <c r="D134" s="79" t="s">
        <v>198</v>
      </c>
      <c r="E134" s="79" t="s">
        <v>199</v>
      </c>
      <c r="F134" s="62">
        <v>3</v>
      </c>
      <c r="G134" s="81">
        <v>7.37</v>
      </c>
      <c r="H134" s="38">
        <f t="shared" si="25"/>
        <v>22.11</v>
      </c>
      <c r="I134" s="38"/>
      <c r="J134" s="22">
        <f t="shared" si="22"/>
        <v>9.4394960000000001</v>
      </c>
      <c r="K134" s="22">
        <f t="shared" si="23"/>
        <v>28.318488000000002</v>
      </c>
      <c r="L134" s="8"/>
      <c r="M134" s="103"/>
      <c r="N134" s="103"/>
      <c r="O134" s="103">
        <f t="shared" si="24"/>
        <v>28.318488000000002</v>
      </c>
      <c r="P134" s="104"/>
    </row>
    <row r="135" spans="1:16">
      <c r="A135" s="56" t="s">
        <v>317</v>
      </c>
      <c r="B135" s="77">
        <v>89553</v>
      </c>
      <c r="C135" s="84" t="s">
        <v>441</v>
      </c>
      <c r="D135" s="79" t="s">
        <v>198</v>
      </c>
      <c r="E135" s="79" t="s">
        <v>199</v>
      </c>
      <c r="F135" s="62">
        <v>2</v>
      </c>
      <c r="G135" s="81">
        <v>5.9</v>
      </c>
      <c r="H135" s="38">
        <f t="shared" si="25"/>
        <v>11.8</v>
      </c>
      <c r="I135" s="38"/>
      <c r="J135" s="22">
        <f t="shared" si="22"/>
        <v>7.5567200000000003</v>
      </c>
      <c r="K135" s="22">
        <f t="shared" si="23"/>
        <v>15.113440000000001</v>
      </c>
      <c r="L135" s="8"/>
      <c r="M135" s="103"/>
      <c r="N135" s="103"/>
      <c r="O135" s="103">
        <f t="shared" si="24"/>
        <v>15.113440000000001</v>
      </c>
      <c r="P135" s="104"/>
    </row>
    <row r="136" spans="1:16">
      <c r="A136" s="56" t="s">
        <v>300</v>
      </c>
      <c r="B136" s="86" t="s">
        <v>272</v>
      </c>
      <c r="C136" s="85" t="s">
        <v>458</v>
      </c>
      <c r="D136" s="79" t="s">
        <v>198</v>
      </c>
      <c r="E136" s="79" t="s">
        <v>199</v>
      </c>
      <c r="F136" s="62">
        <v>1</v>
      </c>
      <c r="G136" s="81">
        <v>1.32</v>
      </c>
      <c r="H136" s="38">
        <f t="shared" si="25"/>
        <v>1.32</v>
      </c>
      <c r="I136" s="38"/>
      <c r="J136" s="22">
        <f t="shared" si="22"/>
        <v>1.6906559999999999</v>
      </c>
      <c r="K136" s="22">
        <f t="shared" si="23"/>
        <v>1.6906559999999999</v>
      </c>
      <c r="L136" s="8"/>
      <c r="M136" s="103"/>
      <c r="N136" s="103"/>
      <c r="O136" s="103">
        <f t="shared" si="24"/>
        <v>1.6906559999999999</v>
      </c>
      <c r="P136" s="104"/>
    </row>
    <row r="137" spans="1:16">
      <c r="A137" s="56" t="s">
        <v>301</v>
      </c>
      <c r="B137" s="77">
        <v>89362</v>
      </c>
      <c r="C137" s="85" t="s">
        <v>457</v>
      </c>
      <c r="D137" s="79" t="s">
        <v>198</v>
      </c>
      <c r="E137" s="79" t="s">
        <v>199</v>
      </c>
      <c r="F137" s="62">
        <v>2</v>
      </c>
      <c r="G137" s="81">
        <v>8.01</v>
      </c>
      <c r="H137" s="38">
        <f t="shared" si="25"/>
        <v>16.02</v>
      </c>
      <c r="I137" s="38"/>
      <c r="J137" s="22">
        <f t="shared" si="22"/>
        <v>10.259207999999999</v>
      </c>
      <c r="K137" s="22">
        <f t="shared" si="23"/>
        <v>20.518415999999998</v>
      </c>
      <c r="L137" s="8"/>
      <c r="M137" s="103"/>
      <c r="N137" s="103"/>
      <c r="O137" s="103">
        <f t="shared" si="24"/>
        <v>20.518415999999998</v>
      </c>
      <c r="P137" s="104"/>
    </row>
    <row r="138" spans="1:16">
      <c r="A138" s="56" t="s">
        <v>302</v>
      </c>
      <c r="B138" s="77">
        <v>89403</v>
      </c>
      <c r="C138" s="85" t="s">
        <v>459</v>
      </c>
      <c r="D138" s="79" t="s">
        <v>198</v>
      </c>
      <c r="E138" s="79" t="s">
        <v>264</v>
      </c>
      <c r="F138" s="62">
        <v>5</v>
      </c>
      <c r="G138" s="81">
        <v>18.260000000000002</v>
      </c>
      <c r="H138" s="38">
        <f t="shared" si="25"/>
        <v>91.300000000000011</v>
      </c>
      <c r="I138" s="38"/>
      <c r="J138" s="22">
        <f t="shared" si="22"/>
        <v>23.387408000000001</v>
      </c>
      <c r="K138" s="22">
        <f t="shared" si="23"/>
        <v>116.93704</v>
      </c>
      <c r="L138" s="8"/>
      <c r="M138" s="103"/>
      <c r="N138" s="103"/>
      <c r="O138" s="103">
        <f t="shared" si="24"/>
        <v>116.93704</v>
      </c>
      <c r="P138" s="104"/>
    </row>
    <row r="139" spans="1:16">
      <c r="A139" s="56" t="s">
        <v>303</v>
      </c>
      <c r="B139" s="77">
        <v>90443</v>
      </c>
      <c r="C139" s="85" t="s">
        <v>460</v>
      </c>
      <c r="D139" s="79" t="s">
        <v>198</v>
      </c>
      <c r="E139" s="79" t="s">
        <v>264</v>
      </c>
      <c r="F139" s="62">
        <v>5</v>
      </c>
      <c r="G139" s="81">
        <v>10.99</v>
      </c>
      <c r="H139" s="38">
        <f t="shared" si="25"/>
        <v>54.95</v>
      </c>
      <c r="I139" s="38"/>
      <c r="J139" s="22">
        <f t="shared" si="22"/>
        <v>14.075991999999999</v>
      </c>
      <c r="K139" s="22">
        <f t="shared" si="23"/>
        <v>70.379959999999997</v>
      </c>
      <c r="L139" s="8"/>
      <c r="M139" s="103"/>
      <c r="N139" s="103"/>
      <c r="O139" s="103">
        <f t="shared" si="24"/>
        <v>70.379959999999997</v>
      </c>
      <c r="P139" s="104"/>
    </row>
    <row r="140" spans="1:16">
      <c r="A140" s="56" t="s">
        <v>304</v>
      </c>
      <c r="B140" s="77">
        <v>89724</v>
      </c>
      <c r="C140" s="85" t="s">
        <v>461</v>
      </c>
      <c r="D140" s="79" t="s">
        <v>198</v>
      </c>
      <c r="E140" s="79" t="s">
        <v>199</v>
      </c>
      <c r="F140" s="62">
        <v>2</v>
      </c>
      <c r="G140" s="81">
        <v>10.220000000000001</v>
      </c>
      <c r="H140" s="38">
        <f t="shared" si="25"/>
        <v>20.440000000000001</v>
      </c>
      <c r="I140" s="38"/>
      <c r="J140" s="22">
        <f t="shared" si="22"/>
        <v>13.089776000000001</v>
      </c>
      <c r="K140" s="22">
        <f t="shared" si="23"/>
        <v>26.179552000000001</v>
      </c>
      <c r="L140" s="8"/>
      <c r="M140" s="103"/>
      <c r="N140" s="103"/>
      <c r="O140" s="103">
        <f t="shared" si="24"/>
        <v>26.179552000000001</v>
      </c>
      <c r="P140" s="104"/>
    </row>
    <row r="141" spans="1:16">
      <c r="A141" s="56" t="s">
        <v>305</v>
      </c>
      <c r="B141" s="77" t="s">
        <v>266</v>
      </c>
      <c r="C141" s="85" t="s">
        <v>462</v>
      </c>
      <c r="D141" s="79" t="s">
        <v>135</v>
      </c>
      <c r="E141" s="79" t="s">
        <v>199</v>
      </c>
      <c r="F141" s="62">
        <v>1</v>
      </c>
      <c r="G141" s="81">
        <v>1.1000000000000001</v>
      </c>
      <c r="H141" s="38">
        <f t="shared" si="25"/>
        <v>1.1000000000000001</v>
      </c>
      <c r="I141" s="38"/>
      <c r="J141" s="22">
        <f t="shared" si="22"/>
        <v>1.4088800000000001</v>
      </c>
      <c r="K141" s="22">
        <f t="shared" si="23"/>
        <v>1.4088800000000001</v>
      </c>
      <c r="L141" s="8"/>
      <c r="M141" s="103"/>
      <c r="N141" s="103"/>
      <c r="O141" s="103">
        <f t="shared" si="24"/>
        <v>1.4088800000000001</v>
      </c>
      <c r="P141" s="104"/>
    </row>
    <row r="142" spans="1:16">
      <c r="A142" s="56" t="s">
        <v>306</v>
      </c>
      <c r="B142" s="77">
        <v>89732</v>
      </c>
      <c r="C142" s="85" t="s">
        <v>457</v>
      </c>
      <c r="D142" s="79" t="s">
        <v>198</v>
      </c>
      <c r="E142" s="79" t="s">
        <v>199</v>
      </c>
      <c r="F142" s="62">
        <v>1</v>
      </c>
      <c r="G142" s="81">
        <v>11.26</v>
      </c>
      <c r="H142" s="38">
        <f t="shared" si="25"/>
        <v>11.26</v>
      </c>
      <c r="I142" s="38"/>
      <c r="J142" s="22">
        <f t="shared" si="22"/>
        <v>14.421807999999999</v>
      </c>
      <c r="K142" s="22">
        <f t="shared" si="23"/>
        <v>14.421807999999999</v>
      </c>
      <c r="L142" s="8"/>
      <c r="M142" s="103"/>
      <c r="N142" s="103"/>
      <c r="O142" s="103">
        <f t="shared" si="24"/>
        <v>14.421807999999999</v>
      </c>
      <c r="P142" s="104"/>
    </row>
    <row r="143" spans="1:16">
      <c r="A143" s="56" t="s">
        <v>307</v>
      </c>
      <c r="B143" s="86" t="s">
        <v>280</v>
      </c>
      <c r="C143" s="85" t="s">
        <v>463</v>
      </c>
      <c r="D143" s="79" t="s">
        <v>198</v>
      </c>
      <c r="E143" s="79" t="s">
        <v>199</v>
      </c>
      <c r="F143" s="62">
        <v>1</v>
      </c>
      <c r="G143" s="81">
        <v>9.01</v>
      </c>
      <c r="H143" s="38">
        <f t="shared" si="25"/>
        <v>9.01</v>
      </c>
      <c r="I143" s="38"/>
      <c r="J143" s="22">
        <f t="shared" si="22"/>
        <v>11.540007999999998</v>
      </c>
      <c r="K143" s="22">
        <f t="shared" si="23"/>
        <v>11.540007999999998</v>
      </c>
      <c r="L143" s="8"/>
      <c r="M143" s="103"/>
      <c r="N143" s="103"/>
      <c r="O143" s="103">
        <f t="shared" si="24"/>
        <v>11.540007999999998</v>
      </c>
      <c r="P143" s="104"/>
    </row>
    <row r="144" spans="1:16">
      <c r="A144" s="56" t="s">
        <v>308</v>
      </c>
      <c r="B144" s="86" t="s">
        <v>282</v>
      </c>
      <c r="C144" s="85" t="s">
        <v>464</v>
      </c>
      <c r="D144" s="79" t="s">
        <v>198</v>
      </c>
      <c r="E144" s="79" t="s">
        <v>199</v>
      </c>
      <c r="F144" s="62">
        <v>1</v>
      </c>
      <c r="G144" s="81">
        <v>7.98</v>
      </c>
      <c r="H144" s="38">
        <f t="shared" si="25"/>
        <v>7.98</v>
      </c>
      <c r="I144" s="38"/>
      <c r="J144" s="22">
        <f t="shared" si="22"/>
        <v>10.220784</v>
      </c>
      <c r="K144" s="22">
        <f t="shared" si="23"/>
        <v>10.220784</v>
      </c>
      <c r="L144" s="8"/>
      <c r="M144" s="103"/>
      <c r="N144" s="103"/>
      <c r="O144" s="103">
        <f t="shared" si="24"/>
        <v>10.220784</v>
      </c>
      <c r="P144" s="104"/>
    </row>
    <row r="145" spans="1:16">
      <c r="A145" s="56" t="s">
        <v>309</v>
      </c>
      <c r="B145" s="86" t="s">
        <v>284</v>
      </c>
      <c r="C145" s="85" t="s">
        <v>457</v>
      </c>
      <c r="D145" s="79" t="s">
        <v>198</v>
      </c>
      <c r="E145" s="79" t="s">
        <v>199</v>
      </c>
      <c r="F145" s="62">
        <v>1</v>
      </c>
      <c r="G145" s="81">
        <v>8.31</v>
      </c>
      <c r="H145" s="38">
        <f t="shared" si="25"/>
        <v>8.31</v>
      </c>
      <c r="I145" s="38"/>
      <c r="J145" s="22">
        <f t="shared" si="22"/>
        <v>10.643447999999999</v>
      </c>
      <c r="K145" s="22">
        <f t="shared" si="23"/>
        <v>10.643447999999999</v>
      </c>
      <c r="L145" s="8"/>
      <c r="M145" s="103"/>
      <c r="N145" s="103"/>
      <c r="O145" s="103">
        <f t="shared" si="24"/>
        <v>10.643447999999999</v>
      </c>
      <c r="P145" s="104"/>
    </row>
    <row r="146" spans="1:16">
      <c r="A146" s="56" t="s">
        <v>310</v>
      </c>
      <c r="B146" s="86" t="s">
        <v>286</v>
      </c>
      <c r="C146" s="85" t="s">
        <v>465</v>
      </c>
      <c r="D146" s="79" t="s">
        <v>198</v>
      </c>
      <c r="E146" s="79" t="s">
        <v>199</v>
      </c>
      <c r="F146" s="62">
        <v>1</v>
      </c>
      <c r="G146" s="81">
        <v>39.54</v>
      </c>
      <c r="H146" s="38">
        <f t="shared" si="25"/>
        <v>39.54</v>
      </c>
      <c r="I146" s="38"/>
      <c r="J146" s="22">
        <f t="shared" si="22"/>
        <v>50.642831999999999</v>
      </c>
      <c r="K146" s="22">
        <f t="shared" si="23"/>
        <v>50.642831999999999</v>
      </c>
      <c r="L146" s="8"/>
      <c r="M146" s="103"/>
      <c r="N146" s="103"/>
      <c r="O146" s="103">
        <f t="shared" si="24"/>
        <v>50.642831999999999</v>
      </c>
      <c r="P146" s="104"/>
    </row>
    <row r="147" spans="1:16">
      <c r="A147" s="56" t="s">
        <v>311</v>
      </c>
      <c r="B147" s="86" t="s">
        <v>288</v>
      </c>
      <c r="C147" s="85" t="s">
        <v>466</v>
      </c>
      <c r="D147" s="79" t="s">
        <v>198</v>
      </c>
      <c r="E147" s="79" t="s">
        <v>199</v>
      </c>
      <c r="F147" s="62">
        <v>1</v>
      </c>
      <c r="G147" s="81">
        <v>22.14</v>
      </c>
      <c r="H147" s="38">
        <f t="shared" si="25"/>
        <v>22.14</v>
      </c>
      <c r="I147" s="38"/>
      <c r="J147" s="22">
        <f t="shared" si="22"/>
        <v>28.356911999999998</v>
      </c>
      <c r="K147" s="22">
        <f t="shared" si="23"/>
        <v>28.356911999999998</v>
      </c>
      <c r="L147" s="8"/>
      <c r="M147" s="103"/>
      <c r="N147" s="103"/>
      <c r="O147" s="103">
        <f t="shared" si="24"/>
        <v>28.356911999999998</v>
      </c>
      <c r="P147" s="104"/>
    </row>
    <row r="148" spans="1:16">
      <c r="A148" s="56" t="s">
        <v>312</v>
      </c>
      <c r="B148" s="77" t="s">
        <v>267</v>
      </c>
      <c r="C148" s="85" t="s">
        <v>456</v>
      </c>
      <c r="D148" s="79" t="s">
        <v>126</v>
      </c>
      <c r="E148" s="79" t="s">
        <v>199</v>
      </c>
      <c r="F148" s="62">
        <v>1</v>
      </c>
      <c r="G148" s="81">
        <v>55.85</v>
      </c>
      <c r="H148" s="38">
        <f t="shared" si="25"/>
        <v>55.85</v>
      </c>
      <c r="I148" s="38"/>
      <c r="J148" s="22">
        <f t="shared" si="22"/>
        <v>71.532679999999999</v>
      </c>
      <c r="K148" s="22">
        <f t="shared" si="23"/>
        <v>71.532679999999999</v>
      </c>
      <c r="L148" s="8"/>
      <c r="M148" s="103"/>
      <c r="N148" s="103"/>
      <c r="O148" s="103">
        <f t="shared" si="24"/>
        <v>71.532679999999999</v>
      </c>
      <c r="P148" s="104"/>
    </row>
    <row r="149" spans="1:16">
      <c r="A149" s="56" t="s">
        <v>313</v>
      </c>
      <c r="B149" s="77" t="s">
        <v>268</v>
      </c>
      <c r="C149" s="85" t="s">
        <v>467</v>
      </c>
      <c r="D149" s="79" t="s">
        <v>126</v>
      </c>
      <c r="E149" s="79" t="s">
        <v>264</v>
      </c>
      <c r="F149" s="62">
        <v>2</v>
      </c>
      <c r="G149" s="81">
        <v>2.67</v>
      </c>
      <c r="H149" s="38">
        <f t="shared" si="25"/>
        <v>5.34</v>
      </c>
      <c r="I149" s="38"/>
      <c r="J149" s="22">
        <f t="shared" si="22"/>
        <v>3.4197359999999999</v>
      </c>
      <c r="K149" s="22">
        <f t="shared" si="23"/>
        <v>6.8394719999999998</v>
      </c>
      <c r="L149" s="8"/>
      <c r="M149" s="103"/>
      <c r="N149" s="103"/>
      <c r="O149" s="103">
        <f t="shared" si="24"/>
        <v>6.8394719999999998</v>
      </c>
      <c r="P149" s="104"/>
    </row>
    <row r="150" spans="1:16">
      <c r="A150" s="56" t="s">
        <v>314</v>
      </c>
      <c r="B150" s="77" t="s">
        <v>269</v>
      </c>
      <c r="C150" s="85" t="s">
        <v>468</v>
      </c>
      <c r="D150" s="79" t="s">
        <v>139</v>
      </c>
      <c r="E150" s="79" t="s">
        <v>264</v>
      </c>
      <c r="F150" s="62">
        <v>2</v>
      </c>
      <c r="G150" s="81">
        <v>28.89</v>
      </c>
      <c r="H150" s="38">
        <f t="shared" si="25"/>
        <v>57.78</v>
      </c>
      <c r="I150" s="38"/>
      <c r="J150" s="22">
        <f t="shared" si="22"/>
        <v>37.002311999999996</v>
      </c>
      <c r="K150" s="22">
        <f t="shared" si="23"/>
        <v>74.004623999999993</v>
      </c>
      <c r="L150" s="8"/>
      <c r="M150" s="103"/>
      <c r="N150" s="103"/>
      <c r="O150" s="103">
        <f t="shared" si="24"/>
        <v>74.004623999999993</v>
      </c>
      <c r="P150" s="104"/>
    </row>
    <row r="151" spans="1:16">
      <c r="A151" s="56" t="s">
        <v>315</v>
      </c>
      <c r="B151" s="77" t="s">
        <v>270</v>
      </c>
      <c r="C151" s="85" t="s">
        <v>469</v>
      </c>
      <c r="D151" s="79" t="s">
        <v>126</v>
      </c>
      <c r="E151" s="79" t="s">
        <v>264</v>
      </c>
      <c r="F151" s="62">
        <v>2</v>
      </c>
      <c r="G151" s="81">
        <v>4.46</v>
      </c>
      <c r="H151" s="38">
        <f t="shared" si="25"/>
        <v>8.92</v>
      </c>
      <c r="I151" s="38"/>
      <c r="J151" s="22">
        <f t="shared" si="22"/>
        <v>5.7123679999999997</v>
      </c>
      <c r="K151" s="22">
        <f t="shared" si="23"/>
        <v>11.424735999999999</v>
      </c>
      <c r="L151" s="8"/>
      <c r="M151" s="103"/>
      <c r="N151" s="103"/>
      <c r="O151" s="103">
        <f t="shared" si="24"/>
        <v>11.424735999999999</v>
      </c>
      <c r="P151" s="104"/>
    </row>
    <row r="152" spans="1:16">
      <c r="A152" s="56" t="s">
        <v>316</v>
      </c>
      <c r="B152" s="77" t="s">
        <v>271</v>
      </c>
      <c r="C152" s="85" t="s">
        <v>470</v>
      </c>
      <c r="D152" s="79" t="s">
        <v>139</v>
      </c>
      <c r="E152" s="79" t="s">
        <v>261</v>
      </c>
      <c r="F152" s="62">
        <v>1</v>
      </c>
      <c r="G152" s="81">
        <v>10.48</v>
      </c>
      <c r="H152" s="38">
        <f t="shared" si="25"/>
        <v>10.48</v>
      </c>
      <c r="I152" s="38"/>
      <c r="J152" s="22">
        <f t="shared" si="22"/>
        <v>13.422784</v>
      </c>
      <c r="K152" s="22">
        <f t="shared" si="23"/>
        <v>13.422784</v>
      </c>
      <c r="L152" s="8"/>
      <c r="M152" s="103"/>
      <c r="N152" s="103"/>
      <c r="O152" s="103">
        <f t="shared" si="24"/>
        <v>13.422784</v>
      </c>
      <c r="P152" s="104"/>
    </row>
    <row r="153" spans="1:16" ht="15.75">
      <c r="A153" s="18">
        <v>13</v>
      </c>
      <c r="B153" s="117" t="s">
        <v>546</v>
      </c>
      <c r="C153" s="117"/>
      <c r="D153" s="22"/>
      <c r="E153" s="20"/>
      <c r="F153" s="64"/>
      <c r="G153" s="42"/>
      <c r="H153" s="42"/>
      <c r="I153" s="42"/>
      <c r="J153" s="22"/>
      <c r="K153" s="42"/>
      <c r="L153" s="101">
        <f>SUM(K154:K155)</f>
        <v>4026.2452635199993</v>
      </c>
      <c r="M153" s="105"/>
      <c r="N153" s="105"/>
      <c r="O153" s="105"/>
      <c r="P153" s="106"/>
    </row>
    <row r="154" spans="1:16">
      <c r="A154" s="32" t="s">
        <v>71</v>
      </c>
      <c r="B154" s="46" t="s">
        <v>339</v>
      </c>
      <c r="C154" s="6" t="s">
        <v>471</v>
      </c>
      <c r="D154" s="34" t="s">
        <v>126</v>
      </c>
      <c r="E154" s="35" t="s">
        <v>4</v>
      </c>
      <c r="F154" s="54">
        <v>515</v>
      </c>
      <c r="G154" s="38">
        <v>5.89</v>
      </c>
      <c r="H154" s="38">
        <f t="shared" si="18"/>
        <v>3033.35</v>
      </c>
      <c r="I154" s="38"/>
      <c r="J154" s="22">
        <f t="shared" si="11"/>
        <v>7.5439119999999988</v>
      </c>
      <c r="K154" s="22">
        <f t="shared" si="12"/>
        <v>3885.1146799999992</v>
      </c>
      <c r="L154" s="8"/>
      <c r="M154" s="103"/>
      <c r="N154" s="103"/>
      <c r="O154" s="103">
        <f t="shared" ref="O154:O155" si="26">K154*1</f>
        <v>3885.1146799999992</v>
      </c>
      <c r="P154" s="104"/>
    </row>
    <row r="155" spans="1:16">
      <c r="A155" s="32" t="s">
        <v>72</v>
      </c>
      <c r="B155" s="46" t="s">
        <v>340</v>
      </c>
      <c r="C155" s="55" t="s">
        <v>378</v>
      </c>
      <c r="D155" s="79" t="s">
        <v>139</v>
      </c>
      <c r="E155" s="35" t="s">
        <v>4</v>
      </c>
      <c r="F155" s="54">
        <v>53.49</v>
      </c>
      <c r="G155" s="38">
        <v>2.06</v>
      </c>
      <c r="H155" s="38">
        <f t="shared" si="18"/>
        <v>110.18940000000001</v>
      </c>
      <c r="I155" s="38"/>
      <c r="J155" s="22">
        <f t="shared" si="11"/>
        <v>2.6384479999999999</v>
      </c>
      <c r="K155" s="22">
        <f t="shared" si="12"/>
        <v>141.13058351999999</v>
      </c>
      <c r="L155" s="8"/>
      <c r="M155" s="103"/>
      <c r="N155" s="103"/>
      <c r="O155" s="103">
        <f t="shared" si="26"/>
        <v>141.13058351999999</v>
      </c>
      <c r="P155" s="104"/>
    </row>
    <row r="156" spans="1:16" ht="24.95" customHeight="1">
      <c r="A156" s="18">
        <v>14</v>
      </c>
      <c r="B156" s="117" t="s">
        <v>522</v>
      </c>
      <c r="C156" s="117"/>
      <c r="D156" s="117"/>
      <c r="E156" s="117"/>
      <c r="F156" s="117"/>
      <c r="G156" s="38"/>
      <c r="H156" s="38"/>
      <c r="I156" s="38"/>
      <c r="J156" s="22"/>
      <c r="K156" s="38"/>
      <c r="L156" s="23"/>
      <c r="M156" s="105"/>
      <c r="N156" s="105"/>
      <c r="O156" s="105"/>
      <c r="P156" s="106"/>
    </row>
    <row r="157" spans="1:16" ht="22.5">
      <c r="A157" s="32" t="s">
        <v>114</v>
      </c>
      <c r="B157" s="46" t="s">
        <v>194</v>
      </c>
      <c r="C157" s="6" t="s">
        <v>472</v>
      </c>
      <c r="D157" s="34" t="s">
        <v>139</v>
      </c>
      <c r="E157" s="35" t="s">
        <v>11</v>
      </c>
      <c r="F157" s="54">
        <v>4</v>
      </c>
      <c r="G157" s="38">
        <v>15437.18</v>
      </c>
      <c r="H157" s="38">
        <f t="shared" ref="H157:H174" si="27">F157*G157</f>
        <v>61748.72</v>
      </c>
      <c r="I157" s="38"/>
      <c r="J157" s="22">
        <f t="shared" si="11"/>
        <v>19771.940144</v>
      </c>
      <c r="K157" s="22">
        <f t="shared" si="12"/>
        <v>79087.760576000001</v>
      </c>
      <c r="L157" s="8"/>
      <c r="M157" s="105"/>
      <c r="N157" s="105"/>
      <c r="O157" s="105"/>
      <c r="P157" s="106"/>
    </row>
    <row r="158" spans="1:16" ht="22.5">
      <c r="A158" s="32" t="s">
        <v>115</v>
      </c>
      <c r="B158" s="46" t="s">
        <v>195</v>
      </c>
      <c r="C158" s="6" t="s">
        <v>473</v>
      </c>
      <c r="D158" s="34" t="s">
        <v>139</v>
      </c>
      <c r="E158" s="35" t="s">
        <v>11</v>
      </c>
      <c r="F158" s="54">
        <v>4</v>
      </c>
      <c r="G158" s="38">
        <v>6133.51</v>
      </c>
      <c r="H158" s="38">
        <f t="shared" si="27"/>
        <v>24534.04</v>
      </c>
      <c r="I158" s="38"/>
      <c r="J158" s="22">
        <f t="shared" si="11"/>
        <v>7855.7996080000003</v>
      </c>
      <c r="K158" s="22">
        <f t="shared" si="12"/>
        <v>31423.198432000001</v>
      </c>
      <c r="L158" s="8"/>
      <c r="M158" s="105"/>
      <c r="N158" s="105"/>
      <c r="O158" s="105"/>
      <c r="P158" s="106"/>
    </row>
    <row r="159" spans="1:16">
      <c r="A159" s="32" t="s">
        <v>116</v>
      </c>
      <c r="B159" s="46"/>
      <c r="C159" s="72" t="s">
        <v>363</v>
      </c>
      <c r="D159" s="34"/>
      <c r="E159" s="35"/>
      <c r="F159" s="54"/>
      <c r="G159" s="38"/>
      <c r="H159" s="38"/>
      <c r="I159" s="38"/>
      <c r="J159" s="22"/>
      <c r="K159" s="22"/>
      <c r="L159" s="8"/>
      <c r="M159" s="105"/>
      <c r="N159" s="105"/>
      <c r="O159" s="105"/>
      <c r="P159" s="106"/>
    </row>
    <row r="160" spans="1:16">
      <c r="A160" s="24" t="s">
        <v>364</v>
      </c>
      <c r="B160" s="70" t="s">
        <v>362</v>
      </c>
      <c r="C160" s="65" t="s">
        <v>474</v>
      </c>
      <c r="D160" s="27" t="s">
        <v>139</v>
      </c>
      <c r="E160" s="28" t="s">
        <v>113</v>
      </c>
      <c r="F160" s="87">
        <v>1200</v>
      </c>
      <c r="G160" s="30">
        <v>16.09</v>
      </c>
      <c r="H160" s="30">
        <f t="shared" si="27"/>
        <v>19308</v>
      </c>
      <c r="I160" s="30"/>
      <c r="J160" s="31">
        <f t="shared" si="11"/>
        <v>20.608072</v>
      </c>
      <c r="K160" s="31">
        <f t="shared" si="12"/>
        <v>24729.686399999999</v>
      </c>
      <c r="L160" s="8"/>
      <c r="M160" s="105"/>
      <c r="N160" s="105"/>
      <c r="O160" s="105"/>
      <c r="P160" s="106"/>
    </row>
    <row r="161" spans="1:16">
      <c r="A161" s="24" t="s">
        <v>365</v>
      </c>
      <c r="B161" s="70" t="s">
        <v>196</v>
      </c>
      <c r="C161" s="65" t="s">
        <v>551</v>
      </c>
      <c r="D161" s="27" t="s">
        <v>139</v>
      </c>
      <c r="E161" s="28" t="s">
        <v>113</v>
      </c>
      <c r="F161" s="87">
        <v>840</v>
      </c>
      <c r="G161" s="30">
        <v>20.76</v>
      </c>
      <c r="H161" s="30">
        <f t="shared" si="27"/>
        <v>17438.400000000001</v>
      </c>
      <c r="I161" s="30"/>
      <c r="J161" s="31">
        <f t="shared" si="11"/>
        <v>26.589408000000002</v>
      </c>
      <c r="K161" s="31">
        <f t="shared" si="12"/>
        <v>22335.102720000003</v>
      </c>
      <c r="L161" s="8"/>
      <c r="M161" s="105"/>
      <c r="N161" s="105"/>
      <c r="O161" s="105"/>
      <c r="P161" s="106"/>
    </row>
    <row r="162" spans="1:16" ht="22.5">
      <c r="A162" s="32" t="s">
        <v>341</v>
      </c>
      <c r="B162" s="47" t="s">
        <v>342</v>
      </c>
      <c r="C162" s="50" t="s">
        <v>475</v>
      </c>
      <c r="D162" s="34" t="s">
        <v>126</v>
      </c>
      <c r="E162" s="35" t="s">
        <v>343</v>
      </c>
      <c r="F162" s="62">
        <v>4</v>
      </c>
      <c r="G162" s="38">
        <v>4222.26</v>
      </c>
      <c r="H162" s="38">
        <f t="shared" si="27"/>
        <v>16889.04</v>
      </c>
      <c r="I162" s="38"/>
      <c r="J162" s="22">
        <f t="shared" si="11"/>
        <v>5407.8706080000002</v>
      </c>
      <c r="K162" s="22">
        <f t="shared" si="12"/>
        <v>21631.482432000001</v>
      </c>
      <c r="L162" s="3">
        <f>SUM(K162)</f>
        <v>21631.482432000001</v>
      </c>
      <c r="M162" s="107">
        <f>K162*0.25</f>
        <v>5407.8706080000002</v>
      </c>
      <c r="N162" s="107">
        <f>K162*0.25</f>
        <v>5407.8706080000002</v>
      </c>
      <c r="O162" s="107">
        <f>K162*0.25</f>
        <v>5407.8706080000002</v>
      </c>
      <c r="P162" s="108">
        <f>K162*0.25</f>
        <v>5407.8706080000002</v>
      </c>
    </row>
    <row r="163" spans="1:16" ht="15" customHeight="1">
      <c r="A163" s="18">
        <v>15</v>
      </c>
      <c r="B163" s="117" t="s">
        <v>557</v>
      </c>
      <c r="C163" s="117"/>
      <c r="D163" s="117"/>
      <c r="E163" s="117"/>
      <c r="F163" s="117"/>
      <c r="G163" s="42"/>
      <c r="H163" s="42"/>
      <c r="I163" s="42"/>
      <c r="J163" s="22"/>
      <c r="K163" s="42"/>
      <c r="L163" s="101">
        <f>SUM(K164:K174)</f>
        <v>1150.568256</v>
      </c>
      <c r="M163" s="105"/>
      <c r="N163" s="105"/>
      <c r="O163" s="105"/>
      <c r="P163" s="106"/>
    </row>
    <row r="164" spans="1:16" ht="15" customHeight="1">
      <c r="A164" s="32" t="s">
        <v>224</v>
      </c>
      <c r="B164" s="88" t="s">
        <v>76</v>
      </c>
      <c r="C164" s="67" t="s">
        <v>476</v>
      </c>
      <c r="D164" s="89" t="s">
        <v>138</v>
      </c>
      <c r="E164" s="20" t="s">
        <v>4</v>
      </c>
      <c r="F164" s="54">
        <v>1</v>
      </c>
      <c r="G164" s="38">
        <v>5.98</v>
      </c>
      <c r="H164" s="38">
        <f t="shared" si="27"/>
        <v>5.98</v>
      </c>
      <c r="I164" s="38"/>
      <c r="J164" s="22">
        <f t="shared" si="11"/>
        <v>7.6591839999999998</v>
      </c>
      <c r="K164" s="22">
        <f t="shared" si="12"/>
        <v>7.6591839999999998</v>
      </c>
      <c r="L164" s="8"/>
      <c r="M164" s="103"/>
      <c r="N164" s="103"/>
      <c r="O164" s="103">
        <f t="shared" ref="O164:O174" si="28">K164*1</f>
        <v>7.6591839999999998</v>
      </c>
      <c r="P164" s="104"/>
    </row>
    <row r="165" spans="1:16" ht="15" customHeight="1">
      <c r="A165" s="32" t="s">
        <v>225</v>
      </c>
      <c r="B165" s="88" t="s">
        <v>76</v>
      </c>
      <c r="C165" s="67" t="s">
        <v>477</v>
      </c>
      <c r="D165" s="89" t="s">
        <v>197</v>
      </c>
      <c r="E165" s="20" t="s">
        <v>3</v>
      </c>
      <c r="F165" s="54">
        <v>1</v>
      </c>
      <c r="G165" s="38">
        <v>2.7</v>
      </c>
      <c r="H165" s="38">
        <f t="shared" si="27"/>
        <v>2.7</v>
      </c>
      <c r="I165" s="38"/>
      <c r="J165" s="22">
        <f t="shared" si="11"/>
        <v>3.4581599999999999</v>
      </c>
      <c r="K165" s="22">
        <f t="shared" ref="K165:K174" si="29">F165*J165</f>
        <v>3.4581599999999999</v>
      </c>
      <c r="L165" s="8"/>
      <c r="M165" s="103"/>
      <c r="N165" s="103"/>
      <c r="O165" s="103">
        <f t="shared" si="28"/>
        <v>3.4581599999999999</v>
      </c>
      <c r="P165" s="104"/>
    </row>
    <row r="166" spans="1:16" ht="15" customHeight="1">
      <c r="A166" s="32" t="s">
        <v>226</v>
      </c>
      <c r="B166" s="88" t="s">
        <v>76</v>
      </c>
      <c r="C166" s="67" t="s">
        <v>478</v>
      </c>
      <c r="D166" s="89" t="s">
        <v>197</v>
      </c>
      <c r="E166" s="20" t="s">
        <v>4</v>
      </c>
      <c r="F166" s="54">
        <v>1</v>
      </c>
      <c r="G166" s="38">
        <v>327.17</v>
      </c>
      <c r="H166" s="38">
        <f t="shared" si="27"/>
        <v>327.17</v>
      </c>
      <c r="I166" s="38"/>
      <c r="J166" s="22">
        <f t="shared" si="11"/>
        <v>419.03933599999999</v>
      </c>
      <c r="K166" s="22">
        <f t="shared" si="29"/>
        <v>419.03933599999999</v>
      </c>
      <c r="L166" s="8"/>
      <c r="M166" s="103"/>
      <c r="N166" s="103"/>
      <c r="O166" s="103">
        <f t="shared" si="28"/>
        <v>419.03933599999999</v>
      </c>
      <c r="P166" s="104"/>
    </row>
    <row r="167" spans="1:16" ht="15" customHeight="1">
      <c r="A167" s="32" t="s">
        <v>238</v>
      </c>
      <c r="B167" s="88" t="s">
        <v>76</v>
      </c>
      <c r="C167" s="67" t="s">
        <v>479</v>
      </c>
      <c r="D167" s="89" t="s">
        <v>197</v>
      </c>
      <c r="E167" s="20" t="s">
        <v>4</v>
      </c>
      <c r="F167" s="54">
        <v>1</v>
      </c>
      <c r="G167" s="38">
        <v>34.06</v>
      </c>
      <c r="H167" s="38">
        <f t="shared" si="27"/>
        <v>34.06</v>
      </c>
      <c r="I167" s="42"/>
      <c r="J167" s="22">
        <f t="shared" si="11"/>
        <v>43.624048000000002</v>
      </c>
      <c r="K167" s="22">
        <f t="shared" si="29"/>
        <v>43.624048000000002</v>
      </c>
      <c r="L167" s="8"/>
      <c r="M167" s="103"/>
      <c r="N167" s="103"/>
      <c r="O167" s="103">
        <f t="shared" si="28"/>
        <v>43.624048000000002</v>
      </c>
      <c r="P167" s="104"/>
    </row>
    <row r="168" spans="1:16" ht="15" customHeight="1">
      <c r="A168" s="32" t="s">
        <v>351</v>
      </c>
      <c r="B168" s="88" t="s">
        <v>76</v>
      </c>
      <c r="C168" s="67" t="s">
        <v>480</v>
      </c>
      <c r="D168" s="89" t="s">
        <v>197</v>
      </c>
      <c r="E168" s="20" t="s">
        <v>73</v>
      </c>
      <c r="F168" s="54">
        <v>1</v>
      </c>
      <c r="G168" s="38">
        <v>26.27</v>
      </c>
      <c r="H168" s="38">
        <f t="shared" si="27"/>
        <v>26.27</v>
      </c>
      <c r="I168" s="42"/>
      <c r="J168" s="22">
        <f t="shared" si="11"/>
        <v>33.646615999999995</v>
      </c>
      <c r="K168" s="22">
        <f t="shared" si="29"/>
        <v>33.646615999999995</v>
      </c>
      <c r="L168" s="8"/>
      <c r="M168" s="103"/>
      <c r="N168" s="103"/>
      <c r="O168" s="103">
        <f t="shared" si="28"/>
        <v>33.646615999999995</v>
      </c>
      <c r="P168" s="104"/>
    </row>
    <row r="169" spans="1:16" ht="15" customHeight="1">
      <c r="A169" s="32" t="s">
        <v>239</v>
      </c>
      <c r="B169" s="88" t="s">
        <v>76</v>
      </c>
      <c r="C169" s="67" t="s">
        <v>481</v>
      </c>
      <c r="D169" s="89" t="s">
        <v>138</v>
      </c>
      <c r="E169" s="20" t="s">
        <v>4</v>
      </c>
      <c r="F169" s="54">
        <v>1</v>
      </c>
      <c r="G169" s="38">
        <v>1.71</v>
      </c>
      <c r="H169" s="38">
        <f t="shared" si="27"/>
        <v>1.71</v>
      </c>
      <c r="I169" s="42"/>
      <c r="J169" s="22">
        <f t="shared" si="11"/>
        <v>2.1901679999999999</v>
      </c>
      <c r="K169" s="22">
        <f t="shared" si="29"/>
        <v>2.1901679999999999</v>
      </c>
      <c r="L169" s="8"/>
      <c r="M169" s="103"/>
      <c r="N169" s="103"/>
      <c r="O169" s="103">
        <f t="shared" si="28"/>
        <v>2.1901679999999999</v>
      </c>
      <c r="P169" s="104"/>
    </row>
    <row r="170" spans="1:16" ht="15" customHeight="1">
      <c r="A170" s="32" t="s">
        <v>240</v>
      </c>
      <c r="B170" s="88" t="s">
        <v>76</v>
      </c>
      <c r="C170" s="67" t="s">
        <v>482</v>
      </c>
      <c r="D170" s="89" t="s">
        <v>197</v>
      </c>
      <c r="E170" s="20" t="s">
        <v>4</v>
      </c>
      <c r="F170" s="54">
        <v>1</v>
      </c>
      <c r="G170" s="38">
        <v>377.55</v>
      </c>
      <c r="H170" s="38">
        <f t="shared" si="27"/>
        <v>377.55</v>
      </c>
      <c r="I170" s="42"/>
      <c r="J170" s="22">
        <f t="shared" si="11"/>
        <v>483.56603999999999</v>
      </c>
      <c r="K170" s="22">
        <f t="shared" si="29"/>
        <v>483.56603999999999</v>
      </c>
      <c r="L170" s="8"/>
      <c r="M170" s="103"/>
      <c r="N170" s="103"/>
      <c r="O170" s="103">
        <f t="shared" si="28"/>
        <v>483.56603999999999</v>
      </c>
      <c r="P170" s="104"/>
    </row>
    <row r="171" spans="1:16" ht="15" customHeight="1">
      <c r="A171" s="32" t="s">
        <v>241</v>
      </c>
      <c r="B171" s="88" t="s">
        <v>76</v>
      </c>
      <c r="C171" s="67" t="s">
        <v>483</v>
      </c>
      <c r="D171" s="89" t="s">
        <v>138</v>
      </c>
      <c r="E171" s="20" t="s">
        <v>4</v>
      </c>
      <c r="F171" s="54">
        <v>1</v>
      </c>
      <c r="G171" s="38">
        <v>6.56</v>
      </c>
      <c r="H171" s="38">
        <f t="shared" si="27"/>
        <v>6.56</v>
      </c>
      <c r="I171" s="42"/>
      <c r="J171" s="22">
        <f t="shared" si="11"/>
        <v>8.4020479999999989</v>
      </c>
      <c r="K171" s="22">
        <f t="shared" si="29"/>
        <v>8.4020479999999989</v>
      </c>
      <c r="L171" s="8"/>
      <c r="M171" s="103"/>
      <c r="N171" s="103"/>
      <c r="O171" s="103">
        <f t="shared" si="28"/>
        <v>8.4020479999999989</v>
      </c>
      <c r="P171" s="104"/>
    </row>
    <row r="172" spans="1:16" ht="15" customHeight="1">
      <c r="A172" s="32" t="s">
        <v>242</v>
      </c>
      <c r="B172" s="88" t="s">
        <v>76</v>
      </c>
      <c r="C172" s="67" t="s">
        <v>484</v>
      </c>
      <c r="D172" s="89" t="s">
        <v>197</v>
      </c>
      <c r="E172" s="20" t="s">
        <v>4</v>
      </c>
      <c r="F172" s="54">
        <v>1</v>
      </c>
      <c r="G172" s="38">
        <v>5.86</v>
      </c>
      <c r="H172" s="38">
        <f t="shared" si="27"/>
        <v>5.86</v>
      </c>
      <c r="I172" s="42"/>
      <c r="J172" s="22">
        <f t="shared" si="11"/>
        <v>7.5054879999999997</v>
      </c>
      <c r="K172" s="22">
        <f t="shared" si="29"/>
        <v>7.5054879999999997</v>
      </c>
      <c r="L172" s="8"/>
      <c r="M172" s="103"/>
      <c r="N172" s="103"/>
      <c r="O172" s="103">
        <f t="shared" si="28"/>
        <v>7.5054879999999997</v>
      </c>
      <c r="P172" s="104"/>
    </row>
    <row r="173" spans="1:16" ht="15" customHeight="1">
      <c r="A173" s="32" t="s">
        <v>243</v>
      </c>
      <c r="B173" s="88" t="s">
        <v>76</v>
      </c>
      <c r="C173" s="67" t="s">
        <v>485</v>
      </c>
      <c r="D173" s="89" t="s">
        <v>197</v>
      </c>
      <c r="E173" s="20" t="s">
        <v>3</v>
      </c>
      <c r="F173" s="54">
        <v>1</v>
      </c>
      <c r="G173" s="38">
        <v>19.940000000000001</v>
      </c>
      <c r="H173" s="38">
        <f t="shared" si="27"/>
        <v>19.940000000000001</v>
      </c>
      <c r="I173" s="42"/>
      <c r="J173" s="22">
        <f t="shared" si="11"/>
        <v>25.539152000000001</v>
      </c>
      <c r="K173" s="22">
        <f t="shared" si="29"/>
        <v>25.539152000000001</v>
      </c>
      <c r="L173" s="8"/>
      <c r="M173" s="103"/>
      <c r="N173" s="103"/>
      <c r="O173" s="103">
        <f t="shared" si="28"/>
        <v>25.539152000000001</v>
      </c>
      <c r="P173" s="104"/>
    </row>
    <row r="174" spans="1:16" ht="15" customHeight="1">
      <c r="A174" s="32" t="s">
        <v>244</v>
      </c>
      <c r="B174" s="88" t="s">
        <v>76</v>
      </c>
      <c r="C174" s="67" t="s">
        <v>486</v>
      </c>
      <c r="D174" s="89" t="s">
        <v>197</v>
      </c>
      <c r="E174" s="20" t="s">
        <v>3</v>
      </c>
      <c r="F174" s="54">
        <v>1</v>
      </c>
      <c r="G174" s="38">
        <v>90.52</v>
      </c>
      <c r="H174" s="38">
        <f t="shared" si="27"/>
        <v>90.52</v>
      </c>
      <c r="I174" s="42"/>
      <c r="J174" s="22">
        <f t="shared" si="11"/>
        <v>115.93801599999999</v>
      </c>
      <c r="K174" s="22">
        <f t="shared" si="29"/>
        <v>115.93801599999999</v>
      </c>
      <c r="L174" s="8"/>
      <c r="M174" s="103"/>
      <c r="N174" s="103"/>
      <c r="O174" s="103">
        <f t="shared" si="28"/>
        <v>115.93801599999999</v>
      </c>
      <c r="P174" s="104"/>
    </row>
    <row r="175" spans="1:16" ht="15.75">
      <c r="A175" s="18">
        <v>16</v>
      </c>
      <c r="B175" s="111" t="s">
        <v>318</v>
      </c>
      <c r="C175" s="111"/>
      <c r="D175" s="76"/>
      <c r="E175" s="76"/>
      <c r="F175" s="76"/>
      <c r="G175" s="76"/>
      <c r="H175" s="76"/>
      <c r="I175" s="38"/>
      <c r="J175" s="22"/>
      <c r="K175" s="22"/>
      <c r="L175" s="101">
        <f>SUM(K176:K219)</f>
        <v>11240.659424000001</v>
      </c>
      <c r="M175" s="105"/>
      <c r="N175" s="105"/>
      <c r="O175" s="105"/>
      <c r="P175" s="106"/>
    </row>
    <row r="176" spans="1:16">
      <c r="A176" s="56" t="s">
        <v>227</v>
      </c>
      <c r="B176" s="77" t="s">
        <v>525</v>
      </c>
      <c r="C176" s="84" t="s">
        <v>487</v>
      </c>
      <c r="D176" s="79" t="s">
        <v>198</v>
      </c>
      <c r="E176" s="79" t="s">
        <v>199</v>
      </c>
      <c r="F176" s="81">
        <v>3</v>
      </c>
      <c r="G176" s="81">
        <v>128.26</v>
      </c>
      <c r="H176" s="38">
        <f>F176*G176</f>
        <v>384.78</v>
      </c>
      <c r="I176" s="38"/>
      <c r="J176" s="22">
        <f t="shared" ref="J176:J219" si="30">G176*$I$4</f>
        <v>164.27540799999997</v>
      </c>
      <c r="K176" s="22">
        <f t="shared" ref="K176:K219" si="31">F176*J176</f>
        <v>492.82622399999991</v>
      </c>
      <c r="L176" s="8"/>
      <c r="M176" s="103"/>
      <c r="N176" s="103"/>
      <c r="O176" s="103">
        <f t="shared" ref="O176:O219" si="32">K176*1</f>
        <v>492.82622399999991</v>
      </c>
      <c r="P176" s="104"/>
    </row>
    <row r="177" spans="1:16">
      <c r="A177" s="56" t="s">
        <v>228</v>
      </c>
      <c r="B177" s="77" t="s">
        <v>526</v>
      </c>
      <c r="C177" s="84" t="s">
        <v>487</v>
      </c>
      <c r="D177" s="79" t="s">
        <v>200</v>
      </c>
      <c r="E177" s="79" t="s">
        <v>199</v>
      </c>
      <c r="F177" s="81">
        <v>1</v>
      </c>
      <c r="G177" s="81">
        <v>279.14999999999998</v>
      </c>
      <c r="H177" s="38">
        <f t="shared" ref="H177:H219" si="33">F177*G177</f>
        <v>279.14999999999998</v>
      </c>
      <c r="I177" s="38"/>
      <c r="J177" s="22">
        <f t="shared" si="30"/>
        <v>357.53531999999996</v>
      </c>
      <c r="K177" s="22">
        <f t="shared" si="31"/>
        <v>357.53531999999996</v>
      </c>
      <c r="L177" s="8"/>
      <c r="M177" s="103"/>
      <c r="N177" s="103"/>
      <c r="O177" s="103">
        <f t="shared" si="32"/>
        <v>357.53531999999996</v>
      </c>
      <c r="P177" s="104"/>
    </row>
    <row r="178" spans="1:16">
      <c r="A178" s="56" t="s">
        <v>229</v>
      </c>
      <c r="B178" s="77" t="s">
        <v>527</v>
      </c>
      <c r="C178" s="84" t="s">
        <v>488</v>
      </c>
      <c r="D178" s="79" t="s">
        <v>198</v>
      </c>
      <c r="E178" s="79" t="s">
        <v>199</v>
      </c>
      <c r="F178" s="81">
        <v>1</v>
      </c>
      <c r="G178" s="81">
        <v>132.31</v>
      </c>
      <c r="H178" s="38">
        <f t="shared" si="33"/>
        <v>132.31</v>
      </c>
      <c r="I178" s="38"/>
      <c r="J178" s="22">
        <f t="shared" si="30"/>
        <v>169.462648</v>
      </c>
      <c r="K178" s="22">
        <f t="shared" si="31"/>
        <v>169.462648</v>
      </c>
      <c r="L178" s="8"/>
      <c r="M178" s="103"/>
      <c r="N178" s="103"/>
      <c r="O178" s="103">
        <f t="shared" si="32"/>
        <v>169.462648</v>
      </c>
      <c r="P178" s="104"/>
    </row>
    <row r="179" spans="1:16" ht="15" customHeight="1">
      <c r="A179" s="56" t="s">
        <v>230</v>
      </c>
      <c r="B179" s="77" t="s">
        <v>528</v>
      </c>
      <c r="C179" s="84" t="s">
        <v>487</v>
      </c>
      <c r="D179" s="79" t="s">
        <v>198</v>
      </c>
      <c r="E179" s="79" t="s">
        <v>199</v>
      </c>
      <c r="F179" s="81">
        <v>1</v>
      </c>
      <c r="G179" s="81">
        <v>217.85</v>
      </c>
      <c r="H179" s="38">
        <f t="shared" si="33"/>
        <v>217.85</v>
      </c>
      <c r="I179" s="38"/>
      <c r="J179" s="22">
        <f t="shared" si="30"/>
        <v>279.02227999999997</v>
      </c>
      <c r="K179" s="22">
        <f t="shared" si="31"/>
        <v>279.02227999999997</v>
      </c>
      <c r="L179" s="8"/>
      <c r="M179" s="103"/>
      <c r="N179" s="103"/>
      <c r="O179" s="103">
        <f t="shared" si="32"/>
        <v>279.02227999999997</v>
      </c>
      <c r="P179" s="104"/>
    </row>
    <row r="180" spans="1:16">
      <c r="A180" s="56" t="s">
        <v>231</v>
      </c>
      <c r="B180" s="77" t="s">
        <v>529</v>
      </c>
      <c r="C180" s="84" t="s">
        <v>487</v>
      </c>
      <c r="D180" s="79" t="s">
        <v>198</v>
      </c>
      <c r="E180" s="79" t="s">
        <v>199</v>
      </c>
      <c r="F180" s="81">
        <v>1</v>
      </c>
      <c r="G180" s="81">
        <v>162.04</v>
      </c>
      <c r="H180" s="38">
        <f t="shared" si="33"/>
        <v>162.04</v>
      </c>
      <c r="I180" s="38"/>
      <c r="J180" s="22">
        <f t="shared" si="30"/>
        <v>207.54083199999997</v>
      </c>
      <c r="K180" s="22">
        <f t="shared" si="31"/>
        <v>207.54083199999997</v>
      </c>
      <c r="L180" s="8"/>
      <c r="M180" s="103"/>
      <c r="N180" s="103"/>
      <c r="O180" s="103">
        <f t="shared" si="32"/>
        <v>207.54083199999997</v>
      </c>
      <c r="P180" s="104"/>
    </row>
    <row r="181" spans="1:16">
      <c r="A181" s="56" t="s">
        <v>232</v>
      </c>
      <c r="B181" s="77" t="s">
        <v>530</v>
      </c>
      <c r="C181" s="78" t="s">
        <v>489</v>
      </c>
      <c r="D181" s="79" t="s">
        <v>200</v>
      </c>
      <c r="E181" s="79" t="s">
        <v>199</v>
      </c>
      <c r="F181" s="81">
        <v>1</v>
      </c>
      <c r="G181" s="81">
        <v>117.63</v>
      </c>
      <c r="H181" s="38">
        <f t="shared" si="33"/>
        <v>117.63</v>
      </c>
      <c r="I181" s="38"/>
      <c r="J181" s="22">
        <f t="shared" si="30"/>
        <v>150.66050399999997</v>
      </c>
      <c r="K181" s="22">
        <f t="shared" si="31"/>
        <v>150.66050399999997</v>
      </c>
      <c r="L181" s="8"/>
      <c r="M181" s="103"/>
      <c r="N181" s="103"/>
      <c r="O181" s="103">
        <f t="shared" si="32"/>
        <v>150.66050399999997</v>
      </c>
      <c r="P181" s="104"/>
    </row>
    <row r="182" spans="1:16">
      <c r="A182" s="56" t="s">
        <v>233</v>
      </c>
      <c r="B182" s="77" t="s">
        <v>349</v>
      </c>
      <c r="C182" s="78" t="s">
        <v>490</v>
      </c>
      <c r="D182" s="79" t="s">
        <v>198</v>
      </c>
      <c r="E182" s="79" t="s">
        <v>199</v>
      </c>
      <c r="F182" s="81">
        <v>1</v>
      </c>
      <c r="G182" s="81">
        <v>1013.58</v>
      </c>
      <c r="H182" s="38">
        <f t="shared" si="33"/>
        <v>1013.58</v>
      </c>
      <c r="I182" s="38"/>
      <c r="J182" s="22">
        <f t="shared" si="30"/>
        <v>1298.193264</v>
      </c>
      <c r="K182" s="22">
        <f t="shared" si="31"/>
        <v>1298.193264</v>
      </c>
      <c r="L182" s="8"/>
      <c r="M182" s="103"/>
      <c r="N182" s="103"/>
      <c r="O182" s="103">
        <f t="shared" si="32"/>
        <v>1298.193264</v>
      </c>
      <c r="P182" s="104"/>
    </row>
    <row r="183" spans="1:16">
      <c r="A183" s="56" t="s">
        <v>234</v>
      </c>
      <c r="B183" s="82" t="s">
        <v>350</v>
      </c>
      <c r="C183" s="78" t="s">
        <v>491</v>
      </c>
      <c r="D183" s="79" t="s">
        <v>198</v>
      </c>
      <c r="E183" s="79" t="s">
        <v>199</v>
      </c>
      <c r="F183" s="81">
        <v>1</v>
      </c>
      <c r="G183" s="81">
        <v>226.06</v>
      </c>
      <c r="H183" s="38">
        <f t="shared" si="33"/>
        <v>226.06</v>
      </c>
      <c r="I183" s="38"/>
      <c r="J183" s="22">
        <f t="shared" si="30"/>
        <v>289.53764799999999</v>
      </c>
      <c r="K183" s="22">
        <f t="shared" si="31"/>
        <v>289.53764799999999</v>
      </c>
      <c r="L183" s="8"/>
      <c r="M183" s="103"/>
      <c r="N183" s="103"/>
      <c r="O183" s="103">
        <f t="shared" si="32"/>
        <v>289.53764799999999</v>
      </c>
      <c r="P183" s="104"/>
    </row>
    <row r="184" spans="1:16">
      <c r="A184" s="56" t="s">
        <v>235</v>
      </c>
      <c r="B184" s="77" t="s">
        <v>531</v>
      </c>
      <c r="C184" s="78" t="s">
        <v>492</v>
      </c>
      <c r="D184" s="79" t="s">
        <v>200</v>
      </c>
      <c r="E184" s="79" t="s">
        <v>199</v>
      </c>
      <c r="F184" s="81">
        <v>1</v>
      </c>
      <c r="G184" s="81">
        <v>146.94999999999999</v>
      </c>
      <c r="H184" s="38">
        <f t="shared" si="33"/>
        <v>146.94999999999999</v>
      </c>
      <c r="I184" s="38"/>
      <c r="J184" s="22">
        <f t="shared" si="30"/>
        <v>188.21355999999997</v>
      </c>
      <c r="K184" s="22">
        <f t="shared" si="31"/>
        <v>188.21355999999997</v>
      </c>
      <c r="L184" s="8"/>
      <c r="M184" s="103"/>
      <c r="N184" s="103"/>
      <c r="O184" s="103">
        <f t="shared" si="32"/>
        <v>188.21355999999997</v>
      </c>
      <c r="P184" s="104"/>
    </row>
    <row r="185" spans="1:16">
      <c r="A185" s="56" t="s">
        <v>236</v>
      </c>
      <c r="B185" s="77" t="s">
        <v>532</v>
      </c>
      <c r="C185" s="78" t="s">
        <v>493</v>
      </c>
      <c r="D185" s="79" t="s">
        <v>198</v>
      </c>
      <c r="E185" s="79" t="s">
        <v>199</v>
      </c>
      <c r="F185" s="81">
        <v>3</v>
      </c>
      <c r="G185" s="81">
        <v>316.45</v>
      </c>
      <c r="H185" s="38">
        <f t="shared" si="33"/>
        <v>949.34999999999991</v>
      </c>
      <c r="I185" s="38"/>
      <c r="J185" s="22">
        <f t="shared" si="30"/>
        <v>405.30915999999996</v>
      </c>
      <c r="K185" s="22">
        <f t="shared" si="31"/>
        <v>1215.9274799999998</v>
      </c>
      <c r="L185" s="8"/>
      <c r="M185" s="103"/>
      <c r="N185" s="103"/>
      <c r="O185" s="103">
        <f t="shared" si="32"/>
        <v>1215.9274799999998</v>
      </c>
      <c r="P185" s="104"/>
    </row>
    <row r="186" spans="1:16">
      <c r="A186" s="56" t="s">
        <v>237</v>
      </c>
      <c r="B186" s="77" t="s">
        <v>533</v>
      </c>
      <c r="C186" s="78" t="s">
        <v>494</v>
      </c>
      <c r="D186" s="79" t="s">
        <v>200</v>
      </c>
      <c r="E186" s="79" t="s">
        <v>199</v>
      </c>
      <c r="F186" s="81">
        <v>1</v>
      </c>
      <c r="G186" s="81">
        <v>151.04</v>
      </c>
      <c r="H186" s="38">
        <f t="shared" si="33"/>
        <v>151.04</v>
      </c>
      <c r="I186" s="38"/>
      <c r="J186" s="22">
        <f t="shared" si="30"/>
        <v>193.45203199999997</v>
      </c>
      <c r="K186" s="22">
        <f t="shared" si="31"/>
        <v>193.45203199999997</v>
      </c>
      <c r="L186" s="8"/>
      <c r="M186" s="103"/>
      <c r="N186" s="103"/>
      <c r="O186" s="103">
        <f t="shared" si="32"/>
        <v>193.45203199999997</v>
      </c>
      <c r="P186" s="104"/>
    </row>
    <row r="187" spans="1:16">
      <c r="A187" s="56" t="s">
        <v>245</v>
      </c>
      <c r="B187" s="77" t="s">
        <v>262</v>
      </c>
      <c r="C187" s="90" t="s">
        <v>495</v>
      </c>
      <c r="D187" s="79" t="s">
        <v>135</v>
      </c>
      <c r="E187" s="79" t="s">
        <v>199</v>
      </c>
      <c r="F187" s="81">
        <v>2</v>
      </c>
      <c r="G187" s="81">
        <v>356.63</v>
      </c>
      <c r="H187" s="38">
        <f t="shared" si="33"/>
        <v>713.26</v>
      </c>
      <c r="I187" s="38"/>
      <c r="J187" s="22">
        <f t="shared" si="30"/>
        <v>456.771704</v>
      </c>
      <c r="K187" s="22">
        <f t="shared" si="31"/>
        <v>913.543408</v>
      </c>
      <c r="L187" s="8"/>
      <c r="M187" s="103"/>
      <c r="N187" s="103"/>
      <c r="O187" s="103">
        <f t="shared" si="32"/>
        <v>913.543408</v>
      </c>
      <c r="P187" s="104"/>
    </row>
    <row r="188" spans="1:16">
      <c r="A188" s="56" t="s">
        <v>246</v>
      </c>
      <c r="B188" s="77" t="s">
        <v>263</v>
      </c>
      <c r="C188" s="78" t="s">
        <v>496</v>
      </c>
      <c r="D188" s="79" t="s">
        <v>200</v>
      </c>
      <c r="E188" s="79" t="s">
        <v>199</v>
      </c>
      <c r="F188" s="81">
        <v>1</v>
      </c>
      <c r="G188" s="81">
        <v>57.68</v>
      </c>
      <c r="H188" s="38">
        <f t="shared" si="33"/>
        <v>57.68</v>
      </c>
      <c r="I188" s="38"/>
      <c r="J188" s="22">
        <f t="shared" si="30"/>
        <v>73.876543999999996</v>
      </c>
      <c r="K188" s="22">
        <f t="shared" si="31"/>
        <v>73.876543999999996</v>
      </c>
      <c r="L188" s="8"/>
      <c r="M188" s="103"/>
      <c r="N188" s="103"/>
      <c r="O188" s="103">
        <f t="shared" si="32"/>
        <v>73.876543999999996</v>
      </c>
      <c r="P188" s="104"/>
    </row>
    <row r="189" spans="1:16">
      <c r="A189" s="56" t="s">
        <v>247</v>
      </c>
      <c r="B189" s="77" t="s">
        <v>534</v>
      </c>
      <c r="C189" s="78" t="s">
        <v>496</v>
      </c>
      <c r="D189" s="79" t="s">
        <v>200</v>
      </c>
      <c r="E189" s="79" t="s">
        <v>199</v>
      </c>
      <c r="F189" s="81">
        <v>1</v>
      </c>
      <c r="G189" s="81">
        <v>53.62</v>
      </c>
      <c r="H189" s="38">
        <f t="shared" si="33"/>
        <v>53.62</v>
      </c>
      <c r="I189" s="38"/>
      <c r="J189" s="22">
        <f t="shared" si="30"/>
        <v>68.676496</v>
      </c>
      <c r="K189" s="22">
        <f t="shared" si="31"/>
        <v>68.676496</v>
      </c>
      <c r="L189" s="8"/>
      <c r="M189" s="103"/>
      <c r="N189" s="103"/>
      <c r="O189" s="103">
        <f t="shared" si="32"/>
        <v>68.676496</v>
      </c>
      <c r="P189" s="104"/>
    </row>
    <row r="190" spans="1:16">
      <c r="A190" s="56" t="s">
        <v>248</v>
      </c>
      <c r="B190" s="77" t="s">
        <v>535</v>
      </c>
      <c r="C190" s="78" t="s">
        <v>497</v>
      </c>
      <c r="D190" s="79" t="s">
        <v>200</v>
      </c>
      <c r="E190" s="79" t="s">
        <v>199</v>
      </c>
      <c r="F190" s="81">
        <v>1</v>
      </c>
      <c r="G190" s="81">
        <v>65.680000000000007</v>
      </c>
      <c r="H190" s="38">
        <f t="shared" si="33"/>
        <v>65.680000000000007</v>
      </c>
      <c r="I190" s="38"/>
      <c r="J190" s="22">
        <f t="shared" si="30"/>
        <v>84.122944000000004</v>
      </c>
      <c r="K190" s="22">
        <f t="shared" si="31"/>
        <v>84.122944000000004</v>
      </c>
      <c r="L190" s="8"/>
      <c r="M190" s="103"/>
      <c r="N190" s="103"/>
      <c r="O190" s="103">
        <f t="shared" si="32"/>
        <v>84.122944000000004</v>
      </c>
      <c r="P190" s="104"/>
    </row>
    <row r="191" spans="1:16">
      <c r="A191" s="56" t="s">
        <v>249</v>
      </c>
      <c r="B191" s="77" t="s">
        <v>536</v>
      </c>
      <c r="C191" s="78" t="s">
        <v>498</v>
      </c>
      <c r="D191" s="79" t="s">
        <v>198</v>
      </c>
      <c r="E191" s="79" t="s">
        <v>199</v>
      </c>
      <c r="F191" s="81">
        <v>1</v>
      </c>
      <c r="G191" s="81">
        <v>31</v>
      </c>
      <c r="H191" s="38">
        <f t="shared" si="33"/>
        <v>31</v>
      </c>
      <c r="I191" s="38"/>
      <c r="J191" s="22">
        <f t="shared" si="30"/>
        <v>39.704799999999999</v>
      </c>
      <c r="K191" s="22">
        <f t="shared" si="31"/>
        <v>39.704799999999999</v>
      </c>
      <c r="L191" s="8"/>
      <c r="M191" s="103"/>
      <c r="N191" s="103"/>
      <c r="O191" s="103">
        <f t="shared" si="32"/>
        <v>39.704799999999999</v>
      </c>
      <c r="P191" s="104"/>
    </row>
    <row r="192" spans="1:16">
      <c r="A192" s="56" t="s">
        <v>250</v>
      </c>
      <c r="B192" s="77" t="s">
        <v>537</v>
      </c>
      <c r="C192" s="78" t="s">
        <v>499</v>
      </c>
      <c r="D192" s="79" t="s">
        <v>200</v>
      </c>
      <c r="E192" s="79" t="s">
        <v>199</v>
      </c>
      <c r="F192" s="81">
        <v>1</v>
      </c>
      <c r="G192" s="81">
        <v>225.9</v>
      </c>
      <c r="H192" s="38">
        <f t="shared" si="33"/>
        <v>225.9</v>
      </c>
      <c r="I192" s="38"/>
      <c r="J192" s="22">
        <f t="shared" si="30"/>
        <v>289.33271999999999</v>
      </c>
      <c r="K192" s="22">
        <f t="shared" si="31"/>
        <v>289.33271999999999</v>
      </c>
      <c r="L192" s="8"/>
      <c r="M192" s="103"/>
      <c r="N192" s="103"/>
      <c r="O192" s="103">
        <f t="shared" si="32"/>
        <v>289.33271999999999</v>
      </c>
      <c r="P192" s="104"/>
    </row>
    <row r="193" spans="1:16">
      <c r="A193" s="56" t="s">
        <v>251</v>
      </c>
      <c r="B193" s="77" t="s">
        <v>344</v>
      </c>
      <c r="C193" s="90" t="s">
        <v>500</v>
      </c>
      <c r="D193" s="79" t="s">
        <v>198</v>
      </c>
      <c r="E193" s="79" t="s">
        <v>199</v>
      </c>
      <c r="F193" s="81">
        <v>1</v>
      </c>
      <c r="G193" s="81">
        <v>1096.32</v>
      </c>
      <c r="H193" s="38">
        <f t="shared" si="33"/>
        <v>1096.32</v>
      </c>
      <c r="I193" s="38"/>
      <c r="J193" s="22">
        <f t="shared" si="30"/>
        <v>1404.1666559999999</v>
      </c>
      <c r="K193" s="22">
        <f t="shared" si="31"/>
        <v>1404.1666559999999</v>
      </c>
      <c r="L193" s="8"/>
      <c r="M193" s="103"/>
      <c r="N193" s="103"/>
      <c r="O193" s="103">
        <f t="shared" si="32"/>
        <v>1404.1666559999999</v>
      </c>
      <c r="P193" s="104"/>
    </row>
    <row r="194" spans="1:16">
      <c r="A194" s="56" t="s">
        <v>252</v>
      </c>
      <c r="B194" s="77" t="s">
        <v>345</v>
      </c>
      <c r="C194" s="90" t="s">
        <v>501</v>
      </c>
      <c r="D194" s="79" t="s">
        <v>198</v>
      </c>
      <c r="E194" s="79" t="s">
        <v>199</v>
      </c>
      <c r="F194" s="81">
        <v>1</v>
      </c>
      <c r="G194" s="81">
        <v>138.27000000000001</v>
      </c>
      <c r="H194" s="38">
        <f t="shared" si="33"/>
        <v>138.27000000000001</v>
      </c>
      <c r="I194" s="38"/>
      <c r="J194" s="22">
        <f t="shared" si="30"/>
        <v>177.096216</v>
      </c>
      <c r="K194" s="22">
        <f t="shared" si="31"/>
        <v>177.096216</v>
      </c>
      <c r="L194" s="8"/>
      <c r="M194" s="103"/>
      <c r="N194" s="103"/>
      <c r="O194" s="103">
        <f t="shared" si="32"/>
        <v>177.096216</v>
      </c>
      <c r="P194" s="104"/>
    </row>
    <row r="195" spans="1:16" ht="25.5">
      <c r="A195" s="56" t="s">
        <v>253</v>
      </c>
      <c r="B195" s="77" t="s">
        <v>538</v>
      </c>
      <c r="C195" s="78" t="s">
        <v>502</v>
      </c>
      <c r="D195" s="79" t="s">
        <v>202</v>
      </c>
      <c r="E195" s="79" t="s">
        <v>199</v>
      </c>
      <c r="F195" s="81">
        <v>2</v>
      </c>
      <c r="G195" s="81">
        <v>204.98</v>
      </c>
      <c r="H195" s="38">
        <f t="shared" si="33"/>
        <v>409.96</v>
      </c>
      <c r="I195" s="38"/>
      <c r="J195" s="22">
        <f t="shared" si="30"/>
        <v>262.53838399999995</v>
      </c>
      <c r="K195" s="22">
        <f t="shared" si="31"/>
        <v>525.0767679999999</v>
      </c>
      <c r="L195" s="8"/>
      <c r="M195" s="103"/>
      <c r="N195" s="103"/>
      <c r="O195" s="103">
        <f t="shared" si="32"/>
        <v>525.0767679999999</v>
      </c>
      <c r="P195" s="104"/>
    </row>
    <row r="196" spans="1:16">
      <c r="A196" s="56" t="s">
        <v>254</v>
      </c>
      <c r="B196" s="82" t="s">
        <v>346</v>
      </c>
      <c r="C196" s="78" t="s">
        <v>503</v>
      </c>
      <c r="D196" s="79" t="s">
        <v>200</v>
      </c>
      <c r="E196" s="79" t="s">
        <v>199</v>
      </c>
      <c r="F196" s="81">
        <v>1</v>
      </c>
      <c r="G196" s="81">
        <v>324.35000000000002</v>
      </c>
      <c r="H196" s="38">
        <f t="shared" si="33"/>
        <v>324.35000000000002</v>
      </c>
      <c r="I196" s="38"/>
      <c r="J196" s="22">
        <f t="shared" si="30"/>
        <v>415.42748</v>
      </c>
      <c r="K196" s="22">
        <f t="shared" si="31"/>
        <v>415.42748</v>
      </c>
      <c r="L196" s="8"/>
      <c r="M196" s="103"/>
      <c r="N196" s="103"/>
      <c r="O196" s="103">
        <f t="shared" si="32"/>
        <v>415.42748</v>
      </c>
      <c r="P196" s="104"/>
    </row>
    <row r="197" spans="1:16">
      <c r="A197" s="56" t="s">
        <v>255</v>
      </c>
      <c r="B197" s="77" t="s">
        <v>539</v>
      </c>
      <c r="C197" s="78" t="s">
        <v>504</v>
      </c>
      <c r="D197" s="79" t="s">
        <v>200</v>
      </c>
      <c r="E197" s="79" t="s">
        <v>199</v>
      </c>
      <c r="F197" s="81">
        <v>1</v>
      </c>
      <c r="G197" s="81">
        <v>58</v>
      </c>
      <c r="H197" s="38">
        <f t="shared" si="33"/>
        <v>58</v>
      </c>
      <c r="I197" s="38"/>
      <c r="J197" s="22">
        <f t="shared" si="30"/>
        <v>74.2864</v>
      </c>
      <c r="K197" s="22">
        <f t="shared" si="31"/>
        <v>74.2864</v>
      </c>
      <c r="L197" s="8"/>
      <c r="M197" s="103"/>
      <c r="N197" s="103"/>
      <c r="O197" s="103">
        <f t="shared" si="32"/>
        <v>74.2864</v>
      </c>
      <c r="P197" s="104"/>
    </row>
    <row r="198" spans="1:16">
      <c r="A198" s="56" t="s">
        <v>256</v>
      </c>
      <c r="B198" s="77">
        <v>89492</v>
      </c>
      <c r="C198" s="85" t="s">
        <v>505</v>
      </c>
      <c r="D198" s="79" t="s">
        <v>198</v>
      </c>
      <c r="E198" s="79" t="s">
        <v>199</v>
      </c>
      <c r="F198" s="81">
        <v>2</v>
      </c>
      <c r="G198" s="81">
        <v>7.34</v>
      </c>
      <c r="H198" s="38">
        <f t="shared" si="33"/>
        <v>14.68</v>
      </c>
      <c r="I198" s="38"/>
      <c r="J198" s="22">
        <f t="shared" si="30"/>
        <v>9.4010719999999992</v>
      </c>
      <c r="K198" s="22">
        <f t="shared" si="31"/>
        <v>18.802143999999998</v>
      </c>
      <c r="L198" s="8"/>
      <c r="M198" s="103"/>
      <c r="N198" s="103"/>
      <c r="O198" s="103">
        <f t="shared" si="32"/>
        <v>18.802143999999998</v>
      </c>
      <c r="P198" s="104"/>
    </row>
    <row r="199" spans="1:16">
      <c r="A199" s="56" t="s">
        <v>257</v>
      </c>
      <c r="B199" s="77">
        <v>89553</v>
      </c>
      <c r="C199" s="84" t="s">
        <v>506</v>
      </c>
      <c r="D199" s="79" t="s">
        <v>198</v>
      </c>
      <c r="E199" s="79" t="s">
        <v>199</v>
      </c>
      <c r="F199" s="81">
        <v>2</v>
      </c>
      <c r="G199" s="81">
        <v>5.87</v>
      </c>
      <c r="H199" s="38">
        <f t="shared" si="33"/>
        <v>11.74</v>
      </c>
      <c r="I199" s="38"/>
      <c r="J199" s="22">
        <f t="shared" si="30"/>
        <v>7.5182959999999994</v>
      </c>
      <c r="K199" s="22">
        <f t="shared" si="31"/>
        <v>15.036591999999999</v>
      </c>
      <c r="L199" s="8"/>
      <c r="M199" s="103"/>
      <c r="N199" s="103"/>
      <c r="O199" s="103">
        <f t="shared" si="32"/>
        <v>15.036591999999999</v>
      </c>
      <c r="P199" s="104"/>
    </row>
    <row r="200" spans="1:16">
      <c r="A200" s="56" t="s">
        <v>258</v>
      </c>
      <c r="B200" s="77">
        <v>94792</v>
      </c>
      <c r="C200" s="78" t="s">
        <v>507</v>
      </c>
      <c r="D200" s="79" t="s">
        <v>198</v>
      </c>
      <c r="E200" s="79" t="s">
        <v>199</v>
      </c>
      <c r="F200" s="81">
        <v>1</v>
      </c>
      <c r="G200" s="81">
        <v>136.24</v>
      </c>
      <c r="H200" s="38">
        <f t="shared" si="33"/>
        <v>136.24</v>
      </c>
      <c r="I200" s="38"/>
      <c r="J200" s="22">
        <f t="shared" si="30"/>
        <v>174.49619200000001</v>
      </c>
      <c r="K200" s="22">
        <f t="shared" si="31"/>
        <v>174.49619200000001</v>
      </c>
      <c r="L200" s="8"/>
      <c r="M200" s="103"/>
      <c r="N200" s="103"/>
      <c r="O200" s="103">
        <f t="shared" si="32"/>
        <v>174.49619200000001</v>
      </c>
      <c r="P200" s="104"/>
    </row>
    <row r="201" spans="1:16">
      <c r="A201" s="56" t="s">
        <v>259</v>
      </c>
      <c r="B201" s="86" t="s">
        <v>272</v>
      </c>
      <c r="C201" s="85" t="s">
        <v>508</v>
      </c>
      <c r="D201" s="79" t="s">
        <v>198</v>
      </c>
      <c r="E201" s="79" t="s">
        <v>199</v>
      </c>
      <c r="F201" s="81">
        <v>1</v>
      </c>
      <c r="G201" s="81">
        <v>1.32</v>
      </c>
      <c r="H201" s="38">
        <f t="shared" si="33"/>
        <v>1.32</v>
      </c>
      <c r="I201" s="38"/>
      <c r="J201" s="22">
        <f t="shared" si="30"/>
        <v>1.6906559999999999</v>
      </c>
      <c r="K201" s="22">
        <f t="shared" si="31"/>
        <v>1.6906559999999999</v>
      </c>
      <c r="L201" s="8"/>
      <c r="M201" s="103"/>
      <c r="N201" s="103"/>
      <c r="O201" s="103">
        <f t="shared" si="32"/>
        <v>1.6906559999999999</v>
      </c>
      <c r="P201" s="104"/>
    </row>
    <row r="202" spans="1:16">
      <c r="A202" s="56" t="s">
        <v>260</v>
      </c>
      <c r="B202" s="77">
        <v>89362</v>
      </c>
      <c r="C202" s="85" t="s">
        <v>509</v>
      </c>
      <c r="D202" s="79" t="s">
        <v>198</v>
      </c>
      <c r="E202" s="79" t="s">
        <v>199</v>
      </c>
      <c r="F202" s="81">
        <v>2</v>
      </c>
      <c r="G202" s="81">
        <v>7.99</v>
      </c>
      <c r="H202" s="38">
        <f t="shared" si="33"/>
        <v>15.98</v>
      </c>
      <c r="I202" s="38"/>
      <c r="J202" s="22">
        <f t="shared" si="30"/>
        <v>10.233592</v>
      </c>
      <c r="K202" s="22">
        <f t="shared" si="31"/>
        <v>20.467184</v>
      </c>
      <c r="L202" s="8"/>
      <c r="M202" s="103"/>
      <c r="N202" s="103"/>
      <c r="O202" s="103">
        <f t="shared" si="32"/>
        <v>20.467184</v>
      </c>
      <c r="P202" s="104"/>
    </row>
    <row r="203" spans="1:16">
      <c r="A203" s="56" t="s">
        <v>273</v>
      </c>
      <c r="B203" s="77">
        <v>89403</v>
      </c>
      <c r="C203" s="85" t="s">
        <v>510</v>
      </c>
      <c r="D203" s="79" t="s">
        <v>198</v>
      </c>
      <c r="E203" s="79" t="s">
        <v>264</v>
      </c>
      <c r="F203" s="81">
        <v>5</v>
      </c>
      <c r="G203" s="81">
        <v>18.239999999999998</v>
      </c>
      <c r="H203" s="38">
        <f t="shared" si="33"/>
        <v>91.199999999999989</v>
      </c>
      <c r="I203" s="38"/>
      <c r="J203" s="22">
        <f t="shared" si="30"/>
        <v>23.361791999999998</v>
      </c>
      <c r="K203" s="22">
        <f t="shared" si="31"/>
        <v>116.80895999999998</v>
      </c>
      <c r="L203" s="8"/>
      <c r="M203" s="103"/>
      <c r="N203" s="103"/>
      <c r="O203" s="103">
        <f t="shared" si="32"/>
        <v>116.80895999999998</v>
      </c>
      <c r="P203" s="104"/>
    </row>
    <row r="204" spans="1:16">
      <c r="A204" s="56" t="s">
        <v>274</v>
      </c>
      <c r="B204" s="77">
        <v>90443</v>
      </c>
      <c r="C204" s="85" t="s">
        <v>511</v>
      </c>
      <c r="D204" s="79" t="s">
        <v>198</v>
      </c>
      <c r="E204" s="79" t="s">
        <v>264</v>
      </c>
      <c r="F204" s="81">
        <v>5</v>
      </c>
      <c r="G204" s="81">
        <v>10.99</v>
      </c>
      <c r="H204" s="38">
        <f t="shared" si="33"/>
        <v>54.95</v>
      </c>
      <c r="I204" s="38"/>
      <c r="J204" s="22">
        <f t="shared" si="30"/>
        <v>14.075991999999999</v>
      </c>
      <c r="K204" s="22">
        <f t="shared" si="31"/>
        <v>70.379959999999997</v>
      </c>
      <c r="L204" s="8"/>
      <c r="M204" s="103"/>
      <c r="N204" s="103"/>
      <c r="O204" s="103">
        <f t="shared" si="32"/>
        <v>70.379959999999997</v>
      </c>
      <c r="P204" s="104"/>
    </row>
    <row r="205" spans="1:16">
      <c r="A205" s="56" t="s">
        <v>275</v>
      </c>
      <c r="B205" s="77" t="s">
        <v>265</v>
      </c>
      <c r="C205" s="90" t="s">
        <v>512</v>
      </c>
      <c r="D205" s="79" t="s">
        <v>126</v>
      </c>
      <c r="E205" s="79" t="s">
        <v>199</v>
      </c>
      <c r="F205" s="81">
        <v>1</v>
      </c>
      <c r="G205" s="81">
        <v>60.8</v>
      </c>
      <c r="H205" s="38">
        <f t="shared" si="33"/>
        <v>60.8</v>
      </c>
      <c r="I205" s="38"/>
      <c r="J205" s="22">
        <f t="shared" si="30"/>
        <v>77.87263999999999</v>
      </c>
      <c r="K205" s="22">
        <f t="shared" si="31"/>
        <v>77.87263999999999</v>
      </c>
      <c r="L205" s="8"/>
      <c r="M205" s="103"/>
      <c r="N205" s="103"/>
      <c r="O205" s="103">
        <f t="shared" si="32"/>
        <v>77.87263999999999</v>
      </c>
      <c r="P205" s="104"/>
    </row>
    <row r="206" spans="1:16">
      <c r="A206" s="56" t="s">
        <v>276</v>
      </c>
      <c r="B206" s="77">
        <v>89724</v>
      </c>
      <c r="C206" s="85" t="s">
        <v>505</v>
      </c>
      <c r="D206" s="79" t="s">
        <v>198</v>
      </c>
      <c r="E206" s="79" t="s">
        <v>199</v>
      </c>
      <c r="F206" s="81">
        <v>2</v>
      </c>
      <c r="G206" s="81">
        <v>10.199999999999999</v>
      </c>
      <c r="H206" s="38">
        <f t="shared" si="33"/>
        <v>20.399999999999999</v>
      </c>
      <c r="I206" s="38"/>
      <c r="J206" s="22">
        <f t="shared" si="30"/>
        <v>13.064159999999999</v>
      </c>
      <c r="K206" s="22">
        <f t="shared" si="31"/>
        <v>26.128319999999999</v>
      </c>
      <c r="L206" s="8"/>
      <c r="M206" s="103"/>
      <c r="N206" s="103"/>
      <c r="O206" s="103">
        <f t="shared" si="32"/>
        <v>26.128319999999999</v>
      </c>
      <c r="P206" s="104"/>
    </row>
    <row r="207" spans="1:16">
      <c r="A207" s="56" t="s">
        <v>277</v>
      </c>
      <c r="B207" s="77" t="s">
        <v>266</v>
      </c>
      <c r="C207" s="85" t="s">
        <v>513</v>
      </c>
      <c r="D207" s="79" t="s">
        <v>135</v>
      </c>
      <c r="E207" s="79" t="s">
        <v>199</v>
      </c>
      <c r="F207" s="81">
        <v>1</v>
      </c>
      <c r="G207" s="81">
        <v>1.1000000000000001</v>
      </c>
      <c r="H207" s="38">
        <f t="shared" si="33"/>
        <v>1.1000000000000001</v>
      </c>
      <c r="I207" s="38"/>
      <c r="J207" s="22">
        <f t="shared" si="30"/>
        <v>1.4088800000000001</v>
      </c>
      <c r="K207" s="22">
        <f t="shared" si="31"/>
        <v>1.4088800000000001</v>
      </c>
      <c r="L207" s="8"/>
      <c r="M207" s="103"/>
      <c r="N207" s="103"/>
      <c r="O207" s="103">
        <f t="shared" si="32"/>
        <v>1.4088800000000001</v>
      </c>
      <c r="P207" s="104"/>
    </row>
    <row r="208" spans="1:16">
      <c r="A208" s="56" t="s">
        <v>278</v>
      </c>
      <c r="B208" s="77">
        <v>89732</v>
      </c>
      <c r="C208" s="85" t="s">
        <v>505</v>
      </c>
      <c r="D208" s="79" t="s">
        <v>198</v>
      </c>
      <c r="E208" s="79" t="s">
        <v>199</v>
      </c>
      <c r="F208" s="81">
        <v>1</v>
      </c>
      <c r="G208" s="81">
        <v>11.24</v>
      </c>
      <c r="H208" s="38">
        <f t="shared" si="33"/>
        <v>11.24</v>
      </c>
      <c r="I208" s="38"/>
      <c r="J208" s="22">
        <f t="shared" si="30"/>
        <v>14.396191999999999</v>
      </c>
      <c r="K208" s="22">
        <f t="shared" si="31"/>
        <v>14.396191999999999</v>
      </c>
      <c r="L208" s="8"/>
      <c r="M208" s="103"/>
      <c r="N208" s="103"/>
      <c r="O208" s="103">
        <f t="shared" si="32"/>
        <v>14.396191999999999</v>
      </c>
      <c r="P208" s="104"/>
    </row>
    <row r="209" spans="1:16">
      <c r="A209" s="56" t="s">
        <v>279</v>
      </c>
      <c r="B209" s="86" t="s">
        <v>280</v>
      </c>
      <c r="C209" s="85" t="s">
        <v>514</v>
      </c>
      <c r="D209" s="79" t="s">
        <v>198</v>
      </c>
      <c r="E209" s="79" t="s">
        <v>199</v>
      </c>
      <c r="F209" s="81">
        <v>1</v>
      </c>
      <c r="G209" s="81">
        <v>9.01</v>
      </c>
      <c r="H209" s="38">
        <f t="shared" si="33"/>
        <v>9.01</v>
      </c>
      <c r="I209" s="38"/>
      <c r="J209" s="22">
        <f t="shared" si="30"/>
        <v>11.540007999999998</v>
      </c>
      <c r="K209" s="22">
        <f t="shared" si="31"/>
        <v>11.540007999999998</v>
      </c>
      <c r="L209" s="8"/>
      <c r="M209" s="103"/>
      <c r="N209" s="103"/>
      <c r="O209" s="103">
        <f t="shared" si="32"/>
        <v>11.540007999999998</v>
      </c>
      <c r="P209" s="104"/>
    </row>
    <row r="210" spans="1:16">
      <c r="A210" s="56" t="s">
        <v>281</v>
      </c>
      <c r="B210" s="86" t="s">
        <v>282</v>
      </c>
      <c r="C210" s="85" t="s">
        <v>515</v>
      </c>
      <c r="D210" s="79" t="s">
        <v>198</v>
      </c>
      <c r="E210" s="79" t="s">
        <v>199</v>
      </c>
      <c r="F210" s="81">
        <v>1</v>
      </c>
      <c r="G210" s="81">
        <v>7.98</v>
      </c>
      <c r="H210" s="38">
        <f t="shared" si="33"/>
        <v>7.98</v>
      </c>
      <c r="I210" s="38"/>
      <c r="J210" s="22">
        <f t="shared" si="30"/>
        <v>10.220784</v>
      </c>
      <c r="K210" s="22">
        <f t="shared" si="31"/>
        <v>10.220784</v>
      </c>
      <c r="L210" s="8"/>
      <c r="M210" s="103"/>
      <c r="N210" s="103"/>
      <c r="O210" s="103">
        <f t="shared" si="32"/>
        <v>10.220784</v>
      </c>
      <c r="P210" s="104"/>
    </row>
    <row r="211" spans="1:16">
      <c r="A211" s="56" t="s">
        <v>283</v>
      </c>
      <c r="B211" s="86" t="s">
        <v>284</v>
      </c>
      <c r="C211" s="85" t="s">
        <v>516</v>
      </c>
      <c r="D211" s="79" t="s">
        <v>198</v>
      </c>
      <c r="E211" s="79" t="s">
        <v>199</v>
      </c>
      <c r="F211" s="81">
        <v>1</v>
      </c>
      <c r="G211" s="81">
        <v>8.31</v>
      </c>
      <c r="H211" s="38">
        <f t="shared" si="33"/>
        <v>8.31</v>
      </c>
      <c r="I211" s="38"/>
      <c r="J211" s="22">
        <f t="shared" si="30"/>
        <v>10.643447999999999</v>
      </c>
      <c r="K211" s="22">
        <f t="shared" si="31"/>
        <v>10.643447999999999</v>
      </c>
      <c r="L211" s="8"/>
      <c r="M211" s="103"/>
      <c r="N211" s="103"/>
      <c r="O211" s="103">
        <f t="shared" si="32"/>
        <v>10.643447999999999</v>
      </c>
      <c r="P211" s="104"/>
    </row>
    <row r="212" spans="1:16">
      <c r="A212" s="56" t="s">
        <v>285</v>
      </c>
      <c r="B212" s="86" t="s">
        <v>286</v>
      </c>
      <c r="C212" s="85" t="s">
        <v>505</v>
      </c>
      <c r="D212" s="79" t="s">
        <v>198</v>
      </c>
      <c r="E212" s="79" t="s">
        <v>199</v>
      </c>
      <c r="F212" s="81">
        <v>1</v>
      </c>
      <c r="G212" s="81">
        <v>39.54</v>
      </c>
      <c r="H212" s="38">
        <f t="shared" si="33"/>
        <v>39.54</v>
      </c>
      <c r="I212" s="38"/>
      <c r="J212" s="22">
        <f t="shared" si="30"/>
        <v>50.642831999999999</v>
      </c>
      <c r="K212" s="22">
        <f t="shared" si="31"/>
        <v>50.642831999999999</v>
      </c>
      <c r="L212" s="8"/>
      <c r="M212" s="103"/>
      <c r="N212" s="103"/>
      <c r="O212" s="103">
        <f t="shared" si="32"/>
        <v>50.642831999999999</v>
      </c>
      <c r="P212" s="104"/>
    </row>
    <row r="213" spans="1:16">
      <c r="A213" s="56" t="s">
        <v>287</v>
      </c>
      <c r="B213" s="86" t="s">
        <v>288</v>
      </c>
      <c r="C213" s="85" t="s">
        <v>517</v>
      </c>
      <c r="D213" s="79" t="s">
        <v>198</v>
      </c>
      <c r="E213" s="79" t="s">
        <v>199</v>
      </c>
      <c r="F213" s="81">
        <v>1</v>
      </c>
      <c r="G213" s="81">
        <v>22.14</v>
      </c>
      <c r="H213" s="38">
        <f t="shared" si="33"/>
        <v>22.14</v>
      </c>
      <c r="I213" s="38"/>
      <c r="J213" s="22">
        <f t="shared" si="30"/>
        <v>28.356911999999998</v>
      </c>
      <c r="K213" s="22">
        <f t="shared" si="31"/>
        <v>28.356911999999998</v>
      </c>
      <c r="L213" s="8"/>
      <c r="M213" s="103"/>
      <c r="N213" s="103"/>
      <c r="O213" s="103">
        <f t="shared" si="32"/>
        <v>28.356911999999998</v>
      </c>
      <c r="P213" s="104"/>
    </row>
    <row r="214" spans="1:16">
      <c r="A214" s="56" t="s">
        <v>289</v>
      </c>
      <c r="B214" s="77" t="s">
        <v>347</v>
      </c>
      <c r="C214" s="85" t="s">
        <v>487</v>
      </c>
      <c r="D214" s="79" t="s">
        <v>126</v>
      </c>
      <c r="E214" s="79" t="s">
        <v>199</v>
      </c>
      <c r="F214" s="81">
        <v>1</v>
      </c>
      <c r="G214" s="81">
        <v>55.85</v>
      </c>
      <c r="H214" s="38">
        <f t="shared" si="33"/>
        <v>55.85</v>
      </c>
      <c r="I214" s="38"/>
      <c r="J214" s="22">
        <f t="shared" si="30"/>
        <v>71.532679999999999</v>
      </c>
      <c r="K214" s="22">
        <f t="shared" si="31"/>
        <v>71.532679999999999</v>
      </c>
      <c r="L214" s="8"/>
      <c r="M214" s="103"/>
      <c r="N214" s="103"/>
      <c r="O214" s="103">
        <f t="shared" si="32"/>
        <v>71.532679999999999</v>
      </c>
      <c r="P214" s="104"/>
    </row>
    <row r="215" spans="1:16">
      <c r="A215" s="56" t="s">
        <v>290</v>
      </c>
      <c r="B215" s="77" t="s">
        <v>268</v>
      </c>
      <c r="C215" s="85" t="s">
        <v>518</v>
      </c>
      <c r="D215" s="79" t="s">
        <v>126</v>
      </c>
      <c r="E215" s="79" t="s">
        <v>3</v>
      </c>
      <c r="F215" s="81">
        <v>2</v>
      </c>
      <c r="G215" s="81">
        <v>2.65</v>
      </c>
      <c r="H215" s="38">
        <f t="shared" si="33"/>
        <v>5.3</v>
      </c>
      <c r="I215" s="38"/>
      <c r="J215" s="22">
        <f t="shared" si="30"/>
        <v>3.3941199999999996</v>
      </c>
      <c r="K215" s="22">
        <f t="shared" si="31"/>
        <v>6.7882399999999992</v>
      </c>
      <c r="L215" s="8"/>
      <c r="M215" s="103"/>
      <c r="N215" s="103"/>
      <c r="O215" s="103">
        <f t="shared" si="32"/>
        <v>6.7882399999999992</v>
      </c>
      <c r="P215" s="104"/>
    </row>
    <row r="216" spans="1:16" ht="15" customHeight="1">
      <c r="A216" s="56" t="s">
        <v>291</v>
      </c>
      <c r="B216" s="77" t="s">
        <v>269</v>
      </c>
      <c r="C216" s="85" t="s">
        <v>519</v>
      </c>
      <c r="D216" s="79" t="s">
        <v>139</v>
      </c>
      <c r="E216" s="79" t="s">
        <v>264</v>
      </c>
      <c r="F216" s="81">
        <v>2</v>
      </c>
      <c r="G216" s="81">
        <v>28.87</v>
      </c>
      <c r="H216" s="38">
        <f t="shared" si="33"/>
        <v>57.74</v>
      </c>
      <c r="I216" s="38"/>
      <c r="J216" s="22">
        <f t="shared" si="30"/>
        <v>36.976695999999997</v>
      </c>
      <c r="K216" s="22">
        <f t="shared" si="31"/>
        <v>73.953391999999994</v>
      </c>
      <c r="L216" s="8"/>
      <c r="M216" s="103"/>
      <c r="N216" s="103"/>
      <c r="O216" s="103">
        <f t="shared" si="32"/>
        <v>73.953391999999994</v>
      </c>
      <c r="P216" s="104"/>
    </row>
    <row r="217" spans="1:16">
      <c r="A217" s="56" t="s">
        <v>292</v>
      </c>
      <c r="B217" s="77" t="s">
        <v>270</v>
      </c>
      <c r="C217" s="85" t="s">
        <v>520</v>
      </c>
      <c r="D217" s="79" t="s">
        <v>126</v>
      </c>
      <c r="E217" s="79" t="s">
        <v>3</v>
      </c>
      <c r="F217" s="81">
        <v>2</v>
      </c>
      <c r="G217" s="81">
        <v>4.46</v>
      </c>
      <c r="H217" s="38">
        <f t="shared" si="33"/>
        <v>8.92</v>
      </c>
      <c r="I217" s="38"/>
      <c r="J217" s="22">
        <f t="shared" si="30"/>
        <v>5.7123679999999997</v>
      </c>
      <c r="K217" s="22">
        <f t="shared" si="31"/>
        <v>11.424735999999999</v>
      </c>
      <c r="L217" s="8"/>
      <c r="M217" s="103"/>
      <c r="N217" s="103"/>
      <c r="O217" s="103">
        <f t="shared" si="32"/>
        <v>11.424735999999999</v>
      </c>
      <c r="P217" s="104"/>
    </row>
    <row r="218" spans="1:16">
      <c r="A218" s="56" t="s">
        <v>293</v>
      </c>
      <c r="B218" s="77" t="s">
        <v>271</v>
      </c>
      <c r="C218" s="85" t="s">
        <v>505</v>
      </c>
      <c r="D218" s="79" t="s">
        <v>139</v>
      </c>
      <c r="E218" s="79" t="s">
        <v>261</v>
      </c>
      <c r="F218" s="81">
        <v>1</v>
      </c>
      <c r="G218" s="81">
        <v>10.46</v>
      </c>
      <c r="H218" s="38">
        <f t="shared" si="33"/>
        <v>10.46</v>
      </c>
      <c r="I218" s="38"/>
      <c r="J218" s="22">
        <f t="shared" si="30"/>
        <v>13.397168000000001</v>
      </c>
      <c r="K218" s="22">
        <f t="shared" si="31"/>
        <v>13.397168000000001</v>
      </c>
      <c r="L218" s="8"/>
      <c r="M218" s="103"/>
      <c r="N218" s="103"/>
      <c r="O218" s="103">
        <f t="shared" si="32"/>
        <v>13.397168000000001</v>
      </c>
      <c r="P218" s="104"/>
    </row>
    <row r="219" spans="1:16" ht="22.5">
      <c r="A219" s="56" t="s">
        <v>294</v>
      </c>
      <c r="B219" s="82" t="s">
        <v>348</v>
      </c>
      <c r="C219" s="78" t="s">
        <v>521</v>
      </c>
      <c r="D219" s="79" t="s">
        <v>198</v>
      </c>
      <c r="E219" s="79" t="s">
        <v>201</v>
      </c>
      <c r="F219" s="81">
        <v>1</v>
      </c>
      <c r="G219" s="81">
        <v>1176.5999999999999</v>
      </c>
      <c r="H219" s="38">
        <f t="shared" si="33"/>
        <v>1176.5999999999999</v>
      </c>
      <c r="I219" s="38"/>
      <c r="J219" s="22">
        <f t="shared" si="30"/>
        <v>1506.9892799999998</v>
      </c>
      <c r="K219" s="22">
        <f t="shared" si="31"/>
        <v>1506.9892799999998</v>
      </c>
      <c r="L219" s="8"/>
      <c r="M219" s="103"/>
      <c r="N219" s="103"/>
      <c r="O219" s="103">
        <f t="shared" si="32"/>
        <v>1506.9892799999998</v>
      </c>
      <c r="P219" s="104"/>
    </row>
    <row r="220" spans="1:16" ht="24.95" customHeight="1">
      <c r="A220" s="119" t="s">
        <v>555</v>
      </c>
      <c r="B220" s="120"/>
      <c r="C220" s="120"/>
      <c r="D220" s="120"/>
      <c r="E220" s="120"/>
      <c r="F220" s="120"/>
      <c r="G220" s="22"/>
      <c r="H220" s="22"/>
      <c r="I220" s="22"/>
      <c r="J220" s="22"/>
      <c r="K220" s="22"/>
      <c r="L220" s="93">
        <f>SUM(L4:L219)</f>
        <v>579490.90784437186</v>
      </c>
      <c r="M220" s="91">
        <f>SUM(M5:M219)</f>
        <v>60165.999463504944</v>
      </c>
      <c r="N220" s="91">
        <f t="shared" ref="N220:P220" si="34">SUM(N5:N219)</f>
        <v>257161.28999286491</v>
      </c>
      <c r="O220" s="91">
        <f t="shared" si="34"/>
        <v>243153.57326545689</v>
      </c>
      <c r="P220" s="92">
        <f t="shared" si="34"/>
        <v>19010.04512254494</v>
      </c>
    </row>
    <row r="221" spans="1:16" ht="24.95" customHeight="1">
      <c r="A221" s="121" t="s">
        <v>552</v>
      </c>
      <c r="B221" s="122"/>
      <c r="C221" s="122"/>
      <c r="D221" s="122"/>
      <c r="E221" s="122"/>
      <c r="F221" s="122"/>
      <c r="G221" s="22"/>
      <c r="H221" s="22"/>
      <c r="I221" s="22"/>
      <c r="J221" s="22"/>
      <c r="K221" s="22"/>
      <c r="L221" s="93">
        <f>SUM(K157:K161)</f>
        <v>157575.74812800001</v>
      </c>
      <c r="M221" s="91">
        <f>L221*M220/L220</f>
        <v>16360.398841454778</v>
      </c>
      <c r="N221" s="91">
        <f t="shared" ref="N221:P221" si="35">M221*N220/M220</f>
        <v>69927.555569292817</v>
      </c>
      <c r="O221" s="91">
        <f t="shared" si="35"/>
        <v>66118.563205465762</v>
      </c>
      <c r="P221" s="92">
        <f t="shared" si="35"/>
        <v>5169.2305117866226</v>
      </c>
    </row>
    <row r="222" spans="1:16" ht="24.95" customHeight="1">
      <c r="A222" s="121" t="s">
        <v>553</v>
      </c>
      <c r="B222" s="122"/>
      <c r="C222" s="122"/>
      <c r="D222" s="122"/>
      <c r="E222" s="122"/>
      <c r="F222" s="122"/>
      <c r="G222" s="22"/>
      <c r="H222" s="22"/>
      <c r="I222" s="22"/>
      <c r="J222" s="22"/>
      <c r="K222" s="22"/>
      <c r="L222" s="94">
        <f>SUM(L220:L221)</f>
        <v>737066.65597237181</v>
      </c>
      <c r="M222" s="95">
        <f t="shared" ref="M222:P222" si="36">SUM(M220:M221)</f>
        <v>76526.39830495973</v>
      </c>
      <c r="N222" s="95">
        <f t="shared" si="36"/>
        <v>327088.84556215775</v>
      </c>
      <c r="O222" s="95">
        <f t="shared" si="36"/>
        <v>309272.13647092262</v>
      </c>
      <c r="P222" s="96">
        <f t="shared" si="36"/>
        <v>24179.275634331563</v>
      </c>
    </row>
    <row r="223" spans="1:16" ht="24.95" customHeight="1" thickBot="1">
      <c r="A223" s="114" t="s">
        <v>554</v>
      </c>
      <c r="B223" s="115"/>
      <c r="C223" s="115"/>
      <c r="D223" s="115"/>
      <c r="E223" s="115"/>
      <c r="F223" s="116"/>
      <c r="G223" s="110">
        <f>SUM(H4:H220)</f>
        <v>575473.65394470003</v>
      </c>
      <c r="H223" s="110"/>
      <c r="I223" s="97"/>
      <c r="J223" s="110">
        <f>SUM(K4:K220)</f>
        <v>737066.65597237169</v>
      </c>
      <c r="K223" s="110"/>
      <c r="L223" s="98">
        <f>SUM(M223:P223)</f>
        <v>0.99999999999999978</v>
      </c>
      <c r="M223" s="99">
        <f>M222/L222</f>
        <v>0.10382561425737355</v>
      </c>
      <c r="N223" s="99">
        <f>N222/L222</f>
        <v>0.44377105233535125</v>
      </c>
      <c r="O223" s="99">
        <f>O222/L222</f>
        <v>0.41959859934637361</v>
      </c>
      <c r="P223" s="100">
        <f>P222/L222</f>
        <v>3.2804734060901404E-2</v>
      </c>
    </row>
  </sheetData>
  <mergeCells count="27">
    <mergeCell ref="P2:P3"/>
    <mergeCell ref="A220:F220"/>
    <mergeCell ref="A221:F221"/>
    <mergeCell ref="A222:F222"/>
    <mergeCell ref="A2:H2"/>
    <mergeCell ref="M2:M3"/>
    <mergeCell ref="N2:N3"/>
    <mergeCell ref="O2:O3"/>
    <mergeCell ref="B175:C175"/>
    <mergeCell ref="B156:F156"/>
    <mergeCell ref="B163:F163"/>
    <mergeCell ref="B114:F114"/>
    <mergeCell ref="J223:K223"/>
    <mergeCell ref="B15:C15"/>
    <mergeCell ref="B27:C27"/>
    <mergeCell ref="B4:C4"/>
    <mergeCell ref="B33:C33"/>
    <mergeCell ref="B38:C38"/>
    <mergeCell ref="B65:C65"/>
    <mergeCell ref="B72:C72"/>
    <mergeCell ref="B80:C80"/>
    <mergeCell ref="B87:C87"/>
    <mergeCell ref="D45:D51"/>
    <mergeCell ref="A223:F223"/>
    <mergeCell ref="G223:H223"/>
    <mergeCell ref="B99:C99"/>
    <mergeCell ref="B153:C153"/>
  </mergeCells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REV OUT</vt:lpstr>
    </vt:vector>
  </TitlesOfParts>
  <Company>V&amp;M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V&amp;M</dc:creator>
  <cp:lastModifiedBy>FRANCIARA PEREIRA RODRIGUES MAPA</cp:lastModifiedBy>
  <cp:lastPrinted>2022-10-19T18:45:03Z</cp:lastPrinted>
  <dcterms:created xsi:type="dcterms:W3CDTF">2014-03-10T16:50:34Z</dcterms:created>
  <dcterms:modified xsi:type="dcterms:W3CDTF">2022-11-04T17:26:15Z</dcterms:modified>
</cp:coreProperties>
</file>