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state="hidden" r:id="rId3"/>
  </sheets>
  <definedNames>
    <definedName name="_xlnm._FilterDatabase" localSheetId="0" hidden="1">'PCA 2025 atualização'!$A$8:$Q$320</definedName>
    <definedName name="_xlnm.Print_Area" localSheetId="0">'PCA 2025 atualização'!$A$1:$Q$331</definedName>
    <definedName name="_xlnm.Print_Titles" localSheetId="0">'PCA 2025 atualização'!$8:$8</definedName>
  </definedNames>
  <calcPr calcId="162913"/>
</workbook>
</file>

<file path=xl/calcChain.xml><?xml version="1.0" encoding="utf-8"?>
<calcChain xmlns="http://schemas.openxmlformats.org/spreadsheetml/2006/main">
  <c r="H313" i="1" l="1"/>
  <c r="H310" i="1" l="1"/>
  <c r="F310" i="1"/>
  <c r="H256" i="1"/>
  <c r="F256" i="1"/>
  <c r="H236" i="1"/>
  <c r="H217" i="1"/>
  <c r="H86" i="1"/>
  <c r="H59" i="1"/>
  <c r="H39" i="1"/>
  <c r="H315" i="1" l="1"/>
  <c r="H308" i="1"/>
  <c r="H145" i="1"/>
  <c r="H144" i="1"/>
  <c r="F144" i="1"/>
  <c r="H126" i="1"/>
  <c r="F125" i="1"/>
  <c r="H123" i="1"/>
  <c r="F123" i="1"/>
  <c r="H53" i="1"/>
  <c r="H41" i="1"/>
  <c r="F41" i="1"/>
  <c r="H32" i="1"/>
  <c r="H20" i="1"/>
  <c r="H69" i="1" l="1"/>
  <c r="H68" i="1"/>
  <c r="H67" i="1" s="1"/>
  <c r="I313" i="1" l="1"/>
  <c r="F313" i="1"/>
  <c r="H272" i="1" l="1"/>
  <c r="I96" i="1" l="1"/>
  <c r="H96" i="1"/>
  <c r="I46" i="1" l="1"/>
  <c r="I57" i="1" l="1"/>
  <c r="H57" i="1"/>
  <c r="I55" i="1"/>
</calcChain>
</file>

<file path=xl/sharedStrings.xml><?xml version="1.0" encoding="utf-8"?>
<sst xmlns="http://schemas.openxmlformats.org/spreadsheetml/2006/main" count="2363" uniqueCount="1068">
  <si>
    <t>PLANO DE CONTRATAÇÕES ANUAL (PCA) - 2025</t>
  </si>
  <si>
    <t>LEGENDA e SIGLAS:</t>
  </si>
  <si>
    <t>ARP = Ata de Registro de Preços; PE = pregão eletrônico; SRP = Sistema de Registro de Preços</t>
  </si>
  <si>
    <t>NE = Nota de Empenho; TA = Termo Aditivo; NAE = Nota de Anulação de Empenho</t>
  </si>
  <si>
    <t>ITEM</t>
  </si>
  <si>
    <t>8. VALOR ORÇAMENTÁRIO PARA 2025</t>
  </si>
  <si>
    <t>INDICAÇÃO PARA CONTRATAÇÃO COMPARTILHADA?</t>
  </si>
  <si>
    <t>ABRANGÊNCIA DA CONTRATAÇÃO COMPARTILHADA</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</si>
  <si>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</si>
  <si>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</si>
  <si>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</si>
  <si>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</si>
  <si>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</si>
  <si>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</si>
  <si>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</si>
  <si>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</si>
  <si>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</si>
  <si>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</si>
  <si>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</si>
  <si>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</si>
  <si>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</si>
  <si>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</si>
  <si>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</si>
  <si>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</si>
  <si>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</si>
  <si>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</si>
  <si>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</si>
  <si>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</si>
  <si>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</si>
  <si>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</si>
  <si>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</si>
  <si>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 xml:space="preserve">Café: 2.500
Adoçante: 500  
Suco: 4.800
Açúcar: 300 </t>
  </si>
  <si>
    <t xml:space="preserve">kg
frascos de 100ml
litros
pacotes de 5kg </t>
  </si>
  <si>
    <t>demanda</t>
  </si>
  <si>
    <t>Garantir  fornecimento de água mineral às unidades que não possuem purificador de água.</t>
  </si>
  <si>
    <t>garrafão de 20 litros</t>
  </si>
  <si>
    <t>8.3. Água Envasada Embalagem Plástica</t>
  </si>
  <si>
    <t>Disponibilizar deslocamento aéreo para servidores, magistrados e colaboradores a serviço do Tribunal (cursos, palestras e demais eventos institucionais).</t>
  </si>
  <si>
    <t>postos</t>
  </si>
  <si>
    <t>OE4 - IADRDA</t>
  </si>
  <si>
    <t>8.10. Vigilância</t>
  </si>
  <si>
    <t>8.9. Limpeza
8.14. Apoio ao Serviço Administrativo</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</si>
  <si>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</si>
  <si>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</si>
  <si>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Garantir que haja postos de  motoristas, manobristas e supervisores para atendimento das demandas de serviços de traslados no âmbito deste Tribunal.</t>
  </si>
  <si>
    <t>8.14. Apoio ao Serviço Administrativo</t>
  </si>
  <si>
    <t>Garantir a execução das demandas dos serviços de mudanças comerciais das unidades deste Tribunal.</t>
  </si>
  <si>
    <t>Garantir a manutenção dos jardins em prédios administrativos localizados na Capital.</t>
  </si>
  <si>
    <t>Segurar a frota de veículos, a fim de resguardar o patrimônio público e, em caso de acidentes, obter o ressarcimento de avarias e a assistência aos usuários e terceiros envolvidos.</t>
  </si>
  <si>
    <t>8.12 Veículos</t>
  </si>
  <si>
    <t>Contratar seguro para os novos veículos que serão adquiridos em 2024. Segurar a frota de veículos, a fim de resguardar o patrimônio público e, em caso de acidentes, obter o ressarcimento de avarias e a assistência aos usuários e terceiros envolvidos.</t>
  </si>
  <si>
    <t>aplicações/ano</t>
  </si>
  <si>
    <t>Promover o  controle de vetores e pragas urbanas nas unidades deste Tribunal.</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</si>
  <si>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</si>
  <si>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</si>
  <si>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</si>
  <si>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</si>
  <si>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</si>
  <si>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</si>
  <si>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</si>
  <si>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</si>
  <si>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</si>
  <si>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</si>
  <si>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</si>
  <si>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</si>
  <si>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</si>
  <si>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</si>
  <si>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</si>
  <si>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</si>
  <si>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</si>
  <si>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</si>
  <si>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</si>
  <si>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</si>
  <si>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</si>
  <si>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</si>
  <si>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</si>
  <si>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</si>
  <si>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</si>
  <si>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</si>
  <si>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</si>
  <si>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</si>
  <si>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</si>
  <si>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</si>
  <si>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</si>
  <si>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</si>
  <si>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</si>
  <si>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</si>
  <si>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</si>
  <si>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</si>
  <si>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</si>
  <si>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</si>
  <si>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</si>
  <si>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</si>
  <si>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</si>
  <si>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</si>
  <si>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</si>
  <si>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</si>
  <si>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</si>
  <si>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</si>
  <si>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</si>
  <si>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</si>
  <si>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</si>
  <si>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</si>
  <si>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</si>
  <si>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</si>
  <si>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</si>
  <si>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</si>
  <si>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</si>
  <si>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</si>
  <si>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</si>
  <si>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</si>
  <si>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</si>
  <si>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</si>
  <si>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</si>
  <si>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</si>
  <si>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</si>
  <si>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</si>
  <si>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</si>
  <si>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</si>
  <si>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</si>
  <si>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</si>
  <si>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</si>
  <si>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</si>
  <si>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</si>
  <si>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</si>
  <si>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</si>
  <si>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</si>
  <si>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</si>
  <si>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</si>
  <si>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</si>
  <si>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</si>
  <si>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</si>
  <si>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</si>
  <si>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</si>
  <si>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</si>
  <si>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</si>
  <si>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</si>
  <si>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</si>
  <si>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</si>
  <si>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</si>
  <si>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</si>
  <si>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</si>
  <si>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</si>
  <si>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</si>
  <si>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</si>
  <si>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</si>
  <si>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</si>
  <si>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</si>
  <si>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</si>
  <si>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</si>
  <si>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</si>
  <si>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</si>
  <si>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</si>
  <si>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</si>
  <si>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</si>
  <si>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</si>
  <si>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</si>
  <si>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</si>
  <si>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</si>
  <si>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</si>
  <si>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</si>
  <si>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</si>
  <si>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</si>
  <si>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</si>
  <si>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</si>
  <si>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</si>
  <si>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</si>
  <si>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</si>
  <si>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</si>
  <si>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</si>
  <si>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</si>
  <si>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</si>
  <si>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</si>
  <si>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</si>
  <si>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</si>
  <si>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</si>
  <si>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</si>
  <si>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</si>
  <si>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</si>
  <si>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</si>
  <si>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</si>
  <si>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</si>
  <si>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</si>
  <si>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</si>
  <si>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</si>
  <si>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</si>
  <si>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</si>
  <si>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</si>
  <si>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</si>
  <si>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</si>
  <si>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</si>
  <si>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</si>
  <si>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</si>
  <si>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</si>
  <si>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</si>
  <si>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</si>
  <si>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</si>
  <si>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</si>
  <si>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</si>
  <si>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</si>
  <si>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</si>
  <si>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</si>
  <si>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</si>
  <si>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</si>
  <si>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</si>
  <si>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</si>
  <si>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</si>
  <si>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</si>
  <si>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</si>
  <si>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</si>
  <si>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</si>
  <si>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</si>
  <si>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</si>
  <si>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</si>
  <si>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</si>
  <si>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</si>
  <si>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</si>
  <si>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</si>
  <si>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</si>
  <si>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</si>
  <si>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</si>
  <si>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</si>
  <si>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</si>
  <si>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</si>
  <si>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</si>
  <si>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</si>
  <si>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</si>
  <si>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</si>
  <si>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</si>
  <si>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</si>
  <si>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</si>
  <si>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</si>
  <si>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</si>
  <si>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</si>
  <si>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</si>
  <si>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</si>
  <si>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</si>
  <si>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</si>
  <si>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</si>
  <si>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</si>
  <si>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</si>
  <si>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</si>
  <si>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</si>
  <si>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</si>
  <si>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</si>
  <si>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</si>
  <si>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</si>
  <si>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</si>
  <si>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</si>
  <si>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</si>
  <si>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</si>
  <si>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</si>
  <si>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</si>
  <si>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</si>
  <si>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</si>
  <si>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</si>
  <si>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</si>
  <si>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</si>
  <si>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</si>
  <si>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</si>
  <si>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</si>
  <si>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</si>
  <si>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</si>
  <si>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</si>
  <si>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</si>
  <si>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</si>
  <si>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</si>
  <si>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</si>
  <si>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</si>
  <si>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</si>
  <si>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</si>
  <si>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</si>
  <si>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</si>
  <si>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</si>
  <si>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</si>
  <si>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</si>
  <si>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</si>
  <si>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</si>
  <si>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</si>
  <si>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</si>
  <si>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</si>
  <si>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</si>
  <si>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</si>
  <si>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</si>
  <si>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</si>
  <si>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</si>
  <si>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</si>
  <si>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</si>
  <si>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</si>
  <si>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</si>
  <si>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</si>
  <si>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</si>
  <si>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</si>
  <si>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</si>
  <si>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</si>
  <si>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</si>
  <si>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</si>
  <si>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</si>
  <si>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</si>
  <si>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</si>
  <si>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</si>
  <si>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</si>
  <si>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</si>
  <si>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</si>
  <si>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</si>
  <si>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</si>
  <si>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</si>
  <si>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</si>
  <si>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</si>
  <si>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</si>
  <si>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</si>
  <si>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</si>
  <si>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</si>
  <si>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</si>
  <si>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</si>
  <si>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</si>
  <si>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</si>
  <si>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</si>
  <si>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</si>
  <si>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</si>
  <si>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</si>
  <si>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</si>
  <si>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</si>
  <si>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</si>
  <si>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</si>
  <si>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</si>
  <si>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</si>
  <si>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</si>
  <si>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</si>
  <si>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</si>
  <si>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</si>
  <si>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</si>
  <si>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</si>
  <si>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</si>
  <si>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</si>
  <si>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</si>
  <si>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</si>
  <si>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</si>
  <si>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</si>
  <si>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</si>
  <si>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</si>
  <si>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</si>
  <si>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</si>
  <si>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</si>
  <si>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</si>
  <si>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</si>
  <si>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</si>
  <si>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</si>
  <si>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</si>
  <si>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</si>
  <si>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</si>
  <si>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</si>
  <si>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</si>
  <si>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</si>
  <si>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</si>
  <si>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</si>
  <si>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</si>
  <si>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</si>
  <si>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</si>
  <si>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</si>
  <si>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</si>
  <si>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</si>
  <si>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</si>
  <si>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</si>
  <si>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</si>
  <si>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</si>
  <si>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</si>
  <si>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</si>
  <si>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</si>
  <si>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</si>
  <si>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</si>
  <si>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</si>
  <si>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</si>
  <si>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</si>
  <si>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</si>
  <si>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</si>
  <si>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</si>
  <si>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</si>
  <si>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</si>
  <si>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</si>
  <si>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</si>
  <si>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</si>
  <si>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de munição para armas de fogo</t>
  </si>
  <si>
    <t>Aquisição para substituição de portais detectores de metais.</t>
  </si>
  <si>
    <t>Aquisição de uniformes para os agentes de polícia.</t>
  </si>
  <si>
    <t>Contratação de empresa para oferta de curso de reciclagem para os agentes de polícia.</t>
  </si>
  <si>
    <t xml:space="preserve">Sistema de monitoramento de frota </t>
  </si>
  <si>
    <t>Aquisição de armas de fogo</t>
  </si>
  <si>
    <t>Para SSI</t>
  </si>
  <si>
    <t>evento/ano</t>
  </si>
  <si>
    <t>meses</t>
  </si>
  <si>
    <t>Diretoria-Geral / Núcleo de Apoio a Projetos Institucionais</t>
  </si>
  <si>
    <t>DG / NAPI</t>
  </si>
  <si>
    <t>Aquisição de câmeras fotográficas e lentes</t>
  </si>
  <si>
    <t>Os equipamentos de fotografia atualmente em uso estão defasados e necessitam urgentemente de modernização. As limitações dos equipamentos existentes impactam diretamente na qualidade e eficiência do nosso trabalho fotográfico. Além disso, os equipamentos desatualizados dificultam a adaptação às demandas crescentes por inovação e excelência na área de fotografia.</t>
  </si>
  <si>
    <t>Kit (câmera + lentes + flash)</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</si>
  <si>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</si>
  <si>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</si>
  <si>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 contratação de uma empresa de clipping é fundamental para aprimorar nossas estratégias de comunicação interna e externa relacionadas à Justiça do Trabalho. Esta iniciativa visa acompanhar e divulgar notícias relevantes veiculadas na imprensa sobre temas pertinentes ao TRT3, permitindo-nos estar sempre atualizados com os acontecimentos e debates que impactam nossa área de atuação.</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</si>
  <si>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</si>
  <si>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</si>
  <si>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</si>
  <si>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</si>
  <si>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Atendimento da necessidade de garantir a sonorização, o registro em áudio e vídeo e a transmissão ao vivo da Solenidade da posse da nova Administração deste TRT3, visto que o evento será realizado em local externo à estrutura do Tribunal (auditórios e plenários).</t>
  </si>
  <si>
    <t>Prestação de serviço</t>
  </si>
  <si>
    <t>Não se aplica</t>
  </si>
  <si>
    <t>Acessar informação jurídica na área tributária e simuladores para cálculos tributários, que permitam aos servidores enfrentar as dúvidas existentes com maior objetividade. A pretendida contratação visa, ainda, mitigar riscos de eventuais penalidades pecuniárias pela não retenção e recolhimento de tributos.</t>
  </si>
  <si>
    <t>assinatura</t>
  </si>
  <si>
    <t>OE4 - Índice de Transparência</t>
  </si>
  <si>
    <t>8.16. Qualidade de Vida</t>
  </si>
  <si>
    <t>OE2 - Índice de Combate ao Trabalho Infantil</t>
  </si>
  <si>
    <t>OE2 - Índice de Desempenho de Sustentabilidade (IDS)</t>
  </si>
  <si>
    <t>serviço/ano</t>
  </si>
  <si>
    <t>8.14. Apoio ao Serviço Administrativo                                      8.15. Aquisições e Contratações</t>
  </si>
  <si>
    <t>Contratação de estagiários para atuarem preferencialmente nas unidades judiciárias deste Regional e ampliação do Programa de Estágio de 750 para 1.000 estagiários por mês.</t>
  </si>
  <si>
    <t>pessoas</t>
  </si>
  <si>
    <t>Contratação de seguro contra acidentes pessoais a fim de atender aos trabalhadores voluntários</t>
  </si>
  <si>
    <t>OE2 - Sem indicador</t>
  </si>
  <si>
    <t>A plataforma Sollicita PRO é uma ótima ferramenta de apoio à capacitação dos servidores envolvidos no processo de contratação, com produtos que auxiliam na consulta à doutrina atualizada, jurisprudência e orientações dos órgãos de controle externo, bem como periódicos (revistas técnicas) e gravações dos principais eventos e cursos ministrados pela empresa, que ficam disponíveis on line para assinantes da ferramenta.</t>
  </si>
  <si>
    <t>Ambientação musical. Voz e piano durante e após solenidade.</t>
  </si>
  <si>
    <t>Ambientação musical para cumprir formalidades institucionais durante e após a solenidade de Posse da nova Administração.</t>
  </si>
  <si>
    <t>evento</t>
  </si>
  <si>
    <t>Direitos autorais para que possa ser executado o repertório oferecido pelos músicos durante e após o evento de Posse da nova Administração.</t>
  </si>
  <si>
    <t>Iluminação Cênica. Par de led decorativo para ambientação de coquetel.</t>
  </si>
  <si>
    <t>Iluminação cênica para dar visibilidade à solenidade de Posse da nova Administração.</t>
  </si>
  <si>
    <t>Mobiliário e decoração para acomodar os convidados (agraciados, familiares, autoridades, magistrados e servidores)  durante a solenidade de Posse da nova Administração, uma vez que no local do evento não há mobiliário suficiente.
Os arranjos de flores têm a finalidade de expressar apreço e presentear autoridades e artistas, reforçando a consideração e o respeito durante eventos. 
A ornamentação busca valorizar os eventos e aprimorar a imagem institucional, contribuindo para o sucesso e o acolhimento das atividades do Centro Cultural.</t>
  </si>
  <si>
    <t>500, aproximadamente</t>
  </si>
  <si>
    <t>unidades</t>
  </si>
  <si>
    <t>Serviço de Mestre de Cerimônia</t>
  </si>
  <si>
    <t>Mestre de cerimônia para fazer a locução da solenidade de Posse da nova Administração, uma vez que o quadro de servidoras lotadas na Assessoria de Cerimonial é reduzido.</t>
  </si>
  <si>
    <t>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</si>
  <si>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</si>
  <si>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</si>
  <si>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Esta rubrica visa financiar propostas de apresentações artísticas e espetáculos musicais avaliados pela curadoria do Centro Cultural durante o ano. O apoio financeiro é crucial para viabilizar essas iniciativas, promovendo a diversidade cultural e oferecendo ao público experiências enriquecedoras. Com esse recurso, podemos apoiar tanto artistas emergentes quanto consolidados, contribuindo para o desenvolvimento artístico e cultural da nossa comunidade.</t>
  </si>
  <si>
    <t>eventos</t>
  </si>
  <si>
    <t>O Centro Cultural propõe oficinas de pintura, escultura e artes musicais para oferecer oportunidades de aprendizado e prática artística à comunidade. Essas atividades estimulam a criatividade, promovem a inclusão social e enriquecem o panorama cultural local.</t>
  </si>
  <si>
    <t>oficinas</t>
  </si>
  <si>
    <t xml:space="preserve">A aquisição dos quadros da exposição "A Democratização do Retrato Fotográfico através da CLT", do fotógrafo diamantinense Assis Horta, é uma adição valiosa ao acervo do Centro Cultural. Esta exposição destaca a relevância da Justiça do Trabalho na democratização do retrato fotográfico, abordando um tema de significativa importância histórica e social. </t>
  </si>
  <si>
    <t>Para realização das exposições, saraus, filmes, dentre outros acontecimentos sociais, culturais e artísticos, será necessário alugar alguns itens de mobiliário, tais como painéis, cavaletes, vitrines, totens e pódios para criação dos layouts das exposições e melhor acolher as obras de arte e eventos que serão recebidas ao longo do ano de 2025.</t>
  </si>
  <si>
    <t xml:space="preserve">Como produto do projeto "TRT na linha do tempo", será criado um painel no CECULT para homenagear todos os magistrados do TRT-MG, desde 1941 até hoje. </t>
  </si>
  <si>
    <t>serviço</t>
  </si>
  <si>
    <t>A Grande Galeria enfrenta dificuldades de visibilidade para espectadores nas áreas traseiras devido ao seu comprimento. A aquisição de um palco pantográfico permitirá ajustar a altura e posição do palco conforme a demanda, melhorando a visibilidade e a experiência para todos os espectadores. Além disso, a flexibilidade do palco móvel otimizará o espaço e adaptará os eventos de forma mais eficiente.</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</si>
  <si>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</si>
  <si>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Para garantir a proteção dos magistrados, servidores, usuários da Justiça do Trabalho, do seu patrimônio, bem como da sua própria segurança, os agentes de polícia devem contar com todo o equipamento necessário para a perfeita execução de suas tarefas.</t>
  </si>
  <si>
    <t>8.15. Aquisições e Contratções</t>
  </si>
  <si>
    <t>10
12</t>
  </si>
  <si>
    <t>licença</t>
  </si>
  <si>
    <t>A Resolução CNJ 315/2021 previu a disponibilização de armas de fogo para Agentes de Polícia Judicial. Estas estão sendo adquiridas em 2024, sendo necessária a aquisição de munição para a realização das atividades de segurança como também para os treinamentos práticos dos agentes.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</si>
  <si>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</si>
  <si>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</si>
  <si>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</si>
  <si>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</si>
  <si>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</si>
  <si>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</si>
  <si>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</si>
  <si>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Modernizar parcialmente a matriz energética de imóveis deste Regional para formas mais vantajosas do ponto de vista socioambiental e econômico.</t>
  </si>
  <si>
    <t>OE2 - Índice de Desempenho de
Sustentabilidade (IDS)</t>
  </si>
  <si>
    <t>8.4. Energia Elétrica</t>
  </si>
  <si>
    <t>OE8 - Índice de empenho no ano
corrente dos itens do PCA (IEPCA)</t>
  </si>
  <si>
    <t>8.8. Reformas e Construções</t>
  </si>
  <si>
    <t>laudos</t>
  </si>
  <si>
    <t xml:space="preserve">OE2 - Índice de Desempenho de
Sustentabilidade (IDS) </t>
  </si>
  <si>
    <t>OE2 - Promover o trabalho
decente e a sustentabilidade</t>
  </si>
  <si>
    <t>8.8 - Reformas e Construções</t>
  </si>
  <si>
    <t xml:space="preserve">OE8 - Índice de empenho no ano
corrente dos itens do PCA (IEPCA) </t>
  </si>
  <si>
    <t>OE8 - Índice de empenho no ano
corrente dos itens do PCA (IEPCA) 8.1</t>
  </si>
  <si>
    <t xml:space="preserve">8.15. Aquisições e Contratações
</t>
  </si>
  <si>
    <t>OE10/IGOVTIC-JUD</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</si>
  <si>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</si>
  <si>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</si>
  <si>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</si>
  <si>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</si>
  <si>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Atendimento de orientação do CNJ e CSJT</t>
  </si>
  <si>
    <t xml:space="preserve">Necessidade de garantir segurança ao patrimônio do Regional na Capital e no interior. </t>
  </si>
  <si>
    <t>imóveis</t>
  </si>
  <si>
    <t>8.11. Telefonia</t>
  </si>
  <si>
    <t>Troca dos aprelhos utilizados atualmente no Tribunal, todos com data de fabricação acima de 5 anos, prazo da garantia praticada pelo fabricante.</t>
  </si>
  <si>
    <t>DEA</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</si>
  <si>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</si>
  <si>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</si>
  <si>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</si>
  <si>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t>Garantir a realização do exame médico ocupacional em cumprimento das legislações do CNJ, CSJT e IN 21/2016 do TRT3.</t>
  </si>
  <si>
    <t>Exame</t>
  </si>
  <si>
    <t xml:space="preserve">Palestras e oficinas que abordam elementos lúdicos e proporcionam momentos de reflexão ajudam a criar um ambiente de trabalho mais positivo e acolhedor, contribuindo para a construção de relacionamentos interpessoais mais fortes e uma cultura organizacional saudável, o que gera um impacto positivo na saúde mental dos colaboradores. </t>
  </si>
  <si>
    <t>Palestras / oficinas</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</si>
  <si>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</si>
  <si>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</si>
  <si>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</si>
  <si>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Prover a Secretaria de Saúde de materiais médico-hospitalares a serem utilizados nos atendimentos clínicos, emergenciais, preventivos e periciais de magistrados, servidores e seus dependentes, assim como em ações coletivas de promoção de Saúde.</t>
  </si>
  <si>
    <t>Compra feita em blocos com vários materiais</t>
  </si>
  <si>
    <t>Material de consumo odontológico necessário para atendimentos da Seção de Assistência Odontológica (auditorias, urgências, odontopediatria).</t>
  </si>
  <si>
    <t>Reparar eventual dano ou defeito em equipamentos médicos, de modo a restabelecer seu funcionamento.</t>
  </si>
  <si>
    <t>Equipamentos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</si>
  <si>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</si>
  <si>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</si>
  <si>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Manter, em perfeitas condições de funcionamento, os equipamentos a serem usados em caso de emergência médica.</t>
  </si>
  <si>
    <t>Desfibriladores Externos Automáticos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</si>
  <si>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</si>
  <si>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</si>
  <si>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</si>
  <si>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</si>
  <si>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</si>
  <si>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</si>
  <si>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Contratação de auditoria técnica para o Plano de Saúde</t>
  </si>
  <si>
    <t>Subsidiar o reajuste do contrato com a empresa prestadora de assistência médica suplementar.</t>
  </si>
  <si>
    <t>Auditoria</t>
  </si>
  <si>
    <t>OE9 - Índice de Promoção da Saúde de Magistrados e Servidores</t>
  </si>
  <si>
    <t>8.7. Gestão de Resíduos</t>
  </si>
  <si>
    <t>OE8 - Índice de empenho no ano
corrente dos itens do PCA (IEPCA</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</si>
  <si>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</si>
  <si>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</si>
  <si>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</si>
  <si>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</si>
  <si>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</si>
  <si>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</si>
  <si>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</si>
  <si>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Assinatura do jornal O Tempo</t>
  </si>
  <si>
    <t>Ampliar e diversificar o acesso à informação aos usuários internos e atrair a comunidade externa a frequentar o equipamento cultural do Tribunal do Edifício Mário Werneck.</t>
  </si>
  <si>
    <t>Plataforma Fórum de Conhecimento Jurídico.</t>
  </si>
  <si>
    <t>Assinatura da Revista Aventuras na História (versão impressa).</t>
  </si>
  <si>
    <t>Assinatura da Revista Carta Capital (um acesso digital e exemplar impresso).</t>
  </si>
  <si>
    <t>Assinatura da Revista Piauí (um acesso digital e exemplar impresso).</t>
  </si>
  <si>
    <t>Assinatura do jornal Folha de São Paulo</t>
  </si>
  <si>
    <t>Assinatura da Revista Fórum Trabalhista</t>
  </si>
  <si>
    <t>Assinatura da Revista de Direito do Trabalho e Seguridade Social</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</si>
  <si>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</si>
  <si>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</si>
  <si>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</si>
  <si>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</si>
  <si>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</si>
  <si>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Não é possível determinar, pois cada demandante de serviço de treinamento e capacitação possui sua especificidade.</t>
  </si>
  <si>
    <t>8.1. Papel</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</si>
  <si>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</si>
  <si>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</si>
  <si>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</si>
  <si>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</si>
  <si>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</si>
  <si>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</si>
  <si>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</si>
  <si>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</si>
  <si>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</si>
  <si>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</si>
  <si>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</si>
  <si>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</si>
  <si>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</si>
  <si>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</si>
  <si>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</si>
  <si>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Contratação de consultoria para Projeto de Acessibilidade na exposição Trabalho e Cidadania.</t>
  </si>
  <si>
    <t>Para atendimento à  Lei 13.146/2015, em especial ao inciso I do artigo 3º.</t>
  </si>
  <si>
    <t>projeto</t>
  </si>
  <si>
    <t>Ensinar, de forma lúdica, os alunos da rede infantil de ensino sobre a legislação trabalhista e o combate ao trabalho infantil.</t>
  </si>
  <si>
    <t>narração de história</t>
  </si>
  <si>
    <t>Preservar e tornar acessível o conteúdo histórico do TRT/MG.</t>
  </si>
  <si>
    <t>conversão de fitas VHS</t>
  </si>
  <si>
    <t>Atualização do software Omniscan, atualmente na versão 12.6, para versão 12.14 ou superior, compatível com Win 10/11</t>
  </si>
  <si>
    <t>A nova versão é necessária para a utilização do Scanner Planetário, fundamental para a continuidade da digitalização do acervo histórico do TRT/MG, consistente em processos que tramitaram desde a década de 1940, bem como documentos neles juntados, como fotografias e cartas, que caracterizam períodos específicos da sociedade mineira e da história da Justiça do Trabalho.</t>
  </si>
  <si>
    <t>software</t>
  </si>
  <si>
    <t>Disponibilizar as ferramentas adequadas para que os próprios servidores da área possam montar as exposições. Necessidade de expor conteúdos educativos e artísticos, que visam elucidar a importância na preservação da memória da Justiça do Trabalho, bem como conscientizar o público interno e externo de temas significativos para a sociedade contemporânea, em consonância com as diretrizes estratégicas deste Regional.</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</si>
  <si>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</si>
  <si>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</si>
  <si>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</si>
  <si>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</si>
  <si>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</si>
  <si>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</si>
  <si>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</si>
  <si>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</si>
  <si>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</si>
  <si>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</si>
  <si>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</si>
  <si>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</si>
  <si>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</si>
  <si>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</si>
  <si>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</si>
  <si>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</si>
  <si>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</si>
  <si>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</si>
  <si>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</si>
  <si>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Para expandir o alcance da voz nas apresentações das exposições.</t>
  </si>
  <si>
    <t>Amplificador de Voz</t>
  </si>
  <si>
    <t>Necessária para compor a instalação do ponto de acesso à linha do tempo do TRT na Escola Judicial</t>
  </si>
  <si>
    <t>Monitor</t>
  </si>
  <si>
    <t>Necessário para suportar a tela interativa que comporá o ponto de acesso à linha do tempo do TRT na Escola Judicial</t>
  </si>
  <si>
    <t>Suporte</t>
  </si>
  <si>
    <t>Necessário para navegação dos portadores de deficiência visual na tela interativa  que comporá o ponto de acesso à linha do tempo do TRT na Escola Judicial</t>
  </si>
  <si>
    <t>Teclado</t>
  </si>
  <si>
    <t>OE2 - Meta 11 CNJ</t>
  </si>
  <si>
    <t>8.1 Papel</t>
  </si>
  <si>
    <t xml:space="preserve">OE2 - Meta 11 CNJ </t>
  </si>
  <si>
    <t>8.12 Veículos
8.13 Combustível</t>
  </si>
  <si>
    <t>8.15 Aquisições e Contratações</t>
  </si>
  <si>
    <t>OE1-Fortalecer a Comunicação e as Parcerias Institucionais</t>
  </si>
  <si>
    <t>Serão distribuídos(as) pela EJ como brinde aos palestrantes dos eventos que serão realizados neste Tribunal do Trabalho da 3ª Região.</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</si>
  <si>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</si>
  <si>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Prestação de serviços de buffet completo - coquetel</t>
  </si>
  <si>
    <t xml:space="preserve">Não se aplica
</t>
  </si>
  <si>
    <t>Fornecimentos de kit de lanches, pipoqueiro e doces 50g embalados (pão de mel, brownie e bombom)</t>
  </si>
  <si>
    <t xml:space="preserve"> OE2 - Meta 11 CNJ</t>
  </si>
  <si>
    <t xml:space="preserve"> Não se aplica</t>
  </si>
  <si>
    <t xml:space="preserve">Reforma de poltronas de auditório dos plenários </t>
  </si>
  <si>
    <t>rolo de 20 kg</t>
  </si>
  <si>
    <t xml:space="preserve">OE9 - Incrementar modelo de gestão de pessoas em âmbito regional
</t>
  </si>
  <si>
    <t xml:space="preserve">OE9 - Incrementar modelo de gestão de pessoas em âmbito regional </t>
  </si>
  <si>
    <t>OE10 - Aprimorar a Governança de TIC e a proteção de dados</t>
  </si>
  <si>
    <t>O objetivo da contratação visa ao atendimento da necessidade do Tribunal Regional do Trabalho da 3ª Região de promover a Semana da Mulher 2025, em comemoração ao Dia Internacional da mulher, celebrado em 8 demarço, e é voltado para conscientização de todos no que toca à questão de igualdade de gêneros.</t>
  </si>
  <si>
    <t>O objetivo da contratação visa ao atendimento da necessidade do Tribunal Regional do Trabalho da 3ª Região de promover a Semana do Servidor 2025, em comemoração ao dia do servidor público, celebrado em 28 de outubro, e é voltado para a valorização do quadro funcional da instituição, tendo em vista seu papel no cumprimento da missão do Tribunal por meio de prestação de serviços para a sociedade.</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</si>
  <si>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</si>
  <si>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</si>
  <si>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</si>
  <si>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</si>
  <si>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A contratação de seguro para trabalhadores voluntários é exigida pelos normativos superiores vigente.</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</si>
  <si>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</si>
  <si>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</si>
  <si>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</si>
  <si>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</si>
  <si>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</si>
  <si>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</si>
  <si>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</si>
  <si>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</si>
  <si>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</si>
  <si>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</si>
  <si>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</si>
  <si>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</si>
  <si>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Trata-se de um serviço que já vem sendo contratado há anos pelo TRT3, sempre com excelentes resultados e plena satisfação dos usuários, com orientações por escrito assertivas, que respondem satistatoriamente às questões que são apresentadas e contribuem para a escolha de soluções.</t>
  </si>
  <si>
    <t>A excelência da atividade nos processos de planejamento de contratações públicas passa pela possibilidade de realização de pesquisa de preços com celeridade, segurança das informações e disponibilidade constante do sistema de consultas. A precificação é uma etapa fundamental para o bom planejamento e será decisiva na fase de seleção do fornecedor. Por isso, a busca de preços públicos deve ser minuciosa e nem sempre é célere, devido às obrigações legais a serem seguidas e à dificuldade de identificar as especificações compatíveis com o objeto que se pretende contratar. Um sistema para a busca de preços públicos facilita consideravelmente esse processo de pesquisa.</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</si>
  <si>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</si>
  <si>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</si>
  <si>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</si>
  <si>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Modernização e revitalização dos auditórios do TRT.</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</si>
  <si>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</si>
  <si>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</si>
  <si>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</si>
  <si>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</si>
  <si>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</si>
  <si>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</si>
  <si>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</si>
  <si>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</si>
  <si>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</si>
  <si>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</si>
  <si>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</si>
  <si>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</si>
  <si>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</si>
  <si>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</si>
  <si>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</si>
  <si>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</si>
  <si>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</si>
  <si>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</si>
  <si>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</si>
  <si>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t>
  </si>
  <si>
    <t>Produção de Painel contendo histórico dos magistrados do TRT-MG a partir de 1941 até 2025 - Projeto "TRT3 na linha do tempo"</t>
  </si>
  <si>
    <t>Apresentações e espetáculos musicais e culturais</t>
  </si>
  <si>
    <t>Aquisição de palco praticável pantográfico 2x1 alumínio com base regulável e pé.</t>
  </si>
  <si>
    <t>Aquisição de Piano 3/4 de cauda para o Centro Cultural. Preto, 1,73ms, com rodas e travas em aço</t>
  </si>
  <si>
    <t>Promover eventos culturais relativos ao evento “Semana da Mulher” 2025.</t>
  </si>
  <si>
    <t>Promover eventos culturais relativos ao evento “Semana da Servidora e do Servidor” 2025.</t>
  </si>
  <si>
    <t>Prestação de serviços audiovisuais para transmissão ao vivo da Solenidade da posse da nova Administração deste TRT3 a ser realizada no mês de dezembro/2025 (em local a definir pela Administração).</t>
  </si>
  <si>
    <t xml:space="preserve">Ferramentas para Montagem de Exposições Temporárias </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</si>
  <si>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</si>
  <si>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</si>
  <si>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</si>
  <si>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</si>
  <si>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</si>
  <si>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</si>
  <si>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</si>
  <si>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</si>
  <si>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</si>
  <si>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</si>
  <si>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</si>
  <si>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Equipamentos para Montagem de Exposições Temporárias: Amplificadores de Voz Portáteis</t>
  </si>
  <si>
    <t>Tela interativa 55 polegadas</t>
  </si>
  <si>
    <t>Suporte para tela interativa</t>
  </si>
  <si>
    <r>
      <t xml:space="preserve">Teclado industrial em inox (IP65) com </t>
    </r>
    <r>
      <rPr>
        <i/>
        <sz val="11"/>
        <rFont val="Calibri"/>
        <family val="2"/>
      </rPr>
      <t>trackball</t>
    </r>
    <r>
      <rPr>
        <sz val="11"/>
        <rFont val="Calibri"/>
        <family val="2"/>
      </rPr>
      <t xml:space="preserve"> e teclas com Braille</t>
    </r>
  </si>
  <si>
    <t>Livro com fotografias históricas sobre Belo Horizonte.</t>
  </si>
  <si>
    <t>Brindes diversos</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</si>
  <si>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</si>
  <si>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</si>
  <si>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</si>
  <si>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</si>
  <si>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Esta exposição selecionada para os meses de abril, maio e junho de 2025, reúne obras de mulheres artistas de diferentes criações e gerações, buscando transpassar emoções, sentimentos, lembranças, memórias, sonhos e desejos permeados por experiências, vivências, relações sociais e afetivas, relações com o corpo, transformações de paisagens, relações com a natureza, conflitos e estados de sítio. </t>
  </si>
  <si>
    <t xml:space="preserve">Esta exposição prevista para os meses de julho, agosto e setembro de 2025, busca proporcionar aos públicos interno e externo uma reflexão acerca do processo de construção artística do retrato: “o que se vê na representação do outro”? Reunindo obras que atravessaram o século 20 e que entram em sintonia com a arte produzida pelas novas gerações.  </t>
  </si>
  <si>
    <t xml:space="preserve">Esta exposição de quadros, prevista para os meses de outubro, novembro e dezembro de 2025, busca contribuir com a divulgação de artistas mineiros, além de fomentar a cultura e arte produzida na cidade, de forma a tornar sua apreciação acessível aos magistrados, servidores, terceirizados e à população em geral, promovendo a instituição sob um prisma social e cultural.  </t>
  </si>
  <si>
    <t xml:space="preserve">Locação de mobiliário (painéis, totens, pódios, cavaletes, vitrines) para as exposições e eventos culturais </t>
  </si>
  <si>
    <t xml:space="preserve">Cadeiras giratórias </t>
  </si>
  <si>
    <t>Direitos autorais - ECAD - Escritório Central de Arrecadação e Distribuição de Direitos Autorais (evento Posse).</t>
  </si>
  <si>
    <t>Locação de mobiliário e decoração (evento Posse da nova Administração); arranjos de flores para homenagens a autoridades; ornamentação para eventos.</t>
  </si>
  <si>
    <t>Concessão de prêmio para o concurso artístico-cultural.</t>
  </si>
  <si>
    <t>Credenciamento de intérprete para tradução Português-Libras nos eventos presenciais e virtuais do Regional, bem como nas sessões do Tribunal Pleno.</t>
  </si>
  <si>
    <t>Assinatura anual de sistema de consultoria técnica acerca de tributação, abordando os principais impostos e contribuições incidentes na fonte (INSS, IRRF, CSLL, PIS/PASEP, COFINS e ISS), abrangendo consultas de informações fiscais, respondidas por especialistas.</t>
  </si>
  <si>
    <t>Serviços de clipping, mediante monitoramento, catalogação e disponibilização de notícias jornalísticas de interesse deste TRT da 3ª Região veiculadas na mídia falada, impressa e virtual (sites de notícias).</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</si>
  <si>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</si>
  <si>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</si>
  <si>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Fornecimento de água mineral sem gás, acondicionada em garrafões plásticos de 20 (vinte) litros.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</si>
  <si>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</si>
  <si>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</si>
  <si>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</si>
  <si>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</si>
  <si>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</si>
  <si>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</si>
  <si>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</si>
  <si>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</si>
  <si>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</si>
  <si>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</si>
  <si>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</si>
  <si>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</si>
  <si>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</si>
  <si>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</si>
  <si>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</si>
  <si>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</si>
  <si>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</si>
  <si>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</si>
  <si>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</si>
  <si>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</si>
  <si>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</si>
  <si>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</si>
  <si>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</si>
  <si>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</si>
  <si>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</si>
  <si>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</si>
  <si>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</si>
  <si>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</si>
  <si>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</si>
  <si>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 xml:space="preserve">Capacitação de servidores para atendimento ao disposto na Resolução nº 443/2022 - Dispõe sobre aplicação e disseminação dos conhecimentos sobre a Plataforma Digital do Poder Judiciário. </t>
  </si>
  <si>
    <t>Cursos, orientação profissional e serviços - pessoa física - Formação Administrativa.</t>
  </si>
  <si>
    <t>Cursos, orientação profissional e serviços - pessoa física - Formação Jurídica.</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</si>
  <si>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</si>
  <si>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</si>
  <si>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Cursos, orientação profissional e serviços - pessoa jurídica - Formação Jurídica.</t>
  </si>
  <si>
    <t>Assinatura anual da Biblioteca Digital LEX Editora.</t>
  </si>
  <si>
    <t>Assinatura anual de acesso ao Target GEDWeb - Sistema de Gestão de Normas e Documentos Regulatórios ABNT e ANM.</t>
  </si>
  <si>
    <t xml:space="preserve">Assinatura da Biblioteca Digital RTM. </t>
  </si>
  <si>
    <t>Assinatura da Revista Brasileira de Direito Previdenciário.</t>
  </si>
  <si>
    <t>Assinatura da Revista de Processo (RT).</t>
  </si>
  <si>
    <t>Assinatura da Revista Síntese de Direito Civil e Processual Civil.</t>
  </si>
  <si>
    <t>Biblioteca - Assinatura da Biblioteca Digital Proview.</t>
  </si>
  <si>
    <t>Biblioteca - Assinatura da Revista dos Tribunais Online.</t>
  </si>
  <si>
    <t>Compra de livros.</t>
  </si>
  <si>
    <t>Aquisição de livros para compor kits distribuídos em edições temáticas do Programa Justiça e Cidadania.</t>
  </si>
  <si>
    <t>Contratação de profissional especializado em narração de histórias, voltadas para o público infantil, para realização de edições do Programa Justiça e Cidadania (10 edições).</t>
  </si>
  <si>
    <t>Serviço técnico especializado para conversão de depoimentos gravados em suporte VHS do Programa História Oral para formato de arquivo digital que permita a adequada preservação e o adequado acesso.</t>
  </si>
  <si>
    <t>Zênite: prestação de serviços de orientação, consulta e acesso eletrônico a ferramenta de consulta na área de licitações e contratos.</t>
  </si>
  <si>
    <t>Contratação e assinatura anual de acesso a ferramenta de pesquisa de preços praticados pela Administração Pública - BANCO DE PREÇOS, sistema de pesquisas baeado em resultados de licitações adjudicadas e homologadas.</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</si>
  <si>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</si>
  <si>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</si>
  <si>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</si>
  <si>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</si>
  <si>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</si>
  <si>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</si>
  <si>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</si>
  <si>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</si>
  <si>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</si>
  <si>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</si>
  <si>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</si>
  <si>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</si>
  <si>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</si>
  <si>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</si>
  <si>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</si>
  <si>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Contratação de palestras, oficinas ou similares, com temas relacionados à promoção da saúde, bem-estar e qualidade de vida, que trabalhem elementos lúdicos, proporcionem às pessoas um momento para sair da rotina e refletir a sua relação consigo e com o outro.</t>
  </si>
  <si>
    <t>Fornecimento de material médico-hospitalar.</t>
  </si>
  <si>
    <t>Fornecimento de material odontológico.</t>
  </si>
  <si>
    <t>Manutenção corretiva de equipamentos médicos.</t>
  </si>
  <si>
    <t xml:space="preserve">Manutenção de Equipamentos Médicos (esfigmomanômetros). </t>
  </si>
  <si>
    <t>Manutenção dos Desfibriladores Externos Automáticos (DEA).</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</si>
  <si>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</si>
  <si>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</si>
  <si>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</si>
  <si>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</si>
  <si>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</si>
  <si>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</si>
  <si>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</si>
  <si>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</si>
  <si>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</si>
  <si>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</si>
  <si>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</si>
  <si>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</si>
  <si>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</si>
  <si>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</si>
  <si>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</si>
  <si>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</si>
  <si>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</si>
  <si>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</si>
  <si>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</si>
  <si>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</si>
  <si>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</si>
  <si>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</si>
  <si>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</si>
  <si>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</si>
  <si>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</si>
  <si>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</si>
  <si>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</si>
  <si>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</si>
  <si>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</si>
  <si>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</si>
  <si>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</si>
  <si>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</si>
  <si>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</si>
  <si>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</si>
  <si>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</si>
  <si>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</si>
  <si>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</si>
  <si>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</si>
  <si>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</si>
  <si>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</si>
  <si>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</si>
  <si>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</si>
  <si>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</si>
  <si>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</si>
  <si>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</si>
  <si>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</si>
  <si>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</si>
  <si>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</si>
  <si>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</si>
  <si>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</si>
  <si>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</si>
  <si>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TRT18</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</si>
  <si>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</si>
  <si>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</si>
  <si>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</si>
  <si>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</si>
  <si>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</si>
  <si>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</si>
  <si>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</si>
  <si>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</si>
  <si>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</si>
  <si>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</si>
  <si>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</si>
  <si>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</si>
  <si>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</si>
  <si>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</si>
  <si>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</si>
  <si>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</si>
  <si>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</si>
  <si>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</si>
  <si>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</si>
  <si>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</si>
  <si>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</si>
  <si>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</si>
  <si>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</si>
  <si>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</si>
  <si>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</si>
  <si>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</si>
  <si>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</si>
  <si>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</si>
  <si>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</si>
  <si>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</si>
  <si>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</si>
  <si>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</si>
  <si>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</si>
  <si>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</si>
  <si>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</si>
  <si>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</si>
  <si>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</si>
  <si>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</si>
  <si>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</si>
  <si>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</si>
  <si>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</si>
  <si>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</si>
  <si>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</si>
  <si>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</si>
  <si>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</si>
  <si>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</si>
  <si>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</si>
  <si>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</si>
  <si>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</si>
  <si>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</si>
  <si>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</si>
  <si>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</si>
  <si>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</si>
  <si>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</si>
  <si>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</si>
  <si>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</si>
  <si>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</si>
  <si>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</si>
  <si>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</si>
  <si>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</si>
  <si>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</si>
  <si>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</si>
  <si>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</si>
  <si>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</si>
  <si>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</si>
  <si>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</si>
  <si>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</si>
  <si>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</si>
  <si>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</si>
  <si>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</si>
  <si>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</si>
  <si>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</si>
  <si>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</si>
  <si>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</si>
  <si>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</si>
  <si>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</si>
  <si>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</si>
  <si>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</si>
  <si>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</si>
  <si>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</si>
  <si>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</si>
  <si>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</si>
  <si>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</si>
  <si>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</si>
  <si>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</si>
  <si>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</si>
  <si>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</si>
  <si>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</si>
  <si>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</si>
  <si>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</si>
  <si>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</si>
  <si>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</si>
  <si>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</si>
  <si>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</si>
  <si>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</si>
  <si>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</si>
  <si>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</si>
  <si>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</si>
  <si>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</si>
  <si>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</si>
  <si>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</si>
  <si>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</si>
  <si>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</si>
  <si>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</si>
  <si>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</si>
  <si>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</si>
  <si>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</si>
  <si>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</si>
  <si>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</si>
  <si>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</si>
  <si>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</si>
  <si>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</si>
  <si>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</si>
  <si>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</si>
  <si>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</si>
  <si>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</si>
  <si>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</si>
  <si>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</si>
  <si>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</si>
  <si>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</si>
  <si>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</si>
  <si>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</si>
  <si>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</si>
  <si>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</si>
  <si>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</si>
  <si>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19.A</t>
  </si>
  <si>
    <t>Aquisição de plaquetas de identificação em aço escovado para os quadros da galeria de ex-presidentes do TRT 3ª Região.</t>
  </si>
  <si>
    <t xml:space="preserve">Considerando a reforma do Gabinete da Presidência do TRT 3, onde está situada a galeria de quadros de ex-presidentes, com alteração das dimensões dos quadros, e a ausência, no mercado, de plaquetas de identificação com as mesmas especificações contidas nas plaquetas já existentes, fez-se necessária a aquisição de novas plaquetas de identificação. </t>
  </si>
  <si>
    <t>OE 1 – Perspectiva Sociedade – Fortalecer a comunicação e as parcerias institucionais</t>
  </si>
  <si>
    <t>121.26</t>
  </si>
  <si>
    <t>121.27</t>
  </si>
  <si>
    <t>121.28</t>
  </si>
  <si>
    <t>121.29</t>
  </si>
  <si>
    <t>121.30</t>
  </si>
  <si>
    <t>121.31</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</si>
  <si>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</si>
  <si>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</si>
  <si>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</si>
  <si>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</si>
  <si>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</si>
  <si>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</si>
  <si>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 xml:space="preserve">Sofás para Gabinete da Presidência, de couro natural, linho e veludo (3 lugares e 1 lugar) </t>
  </si>
  <si>
    <t xml:space="preserve">Harmonizar o mobiliário ao ambiente revitalizado, adequado ao padrão estético e de conforto esperado para o atendimento ao público e às autoridades, refletindo a dignidade e a imagem do órgão. </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</si>
  <si>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</si>
  <si>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</si>
  <si>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</si>
  <si>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</si>
  <si>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</si>
  <si>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</si>
  <si>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</si>
  <si>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</si>
  <si>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</si>
  <si>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 xml:space="preserve">Aquisição de fones de ouvido para ser usado junto aos rádios comunicadores </t>
  </si>
  <si>
    <t>Para utilização juntamente aos rádios portáteis, a fim de garantir segurança nas instalações dos edifícios que abrigam as unidades deste Regional.</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</si>
  <si>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</si>
  <si>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</si>
  <si>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</si>
  <si>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</si>
  <si>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</si>
  <si>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</si>
  <si>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</si>
  <si>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</si>
  <si>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</si>
  <si>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</si>
  <si>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</si>
  <si>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</si>
  <si>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</si>
  <si>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</si>
  <si>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</si>
  <si>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Sofás corporativos de couro sintético (2 assentos)</t>
  </si>
  <si>
    <t>Boneco para RCP - treinamento</t>
  </si>
  <si>
    <t>Aquisição de 3 scanners</t>
  </si>
  <si>
    <t>Rastrear objetos pessoais nas entradas dos Foros Trabalhistas, a fim de garantir segurança nas instalações dos edifícios que abrigam as unidades deste Regional.</t>
  </si>
  <si>
    <t>acessos simultâneos ao portal
orientações por escrito/ano</t>
  </si>
  <si>
    <t>5.A</t>
  </si>
  <si>
    <t>Contratação de empresa especializada no fornecimento de Coroas Fúnebres.</t>
  </si>
  <si>
    <t>A contratação faz-se necessária para atender este Egrégio Tribunal no fornecimento de coroa de flores para velórios dos membros em atividade da corte e outros que a Presidência julgar necessário.</t>
  </si>
  <si>
    <t>16.A</t>
  </si>
  <si>
    <t>16.B</t>
  </si>
  <si>
    <t>16.C</t>
  </si>
  <si>
    <t>Realização de exposição da artista plástica Yara Tupynambá. Com obras originais, pinturas, gravuras e inclui produção, montagem, manutenção, remanejamento e desmontagem. Inclui, também, oficinas e palestras.</t>
  </si>
  <si>
    <t>Divulgar a obra da artista mineira de Montes Claros, Yara Tupynamba, buscando contribuir e fomentar a cultura mineira, de forma a tornar sua apreciação acessível aos magistrados, servidores, terceirizados e à população em geral.</t>
  </si>
  <si>
    <t>concerto</t>
  </si>
  <si>
    <t>Uma apresentação do concerto "As  Quatro Estações”, de Antonio Vivaldi, por grupo de música Figurata - Robson Bessa. Inclui cachê dos artistas, instrumentos, direção artística e produção.</t>
  </si>
  <si>
    <t>Este espetáculo tem o intuito de fomentar a música e a cultura, tornando sua apreciação acessível aos magistrados, servidores, terceirizados e à população em geral, promovendo a instituição sob um prisma social e cultural.</t>
  </si>
  <si>
    <t>espetáculo</t>
  </si>
  <si>
    <t xml:space="preserve">Uma apresentação do espetáculo “Do Barroco ao Pop”, por grupo de música Figurata - Robson Bessa. </t>
  </si>
  <si>
    <t>19.B</t>
  </si>
  <si>
    <t>Contratação de palestrante para o evento “Encontro de Lideranças” a ser promovido por este Regional.</t>
  </si>
  <si>
    <t>O “Encontro de Lideranças TRT3” é um evento organizado pela Administração do Tribunal e tem por objetivo abrir o diálogo sobre os processos de trabalho com as lideranças da instituição, ouvindo-as, com o propósito de buscar soluções viáveis para apoiá-las em sua gestão, de forma que possam superar os desafios enfrentados, em especial aqueles relacionados às condições de trabalho. Assim, considerando o papel das lideranças no cumprimento da missão do Tribunal - por meio de prestação de serviços de qualidade para a sociedade, verifica-se a necessidade de também se promover ações/eventos que possam sensibilizá-las da necessidade de introdução de novas metodologias e técnicas, garantir um alto padrão de qualidade dos serviços, promover uma gestão de pessoas integrativa e humanizada, a melhoria do clima organizacional e, consequentemente, resultados mais eficientes da equipe de trabalho.</t>
  </si>
  <si>
    <t>29.A</t>
  </si>
  <si>
    <t>Aquisição de equipamentos destinados à reforma do estúdio.</t>
  </si>
  <si>
    <t>Urgência em realizar a reforma das instalações do estúdio desta Secretaria, com a atualização dos sistemas de vídeo e multimídia, para gravação de programas da Instituição.</t>
  </si>
  <si>
    <t>Contratação de empresa especializada para a prestação de serviços de licenciamento de exibição de filmes no TRT-MG. O serviço abrangerá a seleção, autorização e curadoria de conteúdos audiovisuais que serão exibidos em eventos institucionais.</t>
  </si>
  <si>
    <t>32.A</t>
  </si>
  <si>
    <t>32.B</t>
  </si>
  <si>
    <t>A contratação de uma empresa especializada em licenciamento de filmes visa utilizar o audiovisual como ferramenta educativa em eventos do TRT-MG, como a Semana de Combate ao Assédio e à Discriminação, o Programa de Preparação para Aposentadoria e a Semana do Servidor. A exibição de filmes permite abordar de forma didática temas como assédio, discriminação e diversidade, promovendo a conscientização e a construção de um ambiente de trabalho mais ético e inclusivo. Além disso, a contratação garante o cumprimento das normas de direitos autorais e possibilita uma curadoria qualificada, assegurando materiais adequados e de impacto. Dessa forma, a iniciativa reforça o compromisso institucional com a valorização dos servidores e a promoção de uma cultura organizacional baseada no respeito e na prevenção de condutas inadequadas.</t>
  </si>
  <si>
    <t>Contratação de palestras, oficinas ou similares, com temas relacionados à preparação para a aposentadoria</t>
  </si>
  <si>
    <t>Em consonância com a Política de Gestão de Pessoas, IN GP nº. 8, de 15 de setembro de 2015, o Programa de Preparação para a Aposentadoria se situa entre as ações de incentivo ao contínuo desenvolvimento do potencial das pessoas para além da instituição. Para 2025, o PPA foi reformulado, visando ampliar seu público-alvo para além daquelas pessoas que estão há poucos anos de se aposentar. O novo formato objetiva abranger várias fases da vida e incluirá dois novos módulos, visando incentivar o preparo para a aposentadoria de forma planejada o quanto antes, fazendo com que a decisão de se aposentar seja consciente, responsável e livre de pressões.</t>
  </si>
  <si>
    <t>OE9 – Incrementar modelo de gestão de pessoas em âmbito regional. Sem indicador.</t>
  </si>
  <si>
    <t>49.A</t>
  </si>
  <si>
    <t>49.B</t>
  </si>
  <si>
    <t>Preservar e conservar carpetes, poltronas e áreas almofadadas, mantendo a salubridade dos ambientes, livrando-os da ação de fungos e bactérias.</t>
  </si>
  <si>
    <t xml:space="preserve">Serviço contínuo de lavanderia: higienização de tecidos de cozinha, togas e tapetes - prorrogação do contrato 10037/2024 </t>
  </si>
  <si>
    <t>Preservar togas, as mantendo livres de ácaros, fungos, bactérias e outros alérgenos, bem como manutenção de materiais de cozinhas limpos, livres de resíduos alimentares e evitando a contaminação.</t>
  </si>
  <si>
    <t>Serviço contínuo de lavanderia: 
higienização de carpetes, áreas 
almofadadas e poltronas - 
prorrogação do contrato 
10035/2024</t>
  </si>
  <si>
    <t>O item "49.A" refere-se ao contrato 10035/2024, o qual envolve a higienização de carpetes, áreas almofadadas e poltronas (email de 04/04/25).</t>
  </si>
  <si>
    <t xml:space="preserve">O contrato 10037/2024 - item 49.B do IPCA - trata-se do contrato de lavanderia, envolvendo tecidos de cozinha, togas e tapetes (email de 04/04/25).
</t>
  </si>
  <si>
    <t>Contratação de empresa para realização de PGRA  (Programa de Gerenciamento de Riscos Ambientais) e GRO (Gerenciamento de Riscos Ocupacionais).</t>
  </si>
  <si>
    <t>Adequar o TRT3 a legislação da nova NR 01</t>
  </si>
  <si>
    <t>153.A</t>
  </si>
  <si>
    <t>Aquisição de Placas de Segurança</t>
  </si>
  <si>
    <t>Identificar os veículos oficiais utilizados pelos desembargadores, policiais judiciais e autoridades em visita a esta Corte por empresa credenciada pelo DETRAN.</t>
  </si>
  <si>
    <t>Aluguel de estande de tiro, através da filiação dos Agentes da Polícia Judicial a Clube de Tiro, para treinamento periódico e permanente do uso de armas de fogo, necessário ao cumprimento das suas atribuições institucionais, de modo a garantir a autonomia do Poder Judiciário e proteger a vida das autoridades judiciárias, dos servidores, dos advogados e das partes, bem como zelar pela guarda das instalações físicas e do patrimônio público do Tribunal Regional do Trabalho da 3ª Região.</t>
  </si>
  <si>
    <t>Para treinamento da prática de tiro pelos Agentes da Polícia Judicial, a fim de garantir segurança nas instalações dos edifícios que abrigam as unidades deste Regional.</t>
  </si>
  <si>
    <t>Academia de ginástica para os APJ</t>
  </si>
  <si>
    <t>Para treinamento dos Agentes da Polícia Judicial, a fim de garantir segurança nas instalações dos edifícios que abrigam as unidades deste Regional.</t>
  </si>
  <si>
    <t>Para comunicação entre os Agentes da Polícia Judicial, a fim de garantir segurança nas instalações dos edifícios que abrigam as unidades deste Regional.</t>
  </si>
  <si>
    <t>Locação de rádios portáteis e monitoramento</t>
  </si>
  <si>
    <r>
      <t xml:space="preserve">Contratação da exposição de pintura "Narrativas Femininas". Coleção Fundação Clóvis Salgado - Instalações das artistas: Aretuza Moura, Arlinda Corrêa Lima, Fátima Pena, Fayga Ostrower, Yara Tupynambá, Lótus Lobo, Mabe Bethônico, Marina Nazareth, Juliana Gontijo, Márcia Xavier, Laura Belém, Júlia Panadés, Giulia Puntel e Carolina Botura. Contratação inclui Transporte, Seguro, Laudos, Higienização do acervo, Plotagem, Preparação de galeria, Montagem e desmontagem da exposição.
</t>
    </r>
    <r>
      <rPr>
        <b/>
        <strike/>
        <sz val="11"/>
        <rFont val="Calibri"/>
        <family val="2"/>
      </rPr>
      <t>ITEM EXCLUÍDO.</t>
    </r>
  </si>
  <si>
    <r>
      <t xml:space="preserve">Contratação da exposição "Sou aquilo que se vê" - Coleção Fundação Clóvis Salgado. Com obras produzidas em desenho, pintura e fotografia, a mostra irá reunir retratos de autoria de diversos artistas como Ártemis, Chris Tigra, Cyro Almeida, Daniel Moreira, Gustavo Lacerda, Humberto Guimarães, Genesco Murta, Sérgio Nunes e Tiago Aguiar. Contratação inclui Transporte, Seguro, Laudos, Higienização do acervo, Plotagem, Preparação de galeria, Montagem e desmontagem da exposição.
</t>
    </r>
    <r>
      <rPr>
        <b/>
        <strike/>
        <sz val="11"/>
        <rFont val="Calibri"/>
        <family val="2"/>
      </rPr>
      <t>ITEM EXCLUÍDO.</t>
    </r>
  </si>
  <si>
    <r>
      <t xml:space="preserve">Oficinas de pintura, escultura e artes musicais; inclui contratação de monitores, cavaletes, telas, tintas e outros materiais. 
</t>
    </r>
    <r>
      <rPr>
        <b/>
        <strike/>
        <sz val="11"/>
        <rFont val="Calibri"/>
        <family val="2"/>
      </rPr>
      <t>ITEM EXCLUÍDO.</t>
    </r>
  </si>
  <si>
    <r>
      <t xml:space="preserve">Aquisição de quadros da exposição "A democratização do retrato fotográfico através da CLT", do fotógrafo diamantinense Assis Horta.
</t>
    </r>
    <r>
      <rPr>
        <b/>
        <strike/>
        <sz val="11"/>
        <rFont val="Calibri"/>
        <family val="2"/>
      </rPr>
      <t>ITEM EXCLUÍDO.</t>
    </r>
  </si>
  <si>
    <r>
      <t xml:space="preserve">Contratação da exposição de pinturas "À flor da pele", do artista de Governador Valadares, Paulo Rosae. De linhagem abstrata e contemporânea, suas obras exploram sugestões poéticas e metafóricas misturando colagens e pintura. Contratação inclui Transporte, Seguro, Laudos, Higienização do acervo, Plotagem, Preparação de galeria, Montagem e desmontagem da exposição.
</t>
    </r>
    <r>
      <rPr>
        <b/>
        <strike/>
        <sz val="11"/>
        <rFont val="Calibri"/>
        <family val="2"/>
      </rPr>
      <t>ITEM EXCLUÍDO.</t>
    </r>
  </si>
  <si>
    <r>
      <t xml:space="preserve">Assinatura da Revista Ltr.
</t>
    </r>
    <r>
      <rPr>
        <b/>
        <strike/>
        <sz val="11"/>
        <rFont val="Calibri"/>
        <family val="2"/>
      </rPr>
      <t>ITEM EXCLUÍDO.</t>
    </r>
  </si>
  <si>
    <t>Contratação de serviços da empresa SOLLICITA NEGÓCIOS PÚBLICOS DO BRASIL, especializada em licitações e contratos, para auxiliar o Tribunal em matéria de contratações públicas em geral, com suporte jurídico, incluindo serviços de orientação e consulta por escrito, além de acesso a acervo próprio que contempla informações, entre outros dispositivos legais correlatos, sobre a Nova Lei de Licitações e Contratos (NLCC)</t>
  </si>
  <si>
    <t>37
12</t>
  </si>
  <si>
    <t>acessos simultâneos à plataforma Sollicita Pro
orientações por escrito em licitações e contratos</t>
  </si>
  <si>
    <r>
      <t xml:space="preserve">Chaveiro personalizado 
</t>
    </r>
    <r>
      <rPr>
        <b/>
        <strike/>
        <sz val="11"/>
        <rFont val="Calibri"/>
        <family val="2"/>
      </rPr>
      <t>ITEM EXCLUÍDO.</t>
    </r>
  </si>
  <si>
    <t>Pasta de couro ecológico para certificados - personalizada</t>
  </si>
  <si>
    <t>Contratação da Fundação Clóvis Salgado para realização de duas (2) apresentações da Orquestra Sinfônica de Minas Gerais, uma (1) apresentação da Companhia de Dança Palácio das Artes e uma (1) apresentação do Coral Lírico no CECULT</t>
  </si>
  <si>
    <t>Locação tradicional de imóvel, mediante contratação direta, decorrente do Chamamento Público N. 03/2024, para abrigar parte do Fórum da Justiça do Trabalho de Belo Horizonte</t>
  </si>
  <si>
    <t>Busca da melhor solução para atender à necessidade de sediar o Fórum da Justiça do Trabalho de Belo Horizonte em instalações suficientes e adequadas ao seu bom funcionamento. Logo, esta locação representa uma continuidade das providências já adotadas nos autos dos e-PADs n. 4.513/2023, 26.278/2023, 40.564/2023 e  5.841/2024, que resultaram no Chamamento Público n. 03/2024, cujo objeto foi a prospecção do mercado imobiliário visando à locação tradicional de imóvel, a fim de abrigar parte do Fórum Trabalhista da Capital.</t>
  </si>
  <si>
    <t>Apresentador multimídia (passador de slides)</t>
  </si>
  <si>
    <t>122.27</t>
  </si>
  <si>
    <t>137.D</t>
  </si>
  <si>
    <t>Adaptações de ambientes e mudança de layout no imóvel localizado na rua Goitacazes, 1.475, em Belo Horizonte/MG visando a acomodação das Varas do Trabalho remanescentes após a mudança parcial do Fórum de Belo Horizonte para outro imóvel.</t>
  </si>
  <si>
    <t>unid</t>
  </si>
  <si>
    <t>Atender à necessidade de adaptar o imóvel para funcionamento de 2 Varas por andar.</t>
  </si>
  <si>
    <t>OE2 - Promover o trabalho decente e a sustentabilidade</t>
  </si>
  <si>
    <t>8.8. Reforma e construções</t>
  </si>
  <si>
    <t>Régua de 30 cm</t>
  </si>
  <si>
    <t>122.28</t>
  </si>
  <si>
    <t>121.32</t>
  </si>
  <si>
    <t>Quadro branco magnético</t>
  </si>
  <si>
    <t>Plaquetas para patrimônio com QR Code</t>
  </si>
  <si>
    <t>122.29</t>
  </si>
  <si>
    <t>122.30</t>
  </si>
  <si>
    <t>Bandeiras</t>
  </si>
  <si>
    <t>121.33</t>
  </si>
  <si>
    <t>Base para mastros de bandeiras</t>
  </si>
  <si>
    <t>16. Aquisições e contratações</t>
  </si>
  <si>
    <t>17. Qualidade de vida</t>
  </si>
  <si>
    <t>11. Vigilância eletrônica</t>
  </si>
  <si>
    <r>
      <t xml:space="preserve">Contratação de serviços de blindagem de veículos.
</t>
    </r>
    <r>
      <rPr>
        <b/>
        <strike/>
        <sz val="11"/>
        <rFont val="Calibri"/>
        <family val="2"/>
      </rPr>
      <t>ITEM EXCLUÍDO.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</si>
</sst>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71" formatCode="_(* #,##0.00_);_(* \(#,##0.00\);_(* &quot;-&quot;??_);_(@_)"/>
    <numFmt numFmtId="172" formatCode="_-* #,##0.00_-;\-* #,##0.00_-;_-* \-??_-;_-@"/>
    <numFmt numFmtId="173" formatCode="_(* #,##0.00_);_(* \(#,##0.00\);_(* \-??_);_(@_)"/>
  </numFmts>
  <fonts count="25"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sz val="11"/>
      <color rgb="FF333333"/>
      <name val="Arial"/>
      <family val="2"/>
      <scheme val="minor"/>
    </font>
    <font>
      <sz val="11"/>
      <color rgb="FF333333"/>
      <name val="Arial"/>
      <family val="2"/>
      <scheme val="minor"/>
    </font>
    <font>
      <sz val="11"/>
      <color rgb="FF333333"/>
      <name val="Arial"/>
      <family val="2"/>
      <scheme val="minor"/>
    </font>
    <font>
      <i/>
      <sz val="11"/>
      <name val="Calibri"/>
      <family val="2"/>
    </font>
    <font>
      <sz val="11"/>
      <color rgb="FF000000"/>
      <name val="Calibri"/>
      <family val="2"/>
      <charset val="1"/>
    </font>
    <font>
      <u/>
      <sz val="11"/>
      <color theme="10"/>
      <name val="Arial"/>
      <family val="2"/>
      <scheme val="minor"/>
    </font>
    <font>
      <u/>
      <sz val="11"/>
      <color theme="10"/>
      <name val="Calibri"/>
      <family val="2"/>
    </font>
    <font>
      <sz val="11"/>
      <name val="Calibri"/>
      <family val="2"/>
      <charset val="1"/>
    </font>
    <font>
      <sz val="13"/>
      <color rgb="FF000000"/>
      <name val="Calibri"/>
      <family val="2"/>
    </font>
    <font>
      <sz val="10"/>
      <color rgb="FF000000"/>
      <name val="Calibri"/>
      <family val="2"/>
    </font>
    <font>
      <strike/>
      <sz val="11"/>
      <name val="Calibri"/>
      <family val="2"/>
    </font>
    <font>
      <b/>
      <strike/>
      <sz val="11"/>
      <name val="Calibri"/>
      <family val="2"/>
    </font>
    <font>
      <sz val="13"/>
      <name val="Calibri"/>
      <family val="2"/>
    </font>
  </fonts>
  <fills count="13">
    <fill>
      <patternFill patternType="none"/>
    </fill>
    <fill>
      <patternFill patternType="gray125"/>
    </fill>
    <fill>
      <patternFill patternType="solid">
        <fgColor rgb="FFAFD095"/>
        <bgColor rgb="FFAFD095"/>
      </patternFill>
    </fill>
    <fill>
      <patternFill patternType="solid">
        <fgColor rgb="FFFFCCFF"/>
        <bgColor rgb="FFFFCCFF"/>
      </patternFill>
    </fill>
    <fill>
      <patternFill patternType="solid">
        <fgColor rgb="FFDDDDDD"/>
        <bgColor rgb="FFDDDDDD"/>
      </patternFill>
    </fill>
    <fill>
      <patternFill patternType="solid">
        <fgColor rgb="FFEEEEEE"/>
        <bgColor rgb="FFEEEEEE"/>
      </patternFill>
    </fill>
    <fill>
      <patternFill patternType="solid">
        <fgColor rgb="FFFFFFFF"/>
        <bgColor rgb="FFEEEEEE"/>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
      <patternFill patternType="solid">
        <fgColor rgb="FFCC00FF"/>
        <bgColor indexed="64"/>
      </patternFill>
    </fill>
    <fill>
      <patternFill patternType="solid">
        <fgColor theme="0"/>
        <bgColor rgb="FFFFFFFF"/>
      </patternFill>
    </fill>
  </fills>
  <borders count="26">
    <border>
      <left/>
      <right/>
      <top/>
      <bottom/>
      <diagonal/>
    </border>
    <border>
      <left/>
      <right/>
      <top style="hair">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2" fillId="0" borderId="0" applyFont="0" applyFill="0" applyBorder="0" applyAlignment="0" applyProtection="0"/>
    <xf numFmtId="0" fontId="13" fillId="0" borderId="4"/>
    <xf numFmtId="0" fontId="13" fillId="0" borderId="4"/>
    <xf numFmtId="0" fontId="14" fillId="0" borderId="4"/>
    <xf numFmtId="43" fontId="12" fillId="0" borderId="4" applyFont="0" applyFill="0" applyBorder="0" applyAlignment="0" applyProtection="0"/>
    <xf numFmtId="0" fontId="12" fillId="0" borderId="4"/>
    <xf numFmtId="0" fontId="12" fillId="0" borderId="4"/>
    <xf numFmtId="0" fontId="17" fillId="0" borderId="0" applyNumberFormat="0" applyFill="0" applyBorder="0" applyAlignment="0" applyProtection="0"/>
  </cellStyleXfs>
  <cellXfs count="227">
    <xf numFmtId="0" fontId="0" fillId="0" borderId="0" xfId="0" applyFont="1" applyAlignment="1"/>
    <xf numFmtId="0" fontId="3" fillId="0" borderId="1" xfId="0" applyFont="1" applyBorder="1" applyAlignment="1">
      <alignment vertical="center" wrapText="1"/>
    </xf>
    <xf numFmtId="0" fontId="2" fillId="0" borderId="5" xfId="0" applyFont="1" applyBorder="1" applyAlignment="1">
      <alignment horizontal="left" vertical="center" wrapText="1"/>
    </xf>
    <xf numFmtId="17" fontId="2"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6" fillId="5" borderId="7" xfId="0" applyFont="1" applyFill="1" applyBorder="1" applyAlignment="1">
      <alignment horizontal="center" vertical="center" wrapText="1"/>
    </xf>
    <xf numFmtId="0" fontId="5" fillId="0" borderId="0" xfId="0" applyFont="1" applyAlignment="1">
      <alignment horizontal="center" vertical="center" wrapText="1"/>
    </xf>
    <xf numFmtId="0" fontId="6" fillId="5"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5" fillId="0" borderId="0" xfId="0" applyFont="1" applyAlignment="1">
      <alignment wrapText="1"/>
    </xf>
    <xf numFmtId="0" fontId="5" fillId="0" borderId="5" xfId="0" applyFont="1" applyBorder="1" applyAlignment="1">
      <alignment vertical="center"/>
    </xf>
    <xf numFmtId="0" fontId="5" fillId="0" borderId="5"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vertical="center" wrapText="1"/>
    </xf>
    <xf numFmtId="17" fontId="5" fillId="0" borderId="5" xfId="0" applyNumberFormat="1" applyFont="1" applyBorder="1" applyAlignment="1">
      <alignment horizontal="center" vertical="center" wrapText="1"/>
    </xf>
    <xf numFmtId="0" fontId="5" fillId="0" borderId="5" xfId="0" applyFont="1" applyBorder="1" applyAlignment="1">
      <alignment wrapText="1"/>
    </xf>
    <xf numFmtId="0" fontId="5" fillId="0" borderId="0" xfId="0" applyFont="1" applyAlignment="1">
      <alignment horizontal="left" vertical="center" wrapText="1"/>
    </xf>
    <xf numFmtId="0" fontId="8" fillId="0" borderId="0" xfId="0" applyFont="1"/>
    <xf numFmtId="0" fontId="8" fillId="0" borderId="0" xfId="0" applyFont="1" applyAlignment="1">
      <alignment horizontal="left"/>
    </xf>
    <xf numFmtId="0" fontId="5" fillId="0" borderId="6" xfId="0" applyFont="1" applyBorder="1" applyAlignment="1">
      <alignment horizontal="left" vertical="center" wrapText="1"/>
    </xf>
    <xf numFmtId="0" fontId="5" fillId="0" borderId="0" xfId="0" applyFont="1"/>
    <xf numFmtId="0" fontId="5" fillId="0" borderId="6" xfId="0" applyFont="1" applyBorder="1" applyAlignment="1">
      <alignment vertical="center"/>
    </xf>
    <xf numFmtId="0" fontId="9" fillId="0" borderId="0" xfId="0" applyFont="1" applyAlignment="1">
      <alignment vertical="center" wrapText="1"/>
    </xf>
    <xf numFmtId="0" fontId="2" fillId="0" borderId="8" xfId="0" applyFont="1" applyFill="1" applyBorder="1" applyAlignment="1">
      <alignment horizontal="center" vertical="center" wrapText="1"/>
    </xf>
    <xf numFmtId="167" fontId="2" fillId="0" borderId="8"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11" fillId="0" borderId="8" xfId="0" applyFont="1" applyFill="1" applyBorder="1" applyAlignment="1">
      <alignment horizontal="left" vertical="center" wrapText="1"/>
    </xf>
    <xf numFmtId="0" fontId="4" fillId="0" borderId="8" xfId="0" applyFont="1" applyBorder="1" applyAlignment="1" applyProtection="1">
      <alignment horizontal="center" vertical="center" wrapText="1"/>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166"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left" vertical="center"/>
    </xf>
    <xf numFmtId="164" fontId="2" fillId="0" borderId="4" xfId="0" applyNumberFormat="1" applyFont="1" applyBorder="1" applyAlignment="1">
      <alignment horizontal="center" vertical="center"/>
    </xf>
    <xf numFmtId="165"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vertical="center"/>
    </xf>
    <xf numFmtId="166" fontId="2" fillId="0" borderId="4" xfId="0" applyNumberFormat="1" applyFont="1" applyBorder="1" applyAlignment="1">
      <alignment horizontal="center" vertical="center"/>
    </xf>
    <xf numFmtId="0" fontId="5" fillId="0" borderId="4" xfId="0" applyFont="1" applyBorder="1" applyAlignment="1"/>
    <xf numFmtId="165" fontId="3" fillId="4"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8" xfId="0" applyFont="1" applyBorder="1" applyAlignment="1">
      <alignment vertical="center" wrapText="1"/>
    </xf>
    <xf numFmtId="0" fontId="4" fillId="0" borderId="8" xfId="0" applyFont="1" applyFill="1" applyBorder="1" applyAlignment="1">
      <alignment horizontal="center" vertical="center" wrapText="1"/>
    </xf>
    <xf numFmtId="167" fontId="11" fillId="0" borderId="8" xfId="0" applyNumberFormat="1" applyFont="1" applyFill="1" applyBorder="1" applyAlignment="1">
      <alignment horizontal="center" vertical="center" wrapText="1"/>
    </xf>
    <xf numFmtId="167" fontId="2" fillId="0" borderId="8" xfId="0" applyNumberFormat="1" applyFont="1" applyFill="1" applyBorder="1" applyAlignment="1">
      <alignment horizontal="left" vertical="center" wrapText="1"/>
    </xf>
    <xf numFmtId="0" fontId="11" fillId="0" borderId="8" xfId="0" applyFont="1" applyBorder="1" applyAlignment="1"/>
    <xf numFmtId="167" fontId="11" fillId="0" borderId="8" xfId="0" applyNumberFormat="1" applyFont="1" applyBorder="1" applyAlignment="1">
      <alignment horizontal="center" vertical="center" wrapText="1"/>
    </xf>
    <xf numFmtId="0" fontId="11"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11" fillId="0" borderId="8" xfId="0" applyFont="1" applyFill="1" applyBorder="1" applyAlignment="1">
      <alignment vertical="center" wrapText="1"/>
    </xf>
    <xf numFmtId="43" fontId="11" fillId="0" borderId="8" xfId="1" applyNumberFormat="1" applyFont="1" applyFill="1" applyBorder="1" applyAlignment="1">
      <alignment vertical="center" wrapText="1"/>
    </xf>
    <xf numFmtId="43" fontId="5" fillId="0" borderId="0" xfId="1" applyNumberFormat="1" applyFont="1" applyAlignment="1"/>
    <xf numFmtId="0" fontId="4" fillId="0" borderId="8" xfId="0" applyFont="1" applyFill="1" applyBorder="1" applyAlignment="1" applyProtection="1">
      <alignment horizontal="left" vertical="center" wrapText="1"/>
    </xf>
    <xf numFmtId="0" fontId="10" fillId="0" borderId="8" xfId="0"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center" wrapText="1"/>
    </xf>
    <xf numFmtId="3" fontId="11" fillId="0" borderId="8" xfId="0" applyNumberFormat="1"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43" fontId="11" fillId="0" borderId="8" xfId="1" applyNumberFormat="1" applyFont="1" applyFill="1" applyBorder="1" applyAlignment="1" applyProtection="1">
      <alignment horizontal="right" vertical="center" wrapText="1"/>
    </xf>
    <xf numFmtId="0" fontId="11" fillId="0" borderId="8" xfId="0" applyFont="1" applyFill="1" applyBorder="1" applyAlignment="1"/>
    <xf numFmtId="43" fontId="11" fillId="0" borderId="8" xfId="1" applyNumberFormat="1" applyFont="1" applyFill="1" applyBorder="1" applyAlignment="1">
      <alignment horizontal="center" vertical="center"/>
    </xf>
    <xf numFmtId="43" fontId="11" fillId="0" borderId="8" xfId="1" applyNumberFormat="1" applyFont="1" applyFill="1" applyBorder="1" applyAlignment="1">
      <alignment horizontal="center" vertical="center" wrapText="1"/>
    </xf>
    <xf numFmtId="0" fontId="5" fillId="0" borderId="0" xfId="0" applyFont="1" applyFill="1" applyAlignment="1">
      <alignment horizontal="left" vertical="center"/>
    </xf>
    <xf numFmtId="43" fontId="11" fillId="0" borderId="8" xfId="1" applyNumberFormat="1" applyFont="1" applyFill="1" applyBorder="1" applyAlignment="1"/>
    <xf numFmtId="167" fontId="11" fillId="0" borderId="8" xfId="0" applyNumberFormat="1" applyFont="1" applyFill="1" applyBorder="1" applyAlignment="1">
      <alignment horizontal="left" vertical="center" wrapText="1"/>
    </xf>
    <xf numFmtId="0" fontId="11" fillId="0" borderId="8" xfId="0" applyFont="1" applyBorder="1" applyAlignment="1" applyProtection="1">
      <alignment vertical="center" wrapText="1"/>
    </xf>
    <xf numFmtId="0" fontId="11" fillId="0" borderId="8" xfId="0" applyFont="1" applyBorder="1" applyAlignment="1" applyProtection="1">
      <alignment horizontal="left" vertical="center" wrapText="1"/>
    </xf>
    <xf numFmtId="0" fontId="11" fillId="0" borderId="8" xfId="0" applyFont="1" applyBorder="1" applyAlignment="1" applyProtection="1">
      <alignment horizontal="center" vertical="center" wrapText="1"/>
    </xf>
    <xf numFmtId="43" fontId="11" fillId="0" borderId="8" xfId="1" applyNumberFormat="1" applyFont="1" applyBorder="1" applyAlignment="1" applyProtection="1">
      <alignment vertical="center" wrapText="1"/>
    </xf>
    <xf numFmtId="0" fontId="11" fillId="0" borderId="8" xfId="0" applyFont="1" applyFill="1" applyBorder="1" applyAlignment="1" applyProtection="1">
      <alignment vertical="center" wrapText="1"/>
    </xf>
    <xf numFmtId="43" fontId="11" fillId="0" borderId="8" xfId="1" applyNumberFormat="1" applyFont="1" applyBorder="1" applyAlignment="1">
      <alignment vertical="center" wrapText="1"/>
    </xf>
    <xf numFmtId="0" fontId="11" fillId="0" borderId="8" xfId="0" applyFont="1" applyBorder="1" applyAlignment="1">
      <alignment vertical="center" wrapText="1"/>
    </xf>
    <xf numFmtId="165" fontId="11" fillId="0" borderId="8" xfId="0" applyNumberFormat="1" applyFont="1" applyFill="1" applyBorder="1" applyAlignment="1">
      <alignment horizontal="center" vertical="center" wrapText="1"/>
    </xf>
    <xf numFmtId="43" fontId="11" fillId="6" borderId="8" xfId="1" applyNumberFormat="1" applyFont="1" applyFill="1" applyBorder="1" applyAlignment="1">
      <alignment vertical="center" wrapText="1"/>
    </xf>
    <xf numFmtId="168" fontId="11" fillId="0" borderId="8" xfId="0" applyNumberFormat="1" applyFont="1" applyFill="1" applyBorder="1" applyAlignment="1">
      <alignment horizontal="center" vertical="center" wrapText="1"/>
    </xf>
    <xf numFmtId="43" fontId="11" fillId="0" borderId="8" xfId="1" applyNumberFormat="1" applyFont="1" applyFill="1" applyBorder="1" applyAlignment="1" applyProtection="1">
      <alignment vertical="center" wrapText="1"/>
    </xf>
    <xf numFmtId="43" fontId="11" fillId="0" borderId="8" xfId="1" applyNumberFormat="1" applyFont="1" applyFill="1" applyBorder="1" applyAlignment="1" applyProtection="1">
      <alignment horizontal="center" vertical="center" wrapText="1"/>
    </xf>
    <xf numFmtId="0" fontId="11" fillId="0" borderId="8" xfId="0" applyFont="1" applyFill="1" applyBorder="1" applyAlignment="1">
      <alignment vertical="center"/>
    </xf>
    <xf numFmtId="43" fontId="11" fillId="0" borderId="8" xfId="1" applyNumberFormat="1" applyFont="1" applyBorder="1" applyAlignment="1"/>
    <xf numFmtId="43" fontId="11" fillId="0" borderId="8" xfId="1" applyNumberFormat="1" applyFont="1" applyBorder="1" applyAlignment="1">
      <alignment horizontal="center" vertical="center"/>
    </xf>
    <xf numFmtId="43" fontId="11" fillId="0" borderId="8" xfId="1" applyNumberFormat="1" applyFont="1" applyFill="1" applyBorder="1" applyAlignment="1">
      <alignment vertical="center"/>
    </xf>
    <xf numFmtId="0" fontId="3" fillId="7" borderId="8" xfId="0" applyFont="1" applyFill="1" applyBorder="1" applyAlignment="1">
      <alignment horizontal="center" vertical="center" wrapText="1"/>
    </xf>
    <xf numFmtId="165" fontId="3" fillId="7" borderId="8" xfId="0" applyNumberFormat="1" applyFont="1" applyFill="1" applyBorder="1" applyAlignment="1">
      <alignment horizontal="center" vertical="center" wrapText="1"/>
    </xf>
    <xf numFmtId="0" fontId="5" fillId="0" borderId="0" xfId="0" applyFont="1" applyAlignment="1"/>
    <xf numFmtId="0" fontId="5" fillId="0" borderId="0" xfId="0" applyFont="1" applyAlignment="1"/>
    <xf numFmtId="43" fontId="11" fillId="8" borderId="8" xfId="1" applyNumberFormat="1" applyFont="1" applyFill="1" applyBorder="1" applyAlignment="1">
      <alignment vertical="center" wrapText="1"/>
    </xf>
    <xf numFmtId="43" fontId="11" fillId="0" borderId="8" xfId="1" applyNumberFormat="1" applyFont="1" applyBorder="1" applyAlignment="1">
      <alignment horizontal="center"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11" fillId="0" borderId="4" xfId="0" applyFont="1" applyBorder="1"/>
    <xf numFmtId="0" fontId="5" fillId="9" borderId="10" xfId="0" applyFont="1" applyFill="1" applyBorder="1" applyAlignment="1"/>
    <xf numFmtId="43" fontId="5" fillId="9" borderId="10" xfId="1" applyNumberFormat="1" applyFont="1" applyFill="1" applyBorder="1" applyAlignment="1"/>
    <xf numFmtId="0" fontId="5" fillId="9" borderId="11" xfId="0" applyFont="1" applyFill="1" applyBorder="1" applyAlignment="1"/>
    <xf numFmtId="0" fontId="5" fillId="9" borderId="12" xfId="0" applyFont="1" applyFill="1" applyBorder="1" applyAlignment="1"/>
    <xf numFmtId="0" fontId="5" fillId="9" borderId="4" xfId="0" applyFont="1" applyFill="1" applyBorder="1" applyAlignment="1"/>
    <xf numFmtId="43" fontId="5" fillId="9" borderId="4" xfId="1" applyNumberFormat="1" applyFont="1" applyFill="1" applyBorder="1" applyAlignment="1"/>
    <xf numFmtId="0" fontId="5" fillId="9" borderId="13" xfId="0" applyFont="1" applyFill="1" applyBorder="1" applyAlignment="1"/>
    <xf numFmtId="0" fontId="17" fillId="9" borderId="4" xfId="8" applyFill="1" applyBorder="1" applyAlignment="1"/>
    <xf numFmtId="0" fontId="5" fillId="9" borderId="12" xfId="0" applyFont="1" applyFill="1" applyBorder="1" applyAlignment="1">
      <alignment horizontal="right"/>
    </xf>
    <xf numFmtId="0" fontId="6" fillId="9" borderId="9" xfId="0" applyFont="1" applyFill="1" applyBorder="1" applyAlignment="1"/>
    <xf numFmtId="0" fontId="18" fillId="9" borderId="4" xfId="8" applyFont="1" applyFill="1" applyBorder="1" applyAlignment="1"/>
    <xf numFmtId="0" fontId="1" fillId="2" borderId="14" xfId="0" applyFont="1" applyFill="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vertical="center" wrapText="1"/>
    </xf>
    <xf numFmtId="0" fontId="2" fillId="0" borderId="17" xfId="0" applyFont="1" applyBorder="1" applyAlignment="1">
      <alignment horizontal="left" vertical="center"/>
    </xf>
    <xf numFmtId="0" fontId="3" fillId="7"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0" xfId="0" applyFont="1" applyFill="1" applyBorder="1" applyAlignment="1">
      <alignment horizontal="center" vertical="center"/>
    </xf>
    <xf numFmtId="1" fontId="11" fillId="0" borderId="20" xfId="0" applyNumberFormat="1" applyFont="1" applyFill="1" applyBorder="1" applyAlignment="1">
      <alignment horizontal="center" vertical="center" wrapText="1"/>
    </xf>
    <xf numFmtId="0" fontId="5" fillId="0" borderId="17" xfId="0" applyFont="1" applyBorder="1" applyAlignment="1"/>
    <xf numFmtId="43" fontId="5" fillId="0" borderId="4" xfId="1" applyNumberFormat="1" applyFont="1" applyBorder="1" applyAlignment="1"/>
    <xf numFmtId="0" fontId="5" fillId="0" borderId="21" xfId="0" applyFont="1" applyBorder="1" applyAlignment="1"/>
    <xf numFmtId="0" fontId="5" fillId="0" borderId="22" xfId="0" applyFont="1" applyBorder="1" applyAlignment="1"/>
    <xf numFmtId="0" fontId="5" fillId="9" borderId="23" xfId="0" applyFont="1" applyFill="1" applyBorder="1" applyAlignment="1">
      <alignment horizontal="right"/>
    </xf>
    <xf numFmtId="0" fontId="17" fillId="9" borderId="22" xfId="8" applyFill="1" applyBorder="1" applyAlignment="1"/>
    <xf numFmtId="0" fontId="5" fillId="9" borderId="22" xfId="0" applyFont="1" applyFill="1" applyBorder="1" applyAlignment="1"/>
    <xf numFmtId="43" fontId="5" fillId="9" borderId="22" xfId="1" applyNumberFormat="1" applyFont="1" applyFill="1" applyBorder="1" applyAlignment="1"/>
    <xf numFmtId="0" fontId="5" fillId="9" borderId="24" xfId="0" applyFont="1" applyFill="1" applyBorder="1" applyAlignment="1"/>
    <xf numFmtId="0" fontId="5" fillId="0" borderId="25" xfId="0" applyFont="1" applyBorder="1" applyAlignment="1">
      <alignment vertical="center" wrapText="1"/>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168" fontId="16" fillId="0" borderId="8" xfId="0" applyNumberFormat="1" applyFont="1" applyBorder="1" applyAlignment="1">
      <alignment horizontal="center" vertical="center" wrapText="1"/>
    </xf>
    <xf numFmtId="0" fontId="19" fillId="0" borderId="8" xfId="0" applyFont="1" applyBorder="1" applyAlignment="1">
      <alignment vertical="center" wrapText="1"/>
    </xf>
    <xf numFmtId="0" fontId="11" fillId="0" borderId="8" xfId="6" applyFont="1" applyFill="1" applyBorder="1" applyAlignment="1">
      <alignment vertical="center" wrapText="1"/>
    </xf>
    <xf numFmtId="0" fontId="19" fillId="0" borderId="8" xfId="0" applyFont="1" applyBorder="1" applyAlignment="1">
      <alignment horizontal="center" vertical="center" wrapText="1"/>
    </xf>
    <xf numFmtId="0" fontId="11" fillId="0" borderId="8" xfId="6" applyFont="1" applyFill="1" applyBorder="1" applyAlignment="1">
      <alignment horizontal="center" vertical="center" wrapText="1"/>
    </xf>
    <xf numFmtId="0" fontId="11" fillId="6" borderId="8" xfId="0" applyFont="1" applyFill="1" applyBorder="1" applyAlignment="1">
      <alignment horizontal="center" vertical="center" wrapText="1"/>
    </xf>
    <xf numFmtId="166" fontId="2" fillId="0" borderId="8" xfId="0" applyNumberFormat="1" applyFont="1" applyFill="1" applyBorder="1" applyAlignment="1">
      <alignment horizontal="center" vertical="center" wrapText="1"/>
    </xf>
    <xf numFmtId="166" fontId="11" fillId="0" borderId="8" xfId="0" applyNumberFormat="1" applyFont="1" applyBorder="1" applyAlignment="1">
      <alignment horizontal="center" vertical="center" wrapText="1"/>
    </xf>
    <xf numFmtId="0" fontId="5" fillId="0" borderId="4" xfId="0" applyFont="1" applyBorder="1" applyAlignment="1">
      <alignment vertical="center" wrapText="1"/>
    </xf>
    <xf numFmtId="164" fontId="2" fillId="0" borderId="8" xfId="0" applyNumberFormat="1" applyFont="1" applyBorder="1" applyAlignment="1">
      <alignment horizontal="center" vertical="center" wrapText="1"/>
    </xf>
    <xf numFmtId="171" fontId="2" fillId="0" borderId="8" xfId="0" applyNumberFormat="1" applyFont="1" applyBorder="1" applyAlignment="1">
      <alignment vertical="center" wrapText="1"/>
    </xf>
    <xf numFmtId="43" fontId="11" fillId="0" borderId="8" xfId="5" applyNumberFormat="1" applyFont="1" applyFill="1" applyBorder="1" applyAlignment="1">
      <alignment vertical="center" wrapText="1"/>
    </xf>
    <xf numFmtId="0" fontId="4" fillId="0" borderId="8" xfId="0" applyFont="1" applyFill="1" applyBorder="1" applyAlignment="1" applyProtection="1">
      <alignment vertical="center" wrapText="1"/>
    </xf>
    <xf numFmtId="172" fontId="4" fillId="0" borderId="8" xfId="0" applyNumberFormat="1" applyFont="1" applyFill="1" applyBorder="1" applyAlignment="1">
      <alignment horizontal="center" vertical="center" wrapText="1"/>
    </xf>
    <xf numFmtId="172" fontId="4" fillId="0" borderId="8" xfId="0" applyNumberFormat="1" applyFont="1" applyFill="1" applyBorder="1" applyAlignment="1" applyProtection="1">
      <alignment horizontal="center" vertical="center" wrapText="1"/>
    </xf>
    <xf numFmtId="0" fontId="8" fillId="0" borderId="8" xfId="0" applyFont="1" applyFill="1" applyBorder="1" applyAlignment="1">
      <alignment horizontal="left" vertical="center" wrapText="1"/>
    </xf>
    <xf numFmtId="0" fontId="4" fillId="0" borderId="8" xfId="0" applyFont="1" applyFill="1" applyBorder="1" applyAlignment="1">
      <alignment vertical="center" wrapText="1"/>
    </xf>
    <xf numFmtId="165" fontId="3" fillId="0" borderId="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165" fontId="2" fillId="0" borderId="8" xfId="0" applyNumberFormat="1" applyFont="1" applyFill="1" applyBorder="1" applyAlignment="1">
      <alignment horizontal="center" vertical="center" wrapText="1"/>
    </xf>
    <xf numFmtId="0" fontId="11" fillId="11" borderId="8" xfId="0" applyFont="1" applyFill="1" applyBorder="1" applyAlignment="1">
      <alignment horizontal="center" vertical="center" wrapText="1"/>
    </xf>
    <xf numFmtId="0" fontId="20" fillId="11" borderId="8" xfId="0" applyFont="1" applyFill="1" applyBorder="1" applyAlignment="1" applyProtection="1">
      <alignment horizontal="left" vertical="center" wrapText="1"/>
    </xf>
    <xf numFmtId="0" fontId="20" fillId="11" borderId="8" xfId="0" applyFont="1" applyFill="1" applyBorder="1" applyAlignment="1" applyProtection="1">
      <alignment horizontal="center" vertical="center" wrapText="1"/>
    </xf>
    <xf numFmtId="172" fontId="20" fillId="11" borderId="8" xfId="0" applyNumberFormat="1" applyFont="1" applyFill="1" applyBorder="1" applyAlignment="1" applyProtection="1">
      <alignment horizontal="center" vertical="center" wrapText="1"/>
    </xf>
    <xf numFmtId="165" fontId="2" fillId="11" borderId="8" xfId="0" applyNumberFormat="1" applyFont="1" applyFill="1" applyBorder="1" applyAlignment="1">
      <alignment horizontal="center" vertical="center" wrapText="1"/>
    </xf>
    <xf numFmtId="166" fontId="11" fillId="11" borderId="8" xfId="0" applyNumberFormat="1"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11" fillId="8" borderId="8" xfId="0" applyFont="1" applyFill="1" applyBorder="1" applyAlignment="1">
      <alignment horizontal="center" vertical="center" wrapText="1"/>
    </xf>
    <xf numFmtId="165" fontId="2" fillId="8" borderId="8" xfId="0" applyNumberFormat="1" applyFont="1" applyFill="1" applyBorder="1" applyAlignment="1">
      <alignment horizontal="center" vertical="center" wrapText="1"/>
    </xf>
    <xf numFmtId="166" fontId="11" fillId="8" borderId="8" xfId="0" applyNumberFormat="1" applyFont="1" applyFill="1" applyBorder="1" applyAlignment="1">
      <alignment horizontal="center" vertical="center" wrapText="1"/>
    </xf>
    <xf numFmtId="0" fontId="2" fillId="8" borderId="8" xfId="0" applyFont="1" applyFill="1" applyBorder="1" applyAlignment="1">
      <alignment horizontal="center" vertical="center" wrapText="1"/>
    </xf>
    <xf numFmtId="0" fontId="5" fillId="8" borderId="0" xfId="0" applyFont="1" applyFill="1" applyAlignment="1"/>
    <xf numFmtId="0" fontId="4" fillId="8" borderId="8" xfId="0" applyFont="1" applyFill="1" applyBorder="1" applyAlignment="1" applyProtection="1">
      <alignment horizontal="left" vertical="center" wrapText="1"/>
    </xf>
    <xf numFmtId="0" fontId="21" fillId="8" borderId="8" xfId="0" applyFont="1" applyFill="1" applyBorder="1" applyAlignment="1" applyProtection="1">
      <alignment horizontal="left" vertical="center" wrapText="1"/>
    </xf>
    <xf numFmtId="0" fontId="4" fillId="8" borderId="8" xfId="0" applyFont="1" applyFill="1" applyBorder="1" applyAlignment="1" applyProtection="1">
      <alignment horizontal="center" vertical="center" wrapText="1"/>
    </xf>
    <xf numFmtId="172" fontId="4" fillId="8" borderId="8" xfId="0" applyNumberFormat="1" applyFont="1" applyFill="1" applyBorder="1" applyAlignment="1" applyProtection="1">
      <alignment horizontal="center" vertical="center" wrapText="1"/>
    </xf>
    <xf numFmtId="0" fontId="4" fillId="0" borderId="8" xfId="0" applyFont="1" applyBorder="1" applyAlignment="1" applyProtection="1">
      <alignment horizontal="left" vertical="center" wrapText="1"/>
    </xf>
    <xf numFmtId="4" fontId="4" fillId="0" borderId="8" xfId="0" applyNumberFormat="1" applyFont="1" applyBorder="1" applyAlignment="1">
      <alignment horizontal="right" vertical="center" wrapText="1"/>
    </xf>
    <xf numFmtId="172" fontId="4" fillId="0" borderId="8" xfId="0" applyNumberFormat="1" applyFont="1" applyBorder="1" applyAlignment="1" applyProtection="1">
      <alignment horizontal="center" vertical="center" wrapText="1"/>
    </xf>
    <xf numFmtId="43" fontId="19" fillId="0" borderId="8" xfId="5" applyFont="1" applyBorder="1" applyAlignment="1" applyProtection="1">
      <alignment vertical="center" wrapText="1"/>
    </xf>
    <xf numFmtId="0" fontId="11" fillId="8" borderId="8" xfId="0" applyFont="1" applyFill="1" applyBorder="1" applyAlignment="1">
      <alignment vertical="center" wrapText="1"/>
    </xf>
    <xf numFmtId="43" fontId="11" fillId="8" borderId="8" xfId="5" applyNumberFormat="1" applyFont="1" applyFill="1" applyBorder="1" applyAlignment="1">
      <alignment vertical="center"/>
    </xf>
    <xf numFmtId="0" fontId="11" fillId="8" borderId="8" xfId="0" applyFont="1" applyFill="1" applyBorder="1" applyAlignment="1" applyProtection="1">
      <alignment vertical="center" wrapText="1"/>
    </xf>
    <xf numFmtId="0" fontId="11" fillId="8" borderId="8" xfId="0" applyFont="1" applyFill="1" applyBorder="1" applyAlignment="1">
      <alignment horizontal="left" vertical="center" wrapText="1"/>
    </xf>
    <xf numFmtId="0" fontId="11" fillId="8" borderId="8" xfId="0" applyFont="1" applyFill="1" applyBorder="1" applyAlignment="1" applyProtection="1">
      <alignment horizontal="center" vertical="center" wrapText="1"/>
    </xf>
    <xf numFmtId="172" fontId="11" fillId="8" borderId="8" xfId="0" applyNumberFormat="1" applyFont="1" applyFill="1" applyBorder="1" applyAlignment="1" applyProtection="1">
      <alignment horizontal="center" vertical="center" wrapText="1"/>
    </xf>
    <xf numFmtId="173" fontId="11" fillId="8" borderId="8" xfId="0" applyNumberFormat="1" applyFont="1" applyFill="1" applyBorder="1" applyAlignment="1" applyProtection="1">
      <alignment vertical="center" wrapText="1"/>
    </xf>
    <xf numFmtId="0" fontId="11" fillId="12" borderId="8" xfId="0" applyFont="1" applyFill="1" applyBorder="1" applyAlignment="1">
      <alignment vertical="center" wrapText="1"/>
    </xf>
    <xf numFmtId="0" fontId="11" fillId="12" borderId="8" xfId="0"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3" fontId="11" fillId="0" borderId="8" xfId="0" applyNumberFormat="1" applyFont="1" applyFill="1" applyBorder="1" applyAlignment="1">
      <alignment horizontal="center" vertical="center" wrapText="1"/>
    </xf>
    <xf numFmtId="166" fontId="11" fillId="3" borderId="8" xfId="0" applyNumberFormat="1" applyFont="1" applyFill="1" applyBorder="1" applyAlignment="1">
      <alignment horizontal="center" vertical="center" wrapText="1"/>
    </xf>
    <xf numFmtId="14" fontId="11" fillId="0" borderId="8" xfId="0" applyNumberFormat="1" applyFont="1" applyBorder="1" applyAlignment="1">
      <alignment horizontal="center" vertical="center" wrapText="1"/>
    </xf>
    <xf numFmtId="165" fontId="11" fillId="3" borderId="8"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165" fontId="11" fillId="0" borderId="8" xfId="0" applyNumberFormat="1" applyFont="1" applyBorder="1" applyAlignment="1">
      <alignment horizontal="center" vertical="center" wrapText="1"/>
    </xf>
    <xf numFmtId="14" fontId="11" fillId="3" borderId="8" xfId="0" applyNumberFormat="1" applyFont="1" applyFill="1" applyBorder="1" applyAlignment="1">
      <alignment horizontal="center" vertical="center" wrapText="1"/>
    </xf>
    <xf numFmtId="3" fontId="11" fillId="3" borderId="8" xfId="0" applyNumberFormat="1" applyFont="1" applyFill="1" applyBorder="1" applyAlignment="1">
      <alignment horizontal="center" vertical="center" wrapText="1"/>
    </xf>
    <xf numFmtId="167" fontId="11" fillId="0" borderId="8" xfId="0" applyNumberFormat="1" applyFont="1" applyBorder="1" applyAlignment="1">
      <alignment horizontal="left" vertical="center" wrapText="1"/>
    </xf>
    <xf numFmtId="0" fontId="22" fillId="0" borderId="8" xfId="0" applyFont="1" applyBorder="1" applyAlignment="1">
      <alignment horizontal="left" vertical="center" wrapText="1"/>
    </xf>
    <xf numFmtId="0" fontId="22" fillId="0" borderId="8" xfId="0" applyFont="1" applyFill="1" applyBorder="1" applyAlignment="1">
      <alignment vertical="center" wrapText="1"/>
    </xf>
    <xf numFmtId="0" fontId="22" fillId="0" borderId="8" xfId="0" applyFont="1" applyBorder="1" applyAlignment="1">
      <alignment horizontal="center" vertical="center" wrapText="1"/>
    </xf>
    <xf numFmtId="43" fontId="22" fillId="0" borderId="8" xfId="1" applyNumberFormat="1" applyFont="1" applyBorder="1" applyAlignment="1">
      <alignment vertical="center" wrapText="1"/>
    </xf>
    <xf numFmtId="0" fontId="22" fillId="0" borderId="8" xfId="0" applyFont="1" applyBorder="1" applyAlignment="1">
      <alignment vertical="center" wrapText="1"/>
    </xf>
    <xf numFmtId="0" fontId="22" fillId="0" borderId="8" xfId="0" applyFont="1" applyFill="1" applyBorder="1" applyAlignment="1">
      <alignment horizontal="center" vertical="center" wrapText="1"/>
    </xf>
    <xf numFmtId="43" fontId="22" fillId="0" borderId="8" xfId="1" applyNumberFormat="1" applyFont="1" applyFill="1" applyBorder="1" applyAlignment="1">
      <alignment vertical="center" wrapText="1"/>
    </xf>
    <xf numFmtId="43" fontId="11" fillId="8" borderId="8" xfId="5" applyNumberFormat="1" applyFont="1" applyFill="1" applyBorder="1" applyAlignment="1">
      <alignment vertical="center" wrapText="1"/>
    </xf>
    <xf numFmtId="43" fontId="11" fillId="8" borderId="8" xfId="5" applyNumberFormat="1" applyFont="1" applyFill="1" applyBorder="1" applyAlignment="1">
      <alignment horizontal="center" vertical="center" wrapText="1"/>
    </xf>
    <xf numFmtId="0" fontId="22" fillId="0" borderId="8" xfId="0" applyFont="1" applyBorder="1" applyAlignment="1" applyProtection="1">
      <alignment vertical="center" wrapText="1"/>
    </xf>
    <xf numFmtId="0" fontId="22" fillId="0" borderId="8" xfId="0" applyFont="1" applyBorder="1" applyAlignment="1" applyProtection="1">
      <alignment horizontal="left" vertical="center" wrapText="1"/>
    </xf>
    <xf numFmtId="0" fontId="22" fillId="0" borderId="8" xfId="0" applyFont="1" applyBorder="1" applyAlignment="1" applyProtection="1">
      <alignment horizontal="center" vertical="center" wrapText="1"/>
    </xf>
    <xf numFmtId="43" fontId="22" fillId="0" borderId="8" xfId="1" applyNumberFormat="1" applyFont="1" applyBorder="1" applyAlignment="1" applyProtection="1">
      <alignment vertical="center" wrapText="1"/>
    </xf>
    <xf numFmtId="43" fontId="11" fillId="8" borderId="8" xfId="5" applyNumberFormat="1" applyFont="1" applyFill="1" applyBorder="1" applyAlignment="1" applyProtection="1">
      <alignment vertical="center" wrapText="1"/>
    </xf>
    <xf numFmtId="3" fontId="11" fillId="8" borderId="8" xfId="0" applyNumberFormat="1" applyFont="1" applyFill="1" applyBorder="1" applyAlignment="1" applyProtection="1">
      <alignment horizontal="center" vertical="center" wrapText="1"/>
    </xf>
    <xf numFmtId="43" fontId="11" fillId="8" borderId="8" xfId="5" applyNumberFormat="1" applyFont="1" applyFill="1" applyBorder="1" applyAlignment="1" applyProtection="1">
      <alignment horizontal="center" vertical="center" wrapText="1"/>
    </xf>
    <xf numFmtId="0" fontId="22" fillId="0" borderId="8" xfId="0" applyFont="1" applyFill="1" applyBorder="1" applyAlignment="1" applyProtection="1">
      <alignment horizontal="left" vertical="center" wrapText="1"/>
    </xf>
    <xf numFmtId="0" fontId="24" fillId="0" borderId="8" xfId="0" applyFont="1" applyFill="1" applyBorder="1" applyAlignment="1">
      <alignment horizontal="center" vertical="center" wrapText="1"/>
    </xf>
    <xf numFmtId="0" fontId="22" fillId="0" borderId="8" xfId="0" applyFont="1" applyFill="1" applyBorder="1" applyAlignment="1">
      <alignment horizontal="left" vertical="center" wrapText="1"/>
    </xf>
    <xf numFmtId="43" fontId="22" fillId="0" borderId="8" xfId="5" applyNumberFormat="1" applyFont="1" applyFill="1" applyBorder="1" applyAlignment="1">
      <alignment vertical="center" wrapText="1"/>
    </xf>
    <xf numFmtId="0" fontId="1" fillId="10" borderId="17" xfId="0" applyFont="1" applyFill="1" applyBorder="1" applyAlignment="1">
      <alignment horizontal="center" vertical="center"/>
    </xf>
    <xf numFmtId="0" fontId="1" fillId="10" borderId="4" xfId="0" applyFont="1" applyFill="1" applyBorder="1" applyAlignment="1">
      <alignment horizontal="center" vertical="center"/>
    </xf>
    <xf numFmtId="0" fontId="1" fillId="10" borderId="18" xfId="0" applyFont="1" applyFill="1" applyBorder="1" applyAlignment="1">
      <alignment horizontal="center" vertical="center"/>
    </xf>
    <xf numFmtId="0" fontId="1" fillId="10" borderId="15" xfId="0" applyFont="1" applyFill="1" applyBorder="1" applyAlignment="1">
      <alignment horizontal="center" vertical="center"/>
    </xf>
    <xf numFmtId="0" fontId="1" fillId="10" borderId="16" xfId="0" applyFont="1" applyFill="1" applyBorder="1" applyAlignment="1">
      <alignment horizontal="center" vertical="center"/>
    </xf>
    <xf numFmtId="0" fontId="3" fillId="0" borderId="19" xfId="0" applyFont="1" applyBorder="1" applyAlignment="1">
      <alignment horizontal="center" vertical="center" wrapText="1"/>
    </xf>
    <xf numFmtId="0" fontId="11" fillId="0" borderId="3" xfId="0" applyFont="1" applyBorder="1"/>
    <xf numFmtId="0" fontId="2" fillId="0" borderId="2" xfId="0" applyFont="1" applyBorder="1" applyAlignment="1">
      <alignment horizontal="center" vertical="center" wrapText="1"/>
    </xf>
    <xf numFmtId="166" fontId="2" fillId="0" borderId="2" xfId="0" applyNumberFormat="1" applyFont="1" applyBorder="1" applyAlignment="1">
      <alignment horizontal="center" vertical="center" wrapText="1"/>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479">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ont>
        <b/>
        <color rgb="FFFF0000"/>
      </font>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ont>
        <b/>
        <color rgb="FFFF0000"/>
      </font>
      <fill>
        <patternFill patternType="none"/>
      </fill>
    </dxf>
    <dxf>
      <font>
        <b/>
        <color rgb="FFFF0000"/>
      </font>
      <fill>
        <patternFill patternType="none"/>
      </fill>
    </dxf>
    <dxf>
      <font>
        <b/>
        <color rgb="FFFF0000"/>
      </font>
      <fill>
        <patternFill patternType="none"/>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A8D08D"/>
        </patternFill>
      </fill>
    </dxf>
    <dxf>
      <font>
        <b/>
        <color rgb="FFFF0000"/>
      </font>
      <fill>
        <patternFill>
          <bgColor rgb="FFFFFFFF"/>
        </patternFill>
      </fill>
    </dxf>
    <dxf>
      <font>
        <sz val="11"/>
        <color rgb="FF333333"/>
        <name val="Arial"/>
      </font>
      <fill>
        <patternFill>
          <bgColor rgb="FFA8D08D"/>
        </patternFill>
      </fill>
    </dxf>
    <dxf>
      <font>
        <sz val="11"/>
        <color rgb="FF333333"/>
        <name val="Arial"/>
      </font>
      <fill>
        <patternFill>
          <bgColor rgb="FFFFC000"/>
        </patternFill>
      </fill>
    </dxf>
    <dxf>
      <font>
        <sz val="11"/>
        <color rgb="FF333333"/>
        <name val="Arial"/>
      </font>
      <fill>
        <patternFill>
          <bgColor rgb="FFFFFFFF"/>
        </patternFill>
      </fill>
    </dxf>
    <dxf>
      <font>
        <sz val="11"/>
        <color rgb="FF333333"/>
        <name val="Arial"/>
      </font>
      <fill>
        <patternFill>
          <bgColor rgb="FFFF5050"/>
        </patternFill>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ont>
        <b/>
        <color rgb="FFFF0000"/>
      </font>
      <fill>
        <patternFill patternType="solid">
          <fgColor rgb="FFFFFFFF"/>
          <bgColor rgb="FFFFFFFF"/>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FFC000"/>
        </patternFill>
      </fill>
    </dxf>
    <dxf>
      <fill>
        <patternFill>
          <bgColor rgb="FFFFFFFF"/>
        </patternFill>
      </fill>
    </dxf>
    <dxf>
      <fill>
        <patternFill>
          <bgColor rgb="FFFF5050"/>
        </patternFill>
      </fill>
    </dxf>
    <dxf>
      <fill>
        <patternFill>
          <bgColor rgb="FFA9D18E"/>
        </patternFill>
      </fill>
    </dxf>
    <dxf>
      <fill>
        <patternFill>
          <bgColor rgb="FFFFC00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patternType="solid">
          <fgColor theme="0"/>
          <bgColor theme="0"/>
        </patternFill>
      </fill>
    </dxf>
    <dxf>
      <fill>
        <patternFill patternType="solid">
          <fgColor rgb="FFA8D08D"/>
          <bgColor rgb="FFA8D08D"/>
        </patternFill>
      </fill>
    </dxf>
    <dxf>
      <fill>
        <patternFill patternType="solid">
          <fgColor theme="7"/>
          <bgColor theme="7"/>
        </patternFill>
      </fill>
    </dxf>
    <dxf>
      <fill>
        <patternFill patternType="solid">
          <fgColor rgb="FFFF5050"/>
          <bgColor rgb="FFFF505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colors>
    <mruColors>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426"/>
  <sheetViews>
    <sheetView showGridLines="0" tabSelected="1" view="pageBreakPreview" zoomScale="70" zoomScaleNormal="100" zoomScaleSheetLayoutView="70" workbookViewId="0">
      <pane xSplit="4" ySplit="8" topLeftCell="E9" activePane="bottomRight" state="frozen"/>
      <selection pane="topRight" activeCell="E1" sqref="E1"/>
      <selection pane="bottomLeft" activeCell="A9" sqref="A9"/>
      <selection pane="bottomRight" activeCell="B8" sqref="B8"/>
    </sheetView>
  </sheetViews>
  <sheetFormatPr defaultColWidth="12.59765625" defaultRowHeight="15" customHeight="1" x14ac:dyDescent="0.3"/>
  <cols>
    <col min="1" max="1" width="10.19921875" style="31" hidden="1" customWidth="1"/>
    <col min="2" max="2" width="8.3984375" style="94" customWidth="1"/>
    <col min="3" max="3" width="14.69921875" style="31" customWidth="1"/>
    <col min="4" max="4" width="29.8984375" style="31" customWidth="1"/>
    <col min="5" max="5" width="28.8984375" style="31" customWidth="1"/>
    <col min="6" max="6" width="14" style="31" customWidth="1"/>
    <col min="7" max="7" width="14.59765625" style="31" customWidth="1"/>
    <col min="8" max="8" width="16.19921875" style="31" customWidth="1"/>
    <col min="9" max="9" width="17.69921875" style="31" hidden="1" customWidth="1"/>
    <col min="10" max="10" width="11.59765625" style="31" customWidth="1"/>
    <col min="11" max="11" width="12.69921875" style="31" customWidth="1"/>
    <col min="12" max="12" width="14.3984375" style="31" customWidth="1"/>
    <col min="13" max="14" width="15.3984375" style="31" customWidth="1"/>
    <col min="15" max="15" width="15.09765625" style="94" customWidth="1"/>
    <col min="16" max="16" width="15.59765625" style="31" customWidth="1"/>
    <col min="17" max="17" width="14.09765625" style="98" customWidth="1"/>
    <col min="18" max="16384" width="12.59765625" style="31"/>
  </cols>
  <sheetData>
    <row r="1" spans="1:17" ht="21.75" customHeight="1" x14ac:dyDescent="0.3">
      <c r="A1" s="111"/>
      <c r="B1" s="221" t="s">
        <v>822</v>
      </c>
      <c r="C1" s="221"/>
      <c r="D1" s="221"/>
      <c r="E1" s="221"/>
      <c r="F1" s="221"/>
      <c r="G1" s="221"/>
      <c r="H1" s="221"/>
      <c r="I1" s="221"/>
      <c r="J1" s="221"/>
      <c r="K1" s="221"/>
      <c r="L1" s="221"/>
      <c r="M1" s="221"/>
      <c r="N1" s="221"/>
      <c r="O1" s="221"/>
      <c r="P1" s="221"/>
      <c r="Q1" s="222"/>
    </row>
    <row r="2" spans="1:17" ht="7.2" customHeight="1" x14ac:dyDescent="0.3">
      <c r="A2" s="112"/>
      <c r="B2" s="40"/>
      <c r="C2" s="41"/>
      <c r="D2" s="42"/>
      <c r="E2" s="42"/>
      <c r="F2" s="40"/>
      <c r="G2" s="40"/>
      <c r="H2" s="43"/>
      <c r="I2" s="44"/>
      <c r="J2" s="40"/>
      <c r="K2" s="47"/>
      <c r="L2" s="47"/>
      <c r="M2" s="40"/>
      <c r="N2" s="40"/>
      <c r="O2" s="40"/>
      <c r="P2" s="45"/>
      <c r="Q2" s="113"/>
    </row>
    <row r="3" spans="1:17" ht="21.75" customHeight="1" x14ac:dyDescent="0.3">
      <c r="A3" s="218" t="s">
        <v>0</v>
      </c>
      <c r="B3" s="219"/>
      <c r="C3" s="219"/>
      <c r="D3" s="219"/>
      <c r="E3" s="219"/>
      <c r="F3" s="219"/>
      <c r="G3" s="219"/>
      <c r="H3" s="219"/>
      <c r="I3" s="219"/>
      <c r="J3" s="219"/>
      <c r="K3" s="219"/>
      <c r="L3" s="219"/>
      <c r="M3" s="219"/>
      <c r="N3" s="219"/>
      <c r="O3" s="219"/>
      <c r="P3" s="219"/>
      <c r="Q3" s="220"/>
    </row>
    <row r="4" spans="1:17" ht="4.5" customHeight="1" x14ac:dyDescent="0.3">
      <c r="A4" s="112"/>
      <c r="B4" s="40"/>
      <c r="C4" s="41"/>
      <c r="D4" s="42"/>
      <c r="E4" s="42"/>
      <c r="F4" s="40"/>
      <c r="G4" s="40"/>
      <c r="H4" s="43"/>
      <c r="I4" s="44"/>
      <c r="J4" s="40"/>
      <c r="K4" s="47"/>
      <c r="L4" s="47"/>
      <c r="M4" s="1"/>
      <c r="N4" s="1"/>
      <c r="O4" s="97"/>
      <c r="P4" s="45"/>
      <c r="Q4" s="113"/>
    </row>
    <row r="5" spans="1:17" ht="45.75" hidden="1" customHeight="1" x14ac:dyDescent="0.3">
      <c r="A5" s="223" t="s">
        <v>1</v>
      </c>
      <c r="B5" s="224"/>
      <c r="C5" s="114"/>
      <c r="D5" s="114"/>
      <c r="E5" s="115"/>
      <c r="F5" s="45"/>
      <c r="G5" s="45"/>
      <c r="H5" s="116"/>
      <c r="I5" s="114"/>
      <c r="J5" s="114"/>
      <c r="K5" s="225" t="s">
        <v>2</v>
      </c>
      <c r="L5" s="224"/>
      <c r="M5" s="226" t="s">
        <v>3</v>
      </c>
      <c r="N5" s="224"/>
      <c r="O5" s="99"/>
      <c r="P5" s="45"/>
      <c r="Q5" s="113"/>
    </row>
    <row r="6" spans="1:17" ht="7.2" customHeight="1" x14ac:dyDescent="0.3">
      <c r="A6" s="117"/>
      <c r="B6" s="42"/>
      <c r="C6" s="41"/>
      <c r="D6" s="42"/>
      <c r="E6" s="42"/>
      <c r="F6" s="40"/>
      <c r="G6" s="40"/>
      <c r="H6" s="43"/>
      <c r="I6" s="44"/>
      <c r="J6" s="40"/>
      <c r="K6" s="40"/>
      <c r="L6" s="47"/>
      <c r="M6" s="45"/>
      <c r="N6" s="45"/>
      <c r="O6" s="45"/>
      <c r="P6" s="45"/>
      <c r="Q6" s="113"/>
    </row>
    <row r="7" spans="1:17" ht="9.6" customHeight="1" x14ac:dyDescent="0.3">
      <c r="A7" s="112"/>
      <c r="B7" s="40"/>
      <c r="C7" s="41"/>
      <c r="D7" s="42"/>
      <c r="E7" s="42"/>
      <c r="F7" s="40"/>
      <c r="G7" s="40"/>
      <c r="H7" s="43"/>
      <c r="I7" s="44"/>
      <c r="J7" s="40"/>
      <c r="K7" s="47"/>
      <c r="L7" s="47"/>
      <c r="M7" s="46"/>
      <c r="N7" s="46"/>
      <c r="O7" s="46"/>
      <c r="P7" s="45"/>
      <c r="Q7" s="113"/>
    </row>
    <row r="8" spans="1:17" ht="120" customHeight="1" x14ac:dyDescent="0.3">
      <c r="A8" s="118" t="s">
        <v>788</v>
      </c>
      <c r="B8" s="91" t="s">
        <v>4</v>
      </c>
      <c r="C8" s="91" t="s">
        <v>789</v>
      </c>
      <c r="D8" s="91" t="s">
        <v>790</v>
      </c>
      <c r="E8" s="91" t="s">
        <v>791</v>
      </c>
      <c r="F8" s="91" t="s">
        <v>792</v>
      </c>
      <c r="G8" s="92" t="s">
        <v>793</v>
      </c>
      <c r="H8" s="92" t="s">
        <v>794</v>
      </c>
      <c r="I8" s="49" t="s">
        <v>5</v>
      </c>
      <c r="J8" s="91" t="s">
        <v>795</v>
      </c>
      <c r="K8" s="91" t="s">
        <v>796</v>
      </c>
      <c r="L8" s="91" t="s">
        <v>797</v>
      </c>
      <c r="M8" s="91" t="s">
        <v>6</v>
      </c>
      <c r="N8" s="91" t="s">
        <v>7</v>
      </c>
      <c r="O8" s="91" t="s">
        <v>813</v>
      </c>
      <c r="P8" s="91" t="s">
        <v>798</v>
      </c>
      <c r="Q8" s="91" t="s">
        <v>799</v>
      </c>
    </row>
    <row r="9" spans="1:17" s="32" customFormat="1" ht="53.4" hidden="1" customHeight="1" x14ac:dyDescent="0.3">
      <c r="A9" s="156"/>
      <c r="B9" s="158"/>
      <c r="C9" s="158"/>
      <c r="D9" s="159"/>
      <c r="E9" s="159"/>
      <c r="F9" s="160"/>
      <c r="G9" s="160"/>
      <c r="H9" s="161"/>
      <c r="I9" s="162"/>
      <c r="J9" s="158"/>
      <c r="K9" s="163"/>
      <c r="L9" s="163"/>
      <c r="M9" s="158"/>
      <c r="N9" s="164"/>
      <c r="O9" s="164"/>
      <c r="P9" s="164"/>
      <c r="Q9" s="164"/>
    </row>
    <row r="10" spans="1:17" s="32" customFormat="1" ht="85.2" customHeight="1" x14ac:dyDescent="0.3">
      <c r="A10" s="119">
        <v>1</v>
      </c>
      <c r="B10" s="35">
        <v>1</v>
      </c>
      <c r="C10" s="35" t="s">
        <v>8</v>
      </c>
      <c r="D10" s="75" t="s">
        <v>419</v>
      </c>
      <c r="E10" s="76" t="s">
        <v>420</v>
      </c>
      <c r="F10" s="77">
        <v>1</v>
      </c>
      <c r="G10" s="77" t="s">
        <v>421</v>
      </c>
      <c r="H10" s="78">
        <v>20000</v>
      </c>
      <c r="I10" s="78">
        <v>20000</v>
      </c>
      <c r="J10" s="35" t="s">
        <v>9</v>
      </c>
      <c r="K10" s="36">
        <v>45900</v>
      </c>
      <c r="L10" s="36">
        <v>46022</v>
      </c>
      <c r="M10" s="63"/>
      <c r="N10" s="63"/>
      <c r="O10" s="63"/>
      <c r="P10" s="77" t="s">
        <v>10</v>
      </c>
      <c r="Q10" s="77" t="s">
        <v>11</v>
      </c>
    </row>
    <row r="11" spans="1:17" s="32" customFormat="1" ht="105.6" customHeight="1" x14ac:dyDescent="0.3">
      <c r="A11" s="119">
        <v>2</v>
      </c>
      <c r="B11" s="35">
        <v>2</v>
      </c>
      <c r="C11" s="35" t="s">
        <v>8</v>
      </c>
      <c r="D11" s="75" t="s">
        <v>682</v>
      </c>
      <c r="E11" s="76" t="s">
        <v>422</v>
      </c>
      <c r="F11" s="77">
        <v>1</v>
      </c>
      <c r="G11" s="77" t="s">
        <v>421</v>
      </c>
      <c r="H11" s="78">
        <v>4000</v>
      </c>
      <c r="I11" s="78">
        <v>4000</v>
      </c>
      <c r="J11" s="35" t="s">
        <v>9</v>
      </c>
      <c r="K11" s="36">
        <v>45900</v>
      </c>
      <c r="L11" s="36">
        <v>46022</v>
      </c>
      <c r="M11" s="63"/>
      <c r="N11" s="63"/>
      <c r="O11" s="63"/>
      <c r="P11" s="77" t="s">
        <v>10</v>
      </c>
      <c r="Q11" s="77" t="s">
        <v>11</v>
      </c>
    </row>
    <row r="12" spans="1:17" s="32" customFormat="1" ht="87" customHeight="1" x14ac:dyDescent="0.3">
      <c r="A12" s="119">
        <v>3</v>
      </c>
      <c r="B12" s="35">
        <v>3</v>
      </c>
      <c r="C12" s="35" t="s">
        <v>8</v>
      </c>
      <c r="D12" s="75" t="s">
        <v>423</v>
      </c>
      <c r="E12" s="76" t="s">
        <v>424</v>
      </c>
      <c r="F12" s="77">
        <v>70</v>
      </c>
      <c r="G12" s="77" t="s">
        <v>12</v>
      </c>
      <c r="H12" s="78">
        <v>15000</v>
      </c>
      <c r="I12" s="78">
        <v>15000</v>
      </c>
      <c r="J12" s="35" t="s">
        <v>9</v>
      </c>
      <c r="K12" s="36">
        <v>45900</v>
      </c>
      <c r="L12" s="36">
        <v>46022</v>
      </c>
      <c r="M12" s="63"/>
      <c r="N12" s="63"/>
      <c r="O12" s="63"/>
      <c r="P12" s="77" t="s">
        <v>10</v>
      </c>
      <c r="Q12" s="77" t="s">
        <v>405</v>
      </c>
    </row>
    <row r="13" spans="1:17" s="32" customFormat="1" ht="303" customHeight="1" x14ac:dyDescent="0.3">
      <c r="A13" s="119">
        <v>4</v>
      </c>
      <c r="B13" s="35">
        <v>4</v>
      </c>
      <c r="C13" s="35" t="s">
        <v>8</v>
      </c>
      <c r="D13" s="79" t="s">
        <v>683</v>
      </c>
      <c r="E13" s="65" t="s">
        <v>425</v>
      </c>
      <c r="F13" s="77" t="s">
        <v>426</v>
      </c>
      <c r="G13" s="77" t="s">
        <v>427</v>
      </c>
      <c r="H13" s="78">
        <v>58500</v>
      </c>
      <c r="I13" s="78">
        <v>57000</v>
      </c>
      <c r="J13" s="35" t="s">
        <v>9</v>
      </c>
      <c r="K13" s="36">
        <v>45900</v>
      </c>
      <c r="L13" s="36">
        <v>46022</v>
      </c>
      <c r="M13" s="63"/>
      <c r="N13" s="63"/>
      <c r="O13" s="63"/>
      <c r="P13" s="77" t="s">
        <v>10</v>
      </c>
      <c r="Q13" s="77" t="s">
        <v>11</v>
      </c>
    </row>
    <row r="14" spans="1:17" s="32" customFormat="1" ht="131.4" customHeight="1" x14ac:dyDescent="0.3">
      <c r="A14" s="119">
        <v>6</v>
      </c>
      <c r="B14" s="35">
        <v>5</v>
      </c>
      <c r="C14" s="35" t="s">
        <v>8</v>
      </c>
      <c r="D14" s="75" t="s">
        <v>428</v>
      </c>
      <c r="E14" s="76" t="s">
        <v>429</v>
      </c>
      <c r="F14" s="77">
        <v>1</v>
      </c>
      <c r="G14" s="77" t="s">
        <v>421</v>
      </c>
      <c r="H14" s="78">
        <v>5000</v>
      </c>
      <c r="I14" s="78">
        <v>4000</v>
      </c>
      <c r="J14" s="35" t="s">
        <v>9</v>
      </c>
      <c r="K14" s="36">
        <v>45900</v>
      </c>
      <c r="L14" s="36">
        <v>46022</v>
      </c>
      <c r="M14" s="63"/>
      <c r="N14" s="63"/>
      <c r="O14" s="63"/>
      <c r="P14" s="77" t="s">
        <v>10</v>
      </c>
      <c r="Q14" s="77" t="s">
        <v>11</v>
      </c>
    </row>
    <row r="15" spans="1:17" s="32" customFormat="1" ht="146.4" customHeight="1" x14ac:dyDescent="0.3">
      <c r="A15" s="155"/>
      <c r="B15" s="35" t="s">
        <v>987</v>
      </c>
      <c r="C15" s="35" t="s">
        <v>8</v>
      </c>
      <c r="D15" s="175" t="s">
        <v>988</v>
      </c>
      <c r="E15" s="175" t="s">
        <v>989</v>
      </c>
      <c r="F15" s="30">
        <v>24</v>
      </c>
      <c r="G15" s="30" t="s">
        <v>12</v>
      </c>
      <c r="H15" s="177">
        <v>14400</v>
      </c>
      <c r="I15" s="154"/>
      <c r="J15" s="35" t="s">
        <v>9</v>
      </c>
      <c r="K15" s="36">
        <v>45716</v>
      </c>
      <c r="L15" s="36">
        <v>45808</v>
      </c>
      <c r="M15" s="50"/>
      <c r="N15" s="50"/>
      <c r="O15" s="50"/>
      <c r="P15" s="77" t="s">
        <v>10</v>
      </c>
      <c r="Q15" s="38" t="s">
        <v>1064</v>
      </c>
    </row>
    <row r="16" spans="1:17" s="32" customFormat="1" ht="247.95" customHeight="1" x14ac:dyDescent="0.3">
      <c r="A16" s="119">
        <v>1</v>
      </c>
      <c r="B16" s="35">
        <v>6</v>
      </c>
      <c r="C16" s="35" t="s">
        <v>13</v>
      </c>
      <c r="D16" s="198" t="s">
        <v>1032</v>
      </c>
      <c r="E16" s="199" t="s">
        <v>677</v>
      </c>
      <c r="F16" s="200">
        <v>1</v>
      </c>
      <c r="G16" s="200" t="s">
        <v>430</v>
      </c>
      <c r="H16" s="201">
        <v>23000</v>
      </c>
      <c r="I16" s="80">
        <v>23000</v>
      </c>
      <c r="J16" s="35" t="s">
        <v>9</v>
      </c>
      <c r="K16" s="36">
        <v>45657</v>
      </c>
      <c r="L16" s="36">
        <v>45747</v>
      </c>
      <c r="M16" s="63"/>
      <c r="N16" s="63"/>
      <c r="O16" s="63"/>
      <c r="P16" s="38" t="s">
        <v>10</v>
      </c>
      <c r="Q16" s="38" t="s">
        <v>409</v>
      </c>
    </row>
    <row r="17" spans="1:17" s="32" customFormat="1" ht="247.95" customHeight="1" x14ac:dyDescent="0.3">
      <c r="A17" s="119">
        <v>2</v>
      </c>
      <c r="B17" s="35">
        <v>7</v>
      </c>
      <c r="C17" s="35" t="s">
        <v>13</v>
      </c>
      <c r="D17" s="202" t="s">
        <v>1033</v>
      </c>
      <c r="E17" s="199" t="s">
        <v>678</v>
      </c>
      <c r="F17" s="200">
        <v>1</v>
      </c>
      <c r="G17" s="200" t="s">
        <v>430</v>
      </c>
      <c r="H17" s="201">
        <v>18000</v>
      </c>
      <c r="I17" s="80">
        <v>18000</v>
      </c>
      <c r="J17" s="35" t="s">
        <v>9</v>
      </c>
      <c r="K17" s="36">
        <v>45808</v>
      </c>
      <c r="L17" s="36">
        <v>45869</v>
      </c>
      <c r="M17" s="63"/>
      <c r="N17" s="63"/>
      <c r="O17" s="63"/>
      <c r="P17" s="38" t="s">
        <v>10</v>
      </c>
      <c r="Q17" s="38" t="s">
        <v>409</v>
      </c>
    </row>
    <row r="18" spans="1:17" s="32" customFormat="1" ht="219" customHeight="1" x14ac:dyDescent="0.3">
      <c r="A18" s="120">
        <v>4</v>
      </c>
      <c r="B18" s="35">
        <v>8</v>
      </c>
      <c r="C18" s="35" t="s">
        <v>13</v>
      </c>
      <c r="D18" s="202" t="s">
        <v>1036</v>
      </c>
      <c r="E18" s="199" t="s">
        <v>679</v>
      </c>
      <c r="F18" s="200">
        <v>1</v>
      </c>
      <c r="G18" s="200" t="s">
        <v>430</v>
      </c>
      <c r="H18" s="201">
        <v>15500</v>
      </c>
      <c r="I18" s="80">
        <v>15500</v>
      </c>
      <c r="J18" s="35" t="s">
        <v>9</v>
      </c>
      <c r="K18" s="36">
        <v>45838</v>
      </c>
      <c r="L18" s="36">
        <v>45930</v>
      </c>
      <c r="M18" s="63"/>
      <c r="N18" s="63"/>
      <c r="O18" s="63"/>
      <c r="P18" s="38" t="s">
        <v>10</v>
      </c>
      <c r="Q18" s="38" t="s">
        <v>409</v>
      </c>
    </row>
    <row r="19" spans="1:17" s="32" customFormat="1" ht="166.2" customHeight="1" x14ac:dyDescent="0.3">
      <c r="A19" s="119">
        <v>15</v>
      </c>
      <c r="B19" s="35">
        <v>9</v>
      </c>
      <c r="C19" s="35" t="s">
        <v>13</v>
      </c>
      <c r="D19" s="59" t="s">
        <v>1043</v>
      </c>
      <c r="E19" s="59" t="s">
        <v>431</v>
      </c>
      <c r="F19" s="35">
        <v>4</v>
      </c>
      <c r="G19" s="35" t="s">
        <v>432</v>
      </c>
      <c r="H19" s="60">
        <v>217544</v>
      </c>
      <c r="I19" s="60">
        <v>217544</v>
      </c>
      <c r="J19" s="35" t="s">
        <v>9</v>
      </c>
      <c r="K19" s="36">
        <v>45688</v>
      </c>
      <c r="L19" s="36">
        <v>45777</v>
      </c>
      <c r="M19" s="63"/>
      <c r="N19" s="63"/>
      <c r="O19" s="63"/>
      <c r="P19" s="35" t="s">
        <v>10</v>
      </c>
      <c r="Q19" s="35" t="s">
        <v>409</v>
      </c>
    </row>
    <row r="20" spans="1:17" s="32" customFormat="1" ht="237.6" customHeight="1" x14ac:dyDescent="0.3">
      <c r="A20" s="119">
        <v>16</v>
      </c>
      <c r="B20" s="35">
        <v>10</v>
      </c>
      <c r="C20" s="35" t="s">
        <v>13</v>
      </c>
      <c r="D20" s="59" t="s">
        <v>649</v>
      </c>
      <c r="E20" s="59" t="s">
        <v>433</v>
      </c>
      <c r="F20" s="35">
        <v>6</v>
      </c>
      <c r="G20" s="35" t="s">
        <v>432</v>
      </c>
      <c r="H20" s="205">
        <f>50000-1420</f>
        <v>48580</v>
      </c>
      <c r="I20" s="60">
        <v>50000</v>
      </c>
      <c r="J20" s="35" t="s">
        <v>9</v>
      </c>
      <c r="K20" s="36">
        <v>45688</v>
      </c>
      <c r="L20" s="36">
        <v>45777</v>
      </c>
      <c r="M20" s="63"/>
      <c r="N20" s="63"/>
      <c r="O20" s="63"/>
      <c r="P20" s="35" t="s">
        <v>10</v>
      </c>
      <c r="Q20" s="35" t="s">
        <v>409</v>
      </c>
    </row>
    <row r="21" spans="1:17" s="32" customFormat="1" ht="159.6" customHeight="1" x14ac:dyDescent="0.3">
      <c r="A21" s="119">
        <v>17</v>
      </c>
      <c r="B21" s="35">
        <v>11</v>
      </c>
      <c r="C21" s="35" t="s">
        <v>13</v>
      </c>
      <c r="D21" s="199" t="s">
        <v>1034</v>
      </c>
      <c r="E21" s="199" t="s">
        <v>435</v>
      </c>
      <c r="F21" s="203">
        <v>40</v>
      </c>
      <c r="G21" s="203" t="s">
        <v>436</v>
      </c>
      <c r="H21" s="204">
        <v>26640</v>
      </c>
      <c r="I21" s="60">
        <v>26640</v>
      </c>
      <c r="J21" s="35" t="s">
        <v>9</v>
      </c>
      <c r="K21" s="36">
        <v>45657</v>
      </c>
      <c r="L21" s="36">
        <v>45747</v>
      </c>
      <c r="M21" s="63"/>
      <c r="N21" s="63"/>
      <c r="O21" s="63"/>
      <c r="P21" s="35" t="s">
        <v>10</v>
      </c>
      <c r="Q21" s="35" t="s">
        <v>409</v>
      </c>
    </row>
    <row r="22" spans="1:17" s="32" customFormat="1" ht="207" customHeight="1" x14ac:dyDescent="0.3">
      <c r="A22" s="119">
        <v>14</v>
      </c>
      <c r="B22" s="35">
        <v>12</v>
      </c>
      <c r="C22" s="35" t="s">
        <v>13</v>
      </c>
      <c r="D22" s="199" t="s">
        <v>1035</v>
      </c>
      <c r="E22" s="199" t="s">
        <v>437</v>
      </c>
      <c r="F22" s="203">
        <v>12</v>
      </c>
      <c r="G22" s="203" t="s">
        <v>12</v>
      </c>
      <c r="H22" s="204">
        <v>57840</v>
      </c>
      <c r="I22" s="60">
        <v>57840</v>
      </c>
      <c r="J22" s="35" t="s">
        <v>9</v>
      </c>
      <c r="K22" s="36">
        <v>45657</v>
      </c>
      <c r="L22" s="36">
        <v>45747</v>
      </c>
      <c r="M22" s="63"/>
      <c r="N22" s="63"/>
      <c r="O22" s="63"/>
      <c r="P22" s="35" t="s">
        <v>10</v>
      </c>
      <c r="Q22" s="35" t="s">
        <v>409</v>
      </c>
    </row>
    <row r="23" spans="1:17" s="32" customFormat="1" ht="189.6" customHeight="1" x14ac:dyDescent="0.3">
      <c r="A23" s="120">
        <v>8</v>
      </c>
      <c r="B23" s="35">
        <v>13</v>
      </c>
      <c r="C23" s="35" t="s">
        <v>13</v>
      </c>
      <c r="D23" s="59" t="s">
        <v>680</v>
      </c>
      <c r="E23" s="81" t="s">
        <v>438</v>
      </c>
      <c r="F23" s="38">
        <v>11</v>
      </c>
      <c r="G23" s="38" t="s">
        <v>434</v>
      </c>
      <c r="H23" s="80">
        <v>43780</v>
      </c>
      <c r="I23" s="80">
        <v>43780</v>
      </c>
      <c r="J23" s="35" t="s">
        <v>9</v>
      </c>
      <c r="K23" s="36">
        <v>45657</v>
      </c>
      <c r="L23" s="36">
        <v>45747</v>
      </c>
      <c r="M23" s="63"/>
      <c r="N23" s="63"/>
      <c r="O23" s="63"/>
      <c r="P23" s="38" t="s">
        <v>10</v>
      </c>
      <c r="Q23" s="38" t="s">
        <v>409</v>
      </c>
    </row>
    <row r="24" spans="1:17" s="32" customFormat="1" ht="106.2" customHeight="1" x14ac:dyDescent="0.3">
      <c r="A24" s="120">
        <v>10</v>
      </c>
      <c r="B24" s="35">
        <v>14</v>
      </c>
      <c r="C24" s="35" t="s">
        <v>13</v>
      </c>
      <c r="D24" s="59" t="s">
        <v>648</v>
      </c>
      <c r="E24" s="59" t="s">
        <v>439</v>
      </c>
      <c r="F24" s="38">
        <v>1</v>
      </c>
      <c r="G24" s="38" t="s">
        <v>440</v>
      </c>
      <c r="H24" s="80">
        <v>50000</v>
      </c>
      <c r="I24" s="80">
        <v>50000</v>
      </c>
      <c r="J24" s="35" t="s">
        <v>9</v>
      </c>
      <c r="K24" s="36">
        <v>45688</v>
      </c>
      <c r="L24" s="36">
        <v>45777</v>
      </c>
      <c r="M24" s="63"/>
      <c r="N24" s="63"/>
      <c r="O24" s="63"/>
      <c r="P24" s="38" t="s">
        <v>10</v>
      </c>
      <c r="Q24" s="38" t="s">
        <v>409</v>
      </c>
    </row>
    <row r="25" spans="1:17" s="32" customFormat="1" ht="219.6" customHeight="1" x14ac:dyDescent="0.3">
      <c r="A25" s="119">
        <v>12</v>
      </c>
      <c r="B25" s="35">
        <v>15</v>
      </c>
      <c r="C25" s="35" t="s">
        <v>13</v>
      </c>
      <c r="D25" s="59" t="s">
        <v>650</v>
      </c>
      <c r="E25" s="59" t="s">
        <v>441</v>
      </c>
      <c r="F25" s="35">
        <v>30</v>
      </c>
      <c r="G25" s="35" t="s">
        <v>427</v>
      </c>
      <c r="H25" s="60">
        <v>57840</v>
      </c>
      <c r="I25" s="60">
        <v>57840</v>
      </c>
      <c r="J25" s="35" t="s">
        <v>9</v>
      </c>
      <c r="K25" s="36">
        <v>45688</v>
      </c>
      <c r="L25" s="36">
        <v>45777</v>
      </c>
      <c r="M25" s="63"/>
      <c r="N25" s="63"/>
      <c r="O25" s="63"/>
      <c r="P25" s="35" t="s">
        <v>10</v>
      </c>
      <c r="Q25" s="35" t="s">
        <v>409</v>
      </c>
    </row>
    <row r="26" spans="1:17" s="32" customFormat="1" ht="273.60000000000002" customHeight="1" x14ac:dyDescent="0.3">
      <c r="A26" s="119">
        <v>13</v>
      </c>
      <c r="B26" s="35">
        <v>16</v>
      </c>
      <c r="C26" s="35" t="s">
        <v>13</v>
      </c>
      <c r="D26" s="59" t="s">
        <v>651</v>
      </c>
      <c r="E26" s="59" t="s">
        <v>442</v>
      </c>
      <c r="F26" s="35">
        <v>1</v>
      </c>
      <c r="G26" s="35" t="s">
        <v>12</v>
      </c>
      <c r="H26" s="60">
        <v>160000</v>
      </c>
      <c r="I26" s="60">
        <v>160000</v>
      </c>
      <c r="J26" s="35" t="s">
        <v>9</v>
      </c>
      <c r="K26" s="36">
        <v>45657</v>
      </c>
      <c r="L26" s="36">
        <v>45747</v>
      </c>
      <c r="M26" s="63"/>
      <c r="N26" s="63"/>
      <c r="O26" s="63"/>
      <c r="P26" s="35" t="s">
        <v>10</v>
      </c>
      <c r="Q26" s="35" t="s">
        <v>409</v>
      </c>
    </row>
    <row r="27" spans="1:17" s="32" customFormat="1" ht="144" customHeight="1" x14ac:dyDescent="0.3">
      <c r="A27" s="156"/>
      <c r="B27" s="35" t="s">
        <v>990</v>
      </c>
      <c r="C27" s="35" t="s">
        <v>13</v>
      </c>
      <c r="D27" s="175" t="s">
        <v>993</v>
      </c>
      <c r="E27" s="175" t="s">
        <v>994</v>
      </c>
      <c r="F27" s="34">
        <v>1</v>
      </c>
      <c r="G27" s="30" t="s">
        <v>430</v>
      </c>
      <c r="H27" s="176">
        <v>100000</v>
      </c>
      <c r="I27" s="157"/>
      <c r="J27" s="35" t="s">
        <v>9</v>
      </c>
      <c r="K27" s="36">
        <v>45716</v>
      </c>
      <c r="L27" s="36">
        <v>45747</v>
      </c>
      <c r="M27" s="35"/>
      <c r="N27" s="23"/>
      <c r="O27" s="23"/>
      <c r="P27" s="77" t="s">
        <v>10</v>
      </c>
      <c r="Q27" s="38" t="s">
        <v>1065</v>
      </c>
    </row>
    <row r="28" spans="1:17" s="32" customFormat="1" ht="126" customHeight="1" x14ac:dyDescent="0.3">
      <c r="A28" s="156"/>
      <c r="B28" s="35" t="s">
        <v>991</v>
      </c>
      <c r="C28" s="35" t="s">
        <v>13</v>
      </c>
      <c r="D28" s="62" t="s">
        <v>996</v>
      </c>
      <c r="E28" s="62" t="s">
        <v>997</v>
      </c>
      <c r="F28" s="64">
        <v>1</v>
      </c>
      <c r="G28" s="64" t="s">
        <v>995</v>
      </c>
      <c r="H28" s="151">
        <v>24700</v>
      </c>
      <c r="I28" s="157"/>
      <c r="J28" s="35" t="s">
        <v>9</v>
      </c>
      <c r="K28" s="36">
        <v>45716</v>
      </c>
      <c r="L28" s="36">
        <v>45747</v>
      </c>
      <c r="M28" s="35"/>
      <c r="N28" s="23"/>
      <c r="O28" s="23"/>
      <c r="P28" s="77" t="s">
        <v>10</v>
      </c>
      <c r="Q28" s="38" t="s">
        <v>1065</v>
      </c>
    </row>
    <row r="29" spans="1:17" s="32" customFormat="1" ht="139.19999999999999" customHeight="1" x14ac:dyDescent="0.3">
      <c r="A29" s="156"/>
      <c r="B29" s="35" t="s">
        <v>992</v>
      </c>
      <c r="C29" s="35" t="s">
        <v>13</v>
      </c>
      <c r="D29" s="62" t="s">
        <v>999</v>
      </c>
      <c r="E29" s="62" t="s">
        <v>997</v>
      </c>
      <c r="F29" s="64">
        <v>1</v>
      </c>
      <c r="G29" s="64" t="s">
        <v>998</v>
      </c>
      <c r="H29" s="151">
        <v>17700</v>
      </c>
      <c r="I29" s="157"/>
      <c r="J29" s="35" t="s">
        <v>9</v>
      </c>
      <c r="K29" s="36">
        <v>45777</v>
      </c>
      <c r="L29" s="36">
        <v>45869</v>
      </c>
      <c r="M29" s="35"/>
      <c r="N29" s="23"/>
      <c r="O29" s="23"/>
      <c r="P29" s="77" t="s">
        <v>10</v>
      </c>
      <c r="Q29" s="38" t="s">
        <v>1065</v>
      </c>
    </row>
    <row r="30" spans="1:17" s="33" customFormat="1" ht="180" customHeight="1" x14ac:dyDescent="0.25">
      <c r="A30" s="119">
        <v>1</v>
      </c>
      <c r="B30" s="35">
        <v>17</v>
      </c>
      <c r="C30" s="35" t="s">
        <v>126</v>
      </c>
      <c r="D30" s="29" t="s">
        <v>652</v>
      </c>
      <c r="E30" s="29" t="s">
        <v>603</v>
      </c>
      <c r="F30" s="35">
        <v>2</v>
      </c>
      <c r="G30" s="82" t="s">
        <v>389</v>
      </c>
      <c r="H30" s="60">
        <v>50000</v>
      </c>
      <c r="I30" s="60">
        <v>50000</v>
      </c>
      <c r="J30" s="35" t="s">
        <v>19</v>
      </c>
      <c r="K30" s="36">
        <v>45688</v>
      </c>
      <c r="L30" s="36">
        <v>45716</v>
      </c>
      <c r="M30" s="63"/>
      <c r="N30" s="63"/>
      <c r="O30" s="63"/>
      <c r="P30" s="35" t="s">
        <v>10</v>
      </c>
      <c r="Q30" s="35" t="s">
        <v>409</v>
      </c>
    </row>
    <row r="31" spans="1:17" s="32" customFormat="1" ht="210" customHeight="1" x14ac:dyDescent="0.3">
      <c r="A31" s="119">
        <v>2</v>
      </c>
      <c r="B31" s="35">
        <v>18</v>
      </c>
      <c r="C31" s="35" t="s">
        <v>126</v>
      </c>
      <c r="D31" s="29" t="s">
        <v>653</v>
      </c>
      <c r="E31" s="29" t="s">
        <v>604</v>
      </c>
      <c r="F31" s="35">
        <v>2</v>
      </c>
      <c r="G31" s="82" t="s">
        <v>389</v>
      </c>
      <c r="H31" s="71">
        <v>50000</v>
      </c>
      <c r="I31" s="71">
        <v>50000</v>
      </c>
      <c r="J31" s="35" t="s">
        <v>19</v>
      </c>
      <c r="K31" s="36">
        <v>45808</v>
      </c>
      <c r="L31" s="36">
        <v>45930</v>
      </c>
      <c r="M31" s="63"/>
      <c r="N31" s="63"/>
      <c r="O31" s="63"/>
      <c r="P31" s="35" t="s">
        <v>10</v>
      </c>
      <c r="Q31" s="35" t="s">
        <v>409</v>
      </c>
    </row>
    <row r="32" spans="1:17" s="32" customFormat="1" ht="116.4" customHeight="1" x14ac:dyDescent="0.3">
      <c r="A32" s="119">
        <v>3</v>
      </c>
      <c r="B32" s="35">
        <v>19</v>
      </c>
      <c r="C32" s="35" t="s">
        <v>126</v>
      </c>
      <c r="D32" s="29" t="s">
        <v>767</v>
      </c>
      <c r="E32" s="29" t="s">
        <v>605</v>
      </c>
      <c r="F32" s="35">
        <v>12</v>
      </c>
      <c r="G32" s="82" t="s">
        <v>390</v>
      </c>
      <c r="H32" s="206">
        <f>55000+90840.5</f>
        <v>145840.5</v>
      </c>
      <c r="I32" s="71">
        <v>84000</v>
      </c>
      <c r="J32" s="35" t="s">
        <v>9</v>
      </c>
      <c r="K32" s="36">
        <v>45626</v>
      </c>
      <c r="L32" s="36">
        <v>45716</v>
      </c>
      <c r="M32" s="63"/>
      <c r="N32" s="63"/>
      <c r="O32" s="63"/>
      <c r="P32" s="35" t="s">
        <v>10</v>
      </c>
      <c r="Q32" s="35" t="s">
        <v>55</v>
      </c>
    </row>
    <row r="33" spans="1:17" s="32" customFormat="1" ht="180.6" customHeight="1" x14ac:dyDescent="0.3">
      <c r="A33" s="119"/>
      <c r="B33" s="35" t="s">
        <v>938</v>
      </c>
      <c r="C33" s="35" t="s">
        <v>126</v>
      </c>
      <c r="D33" s="135" t="s">
        <v>939</v>
      </c>
      <c r="E33" s="135" t="s">
        <v>940</v>
      </c>
      <c r="F33" s="136">
        <v>30</v>
      </c>
      <c r="G33" s="136" t="s">
        <v>12</v>
      </c>
      <c r="H33" s="206">
        <v>600</v>
      </c>
      <c r="I33" s="137">
        <v>600</v>
      </c>
      <c r="J33" s="35" t="s">
        <v>19</v>
      </c>
      <c r="K33" s="36">
        <v>45657</v>
      </c>
      <c r="L33" s="36">
        <v>45688</v>
      </c>
      <c r="M33" s="63"/>
      <c r="N33" s="63"/>
      <c r="O33" s="63"/>
      <c r="P33" s="136" t="s">
        <v>941</v>
      </c>
      <c r="Q33" s="136" t="s">
        <v>589</v>
      </c>
    </row>
    <row r="34" spans="1:17" s="170" customFormat="1" ht="409.2" customHeight="1" x14ac:dyDescent="0.3">
      <c r="A34" s="165"/>
      <c r="B34" s="35" t="s">
        <v>1000</v>
      </c>
      <c r="C34" s="35" t="s">
        <v>126</v>
      </c>
      <c r="D34" s="171" t="s">
        <v>1001</v>
      </c>
      <c r="E34" s="172" t="s">
        <v>1002</v>
      </c>
      <c r="F34" s="173">
        <v>1</v>
      </c>
      <c r="G34" s="173" t="s">
        <v>389</v>
      </c>
      <c r="H34" s="174">
        <v>28700</v>
      </c>
      <c r="I34" s="167"/>
      <c r="J34" s="166" t="s">
        <v>19</v>
      </c>
      <c r="K34" s="168">
        <v>45777</v>
      </c>
      <c r="L34" s="168">
        <v>45808</v>
      </c>
      <c r="M34" s="166"/>
      <c r="N34" s="169"/>
      <c r="O34" s="169"/>
      <c r="P34" s="171" t="s">
        <v>600</v>
      </c>
      <c r="Q34" s="38" t="s">
        <v>1065</v>
      </c>
    </row>
    <row r="35" spans="1:17" s="33" customFormat="1" ht="249.9" customHeight="1" x14ac:dyDescent="0.25">
      <c r="A35" s="119">
        <v>1</v>
      </c>
      <c r="B35" s="35">
        <v>20</v>
      </c>
      <c r="C35" s="35" t="s">
        <v>392</v>
      </c>
      <c r="D35" s="29" t="s">
        <v>642</v>
      </c>
      <c r="E35" s="29" t="s">
        <v>606</v>
      </c>
      <c r="F35" s="35">
        <v>1</v>
      </c>
      <c r="G35" s="82" t="s">
        <v>16</v>
      </c>
      <c r="H35" s="71">
        <v>156765</v>
      </c>
      <c r="I35" s="71">
        <v>156765</v>
      </c>
      <c r="J35" s="35" t="s">
        <v>9</v>
      </c>
      <c r="K35" s="36">
        <v>45716</v>
      </c>
      <c r="L35" s="36">
        <v>45900</v>
      </c>
      <c r="M35" s="63"/>
      <c r="N35" s="63"/>
      <c r="O35" s="63"/>
      <c r="P35" s="35" t="s">
        <v>10</v>
      </c>
      <c r="Q35" s="35" t="s">
        <v>409</v>
      </c>
    </row>
    <row r="36" spans="1:17" s="32" customFormat="1" ht="121.2" customHeight="1" x14ac:dyDescent="0.3">
      <c r="A36" s="119">
        <v>2</v>
      </c>
      <c r="B36" s="35">
        <v>21</v>
      </c>
      <c r="C36" s="35" t="s">
        <v>392</v>
      </c>
      <c r="D36" s="29" t="s">
        <v>684</v>
      </c>
      <c r="E36" s="29" t="s">
        <v>607</v>
      </c>
      <c r="F36" s="35">
        <v>1</v>
      </c>
      <c r="G36" s="82" t="s">
        <v>16</v>
      </c>
      <c r="H36" s="71">
        <v>10451</v>
      </c>
      <c r="I36" s="71">
        <v>10451</v>
      </c>
      <c r="J36" s="35" t="s">
        <v>9</v>
      </c>
      <c r="K36" s="36">
        <v>45747</v>
      </c>
      <c r="L36" s="36">
        <v>45869</v>
      </c>
      <c r="M36" s="63"/>
      <c r="N36" s="63"/>
      <c r="O36" s="63"/>
      <c r="P36" s="35" t="s">
        <v>410</v>
      </c>
      <c r="Q36" s="35" t="s">
        <v>405</v>
      </c>
    </row>
    <row r="37" spans="1:17" s="32" customFormat="1" ht="121.2" customHeight="1" x14ac:dyDescent="0.3">
      <c r="A37" s="119">
        <v>3</v>
      </c>
      <c r="B37" s="35">
        <v>22</v>
      </c>
      <c r="C37" s="35" t="s">
        <v>129</v>
      </c>
      <c r="D37" s="29" t="s">
        <v>685</v>
      </c>
      <c r="E37" s="29" t="s">
        <v>608</v>
      </c>
      <c r="F37" s="35">
        <v>1</v>
      </c>
      <c r="G37" s="82" t="s">
        <v>16</v>
      </c>
      <c r="H37" s="71">
        <v>117600</v>
      </c>
      <c r="I37" s="71">
        <v>76627</v>
      </c>
      <c r="J37" s="35" t="s">
        <v>19</v>
      </c>
      <c r="K37" s="36">
        <v>45443</v>
      </c>
      <c r="L37" s="36">
        <v>45688</v>
      </c>
      <c r="M37" s="63"/>
      <c r="N37" s="63"/>
      <c r="O37" s="63"/>
      <c r="P37" s="35" t="s">
        <v>411</v>
      </c>
      <c r="Q37" s="35" t="s">
        <v>409</v>
      </c>
    </row>
    <row r="38" spans="1:17" s="32" customFormat="1" ht="193.2" customHeight="1" x14ac:dyDescent="0.3">
      <c r="A38" s="119">
        <v>1</v>
      </c>
      <c r="B38" s="35">
        <v>23</v>
      </c>
      <c r="C38" s="35" t="s">
        <v>20</v>
      </c>
      <c r="D38" s="59" t="s">
        <v>686</v>
      </c>
      <c r="E38" s="29" t="s">
        <v>406</v>
      </c>
      <c r="F38" s="35">
        <v>1</v>
      </c>
      <c r="G38" s="35" t="s">
        <v>407</v>
      </c>
      <c r="H38" s="60">
        <v>27000</v>
      </c>
      <c r="I38" s="60">
        <v>27000</v>
      </c>
      <c r="J38" s="35" t="s">
        <v>9</v>
      </c>
      <c r="K38" s="36">
        <v>45930</v>
      </c>
      <c r="L38" s="36">
        <v>45991</v>
      </c>
      <c r="M38" s="63"/>
      <c r="N38" s="63"/>
      <c r="O38" s="63"/>
      <c r="P38" s="38" t="s">
        <v>408</v>
      </c>
      <c r="Q38" s="38" t="s">
        <v>405</v>
      </c>
    </row>
    <row r="39" spans="1:17" s="32" customFormat="1" ht="298.2" customHeight="1" x14ac:dyDescent="0.3">
      <c r="A39" s="119">
        <v>1</v>
      </c>
      <c r="B39" s="35">
        <v>24</v>
      </c>
      <c r="C39" s="35" t="s">
        <v>65</v>
      </c>
      <c r="D39" s="59" t="s">
        <v>1044</v>
      </c>
      <c r="E39" s="59" t="s">
        <v>1045</v>
      </c>
      <c r="F39" s="35">
        <v>1</v>
      </c>
      <c r="G39" s="35" t="s">
        <v>16</v>
      </c>
      <c r="H39" s="60">
        <f>12*383640.63</f>
        <v>4603687.5600000005</v>
      </c>
      <c r="I39" s="60">
        <v>5000000</v>
      </c>
      <c r="J39" s="35" t="s">
        <v>19</v>
      </c>
      <c r="K39" s="36">
        <v>45747</v>
      </c>
      <c r="L39" s="36">
        <v>45808</v>
      </c>
      <c r="M39" s="63"/>
      <c r="N39" s="63"/>
      <c r="O39" s="63"/>
      <c r="P39" s="35" t="s">
        <v>786</v>
      </c>
      <c r="Q39" s="35" t="s">
        <v>787</v>
      </c>
    </row>
    <row r="40" spans="1:17" s="32" customFormat="1" ht="199.2" customHeight="1" x14ac:dyDescent="0.3">
      <c r="A40" s="120">
        <v>1</v>
      </c>
      <c r="B40" s="35">
        <v>25</v>
      </c>
      <c r="C40" s="35" t="s">
        <v>21</v>
      </c>
      <c r="D40" s="81" t="s">
        <v>393</v>
      </c>
      <c r="E40" s="81" t="s">
        <v>394</v>
      </c>
      <c r="F40" s="38">
        <v>1</v>
      </c>
      <c r="G40" s="38" t="s">
        <v>395</v>
      </c>
      <c r="H40" s="80">
        <v>56000</v>
      </c>
      <c r="I40" s="83">
        <v>40000</v>
      </c>
      <c r="J40" s="35" t="s">
        <v>9</v>
      </c>
      <c r="K40" s="36">
        <v>45688</v>
      </c>
      <c r="L40" s="36">
        <v>45808</v>
      </c>
      <c r="M40" s="63"/>
      <c r="N40" s="63"/>
      <c r="O40" s="63"/>
      <c r="P40" s="38" t="s">
        <v>22</v>
      </c>
      <c r="Q40" s="142" t="s">
        <v>11</v>
      </c>
    </row>
    <row r="41" spans="1:17" s="32" customFormat="1" ht="231" customHeight="1" x14ac:dyDescent="0.3">
      <c r="A41" s="120">
        <v>2</v>
      </c>
      <c r="B41" s="35">
        <v>26</v>
      </c>
      <c r="C41" s="35" t="s">
        <v>21</v>
      </c>
      <c r="D41" s="81" t="s">
        <v>396</v>
      </c>
      <c r="E41" s="57" t="s">
        <v>397</v>
      </c>
      <c r="F41" s="166">
        <f>1+2</f>
        <v>3</v>
      </c>
      <c r="G41" s="166" t="s">
        <v>16</v>
      </c>
      <c r="H41" s="205">
        <f>20000+28300</f>
        <v>48300</v>
      </c>
      <c r="I41" s="60">
        <v>18295</v>
      </c>
      <c r="J41" s="35" t="s">
        <v>19</v>
      </c>
      <c r="K41" s="36">
        <v>45688</v>
      </c>
      <c r="L41" s="36">
        <v>45777</v>
      </c>
      <c r="M41" s="63"/>
      <c r="N41" s="63"/>
      <c r="O41" s="63"/>
      <c r="P41" s="38" t="s">
        <v>22</v>
      </c>
      <c r="Q41" s="38" t="s">
        <v>11</v>
      </c>
    </row>
    <row r="42" spans="1:17" s="32" customFormat="1" ht="225" customHeight="1" x14ac:dyDescent="0.3">
      <c r="A42" s="120">
        <v>4</v>
      </c>
      <c r="B42" s="35">
        <v>27</v>
      </c>
      <c r="C42" s="35" t="s">
        <v>21</v>
      </c>
      <c r="D42" s="81" t="s">
        <v>687</v>
      </c>
      <c r="E42" s="81" t="s">
        <v>398</v>
      </c>
      <c r="F42" s="38">
        <v>12</v>
      </c>
      <c r="G42" s="38" t="s">
        <v>25</v>
      </c>
      <c r="H42" s="80">
        <v>54000</v>
      </c>
      <c r="I42" s="80">
        <v>54000</v>
      </c>
      <c r="J42" s="35" t="s">
        <v>26</v>
      </c>
      <c r="K42" s="36">
        <v>45777</v>
      </c>
      <c r="L42" s="36">
        <v>45900</v>
      </c>
      <c r="M42" s="63"/>
      <c r="N42" s="63"/>
      <c r="O42" s="63"/>
      <c r="P42" s="38" t="s">
        <v>22</v>
      </c>
      <c r="Q42" s="38" t="s">
        <v>405</v>
      </c>
    </row>
    <row r="43" spans="1:17" s="32" customFormat="1" ht="354" customHeight="1" x14ac:dyDescent="0.3">
      <c r="A43" s="120">
        <v>7</v>
      </c>
      <c r="B43" s="35">
        <v>28</v>
      </c>
      <c r="C43" s="35" t="s">
        <v>21</v>
      </c>
      <c r="D43" s="81" t="s">
        <v>399</v>
      </c>
      <c r="E43" s="81" t="s">
        <v>400</v>
      </c>
      <c r="F43" s="38" t="s">
        <v>401</v>
      </c>
      <c r="G43" s="38" t="s">
        <v>402</v>
      </c>
      <c r="H43" s="80">
        <v>2000000</v>
      </c>
      <c r="I43" s="80">
        <v>2000000</v>
      </c>
      <c r="J43" s="35" t="s">
        <v>19</v>
      </c>
      <c r="K43" s="36">
        <v>45777</v>
      </c>
      <c r="L43" s="36">
        <v>46022</v>
      </c>
      <c r="M43" s="63"/>
      <c r="N43" s="63"/>
      <c r="O43" s="63"/>
      <c r="P43" s="38" t="s">
        <v>22</v>
      </c>
      <c r="Q43" s="38" t="s">
        <v>11</v>
      </c>
    </row>
    <row r="44" spans="1:17" s="32" customFormat="1" ht="150" customHeight="1" x14ac:dyDescent="0.3">
      <c r="A44" s="119">
        <v>8</v>
      </c>
      <c r="B44" s="35">
        <v>29</v>
      </c>
      <c r="C44" s="35" t="s">
        <v>21</v>
      </c>
      <c r="D44" s="59" t="s">
        <v>654</v>
      </c>
      <c r="E44" s="59" t="s">
        <v>403</v>
      </c>
      <c r="F44" s="35">
        <v>1</v>
      </c>
      <c r="G44" s="35" t="s">
        <v>404</v>
      </c>
      <c r="H44" s="71">
        <v>40000</v>
      </c>
      <c r="I44" s="60">
        <v>40000</v>
      </c>
      <c r="J44" s="35" t="s">
        <v>19</v>
      </c>
      <c r="K44" s="36">
        <v>45869</v>
      </c>
      <c r="L44" s="36">
        <v>45991</v>
      </c>
      <c r="M44" s="63"/>
      <c r="N44" s="63"/>
      <c r="O44" s="63"/>
      <c r="P44" s="35" t="s">
        <v>10</v>
      </c>
      <c r="Q44" s="35" t="s">
        <v>55</v>
      </c>
    </row>
    <row r="45" spans="1:17" s="170" customFormat="1" ht="165.6" customHeight="1" x14ac:dyDescent="0.3">
      <c r="A45" s="165"/>
      <c r="B45" s="35" t="s">
        <v>1003</v>
      </c>
      <c r="C45" s="35" t="s">
        <v>21</v>
      </c>
      <c r="D45" s="153" t="s">
        <v>1004</v>
      </c>
      <c r="E45" s="153" t="s">
        <v>1005</v>
      </c>
      <c r="F45" s="52">
        <v>1</v>
      </c>
      <c r="G45" s="52" t="s">
        <v>16</v>
      </c>
      <c r="H45" s="71">
        <v>2093475</v>
      </c>
      <c r="I45" s="167"/>
      <c r="J45" s="166" t="s">
        <v>9</v>
      </c>
      <c r="K45" s="168">
        <v>45626</v>
      </c>
      <c r="L45" s="168">
        <v>45808</v>
      </c>
      <c r="M45" s="166"/>
      <c r="N45" s="169"/>
      <c r="O45" s="169"/>
      <c r="P45" s="35" t="s">
        <v>10</v>
      </c>
      <c r="Q45" s="35"/>
    </row>
    <row r="46" spans="1:17" s="33" customFormat="1" ht="244.2" customHeight="1" x14ac:dyDescent="0.25">
      <c r="A46" s="119">
        <v>1</v>
      </c>
      <c r="B46" s="35">
        <v>30</v>
      </c>
      <c r="C46" s="35" t="s">
        <v>27</v>
      </c>
      <c r="D46" s="29" t="s">
        <v>688</v>
      </c>
      <c r="E46" s="29" t="s">
        <v>643</v>
      </c>
      <c r="F46" s="35">
        <v>1</v>
      </c>
      <c r="G46" s="82" t="s">
        <v>412</v>
      </c>
      <c r="H46" s="71">
        <v>681209.88</v>
      </c>
      <c r="I46" s="71">
        <f>H46</f>
        <v>681209.88</v>
      </c>
      <c r="J46" s="35" t="s">
        <v>26</v>
      </c>
      <c r="K46" s="36">
        <v>45657</v>
      </c>
      <c r="L46" s="36">
        <v>45838</v>
      </c>
      <c r="M46" s="63"/>
      <c r="N46" s="63"/>
      <c r="O46" s="63"/>
      <c r="P46" s="35" t="s">
        <v>10</v>
      </c>
      <c r="Q46" s="35" t="s">
        <v>413</v>
      </c>
    </row>
    <row r="47" spans="1:17" s="33" customFormat="1" ht="278.39999999999998" customHeight="1" x14ac:dyDescent="0.25">
      <c r="A47" s="119">
        <v>3</v>
      </c>
      <c r="B47" s="35">
        <v>31</v>
      </c>
      <c r="C47" s="35" t="s">
        <v>29</v>
      </c>
      <c r="D47" s="29" t="s">
        <v>416</v>
      </c>
      <c r="E47" s="29" t="s">
        <v>609</v>
      </c>
      <c r="F47" s="35">
        <v>12</v>
      </c>
      <c r="G47" s="82" t="s">
        <v>25</v>
      </c>
      <c r="H47" s="71">
        <v>637</v>
      </c>
      <c r="I47" s="71">
        <v>637</v>
      </c>
      <c r="J47" s="35" t="s">
        <v>26</v>
      </c>
      <c r="K47" s="36">
        <v>45777</v>
      </c>
      <c r="L47" s="36">
        <v>45900</v>
      </c>
      <c r="M47" s="63"/>
      <c r="N47" s="63"/>
      <c r="O47" s="63"/>
      <c r="P47" s="35" t="s">
        <v>417</v>
      </c>
      <c r="Q47" s="35" t="s">
        <v>11</v>
      </c>
    </row>
    <row r="48" spans="1:17" s="32" customFormat="1" ht="129.6" customHeight="1" x14ac:dyDescent="0.3">
      <c r="A48" s="119">
        <v>4</v>
      </c>
      <c r="B48" s="35">
        <v>32</v>
      </c>
      <c r="C48" s="35" t="s">
        <v>29</v>
      </c>
      <c r="D48" s="29" t="s">
        <v>768</v>
      </c>
      <c r="E48" s="29" t="s">
        <v>414</v>
      </c>
      <c r="F48" s="35">
        <v>1000</v>
      </c>
      <c r="G48" s="82" t="s">
        <v>415</v>
      </c>
      <c r="H48" s="71">
        <v>327063</v>
      </c>
      <c r="I48" s="71">
        <v>320063</v>
      </c>
      <c r="J48" s="35" t="s">
        <v>19</v>
      </c>
      <c r="K48" s="36">
        <v>45716</v>
      </c>
      <c r="L48" s="36">
        <v>45838</v>
      </c>
      <c r="M48" s="63"/>
      <c r="N48" s="63"/>
      <c r="O48" s="63"/>
      <c r="P48" s="35" t="s">
        <v>10</v>
      </c>
      <c r="Q48" s="35" t="s">
        <v>11</v>
      </c>
    </row>
    <row r="49" spans="1:17" s="170" customFormat="1" ht="409.2" customHeight="1" x14ac:dyDescent="0.3">
      <c r="A49" s="165"/>
      <c r="B49" s="166" t="s">
        <v>1007</v>
      </c>
      <c r="C49" s="166" t="s">
        <v>29</v>
      </c>
      <c r="D49" s="171" t="s">
        <v>1006</v>
      </c>
      <c r="E49" s="172" t="s">
        <v>1009</v>
      </c>
      <c r="F49" s="173">
        <v>1</v>
      </c>
      <c r="G49" s="173" t="s">
        <v>16</v>
      </c>
      <c r="H49" s="174">
        <v>10000</v>
      </c>
      <c r="I49" s="167"/>
      <c r="J49" s="35" t="s">
        <v>19</v>
      </c>
      <c r="K49" s="168">
        <v>45747</v>
      </c>
      <c r="L49" s="168">
        <v>45808</v>
      </c>
      <c r="M49" s="166"/>
      <c r="N49" s="169"/>
      <c r="O49" s="169"/>
      <c r="P49" s="35" t="s">
        <v>10</v>
      </c>
      <c r="Q49" s="38" t="s">
        <v>1065</v>
      </c>
    </row>
    <row r="50" spans="1:17" s="170" customFormat="1" ht="333" customHeight="1" x14ac:dyDescent="0.3">
      <c r="A50" s="165"/>
      <c r="B50" s="166" t="s">
        <v>1008</v>
      </c>
      <c r="C50" s="166" t="s">
        <v>29</v>
      </c>
      <c r="D50" s="171" t="s">
        <v>1010</v>
      </c>
      <c r="E50" s="171" t="s">
        <v>1011</v>
      </c>
      <c r="F50" s="140">
        <v>5</v>
      </c>
      <c r="G50" s="140" t="s">
        <v>484</v>
      </c>
      <c r="H50" s="178">
        <v>10000</v>
      </c>
      <c r="I50" s="178">
        <v>10000</v>
      </c>
      <c r="J50" s="166" t="s">
        <v>26</v>
      </c>
      <c r="K50" s="168">
        <v>45808</v>
      </c>
      <c r="L50" s="168">
        <v>45838</v>
      </c>
      <c r="M50" s="166"/>
      <c r="N50" s="169"/>
      <c r="O50" s="169"/>
      <c r="P50" s="140" t="s">
        <v>1012</v>
      </c>
      <c r="Q50" s="38" t="s">
        <v>1065</v>
      </c>
    </row>
    <row r="51" spans="1:17" s="32" customFormat="1" ht="99.6" customHeight="1" x14ac:dyDescent="0.3">
      <c r="A51" s="119">
        <v>1</v>
      </c>
      <c r="B51" s="35">
        <v>33</v>
      </c>
      <c r="C51" s="35" t="s">
        <v>30</v>
      </c>
      <c r="D51" s="59" t="s">
        <v>691</v>
      </c>
      <c r="E51" s="29" t="s">
        <v>610</v>
      </c>
      <c r="F51" s="35" t="s">
        <v>31</v>
      </c>
      <c r="G51" s="35" t="s">
        <v>32</v>
      </c>
      <c r="H51" s="60">
        <v>95885</v>
      </c>
      <c r="I51" s="60">
        <v>95885</v>
      </c>
      <c r="J51" s="35" t="s">
        <v>19</v>
      </c>
      <c r="K51" s="36">
        <v>45808</v>
      </c>
      <c r="L51" s="36">
        <v>45900</v>
      </c>
      <c r="M51" s="35"/>
      <c r="N51" s="35"/>
      <c r="O51" s="35"/>
      <c r="P51" s="35" t="s">
        <v>10</v>
      </c>
      <c r="Q51" s="35" t="s">
        <v>11</v>
      </c>
    </row>
    <row r="52" spans="1:17" s="32" customFormat="1" ht="88.5" customHeight="1" x14ac:dyDescent="0.3">
      <c r="A52" s="119">
        <v>3</v>
      </c>
      <c r="B52" s="35">
        <v>34</v>
      </c>
      <c r="C52" s="35" t="s">
        <v>30</v>
      </c>
      <c r="D52" s="59" t="s">
        <v>689</v>
      </c>
      <c r="E52" s="29" t="s">
        <v>610</v>
      </c>
      <c r="F52" s="35" t="s">
        <v>33</v>
      </c>
      <c r="G52" s="35" t="s">
        <v>16</v>
      </c>
      <c r="H52" s="60">
        <v>424785</v>
      </c>
      <c r="I52" s="60">
        <v>424785</v>
      </c>
      <c r="J52" s="35" t="s">
        <v>19</v>
      </c>
      <c r="K52" s="36">
        <v>45930</v>
      </c>
      <c r="L52" s="36">
        <v>46022</v>
      </c>
      <c r="M52" s="35"/>
      <c r="N52" s="35"/>
      <c r="O52" s="35"/>
      <c r="P52" s="35" t="s">
        <v>10</v>
      </c>
      <c r="Q52" s="35" t="s">
        <v>11</v>
      </c>
    </row>
    <row r="53" spans="1:17" s="32" customFormat="1" ht="114" customHeight="1" x14ac:dyDescent="0.3">
      <c r="A53" s="119">
        <v>4</v>
      </c>
      <c r="B53" s="35">
        <v>35</v>
      </c>
      <c r="C53" s="35" t="s">
        <v>30</v>
      </c>
      <c r="D53" s="59" t="s">
        <v>690</v>
      </c>
      <c r="E53" s="29" t="s">
        <v>34</v>
      </c>
      <c r="F53" s="35">
        <v>480</v>
      </c>
      <c r="G53" s="35" t="s">
        <v>35</v>
      </c>
      <c r="H53" s="205">
        <f>6070+1763.6</f>
        <v>7833.6</v>
      </c>
      <c r="I53" s="60">
        <v>6070</v>
      </c>
      <c r="J53" s="35" t="s">
        <v>19</v>
      </c>
      <c r="K53" s="36">
        <v>45777</v>
      </c>
      <c r="L53" s="36">
        <v>45869</v>
      </c>
      <c r="M53" s="35"/>
      <c r="N53" s="35"/>
      <c r="O53" s="35"/>
      <c r="P53" s="35" t="s">
        <v>10</v>
      </c>
      <c r="Q53" s="35" t="s">
        <v>36</v>
      </c>
    </row>
    <row r="54" spans="1:17" s="32" customFormat="1" ht="132" customHeight="1" x14ac:dyDescent="0.3">
      <c r="A54" s="119">
        <v>5</v>
      </c>
      <c r="B54" s="35">
        <v>36</v>
      </c>
      <c r="C54" s="35" t="s">
        <v>30</v>
      </c>
      <c r="D54" s="59" t="s">
        <v>692</v>
      </c>
      <c r="E54" s="59" t="s">
        <v>37</v>
      </c>
      <c r="F54" s="35" t="s">
        <v>33</v>
      </c>
      <c r="G54" s="35" t="s">
        <v>16</v>
      </c>
      <c r="H54" s="60">
        <v>1440000</v>
      </c>
      <c r="I54" s="60">
        <v>1125633</v>
      </c>
      <c r="J54" s="35" t="s">
        <v>19</v>
      </c>
      <c r="K54" s="36">
        <v>45838</v>
      </c>
      <c r="L54" s="36">
        <v>45930</v>
      </c>
      <c r="M54" s="35"/>
      <c r="N54" s="35"/>
      <c r="O54" s="35"/>
      <c r="P54" s="35" t="s">
        <v>10</v>
      </c>
      <c r="Q54" s="35" t="s">
        <v>11</v>
      </c>
    </row>
    <row r="55" spans="1:17" s="32" customFormat="1" ht="99.6" customHeight="1" x14ac:dyDescent="0.3">
      <c r="A55" s="119">
        <v>7</v>
      </c>
      <c r="B55" s="35">
        <v>37</v>
      </c>
      <c r="C55" s="35" t="s">
        <v>30</v>
      </c>
      <c r="D55" s="59" t="s">
        <v>693</v>
      </c>
      <c r="E55" s="29" t="s">
        <v>644</v>
      </c>
      <c r="F55" s="35">
        <v>247</v>
      </c>
      <c r="G55" s="35" t="s">
        <v>38</v>
      </c>
      <c r="H55" s="95">
        <v>14468145</v>
      </c>
      <c r="I55" s="60">
        <f>17464893+189781</f>
        <v>17654674</v>
      </c>
      <c r="J55" s="35" t="s">
        <v>19</v>
      </c>
      <c r="K55" s="36">
        <v>45869</v>
      </c>
      <c r="L55" s="36">
        <v>45961</v>
      </c>
      <c r="M55" s="35"/>
      <c r="N55" s="35"/>
      <c r="O55" s="35"/>
      <c r="P55" s="35" t="s">
        <v>39</v>
      </c>
      <c r="Q55" s="35" t="s">
        <v>40</v>
      </c>
    </row>
    <row r="56" spans="1:17" s="32" customFormat="1" ht="114" customHeight="1" x14ac:dyDescent="0.3">
      <c r="A56" s="119">
        <v>12</v>
      </c>
      <c r="B56" s="35">
        <v>38</v>
      </c>
      <c r="C56" s="35" t="s">
        <v>30</v>
      </c>
      <c r="D56" s="59" t="s">
        <v>694</v>
      </c>
      <c r="E56" s="29" t="s">
        <v>611</v>
      </c>
      <c r="F56" s="35">
        <v>62</v>
      </c>
      <c r="G56" s="35" t="s">
        <v>38</v>
      </c>
      <c r="H56" s="60">
        <v>2225161</v>
      </c>
      <c r="I56" s="60">
        <v>2225161</v>
      </c>
      <c r="J56" s="35" t="s">
        <v>19</v>
      </c>
      <c r="K56" s="36">
        <v>45808</v>
      </c>
      <c r="L56" s="36">
        <v>45900</v>
      </c>
      <c r="M56" s="35"/>
      <c r="N56" s="35"/>
      <c r="O56" s="35"/>
      <c r="P56" s="35" t="s">
        <v>10</v>
      </c>
      <c r="Q56" s="35" t="s">
        <v>41</v>
      </c>
    </row>
    <row r="57" spans="1:17" s="32" customFormat="1" ht="115.8" customHeight="1" x14ac:dyDescent="0.3">
      <c r="A57" s="119">
        <v>9</v>
      </c>
      <c r="B57" s="35">
        <v>39</v>
      </c>
      <c r="C57" s="35" t="s">
        <v>30</v>
      </c>
      <c r="D57" s="59" t="s">
        <v>769</v>
      </c>
      <c r="E57" s="29" t="s">
        <v>611</v>
      </c>
      <c r="F57" s="35">
        <v>43</v>
      </c>
      <c r="G57" s="35" t="s">
        <v>38</v>
      </c>
      <c r="H57" s="60">
        <f t="shared" ref="H57:I57" si="0">1475970+52584</f>
        <v>1528554</v>
      </c>
      <c r="I57" s="60">
        <f t="shared" si="0"/>
        <v>1528554</v>
      </c>
      <c r="J57" s="35" t="s">
        <v>19</v>
      </c>
      <c r="K57" s="36">
        <v>45900</v>
      </c>
      <c r="L57" s="36">
        <v>45991</v>
      </c>
      <c r="M57" s="35"/>
      <c r="N57" s="35"/>
      <c r="O57" s="35"/>
      <c r="P57" s="35" t="s">
        <v>10</v>
      </c>
      <c r="Q57" s="35" t="s">
        <v>41</v>
      </c>
    </row>
    <row r="58" spans="1:17" s="32" customFormat="1" ht="112.2" customHeight="1" x14ac:dyDescent="0.3">
      <c r="A58" s="119">
        <v>10</v>
      </c>
      <c r="B58" s="35">
        <v>40</v>
      </c>
      <c r="C58" s="35" t="s">
        <v>30</v>
      </c>
      <c r="D58" s="59" t="s">
        <v>770</v>
      </c>
      <c r="E58" s="29" t="s">
        <v>611</v>
      </c>
      <c r="F58" s="35">
        <v>43</v>
      </c>
      <c r="G58" s="35" t="s">
        <v>38</v>
      </c>
      <c r="H58" s="60">
        <v>1644807</v>
      </c>
      <c r="I58" s="60">
        <v>1644807</v>
      </c>
      <c r="J58" s="35" t="s">
        <v>19</v>
      </c>
      <c r="K58" s="36">
        <v>45930</v>
      </c>
      <c r="L58" s="36">
        <v>46022</v>
      </c>
      <c r="M58" s="35"/>
      <c r="N58" s="35"/>
      <c r="O58" s="35"/>
      <c r="P58" s="35" t="s">
        <v>10</v>
      </c>
      <c r="Q58" s="35" t="s">
        <v>41</v>
      </c>
    </row>
    <row r="59" spans="1:17" s="32" customFormat="1" ht="156.75" customHeight="1" x14ac:dyDescent="0.3">
      <c r="A59" s="119">
        <v>11</v>
      </c>
      <c r="B59" s="35">
        <v>41</v>
      </c>
      <c r="C59" s="35" t="s">
        <v>30</v>
      </c>
      <c r="D59" s="59" t="s">
        <v>771</v>
      </c>
      <c r="E59" s="29" t="s">
        <v>611</v>
      </c>
      <c r="F59" s="35">
        <v>233</v>
      </c>
      <c r="G59" s="35" t="s">
        <v>38</v>
      </c>
      <c r="H59" s="60">
        <f>13401078+5746871.16</f>
        <v>19147949.16</v>
      </c>
      <c r="I59" s="60">
        <v>13401078</v>
      </c>
      <c r="J59" s="35" t="s">
        <v>19</v>
      </c>
      <c r="K59" s="36">
        <v>45688</v>
      </c>
      <c r="L59" s="36">
        <v>45869</v>
      </c>
      <c r="M59" s="35"/>
      <c r="N59" s="35"/>
      <c r="O59" s="35"/>
      <c r="P59" s="35" t="s">
        <v>10</v>
      </c>
      <c r="Q59" s="35" t="s">
        <v>41</v>
      </c>
    </row>
    <row r="60" spans="1:17" s="32" customFormat="1" ht="251.25" customHeight="1" x14ac:dyDescent="0.3">
      <c r="A60" s="119">
        <v>13</v>
      </c>
      <c r="B60" s="35">
        <v>42</v>
      </c>
      <c r="C60" s="35" t="s">
        <v>68</v>
      </c>
      <c r="D60" s="59" t="s">
        <v>695</v>
      </c>
      <c r="E60" s="29" t="s">
        <v>42</v>
      </c>
      <c r="F60" s="35" t="s">
        <v>33</v>
      </c>
      <c r="G60" s="35" t="s">
        <v>16</v>
      </c>
      <c r="H60" s="60">
        <v>693121</v>
      </c>
      <c r="I60" s="60">
        <v>693121</v>
      </c>
      <c r="J60" s="35" t="s">
        <v>19</v>
      </c>
      <c r="K60" s="36">
        <v>45777</v>
      </c>
      <c r="L60" s="36">
        <v>45869</v>
      </c>
      <c r="M60" s="35"/>
      <c r="N60" s="35"/>
      <c r="O60" s="35"/>
      <c r="P60" s="35" t="s">
        <v>10</v>
      </c>
      <c r="Q60" s="35" t="s">
        <v>43</v>
      </c>
    </row>
    <row r="61" spans="1:17" s="32" customFormat="1" ht="130.19999999999999" customHeight="1" x14ac:dyDescent="0.3">
      <c r="A61" s="119">
        <v>14</v>
      </c>
      <c r="B61" s="35">
        <v>43</v>
      </c>
      <c r="C61" s="35" t="s">
        <v>30</v>
      </c>
      <c r="D61" s="59" t="s">
        <v>696</v>
      </c>
      <c r="E61" s="29" t="s">
        <v>44</v>
      </c>
      <c r="F61" s="35">
        <v>50</v>
      </c>
      <c r="G61" s="35" t="s">
        <v>38</v>
      </c>
      <c r="H61" s="95">
        <v>4389420</v>
      </c>
      <c r="I61" s="60">
        <v>4589515</v>
      </c>
      <c r="J61" s="35" t="s">
        <v>19</v>
      </c>
      <c r="K61" s="36">
        <v>45565</v>
      </c>
      <c r="L61" s="36">
        <v>45688</v>
      </c>
      <c r="M61" s="35"/>
      <c r="N61" s="35"/>
      <c r="O61" s="35"/>
      <c r="P61" s="35" t="s">
        <v>10</v>
      </c>
      <c r="Q61" s="35" t="s">
        <v>45</v>
      </c>
    </row>
    <row r="62" spans="1:17" s="32" customFormat="1" ht="127.2" customHeight="1" x14ac:dyDescent="0.3">
      <c r="A62" s="119">
        <v>18</v>
      </c>
      <c r="B62" s="35">
        <v>44</v>
      </c>
      <c r="C62" s="35" t="s">
        <v>68</v>
      </c>
      <c r="D62" s="59" t="s">
        <v>772</v>
      </c>
      <c r="E62" s="29" t="s">
        <v>48</v>
      </c>
      <c r="F62" s="35">
        <v>1</v>
      </c>
      <c r="G62" s="35" t="s">
        <v>16</v>
      </c>
      <c r="H62" s="60">
        <v>76607</v>
      </c>
      <c r="I62" s="60">
        <v>76607</v>
      </c>
      <c r="J62" s="35" t="s">
        <v>19</v>
      </c>
      <c r="K62" s="36">
        <v>45747</v>
      </c>
      <c r="L62" s="36">
        <v>45838</v>
      </c>
      <c r="M62" s="35"/>
      <c r="N62" s="35"/>
      <c r="O62" s="35"/>
      <c r="P62" s="35" t="s">
        <v>10</v>
      </c>
      <c r="Q62" s="35" t="s">
        <v>49</v>
      </c>
    </row>
    <row r="63" spans="1:17" s="32" customFormat="1" ht="127.2" customHeight="1" x14ac:dyDescent="0.3">
      <c r="A63" s="119">
        <v>19</v>
      </c>
      <c r="B63" s="35">
        <v>45</v>
      </c>
      <c r="C63" s="35" t="s">
        <v>68</v>
      </c>
      <c r="D63" s="59" t="s">
        <v>773</v>
      </c>
      <c r="E63" s="29" t="s">
        <v>48</v>
      </c>
      <c r="F63" s="35">
        <v>1</v>
      </c>
      <c r="G63" s="35" t="s">
        <v>16</v>
      </c>
      <c r="H63" s="60">
        <v>165669</v>
      </c>
      <c r="I63" s="60">
        <v>165669</v>
      </c>
      <c r="J63" s="35" t="s">
        <v>19</v>
      </c>
      <c r="K63" s="36">
        <v>45747</v>
      </c>
      <c r="L63" s="36">
        <v>45838</v>
      </c>
      <c r="M63" s="84"/>
      <c r="N63" s="84"/>
      <c r="O63" s="84"/>
      <c r="P63" s="35" t="s">
        <v>10</v>
      </c>
      <c r="Q63" s="35" t="s">
        <v>49</v>
      </c>
    </row>
    <row r="64" spans="1:17" s="32" customFormat="1" ht="141.75" customHeight="1" x14ac:dyDescent="0.3">
      <c r="A64" s="119">
        <v>23</v>
      </c>
      <c r="B64" s="35">
        <v>46</v>
      </c>
      <c r="C64" s="35" t="s">
        <v>68</v>
      </c>
      <c r="D64" s="59" t="s">
        <v>774</v>
      </c>
      <c r="E64" s="29" t="s">
        <v>50</v>
      </c>
      <c r="F64" s="35">
        <v>1</v>
      </c>
      <c r="G64" s="35" t="s">
        <v>12</v>
      </c>
      <c r="H64" s="60">
        <v>133000</v>
      </c>
      <c r="I64" s="60">
        <v>133000</v>
      </c>
      <c r="J64" s="35" t="s">
        <v>19</v>
      </c>
      <c r="K64" s="36">
        <v>45838</v>
      </c>
      <c r="L64" s="36">
        <v>45930</v>
      </c>
      <c r="M64" s="84"/>
      <c r="N64" s="84"/>
      <c r="O64" s="84"/>
      <c r="P64" s="35" t="s">
        <v>10</v>
      </c>
      <c r="Q64" s="35" t="s">
        <v>49</v>
      </c>
    </row>
    <row r="65" spans="1:40" s="32" customFormat="1" ht="88.8" customHeight="1" x14ac:dyDescent="0.3">
      <c r="A65" s="119">
        <v>15</v>
      </c>
      <c r="B65" s="35">
        <v>47</v>
      </c>
      <c r="C65" s="35" t="s">
        <v>30</v>
      </c>
      <c r="D65" s="59" t="s">
        <v>820</v>
      </c>
      <c r="E65" s="29" t="s">
        <v>46</v>
      </c>
      <c r="F65" s="35" t="s">
        <v>33</v>
      </c>
      <c r="G65" s="35" t="s">
        <v>16</v>
      </c>
      <c r="H65" s="60">
        <v>115473</v>
      </c>
      <c r="I65" s="60">
        <v>115473</v>
      </c>
      <c r="J65" s="35" t="s">
        <v>19</v>
      </c>
      <c r="K65" s="36">
        <v>45900</v>
      </c>
      <c r="L65" s="36">
        <v>45991</v>
      </c>
      <c r="M65" s="35"/>
      <c r="N65" s="35"/>
      <c r="O65" s="35"/>
      <c r="P65" s="35" t="s">
        <v>10</v>
      </c>
      <c r="Q65" s="35" t="s">
        <v>11</v>
      </c>
    </row>
    <row r="66" spans="1:40" s="32" customFormat="1" ht="94.8" customHeight="1" x14ac:dyDescent="0.3">
      <c r="A66" s="119">
        <v>16</v>
      </c>
      <c r="B66" s="35">
        <v>48</v>
      </c>
      <c r="C66" s="35" t="s">
        <v>30</v>
      </c>
      <c r="D66" s="59" t="s">
        <v>697</v>
      </c>
      <c r="E66" s="29" t="s">
        <v>47</v>
      </c>
      <c r="F66" s="35">
        <v>12</v>
      </c>
      <c r="G66" s="35" t="s">
        <v>25</v>
      </c>
      <c r="H66" s="60">
        <v>22182</v>
      </c>
      <c r="I66" s="60">
        <v>22182</v>
      </c>
      <c r="J66" s="35" t="s">
        <v>19</v>
      </c>
      <c r="K66" s="36">
        <v>45838</v>
      </c>
      <c r="L66" s="36">
        <v>45930</v>
      </c>
      <c r="M66" s="35"/>
      <c r="N66" s="35"/>
      <c r="O66" s="35"/>
      <c r="P66" s="35" t="s">
        <v>10</v>
      </c>
      <c r="Q66" s="35" t="s">
        <v>11</v>
      </c>
    </row>
    <row r="67" spans="1:40" s="32" customFormat="1" ht="125.25" customHeight="1" x14ac:dyDescent="0.3">
      <c r="A67" s="119">
        <v>17</v>
      </c>
      <c r="B67" s="35">
        <v>49</v>
      </c>
      <c r="C67" s="35" t="s">
        <v>30</v>
      </c>
      <c r="D67" s="59" t="s">
        <v>698</v>
      </c>
      <c r="E67" s="29"/>
      <c r="F67" s="35"/>
      <c r="G67" s="35"/>
      <c r="H67" s="60">
        <f>SUM(H68:H69)</f>
        <v>42349.186000000002</v>
      </c>
      <c r="I67" s="60">
        <v>15000</v>
      </c>
      <c r="J67" s="35" t="s">
        <v>9</v>
      </c>
      <c r="K67" s="36"/>
      <c r="L67" s="36"/>
      <c r="M67" s="35"/>
      <c r="N67" s="35"/>
      <c r="O67" s="35"/>
      <c r="P67" s="35" t="s">
        <v>10</v>
      </c>
      <c r="Q67" s="35" t="s">
        <v>11</v>
      </c>
    </row>
    <row r="68" spans="1:40" s="170" customFormat="1" ht="134.4" customHeight="1" x14ac:dyDescent="0.3">
      <c r="A68" s="165"/>
      <c r="B68" s="35" t="s">
        <v>1013</v>
      </c>
      <c r="C68" s="35" t="s">
        <v>30</v>
      </c>
      <c r="D68" s="59" t="s">
        <v>1018</v>
      </c>
      <c r="E68" s="29" t="s">
        <v>1015</v>
      </c>
      <c r="F68" s="35" t="s">
        <v>33</v>
      </c>
      <c r="G68" s="35" t="s">
        <v>16</v>
      </c>
      <c r="H68" s="60">
        <f>15000+6449.23</f>
        <v>21449.23</v>
      </c>
      <c r="I68" s="167"/>
      <c r="J68" s="35" t="s">
        <v>9</v>
      </c>
      <c r="K68" s="168">
        <v>45777</v>
      </c>
      <c r="L68" s="36">
        <v>45869</v>
      </c>
      <c r="M68" s="166"/>
      <c r="N68" s="169"/>
      <c r="O68" s="169"/>
      <c r="P68" s="35" t="s">
        <v>10</v>
      </c>
      <c r="Q68" s="35" t="s">
        <v>11</v>
      </c>
      <c r="R68" s="143"/>
      <c r="S68" s="143"/>
      <c r="T68" s="25"/>
      <c r="U68" s="25"/>
      <c r="V68" s="25"/>
      <c r="W68" s="24"/>
      <c r="X68" s="23"/>
      <c r="Y68" s="25"/>
      <c r="Z68" s="157"/>
      <c r="AA68" s="23"/>
      <c r="AB68" s="157"/>
      <c r="AC68" s="157"/>
      <c r="AD68" s="25"/>
      <c r="AE68" s="23"/>
      <c r="AF68" s="24"/>
      <c r="AG68" s="24"/>
      <c r="AH68" s="25"/>
      <c r="AI68" s="26"/>
      <c r="AJ68" s="23"/>
      <c r="AK68" s="23"/>
      <c r="AL68" s="25"/>
      <c r="AM68" s="25"/>
      <c r="AN68" s="54" t="s">
        <v>1019</v>
      </c>
    </row>
    <row r="69" spans="1:40" s="170" customFormat="1" ht="134.4" customHeight="1" x14ac:dyDescent="0.3">
      <c r="A69" s="165"/>
      <c r="B69" s="35" t="s">
        <v>1014</v>
      </c>
      <c r="C69" s="35" t="s">
        <v>30</v>
      </c>
      <c r="D69" s="59" t="s">
        <v>1016</v>
      </c>
      <c r="E69" s="29" t="s">
        <v>1017</v>
      </c>
      <c r="F69" s="35" t="s">
        <v>33</v>
      </c>
      <c r="G69" s="35" t="s">
        <v>16</v>
      </c>
      <c r="H69" s="60">
        <f>18999.96*1.1</f>
        <v>20899.956000000002</v>
      </c>
      <c r="I69" s="167"/>
      <c r="J69" s="35" t="s">
        <v>9</v>
      </c>
      <c r="K69" s="168">
        <v>45777</v>
      </c>
      <c r="L69" s="36">
        <v>45869</v>
      </c>
      <c r="M69" s="166"/>
      <c r="N69" s="169"/>
      <c r="O69" s="169"/>
      <c r="P69" s="35" t="s">
        <v>10</v>
      </c>
      <c r="Q69" s="35" t="s">
        <v>11</v>
      </c>
      <c r="R69" s="143"/>
      <c r="S69" s="143"/>
      <c r="T69" s="25"/>
      <c r="U69" s="25"/>
      <c r="V69" s="25"/>
      <c r="W69" s="24"/>
      <c r="X69" s="23"/>
      <c r="Y69" s="25"/>
      <c r="Z69" s="157"/>
      <c r="AA69" s="23"/>
      <c r="AB69" s="157"/>
      <c r="AC69" s="157"/>
      <c r="AD69" s="25"/>
      <c r="AE69" s="23"/>
      <c r="AF69" s="24"/>
      <c r="AG69" s="24"/>
      <c r="AH69" s="25"/>
      <c r="AI69" s="26"/>
      <c r="AJ69" s="23"/>
      <c r="AK69" s="23"/>
      <c r="AL69" s="25"/>
      <c r="AM69" s="25"/>
      <c r="AN69" s="54" t="s">
        <v>1020</v>
      </c>
    </row>
    <row r="70" spans="1:40" s="32" customFormat="1" ht="92.25" customHeight="1" x14ac:dyDescent="0.3">
      <c r="A70" s="119">
        <v>2</v>
      </c>
      <c r="B70" s="35">
        <v>50</v>
      </c>
      <c r="C70" s="35" t="s">
        <v>30</v>
      </c>
      <c r="D70" s="59" t="s">
        <v>699</v>
      </c>
      <c r="E70" s="29" t="s">
        <v>52</v>
      </c>
      <c r="F70" s="35">
        <v>2</v>
      </c>
      <c r="G70" s="35" t="s">
        <v>51</v>
      </c>
      <c r="H70" s="60">
        <v>12677</v>
      </c>
      <c r="I70" s="60">
        <v>12677</v>
      </c>
      <c r="J70" s="35" t="s">
        <v>19</v>
      </c>
      <c r="K70" s="36">
        <v>45869</v>
      </c>
      <c r="L70" s="36">
        <v>45961</v>
      </c>
      <c r="M70" s="35"/>
      <c r="N70" s="35"/>
      <c r="O70" s="35"/>
      <c r="P70" s="35" t="s">
        <v>10</v>
      </c>
      <c r="Q70" s="35" t="s">
        <v>11</v>
      </c>
    </row>
    <row r="71" spans="1:40" s="32" customFormat="1" ht="99.6" customHeight="1" x14ac:dyDescent="0.3">
      <c r="A71" s="119">
        <v>21</v>
      </c>
      <c r="B71" s="35">
        <v>51</v>
      </c>
      <c r="C71" s="35" t="s">
        <v>30</v>
      </c>
      <c r="D71" s="59" t="s">
        <v>700</v>
      </c>
      <c r="E71" s="29" t="s">
        <v>52</v>
      </c>
      <c r="F71" s="35">
        <v>2</v>
      </c>
      <c r="G71" s="35" t="s">
        <v>51</v>
      </c>
      <c r="H71" s="60">
        <v>43984</v>
      </c>
      <c r="I71" s="60">
        <v>43984</v>
      </c>
      <c r="J71" s="35" t="s">
        <v>19</v>
      </c>
      <c r="K71" s="36">
        <v>45838</v>
      </c>
      <c r="L71" s="36">
        <v>45930</v>
      </c>
      <c r="M71" s="84"/>
      <c r="N71" s="84"/>
      <c r="O71" s="84"/>
      <c r="P71" s="35" t="s">
        <v>10</v>
      </c>
      <c r="Q71" s="35" t="s">
        <v>11</v>
      </c>
    </row>
    <row r="72" spans="1:40" s="32" customFormat="1" ht="96" customHeight="1" x14ac:dyDescent="0.3">
      <c r="A72" s="119">
        <v>20</v>
      </c>
      <c r="B72" s="35">
        <v>52</v>
      </c>
      <c r="C72" s="35" t="s">
        <v>30</v>
      </c>
      <c r="D72" s="59" t="s">
        <v>701</v>
      </c>
      <c r="E72" s="29" t="s">
        <v>52</v>
      </c>
      <c r="F72" s="35">
        <v>2</v>
      </c>
      <c r="G72" s="35" t="s">
        <v>51</v>
      </c>
      <c r="H72" s="60">
        <v>38981</v>
      </c>
      <c r="I72" s="60">
        <v>38981</v>
      </c>
      <c r="J72" s="35" t="s">
        <v>19</v>
      </c>
      <c r="K72" s="36">
        <v>45838</v>
      </c>
      <c r="L72" s="36">
        <v>45930</v>
      </c>
      <c r="M72" s="35"/>
      <c r="N72" s="35"/>
      <c r="O72" s="35"/>
      <c r="P72" s="35" t="s">
        <v>10</v>
      </c>
      <c r="Q72" s="35" t="s">
        <v>11</v>
      </c>
    </row>
    <row r="73" spans="1:40" s="32" customFormat="1" ht="96" customHeight="1" x14ac:dyDescent="0.3">
      <c r="A73" s="119">
        <v>22</v>
      </c>
      <c r="B73" s="35">
        <v>53</v>
      </c>
      <c r="C73" s="35" t="s">
        <v>30</v>
      </c>
      <c r="D73" s="59" t="s">
        <v>702</v>
      </c>
      <c r="E73" s="29" t="s">
        <v>52</v>
      </c>
      <c r="F73" s="35">
        <v>2</v>
      </c>
      <c r="G73" s="35" t="s">
        <v>51</v>
      </c>
      <c r="H73" s="60">
        <v>33522</v>
      </c>
      <c r="I73" s="60">
        <v>33522</v>
      </c>
      <c r="J73" s="35" t="s">
        <v>19</v>
      </c>
      <c r="K73" s="36">
        <v>45869</v>
      </c>
      <c r="L73" s="36">
        <v>45961</v>
      </c>
      <c r="M73" s="84"/>
      <c r="N73" s="84"/>
      <c r="O73" s="84"/>
      <c r="P73" s="35" t="s">
        <v>10</v>
      </c>
      <c r="Q73" s="35" t="s">
        <v>11</v>
      </c>
    </row>
    <row r="74" spans="1:40" s="32" customFormat="1" ht="198.75" customHeight="1" x14ac:dyDescent="0.3">
      <c r="A74" s="119">
        <v>24</v>
      </c>
      <c r="B74" s="35">
        <v>54</v>
      </c>
      <c r="C74" s="35" t="s">
        <v>30</v>
      </c>
      <c r="D74" s="59" t="s">
        <v>703</v>
      </c>
      <c r="E74" s="59" t="s">
        <v>53</v>
      </c>
      <c r="F74" s="35">
        <v>1</v>
      </c>
      <c r="G74" s="35" t="s">
        <v>54</v>
      </c>
      <c r="H74" s="60">
        <v>2000000</v>
      </c>
      <c r="I74" s="60">
        <v>1107185</v>
      </c>
      <c r="J74" s="35" t="s">
        <v>19</v>
      </c>
      <c r="K74" s="36">
        <v>45900</v>
      </c>
      <c r="L74" s="36">
        <v>46022</v>
      </c>
      <c r="M74" s="84"/>
      <c r="N74" s="84"/>
      <c r="O74" s="35"/>
      <c r="P74" s="35" t="s">
        <v>22</v>
      </c>
      <c r="Q74" s="35" t="s">
        <v>55</v>
      </c>
    </row>
    <row r="75" spans="1:40" s="32" customFormat="1" ht="183.6" customHeight="1" x14ac:dyDescent="0.3">
      <c r="A75" s="119">
        <v>25</v>
      </c>
      <c r="B75" s="35">
        <v>55</v>
      </c>
      <c r="C75" s="35" t="s">
        <v>30</v>
      </c>
      <c r="D75" s="59" t="s">
        <v>704</v>
      </c>
      <c r="E75" s="59" t="s">
        <v>56</v>
      </c>
      <c r="F75" s="35">
        <v>4</v>
      </c>
      <c r="G75" s="35" t="s">
        <v>57</v>
      </c>
      <c r="H75" s="60">
        <v>373828</v>
      </c>
      <c r="I75" s="60">
        <v>373828</v>
      </c>
      <c r="J75" s="35" t="s">
        <v>26</v>
      </c>
      <c r="K75" s="36">
        <v>45716</v>
      </c>
      <c r="L75" s="36">
        <v>45869</v>
      </c>
      <c r="M75" s="35"/>
      <c r="N75" s="35"/>
      <c r="O75" s="35"/>
      <c r="P75" s="35" t="s">
        <v>58</v>
      </c>
      <c r="Q75" s="35" t="s">
        <v>11</v>
      </c>
    </row>
    <row r="76" spans="1:40" s="32" customFormat="1" ht="181.8" customHeight="1" x14ac:dyDescent="0.3">
      <c r="A76" s="119">
        <v>1</v>
      </c>
      <c r="B76" s="35">
        <v>56</v>
      </c>
      <c r="C76" s="35" t="s">
        <v>59</v>
      </c>
      <c r="D76" s="59" t="s">
        <v>705</v>
      </c>
      <c r="E76" s="59" t="s">
        <v>612</v>
      </c>
      <c r="F76" s="35">
        <v>12</v>
      </c>
      <c r="G76" s="35" t="s">
        <v>25</v>
      </c>
      <c r="H76" s="60">
        <v>46401</v>
      </c>
      <c r="I76" s="60">
        <v>46401</v>
      </c>
      <c r="J76" s="35" t="s">
        <v>19</v>
      </c>
      <c r="K76" s="36">
        <v>45716</v>
      </c>
      <c r="L76" s="36">
        <v>45777</v>
      </c>
      <c r="M76" s="35"/>
      <c r="N76" s="35"/>
      <c r="O76" s="35"/>
      <c r="P76" s="35" t="s">
        <v>10</v>
      </c>
      <c r="Q76" s="35" t="s">
        <v>475</v>
      </c>
    </row>
    <row r="77" spans="1:40" s="32" customFormat="1" ht="345" customHeight="1" x14ac:dyDescent="0.3">
      <c r="A77" s="119">
        <v>6</v>
      </c>
      <c r="B77" s="35">
        <v>57</v>
      </c>
      <c r="C77" s="35" t="s">
        <v>59</v>
      </c>
      <c r="D77" s="59" t="s">
        <v>706</v>
      </c>
      <c r="E77" s="59" t="s">
        <v>613</v>
      </c>
      <c r="F77" s="35">
        <v>12</v>
      </c>
      <c r="G77" s="35" t="s">
        <v>25</v>
      </c>
      <c r="H77" s="60">
        <v>57756</v>
      </c>
      <c r="I77" s="60">
        <v>57756</v>
      </c>
      <c r="J77" s="35" t="s">
        <v>19</v>
      </c>
      <c r="K77" s="36">
        <v>45900</v>
      </c>
      <c r="L77" s="36">
        <v>45961</v>
      </c>
      <c r="M77" s="35"/>
      <c r="N77" s="35"/>
      <c r="O77" s="35"/>
      <c r="P77" s="35" t="s">
        <v>458</v>
      </c>
      <c r="Q77" s="35" t="s">
        <v>11</v>
      </c>
    </row>
    <row r="78" spans="1:40" s="32" customFormat="1" ht="390" customHeight="1" x14ac:dyDescent="0.3">
      <c r="A78" s="119">
        <v>7</v>
      </c>
      <c r="B78" s="35">
        <v>58</v>
      </c>
      <c r="C78" s="35" t="s">
        <v>59</v>
      </c>
      <c r="D78" s="59" t="s">
        <v>707</v>
      </c>
      <c r="E78" s="59" t="s">
        <v>614</v>
      </c>
      <c r="F78" s="35">
        <v>12</v>
      </c>
      <c r="G78" s="35" t="s">
        <v>25</v>
      </c>
      <c r="H78" s="60">
        <v>76901</v>
      </c>
      <c r="I78" s="60">
        <v>76901</v>
      </c>
      <c r="J78" s="35" t="s">
        <v>19</v>
      </c>
      <c r="K78" s="36">
        <v>45900</v>
      </c>
      <c r="L78" s="36">
        <v>45961</v>
      </c>
      <c r="M78" s="35"/>
      <c r="N78" s="35"/>
      <c r="O78" s="35"/>
      <c r="P78" s="35" t="s">
        <v>458</v>
      </c>
      <c r="Q78" s="35" t="s">
        <v>11</v>
      </c>
    </row>
    <row r="79" spans="1:40" s="32" customFormat="1" ht="350.1" customHeight="1" x14ac:dyDescent="0.3">
      <c r="A79" s="119">
        <v>8</v>
      </c>
      <c r="B79" s="35">
        <v>59</v>
      </c>
      <c r="C79" s="35" t="s">
        <v>59</v>
      </c>
      <c r="D79" s="59" t="s">
        <v>775</v>
      </c>
      <c r="E79" s="59" t="s">
        <v>615</v>
      </c>
      <c r="F79" s="35">
        <v>12</v>
      </c>
      <c r="G79" s="35" t="s">
        <v>25</v>
      </c>
      <c r="H79" s="60">
        <v>35213</v>
      </c>
      <c r="I79" s="60">
        <v>35213</v>
      </c>
      <c r="J79" s="35" t="s">
        <v>19</v>
      </c>
      <c r="K79" s="36">
        <v>45900</v>
      </c>
      <c r="L79" s="36">
        <v>45961</v>
      </c>
      <c r="M79" s="35"/>
      <c r="N79" s="35"/>
      <c r="O79" s="35"/>
      <c r="P79" s="35" t="s">
        <v>458</v>
      </c>
      <c r="Q79" s="35" t="s">
        <v>466</v>
      </c>
    </row>
    <row r="80" spans="1:40" s="32" customFormat="1" ht="365.1" customHeight="1" x14ac:dyDescent="0.3">
      <c r="A80" s="119">
        <v>9</v>
      </c>
      <c r="B80" s="35">
        <v>60</v>
      </c>
      <c r="C80" s="35" t="s">
        <v>59</v>
      </c>
      <c r="D80" s="59" t="s">
        <v>776</v>
      </c>
      <c r="E80" s="59" t="s">
        <v>616</v>
      </c>
      <c r="F80" s="35">
        <v>12</v>
      </c>
      <c r="G80" s="35" t="s">
        <v>25</v>
      </c>
      <c r="H80" s="60">
        <v>35675</v>
      </c>
      <c r="I80" s="60">
        <v>35675</v>
      </c>
      <c r="J80" s="35" t="s">
        <v>19</v>
      </c>
      <c r="K80" s="36">
        <v>45930</v>
      </c>
      <c r="L80" s="36">
        <v>45991</v>
      </c>
      <c r="M80" s="35"/>
      <c r="N80" s="35"/>
      <c r="O80" s="35"/>
      <c r="P80" s="35" t="s">
        <v>508</v>
      </c>
      <c r="Q80" s="35" t="s">
        <v>11</v>
      </c>
    </row>
    <row r="81" spans="1:17" s="32" customFormat="1" ht="210" customHeight="1" x14ac:dyDescent="0.3">
      <c r="A81" s="119">
        <v>11</v>
      </c>
      <c r="B81" s="35">
        <v>61</v>
      </c>
      <c r="C81" s="35" t="s">
        <v>59</v>
      </c>
      <c r="D81" s="59" t="s">
        <v>708</v>
      </c>
      <c r="E81" s="59" t="s">
        <v>509</v>
      </c>
      <c r="F81" s="35">
        <v>12</v>
      </c>
      <c r="G81" s="35" t="s">
        <v>25</v>
      </c>
      <c r="H81" s="60">
        <v>141966</v>
      </c>
      <c r="I81" s="60">
        <v>141966</v>
      </c>
      <c r="J81" s="35" t="s">
        <v>19</v>
      </c>
      <c r="K81" s="36">
        <v>45777</v>
      </c>
      <c r="L81" s="36">
        <v>45838</v>
      </c>
      <c r="M81" s="35"/>
      <c r="N81" s="35"/>
      <c r="O81" s="35"/>
      <c r="P81" s="35" t="s">
        <v>458</v>
      </c>
      <c r="Q81" s="35" t="s">
        <v>405</v>
      </c>
    </row>
    <row r="82" spans="1:17" s="32" customFormat="1" ht="205.2" customHeight="1" x14ac:dyDescent="0.3">
      <c r="A82" s="119">
        <v>12</v>
      </c>
      <c r="B82" s="35">
        <v>62</v>
      </c>
      <c r="C82" s="35" t="s">
        <v>59</v>
      </c>
      <c r="D82" s="59" t="s">
        <v>777</v>
      </c>
      <c r="E82" s="59" t="s">
        <v>510</v>
      </c>
      <c r="F82" s="35">
        <v>12</v>
      </c>
      <c r="G82" s="35" t="s">
        <v>25</v>
      </c>
      <c r="H82" s="60">
        <v>102964</v>
      </c>
      <c r="I82" s="60">
        <v>102964</v>
      </c>
      <c r="J82" s="35" t="s">
        <v>19</v>
      </c>
      <c r="K82" s="36">
        <v>45777</v>
      </c>
      <c r="L82" s="36">
        <v>45838</v>
      </c>
      <c r="M82" s="35"/>
      <c r="N82" s="35"/>
      <c r="O82" s="35"/>
      <c r="P82" s="35" t="s">
        <v>458</v>
      </c>
      <c r="Q82" s="35" t="s">
        <v>405</v>
      </c>
    </row>
    <row r="83" spans="1:17" s="32" customFormat="1" ht="204.9" customHeight="1" x14ac:dyDescent="0.3">
      <c r="A83" s="119">
        <v>13</v>
      </c>
      <c r="B83" s="35">
        <v>63</v>
      </c>
      <c r="C83" s="35" t="s">
        <v>59</v>
      </c>
      <c r="D83" s="59" t="s">
        <v>709</v>
      </c>
      <c r="E83" s="59" t="s">
        <v>511</v>
      </c>
      <c r="F83" s="35">
        <v>12</v>
      </c>
      <c r="G83" s="35" t="s">
        <v>25</v>
      </c>
      <c r="H83" s="60">
        <v>82142</v>
      </c>
      <c r="I83" s="60">
        <v>82142</v>
      </c>
      <c r="J83" s="35" t="s">
        <v>19</v>
      </c>
      <c r="K83" s="36">
        <v>45777</v>
      </c>
      <c r="L83" s="36">
        <v>45838</v>
      </c>
      <c r="M83" s="35"/>
      <c r="N83" s="35"/>
      <c r="O83" s="35"/>
      <c r="P83" s="35" t="s">
        <v>458</v>
      </c>
      <c r="Q83" s="35" t="s">
        <v>405</v>
      </c>
    </row>
    <row r="84" spans="1:17" s="32" customFormat="1" ht="204.9" customHeight="1" x14ac:dyDescent="0.3">
      <c r="A84" s="119">
        <v>14</v>
      </c>
      <c r="B84" s="35">
        <v>64</v>
      </c>
      <c r="C84" s="35" t="s">
        <v>59</v>
      </c>
      <c r="D84" s="59" t="s">
        <v>778</v>
      </c>
      <c r="E84" s="59" t="s">
        <v>512</v>
      </c>
      <c r="F84" s="35">
        <v>12</v>
      </c>
      <c r="G84" s="35" t="s">
        <v>25</v>
      </c>
      <c r="H84" s="60">
        <v>86838</v>
      </c>
      <c r="I84" s="60">
        <v>86838</v>
      </c>
      <c r="J84" s="35" t="s">
        <v>19</v>
      </c>
      <c r="K84" s="36">
        <v>45777</v>
      </c>
      <c r="L84" s="36">
        <v>45838</v>
      </c>
      <c r="M84" s="35"/>
      <c r="N84" s="35"/>
      <c r="O84" s="35"/>
      <c r="P84" s="35" t="s">
        <v>458</v>
      </c>
      <c r="Q84" s="35" t="s">
        <v>405</v>
      </c>
    </row>
    <row r="85" spans="1:17" s="32" customFormat="1" ht="204.9" customHeight="1" x14ac:dyDescent="0.3">
      <c r="A85" s="119">
        <v>15</v>
      </c>
      <c r="B85" s="35">
        <v>65</v>
      </c>
      <c r="C85" s="35" t="s">
        <v>59</v>
      </c>
      <c r="D85" s="59" t="s">
        <v>779</v>
      </c>
      <c r="E85" s="59" t="s">
        <v>527</v>
      </c>
      <c r="F85" s="35">
        <v>12</v>
      </c>
      <c r="G85" s="35" t="s">
        <v>25</v>
      </c>
      <c r="H85" s="60">
        <v>107430</v>
      </c>
      <c r="I85" s="60">
        <v>107430</v>
      </c>
      <c r="J85" s="35" t="s">
        <v>19</v>
      </c>
      <c r="K85" s="36">
        <v>45777</v>
      </c>
      <c r="L85" s="36">
        <v>45838</v>
      </c>
      <c r="M85" s="35"/>
      <c r="N85" s="35"/>
      <c r="O85" s="35"/>
      <c r="P85" s="35" t="s">
        <v>458</v>
      </c>
      <c r="Q85" s="35" t="s">
        <v>405</v>
      </c>
    </row>
    <row r="86" spans="1:17" s="32" customFormat="1" ht="189.9" customHeight="1" x14ac:dyDescent="0.3">
      <c r="A86" s="119">
        <v>16</v>
      </c>
      <c r="B86" s="35">
        <v>66</v>
      </c>
      <c r="C86" s="35" t="s">
        <v>59</v>
      </c>
      <c r="D86" s="59" t="s">
        <v>710</v>
      </c>
      <c r="E86" s="59" t="s">
        <v>528</v>
      </c>
      <c r="F86" s="35">
        <v>12</v>
      </c>
      <c r="G86" s="35" t="s">
        <v>25</v>
      </c>
      <c r="H86" s="60">
        <f>425617+1049.56</f>
        <v>426666.56</v>
      </c>
      <c r="I86" s="60">
        <v>425617</v>
      </c>
      <c r="J86" s="35" t="s">
        <v>19</v>
      </c>
      <c r="K86" s="36">
        <v>45688</v>
      </c>
      <c r="L86" s="36">
        <v>45747</v>
      </c>
      <c r="M86" s="35"/>
      <c r="N86" s="35"/>
      <c r="O86" s="35"/>
      <c r="P86" s="35" t="s">
        <v>458</v>
      </c>
      <c r="Q86" s="35" t="s">
        <v>405</v>
      </c>
    </row>
    <row r="87" spans="1:17" s="32" customFormat="1" ht="345" customHeight="1" x14ac:dyDescent="0.3">
      <c r="A87" s="119">
        <v>19</v>
      </c>
      <c r="B87" s="35">
        <v>67</v>
      </c>
      <c r="C87" s="35" t="s">
        <v>59</v>
      </c>
      <c r="D87" s="59" t="s">
        <v>711</v>
      </c>
      <c r="E87" s="59" t="s">
        <v>617</v>
      </c>
      <c r="F87" s="35">
        <v>12</v>
      </c>
      <c r="G87" s="35" t="s">
        <v>25</v>
      </c>
      <c r="H87" s="60">
        <v>39890</v>
      </c>
      <c r="I87" s="60">
        <v>39890</v>
      </c>
      <c r="J87" s="35" t="s">
        <v>19</v>
      </c>
      <c r="K87" s="36">
        <v>45716</v>
      </c>
      <c r="L87" s="36">
        <v>45777</v>
      </c>
      <c r="M87" s="35"/>
      <c r="N87" s="35"/>
      <c r="O87" s="35"/>
      <c r="P87" s="35" t="s">
        <v>458</v>
      </c>
      <c r="Q87" s="35" t="s">
        <v>45</v>
      </c>
    </row>
    <row r="88" spans="1:17" s="32" customFormat="1" ht="266.39999999999998" customHeight="1" x14ac:dyDescent="0.3">
      <c r="A88" s="119">
        <v>20</v>
      </c>
      <c r="B88" s="35">
        <v>68</v>
      </c>
      <c r="C88" s="35" t="s">
        <v>59</v>
      </c>
      <c r="D88" s="59" t="s">
        <v>712</v>
      </c>
      <c r="E88" s="59" t="s">
        <v>618</v>
      </c>
      <c r="F88" s="35">
        <v>12</v>
      </c>
      <c r="G88" s="35" t="s">
        <v>25</v>
      </c>
      <c r="H88" s="60">
        <v>136725</v>
      </c>
      <c r="I88" s="60">
        <v>136725</v>
      </c>
      <c r="J88" s="35" t="s">
        <v>19</v>
      </c>
      <c r="K88" s="36">
        <v>45688</v>
      </c>
      <c r="L88" s="36">
        <v>45747</v>
      </c>
      <c r="M88" s="35"/>
      <c r="N88" s="35"/>
      <c r="O88" s="35"/>
      <c r="P88" s="35" t="s">
        <v>458</v>
      </c>
      <c r="Q88" s="35" t="s">
        <v>475</v>
      </c>
    </row>
    <row r="89" spans="1:17" s="32" customFormat="1" ht="210" customHeight="1" x14ac:dyDescent="0.3">
      <c r="A89" s="119">
        <v>21</v>
      </c>
      <c r="B89" s="35">
        <v>69</v>
      </c>
      <c r="C89" s="35" t="s">
        <v>59</v>
      </c>
      <c r="D89" s="59" t="s">
        <v>713</v>
      </c>
      <c r="E89" s="59" t="s">
        <v>618</v>
      </c>
      <c r="F89" s="35">
        <v>12</v>
      </c>
      <c r="G89" s="35" t="s">
        <v>25</v>
      </c>
      <c r="H89" s="60">
        <v>165766</v>
      </c>
      <c r="I89" s="60">
        <v>165766</v>
      </c>
      <c r="J89" s="35" t="s">
        <v>19</v>
      </c>
      <c r="K89" s="36">
        <v>45657</v>
      </c>
      <c r="L89" s="36">
        <v>45747</v>
      </c>
      <c r="M89" s="35"/>
      <c r="N89" s="35"/>
      <c r="O89" s="35"/>
      <c r="P89" s="35" t="s">
        <v>458</v>
      </c>
      <c r="Q89" s="35" t="s">
        <v>475</v>
      </c>
    </row>
    <row r="90" spans="1:17" s="32" customFormat="1" ht="189.9" customHeight="1" x14ac:dyDescent="0.3">
      <c r="A90" s="119">
        <v>23</v>
      </c>
      <c r="B90" s="35">
        <v>70</v>
      </c>
      <c r="C90" s="35" t="s">
        <v>59</v>
      </c>
      <c r="D90" s="59" t="s">
        <v>714</v>
      </c>
      <c r="E90" s="59" t="s">
        <v>619</v>
      </c>
      <c r="F90" s="35">
        <v>12</v>
      </c>
      <c r="G90" s="35" t="s">
        <v>25</v>
      </c>
      <c r="H90" s="60">
        <v>572910</v>
      </c>
      <c r="I90" s="60">
        <v>572910</v>
      </c>
      <c r="J90" s="35" t="s">
        <v>19</v>
      </c>
      <c r="K90" s="36">
        <v>45777</v>
      </c>
      <c r="L90" s="36">
        <v>45838</v>
      </c>
      <c r="M90" s="35"/>
      <c r="N90" s="35"/>
      <c r="O90" s="35"/>
      <c r="P90" s="35" t="s">
        <v>458</v>
      </c>
      <c r="Q90" s="35" t="s">
        <v>459</v>
      </c>
    </row>
    <row r="91" spans="1:17" s="32" customFormat="1" ht="210" customHeight="1" x14ac:dyDescent="0.3">
      <c r="A91" s="119">
        <v>29</v>
      </c>
      <c r="B91" s="35">
        <v>71</v>
      </c>
      <c r="C91" s="35" t="s">
        <v>59</v>
      </c>
      <c r="D91" s="59" t="s">
        <v>715</v>
      </c>
      <c r="E91" s="59" t="s">
        <v>529</v>
      </c>
      <c r="F91" s="35">
        <v>12</v>
      </c>
      <c r="G91" s="35" t="s">
        <v>25</v>
      </c>
      <c r="H91" s="60">
        <v>98605</v>
      </c>
      <c r="I91" s="60">
        <v>98605</v>
      </c>
      <c r="J91" s="35" t="s">
        <v>19</v>
      </c>
      <c r="K91" s="36">
        <v>45777</v>
      </c>
      <c r="L91" s="36">
        <v>45838</v>
      </c>
      <c r="M91" s="35"/>
      <c r="N91" s="35"/>
      <c r="O91" s="35"/>
      <c r="P91" s="35" t="s">
        <v>458</v>
      </c>
      <c r="Q91" s="35" t="s">
        <v>457</v>
      </c>
    </row>
    <row r="92" spans="1:17" s="32" customFormat="1" ht="195" customHeight="1" x14ac:dyDescent="0.3">
      <c r="A92" s="119">
        <v>30</v>
      </c>
      <c r="B92" s="35">
        <v>72</v>
      </c>
      <c r="C92" s="35" t="s">
        <v>59</v>
      </c>
      <c r="D92" s="59" t="s">
        <v>716</v>
      </c>
      <c r="E92" s="59" t="s">
        <v>620</v>
      </c>
      <c r="F92" s="35">
        <v>12</v>
      </c>
      <c r="G92" s="35" t="s">
        <v>25</v>
      </c>
      <c r="H92" s="60">
        <v>92977</v>
      </c>
      <c r="I92" s="60">
        <v>92977</v>
      </c>
      <c r="J92" s="35" t="s">
        <v>19</v>
      </c>
      <c r="K92" s="36">
        <v>45777</v>
      </c>
      <c r="L92" s="36">
        <v>45838</v>
      </c>
      <c r="M92" s="35"/>
      <c r="N92" s="35"/>
      <c r="O92" s="35"/>
      <c r="P92" s="35" t="s">
        <v>458</v>
      </c>
      <c r="Q92" s="35" t="s">
        <v>457</v>
      </c>
    </row>
    <row r="93" spans="1:17" s="32" customFormat="1" ht="105" customHeight="1" x14ac:dyDescent="0.3">
      <c r="A93" s="119">
        <v>31</v>
      </c>
      <c r="B93" s="35">
        <v>73</v>
      </c>
      <c r="C93" s="35" t="s">
        <v>59</v>
      </c>
      <c r="D93" s="59" t="s">
        <v>717</v>
      </c>
      <c r="E93" s="59" t="s">
        <v>621</v>
      </c>
      <c r="F93" s="35">
        <v>12</v>
      </c>
      <c r="G93" s="35" t="s">
        <v>25</v>
      </c>
      <c r="H93" s="60">
        <v>309368</v>
      </c>
      <c r="I93" s="60">
        <v>309368</v>
      </c>
      <c r="J93" s="35" t="s">
        <v>19</v>
      </c>
      <c r="K93" s="36">
        <v>45657</v>
      </c>
      <c r="L93" s="36">
        <v>45688</v>
      </c>
      <c r="M93" s="35"/>
      <c r="N93" s="35"/>
      <c r="O93" s="35"/>
      <c r="P93" s="35" t="s">
        <v>508</v>
      </c>
      <c r="Q93" s="35" t="s">
        <v>475</v>
      </c>
    </row>
    <row r="94" spans="1:17" s="32" customFormat="1" ht="105" customHeight="1" x14ac:dyDescent="0.3">
      <c r="A94" s="119">
        <v>33</v>
      </c>
      <c r="B94" s="35">
        <v>74</v>
      </c>
      <c r="C94" s="35" t="s">
        <v>59</v>
      </c>
      <c r="D94" s="59" t="s">
        <v>718</v>
      </c>
      <c r="E94" s="59" t="s">
        <v>621</v>
      </c>
      <c r="F94" s="35">
        <v>12</v>
      </c>
      <c r="G94" s="35" t="s">
        <v>25</v>
      </c>
      <c r="H94" s="60">
        <v>18744</v>
      </c>
      <c r="I94" s="60">
        <v>18744</v>
      </c>
      <c r="J94" s="35" t="s">
        <v>19</v>
      </c>
      <c r="K94" s="36">
        <v>45657</v>
      </c>
      <c r="L94" s="36">
        <v>45688</v>
      </c>
      <c r="M94" s="35"/>
      <c r="N94" s="35"/>
      <c r="O94" s="35"/>
      <c r="P94" s="35" t="s">
        <v>458</v>
      </c>
      <c r="Q94" s="35" t="s">
        <v>475</v>
      </c>
    </row>
    <row r="95" spans="1:17" s="32" customFormat="1" ht="120" customHeight="1" x14ac:dyDescent="0.3">
      <c r="A95" s="119">
        <v>34</v>
      </c>
      <c r="B95" s="35">
        <v>75</v>
      </c>
      <c r="C95" s="35" t="s">
        <v>59</v>
      </c>
      <c r="D95" s="59" t="s">
        <v>719</v>
      </c>
      <c r="E95" s="59" t="s">
        <v>621</v>
      </c>
      <c r="F95" s="35">
        <v>12</v>
      </c>
      <c r="G95" s="35" t="s">
        <v>25</v>
      </c>
      <c r="H95" s="60">
        <v>16442</v>
      </c>
      <c r="I95" s="60">
        <v>16442</v>
      </c>
      <c r="J95" s="35" t="s">
        <v>19</v>
      </c>
      <c r="K95" s="36">
        <v>45657</v>
      </c>
      <c r="L95" s="36">
        <v>45688</v>
      </c>
      <c r="M95" s="35"/>
      <c r="N95" s="35"/>
      <c r="O95" s="35"/>
      <c r="P95" s="35" t="s">
        <v>458</v>
      </c>
      <c r="Q95" s="35" t="s">
        <v>475</v>
      </c>
    </row>
    <row r="96" spans="1:17" s="32" customFormat="1" ht="186.6" customHeight="1" x14ac:dyDescent="0.3">
      <c r="A96" s="119">
        <v>1</v>
      </c>
      <c r="B96" s="35">
        <v>76</v>
      </c>
      <c r="C96" s="35" t="s">
        <v>60</v>
      </c>
      <c r="D96" s="75" t="s">
        <v>720</v>
      </c>
      <c r="E96" s="76" t="s">
        <v>513</v>
      </c>
      <c r="F96" s="77">
        <v>1</v>
      </c>
      <c r="G96" s="77" t="s">
        <v>16</v>
      </c>
      <c r="H96" s="85">
        <f>209020-149020</f>
        <v>60000</v>
      </c>
      <c r="I96" s="85">
        <f>209020-149020</f>
        <v>60000</v>
      </c>
      <c r="J96" s="35" t="s">
        <v>19</v>
      </c>
      <c r="K96" s="36"/>
      <c r="L96" s="36"/>
      <c r="M96" s="35"/>
      <c r="N96" s="35"/>
      <c r="O96" s="35"/>
      <c r="P96" s="77" t="s">
        <v>58</v>
      </c>
      <c r="Q96" s="77" t="s">
        <v>530</v>
      </c>
    </row>
    <row r="97" spans="1:17" s="32" customFormat="1" ht="186.6" customHeight="1" x14ac:dyDescent="0.3">
      <c r="A97" s="119">
        <v>2</v>
      </c>
      <c r="B97" s="35">
        <v>77</v>
      </c>
      <c r="C97" s="35" t="s">
        <v>60</v>
      </c>
      <c r="D97" s="75" t="s">
        <v>721</v>
      </c>
      <c r="E97" s="76" t="s">
        <v>513</v>
      </c>
      <c r="F97" s="77">
        <v>1</v>
      </c>
      <c r="G97" s="77" t="s">
        <v>16</v>
      </c>
      <c r="H97" s="78">
        <v>15677</v>
      </c>
      <c r="I97" s="78">
        <v>15677</v>
      </c>
      <c r="J97" s="35" t="s">
        <v>19</v>
      </c>
      <c r="K97" s="36"/>
      <c r="L97" s="36"/>
      <c r="M97" s="35"/>
      <c r="N97" s="35"/>
      <c r="O97" s="35"/>
      <c r="P97" s="77" t="s">
        <v>58</v>
      </c>
      <c r="Q97" s="77" t="s">
        <v>530</v>
      </c>
    </row>
    <row r="98" spans="1:17" s="32" customFormat="1" ht="186.6" customHeight="1" x14ac:dyDescent="0.3">
      <c r="A98" s="119">
        <v>3</v>
      </c>
      <c r="B98" s="35">
        <v>78</v>
      </c>
      <c r="C98" s="35" t="s">
        <v>60</v>
      </c>
      <c r="D98" s="75" t="s">
        <v>722</v>
      </c>
      <c r="E98" s="76" t="s">
        <v>513</v>
      </c>
      <c r="F98" s="77">
        <v>1</v>
      </c>
      <c r="G98" s="77" t="s">
        <v>16</v>
      </c>
      <c r="H98" s="85">
        <v>15000</v>
      </c>
      <c r="I98" s="85">
        <v>15000</v>
      </c>
      <c r="J98" s="35" t="s">
        <v>26</v>
      </c>
      <c r="K98" s="36"/>
      <c r="L98" s="36"/>
      <c r="M98" s="35"/>
      <c r="N98" s="35"/>
      <c r="O98" s="35"/>
      <c r="P98" s="77" t="s">
        <v>58</v>
      </c>
      <c r="Q98" s="77" t="s">
        <v>405</v>
      </c>
    </row>
    <row r="99" spans="1:17" s="32" customFormat="1" ht="186.6" customHeight="1" x14ac:dyDescent="0.3">
      <c r="A99" s="119">
        <v>4</v>
      </c>
      <c r="B99" s="35">
        <v>79</v>
      </c>
      <c r="C99" s="35" t="s">
        <v>60</v>
      </c>
      <c r="D99" s="75" t="s">
        <v>723</v>
      </c>
      <c r="E99" s="76" t="s">
        <v>513</v>
      </c>
      <c r="F99" s="77">
        <v>1</v>
      </c>
      <c r="G99" s="77" t="s">
        <v>16</v>
      </c>
      <c r="H99" s="78">
        <v>125412</v>
      </c>
      <c r="I99" s="78">
        <v>125412</v>
      </c>
      <c r="J99" s="35" t="s">
        <v>19</v>
      </c>
      <c r="K99" s="36"/>
      <c r="L99" s="36"/>
      <c r="M99" s="35"/>
      <c r="N99" s="35"/>
      <c r="O99" s="35"/>
      <c r="P99" s="77" t="s">
        <v>58</v>
      </c>
      <c r="Q99" s="77" t="s">
        <v>530</v>
      </c>
    </row>
    <row r="100" spans="1:17" s="32" customFormat="1" ht="186.6" customHeight="1" x14ac:dyDescent="0.3">
      <c r="A100" s="119">
        <v>5</v>
      </c>
      <c r="B100" s="35">
        <v>80</v>
      </c>
      <c r="C100" s="35" t="s">
        <v>60</v>
      </c>
      <c r="D100" s="75" t="s">
        <v>724</v>
      </c>
      <c r="E100" s="76" t="s">
        <v>513</v>
      </c>
      <c r="F100" s="77">
        <v>1</v>
      </c>
      <c r="G100" s="77" t="s">
        <v>16</v>
      </c>
      <c r="H100" s="78">
        <v>504415</v>
      </c>
      <c r="I100" s="78">
        <v>504415</v>
      </c>
      <c r="J100" s="35" t="s">
        <v>19</v>
      </c>
      <c r="K100" s="36"/>
      <c r="L100" s="36"/>
      <c r="M100" s="35"/>
      <c r="N100" s="35"/>
      <c r="O100" s="35"/>
      <c r="P100" s="77" t="s">
        <v>58</v>
      </c>
      <c r="Q100" s="77" t="s">
        <v>530</v>
      </c>
    </row>
    <row r="101" spans="1:17" s="32" customFormat="1" ht="186.6" customHeight="1" x14ac:dyDescent="0.3">
      <c r="A101" s="119">
        <v>6</v>
      </c>
      <c r="B101" s="35">
        <v>81</v>
      </c>
      <c r="C101" s="35" t="s">
        <v>60</v>
      </c>
      <c r="D101" s="75" t="s">
        <v>725</v>
      </c>
      <c r="E101" s="76" t="s">
        <v>513</v>
      </c>
      <c r="F101" s="77">
        <v>1</v>
      </c>
      <c r="G101" s="77" t="s">
        <v>16</v>
      </c>
      <c r="H101" s="78">
        <v>30000</v>
      </c>
      <c r="I101" s="85">
        <v>15000</v>
      </c>
      <c r="J101" s="35" t="s">
        <v>26</v>
      </c>
      <c r="K101" s="36"/>
      <c r="L101" s="36"/>
      <c r="M101" s="35"/>
      <c r="N101" s="35"/>
      <c r="O101" s="35"/>
      <c r="P101" s="77" t="s">
        <v>58</v>
      </c>
      <c r="Q101" s="77" t="s">
        <v>405</v>
      </c>
    </row>
    <row r="102" spans="1:17" s="32" customFormat="1" ht="100.2" customHeight="1" x14ac:dyDescent="0.3">
      <c r="A102" s="121">
        <v>8</v>
      </c>
      <c r="B102" s="35">
        <v>82</v>
      </c>
      <c r="C102" s="35" t="s">
        <v>61</v>
      </c>
      <c r="D102" s="75" t="s">
        <v>726</v>
      </c>
      <c r="E102" s="76" t="s">
        <v>514</v>
      </c>
      <c r="F102" s="77">
        <v>1</v>
      </c>
      <c r="G102" s="77" t="s">
        <v>407</v>
      </c>
      <c r="H102" s="78">
        <v>20900</v>
      </c>
      <c r="I102" s="78">
        <v>20903</v>
      </c>
      <c r="J102" s="35" t="s">
        <v>9</v>
      </c>
      <c r="K102" s="36">
        <v>45626</v>
      </c>
      <c r="L102" s="36">
        <v>45688</v>
      </c>
      <c r="M102" s="35"/>
      <c r="N102" s="35"/>
      <c r="O102" s="35"/>
      <c r="P102" s="77" t="s">
        <v>58</v>
      </c>
      <c r="Q102" s="77" t="s">
        <v>531</v>
      </c>
    </row>
    <row r="103" spans="1:17" s="32" customFormat="1" ht="100.2" customHeight="1" x14ac:dyDescent="0.3">
      <c r="A103" s="121">
        <v>9</v>
      </c>
      <c r="B103" s="35">
        <v>83</v>
      </c>
      <c r="C103" s="35" t="s">
        <v>61</v>
      </c>
      <c r="D103" s="75" t="s">
        <v>727</v>
      </c>
      <c r="E103" s="76" t="s">
        <v>514</v>
      </c>
      <c r="F103" s="77">
        <v>1</v>
      </c>
      <c r="G103" s="77" t="s">
        <v>407</v>
      </c>
      <c r="H103" s="78">
        <v>4800</v>
      </c>
      <c r="I103" s="78">
        <v>4808</v>
      </c>
      <c r="J103" s="35" t="s">
        <v>9</v>
      </c>
      <c r="K103" s="36">
        <v>45777</v>
      </c>
      <c r="L103" s="36">
        <v>45838</v>
      </c>
      <c r="M103" s="35"/>
      <c r="N103" s="35"/>
      <c r="O103" s="35"/>
      <c r="P103" s="77" t="s">
        <v>58</v>
      </c>
      <c r="Q103" s="77" t="s">
        <v>531</v>
      </c>
    </row>
    <row r="104" spans="1:17" s="32" customFormat="1" ht="100.2" customHeight="1" x14ac:dyDescent="0.3">
      <c r="A104" s="121">
        <v>10</v>
      </c>
      <c r="B104" s="35">
        <v>84</v>
      </c>
      <c r="C104" s="35" t="s">
        <v>61</v>
      </c>
      <c r="D104" s="75" t="s">
        <v>728</v>
      </c>
      <c r="E104" s="76" t="s">
        <v>514</v>
      </c>
      <c r="F104" s="77">
        <v>1</v>
      </c>
      <c r="G104" s="77" t="s">
        <v>407</v>
      </c>
      <c r="H104" s="78">
        <v>26000</v>
      </c>
      <c r="I104" s="78">
        <v>26128</v>
      </c>
      <c r="J104" s="35" t="s">
        <v>9</v>
      </c>
      <c r="K104" s="36">
        <v>45838</v>
      </c>
      <c r="L104" s="36">
        <v>45900</v>
      </c>
      <c r="M104" s="35"/>
      <c r="N104" s="35"/>
      <c r="O104" s="35"/>
      <c r="P104" s="77" t="s">
        <v>58</v>
      </c>
      <c r="Q104" s="77" t="s">
        <v>531</v>
      </c>
    </row>
    <row r="105" spans="1:17" s="32" customFormat="1" ht="100.2" customHeight="1" x14ac:dyDescent="0.3">
      <c r="A105" s="121">
        <v>11</v>
      </c>
      <c r="B105" s="35">
        <v>85</v>
      </c>
      <c r="C105" s="35" t="s">
        <v>61</v>
      </c>
      <c r="D105" s="75" t="s">
        <v>515</v>
      </c>
      <c r="E105" s="76" t="s">
        <v>514</v>
      </c>
      <c r="F105" s="77">
        <v>1</v>
      </c>
      <c r="G105" s="77" t="s">
        <v>407</v>
      </c>
      <c r="H105" s="78">
        <v>73000</v>
      </c>
      <c r="I105" s="78">
        <v>73157</v>
      </c>
      <c r="J105" s="35" t="s">
        <v>9</v>
      </c>
      <c r="K105" s="36">
        <v>45961</v>
      </c>
      <c r="L105" s="36">
        <v>46022</v>
      </c>
      <c r="M105" s="35"/>
      <c r="N105" s="35"/>
      <c r="O105" s="35"/>
      <c r="P105" s="77" t="s">
        <v>58</v>
      </c>
      <c r="Q105" s="77" t="s">
        <v>531</v>
      </c>
    </row>
    <row r="106" spans="1:17" s="32" customFormat="1" ht="100.2" customHeight="1" x14ac:dyDescent="0.3">
      <c r="A106" s="121">
        <v>12</v>
      </c>
      <c r="B106" s="35">
        <v>86</v>
      </c>
      <c r="C106" s="35" t="s">
        <v>61</v>
      </c>
      <c r="D106" s="75" t="s">
        <v>729</v>
      </c>
      <c r="E106" s="76" t="s">
        <v>514</v>
      </c>
      <c r="F106" s="77">
        <v>1</v>
      </c>
      <c r="G106" s="77" t="s">
        <v>407</v>
      </c>
      <c r="H106" s="78">
        <v>1400</v>
      </c>
      <c r="I106" s="78">
        <v>1411</v>
      </c>
      <c r="J106" s="35" t="s">
        <v>9</v>
      </c>
      <c r="K106" s="36">
        <v>45808</v>
      </c>
      <c r="L106" s="36">
        <v>45869</v>
      </c>
      <c r="M106" s="35"/>
      <c r="N106" s="35"/>
      <c r="O106" s="35"/>
      <c r="P106" s="77" t="s">
        <v>58</v>
      </c>
      <c r="Q106" s="77" t="s">
        <v>531</v>
      </c>
    </row>
    <row r="107" spans="1:17" s="32" customFormat="1" ht="104.4" customHeight="1" x14ac:dyDescent="0.3">
      <c r="A107" s="121">
        <v>13</v>
      </c>
      <c r="B107" s="35">
        <v>87</v>
      </c>
      <c r="C107" s="35" t="s">
        <v>61</v>
      </c>
      <c r="D107" s="75" t="s">
        <v>730</v>
      </c>
      <c r="E107" s="76" t="s">
        <v>514</v>
      </c>
      <c r="F107" s="77">
        <v>1</v>
      </c>
      <c r="G107" s="77" t="s">
        <v>407</v>
      </c>
      <c r="H107" s="78">
        <v>3300</v>
      </c>
      <c r="I107" s="78">
        <v>3300</v>
      </c>
      <c r="J107" s="35" t="s">
        <v>9</v>
      </c>
      <c r="K107" s="36">
        <v>45838</v>
      </c>
      <c r="L107" s="36">
        <v>45900</v>
      </c>
      <c r="M107" s="35"/>
      <c r="N107" s="35"/>
      <c r="O107" s="35"/>
      <c r="P107" s="77" t="s">
        <v>58</v>
      </c>
      <c r="Q107" s="77" t="s">
        <v>531</v>
      </c>
    </row>
    <row r="108" spans="1:17" s="32" customFormat="1" ht="104.4" customHeight="1" x14ac:dyDescent="0.3">
      <c r="A108" s="121">
        <v>14</v>
      </c>
      <c r="B108" s="35">
        <v>88</v>
      </c>
      <c r="C108" s="35" t="s">
        <v>61</v>
      </c>
      <c r="D108" s="207" t="s">
        <v>1037</v>
      </c>
      <c r="E108" s="208" t="s">
        <v>514</v>
      </c>
      <c r="F108" s="209">
        <v>1</v>
      </c>
      <c r="G108" s="209" t="s">
        <v>407</v>
      </c>
      <c r="H108" s="210">
        <v>2300</v>
      </c>
      <c r="I108" s="78">
        <v>2300</v>
      </c>
      <c r="J108" s="35" t="s">
        <v>9</v>
      </c>
      <c r="K108" s="36">
        <v>45777</v>
      </c>
      <c r="L108" s="36">
        <v>45838</v>
      </c>
      <c r="M108" s="35"/>
      <c r="N108" s="35"/>
      <c r="O108" s="35"/>
      <c r="P108" s="77" t="s">
        <v>58</v>
      </c>
      <c r="Q108" s="77" t="s">
        <v>531</v>
      </c>
    </row>
    <row r="109" spans="1:17" s="32" customFormat="1" ht="104.4" customHeight="1" x14ac:dyDescent="0.3">
      <c r="A109" s="121">
        <v>15</v>
      </c>
      <c r="B109" s="35">
        <v>89</v>
      </c>
      <c r="C109" s="35" t="s">
        <v>61</v>
      </c>
      <c r="D109" s="75" t="s">
        <v>731</v>
      </c>
      <c r="E109" s="76" t="s">
        <v>514</v>
      </c>
      <c r="F109" s="77">
        <v>1</v>
      </c>
      <c r="G109" s="77" t="s">
        <v>407</v>
      </c>
      <c r="H109" s="78">
        <v>1400</v>
      </c>
      <c r="I109" s="78">
        <v>1411</v>
      </c>
      <c r="J109" s="35" t="s">
        <v>9</v>
      </c>
      <c r="K109" s="36">
        <v>45961</v>
      </c>
      <c r="L109" s="36">
        <v>46022</v>
      </c>
      <c r="M109" s="35"/>
      <c r="N109" s="35"/>
      <c r="O109" s="35"/>
      <c r="P109" s="77" t="s">
        <v>58</v>
      </c>
      <c r="Q109" s="77" t="s">
        <v>531</v>
      </c>
    </row>
    <row r="110" spans="1:17" s="32" customFormat="1" ht="104.4" customHeight="1" x14ac:dyDescent="0.3">
      <c r="A110" s="121">
        <v>16</v>
      </c>
      <c r="B110" s="35">
        <v>90</v>
      </c>
      <c r="C110" s="35" t="s">
        <v>61</v>
      </c>
      <c r="D110" s="75" t="s">
        <v>732</v>
      </c>
      <c r="E110" s="76" t="s">
        <v>514</v>
      </c>
      <c r="F110" s="77">
        <v>1</v>
      </c>
      <c r="G110" s="77" t="s">
        <v>407</v>
      </c>
      <c r="H110" s="78">
        <v>31300</v>
      </c>
      <c r="I110" s="78">
        <v>31353</v>
      </c>
      <c r="J110" s="35" t="s">
        <v>9</v>
      </c>
      <c r="K110" s="36">
        <v>45869</v>
      </c>
      <c r="L110" s="36">
        <v>45930</v>
      </c>
      <c r="M110" s="35"/>
      <c r="N110" s="35"/>
      <c r="O110" s="35"/>
      <c r="P110" s="77" t="s">
        <v>58</v>
      </c>
      <c r="Q110" s="77" t="s">
        <v>531</v>
      </c>
    </row>
    <row r="111" spans="1:17" s="32" customFormat="1" ht="104.4" customHeight="1" x14ac:dyDescent="0.3">
      <c r="A111" s="121">
        <v>17</v>
      </c>
      <c r="B111" s="35">
        <v>91</v>
      </c>
      <c r="C111" s="35" t="s">
        <v>61</v>
      </c>
      <c r="D111" s="75" t="s">
        <v>733</v>
      </c>
      <c r="E111" s="76" t="s">
        <v>514</v>
      </c>
      <c r="F111" s="77">
        <v>1</v>
      </c>
      <c r="G111" s="77" t="s">
        <v>407</v>
      </c>
      <c r="H111" s="78">
        <v>62700</v>
      </c>
      <c r="I111" s="78">
        <v>62706</v>
      </c>
      <c r="J111" s="35" t="s">
        <v>9</v>
      </c>
      <c r="K111" s="36">
        <v>45869</v>
      </c>
      <c r="L111" s="36">
        <v>45930</v>
      </c>
      <c r="M111" s="35"/>
      <c r="N111" s="35"/>
      <c r="O111" s="77"/>
      <c r="P111" s="77" t="s">
        <v>58</v>
      </c>
      <c r="Q111" s="77" t="s">
        <v>531</v>
      </c>
    </row>
    <row r="112" spans="1:17" s="32" customFormat="1" ht="104.4" customHeight="1" x14ac:dyDescent="0.3">
      <c r="A112" s="121">
        <v>18</v>
      </c>
      <c r="B112" s="35">
        <v>92</v>
      </c>
      <c r="C112" s="35" t="s">
        <v>61</v>
      </c>
      <c r="D112" s="75" t="s">
        <v>734</v>
      </c>
      <c r="E112" s="76" t="s">
        <v>514</v>
      </c>
      <c r="F112" s="77">
        <v>1</v>
      </c>
      <c r="G112" s="77" t="s">
        <v>16</v>
      </c>
      <c r="H112" s="78">
        <v>20000</v>
      </c>
      <c r="I112" s="78">
        <v>20903</v>
      </c>
      <c r="J112" s="35" t="s">
        <v>9</v>
      </c>
      <c r="K112" s="36">
        <v>45869</v>
      </c>
      <c r="L112" s="36">
        <v>45961</v>
      </c>
      <c r="M112" s="35" t="s">
        <v>28</v>
      </c>
      <c r="N112" s="35" t="s">
        <v>91</v>
      </c>
      <c r="O112" s="77" t="s">
        <v>811</v>
      </c>
      <c r="P112" s="77" t="s">
        <v>58</v>
      </c>
      <c r="Q112" s="77" t="s">
        <v>531</v>
      </c>
    </row>
    <row r="113" spans="1:17" s="32" customFormat="1" ht="111.6" customHeight="1" x14ac:dyDescent="0.3">
      <c r="A113" s="121">
        <v>19</v>
      </c>
      <c r="B113" s="35">
        <v>93</v>
      </c>
      <c r="C113" s="35" t="s">
        <v>61</v>
      </c>
      <c r="D113" s="75" t="s">
        <v>516</v>
      </c>
      <c r="E113" s="76" t="s">
        <v>517</v>
      </c>
      <c r="F113" s="77">
        <v>1</v>
      </c>
      <c r="G113" s="77" t="s">
        <v>407</v>
      </c>
      <c r="H113" s="78">
        <v>1100</v>
      </c>
      <c r="I113" s="78">
        <v>1046</v>
      </c>
      <c r="J113" s="35" t="s">
        <v>26</v>
      </c>
      <c r="K113" s="36">
        <v>45900</v>
      </c>
      <c r="L113" s="36">
        <v>45961</v>
      </c>
      <c r="M113" s="35"/>
      <c r="N113" s="35"/>
      <c r="O113" s="77"/>
      <c r="P113" s="77" t="s">
        <v>58</v>
      </c>
      <c r="Q113" s="77" t="s">
        <v>531</v>
      </c>
    </row>
    <row r="114" spans="1:17" s="32" customFormat="1" ht="111.6" customHeight="1" x14ac:dyDescent="0.3">
      <c r="A114" s="121">
        <v>20</v>
      </c>
      <c r="B114" s="35">
        <v>94</v>
      </c>
      <c r="C114" s="35" t="s">
        <v>61</v>
      </c>
      <c r="D114" s="75" t="s">
        <v>518</v>
      </c>
      <c r="E114" s="76" t="s">
        <v>514</v>
      </c>
      <c r="F114" s="77">
        <v>1</v>
      </c>
      <c r="G114" s="77" t="s">
        <v>407</v>
      </c>
      <c r="H114" s="78">
        <v>10450</v>
      </c>
      <c r="I114" s="78">
        <v>10451</v>
      </c>
      <c r="J114" s="35" t="s">
        <v>9</v>
      </c>
      <c r="K114" s="36">
        <v>45716</v>
      </c>
      <c r="L114" s="36">
        <v>45777</v>
      </c>
      <c r="M114" s="35"/>
      <c r="N114" s="35"/>
      <c r="O114" s="77"/>
      <c r="P114" s="77" t="s">
        <v>58</v>
      </c>
      <c r="Q114" s="77" t="s">
        <v>531</v>
      </c>
    </row>
    <row r="115" spans="1:17" s="32" customFormat="1" ht="111.6" customHeight="1" x14ac:dyDescent="0.3">
      <c r="A115" s="121">
        <v>21</v>
      </c>
      <c r="B115" s="35">
        <v>95</v>
      </c>
      <c r="C115" s="35" t="s">
        <v>61</v>
      </c>
      <c r="D115" s="75" t="s">
        <v>519</v>
      </c>
      <c r="E115" s="76" t="s">
        <v>517</v>
      </c>
      <c r="F115" s="77">
        <v>1</v>
      </c>
      <c r="G115" s="77" t="s">
        <v>407</v>
      </c>
      <c r="H115" s="78">
        <v>470</v>
      </c>
      <c r="I115" s="78">
        <v>471</v>
      </c>
      <c r="J115" s="35" t="s">
        <v>9</v>
      </c>
      <c r="K115" s="36">
        <v>45900</v>
      </c>
      <c r="L115" s="36">
        <v>45961</v>
      </c>
      <c r="M115" s="35"/>
      <c r="N115" s="35"/>
      <c r="O115" s="35"/>
      <c r="P115" s="77" t="s">
        <v>58</v>
      </c>
      <c r="Q115" s="77" t="s">
        <v>531</v>
      </c>
    </row>
    <row r="116" spans="1:17" s="32" customFormat="1" ht="111.6" customHeight="1" x14ac:dyDescent="0.3">
      <c r="A116" s="121">
        <v>22</v>
      </c>
      <c r="B116" s="35">
        <v>96</v>
      </c>
      <c r="C116" s="35" t="s">
        <v>61</v>
      </c>
      <c r="D116" s="75" t="s">
        <v>520</v>
      </c>
      <c r="E116" s="76" t="s">
        <v>517</v>
      </c>
      <c r="F116" s="77">
        <v>1</v>
      </c>
      <c r="G116" s="77" t="s">
        <v>407</v>
      </c>
      <c r="H116" s="78">
        <v>1300</v>
      </c>
      <c r="I116" s="78">
        <v>1359</v>
      </c>
      <c r="J116" s="35" t="s">
        <v>9</v>
      </c>
      <c r="K116" s="36">
        <v>45900</v>
      </c>
      <c r="L116" s="36">
        <v>45961</v>
      </c>
      <c r="M116" s="35"/>
      <c r="N116" s="35"/>
      <c r="O116" s="35"/>
      <c r="P116" s="77" t="s">
        <v>58</v>
      </c>
      <c r="Q116" s="77" t="s">
        <v>531</v>
      </c>
    </row>
    <row r="117" spans="1:17" s="32" customFormat="1" ht="111.6" customHeight="1" x14ac:dyDescent="0.3">
      <c r="A117" s="121">
        <v>23</v>
      </c>
      <c r="B117" s="35">
        <v>97</v>
      </c>
      <c r="C117" s="35" t="s">
        <v>61</v>
      </c>
      <c r="D117" s="75" t="s">
        <v>521</v>
      </c>
      <c r="E117" s="76" t="s">
        <v>517</v>
      </c>
      <c r="F117" s="77">
        <v>1</v>
      </c>
      <c r="G117" s="77" t="s">
        <v>407</v>
      </c>
      <c r="H117" s="78">
        <v>470</v>
      </c>
      <c r="I117" s="78">
        <v>471</v>
      </c>
      <c r="J117" s="35" t="s">
        <v>9</v>
      </c>
      <c r="K117" s="36">
        <v>45900</v>
      </c>
      <c r="L117" s="36">
        <v>45961</v>
      </c>
      <c r="M117" s="35"/>
      <c r="N117" s="35"/>
      <c r="O117" s="35"/>
      <c r="P117" s="77" t="s">
        <v>58</v>
      </c>
      <c r="Q117" s="77" t="s">
        <v>531</v>
      </c>
    </row>
    <row r="118" spans="1:17" s="32" customFormat="1" ht="113.4" customHeight="1" x14ac:dyDescent="0.3">
      <c r="A118" s="121">
        <v>30</v>
      </c>
      <c r="B118" s="35">
        <v>98</v>
      </c>
      <c r="C118" s="35" t="s">
        <v>61</v>
      </c>
      <c r="D118" s="76" t="s">
        <v>522</v>
      </c>
      <c r="E118" s="76" t="s">
        <v>517</v>
      </c>
      <c r="F118" s="77">
        <v>1</v>
      </c>
      <c r="G118" s="77" t="s">
        <v>407</v>
      </c>
      <c r="H118" s="78">
        <v>2300</v>
      </c>
      <c r="I118" s="78">
        <v>2300</v>
      </c>
      <c r="J118" s="35" t="s">
        <v>9</v>
      </c>
      <c r="K118" s="36">
        <v>45900</v>
      </c>
      <c r="L118" s="36">
        <v>45961</v>
      </c>
      <c r="M118" s="35"/>
      <c r="N118" s="35"/>
      <c r="O118" s="35"/>
      <c r="P118" s="77" t="s">
        <v>58</v>
      </c>
      <c r="Q118" s="77" t="s">
        <v>531</v>
      </c>
    </row>
    <row r="119" spans="1:17" s="32" customFormat="1" ht="113.4" customHeight="1" x14ac:dyDescent="0.3">
      <c r="A119" s="121">
        <v>31</v>
      </c>
      <c r="B119" s="35">
        <v>99</v>
      </c>
      <c r="C119" s="35" t="s">
        <v>61</v>
      </c>
      <c r="D119" s="76" t="s">
        <v>523</v>
      </c>
      <c r="E119" s="76" t="s">
        <v>514</v>
      </c>
      <c r="F119" s="77">
        <v>1</v>
      </c>
      <c r="G119" s="77" t="s">
        <v>407</v>
      </c>
      <c r="H119" s="78">
        <v>2000</v>
      </c>
      <c r="I119" s="78">
        <v>2000</v>
      </c>
      <c r="J119" s="35" t="s">
        <v>9</v>
      </c>
      <c r="K119" s="36">
        <v>45777</v>
      </c>
      <c r="L119" s="36">
        <v>45838</v>
      </c>
      <c r="M119" s="35"/>
      <c r="N119" s="35"/>
      <c r="O119" s="35"/>
      <c r="P119" s="77" t="s">
        <v>58</v>
      </c>
      <c r="Q119" s="77" t="s">
        <v>531</v>
      </c>
    </row>
    <row r="120" spans="1:17" s="32" customFormat="1" ht="111.6" customHeight="1" x14ac:dyDescent="0.3">
      <c r="A120" s="121">
        <v>32</v>
      </c>
      <c r="B120" s="35">
        <v>100</v>
      </c>
      <c r="C120" s="35" t="s">
        <v>61</v>
      </c>
      <c r="D120" s="76" t="s">
        <v>524</v>
      </c>
      <c r="E120" s="76" t="s">
        <v>514</v>
      </c>
      <c r="F120" s="77">
        <v>1</v>
      </c>
      <c r="G120" s="77" t="s">
        <v>407</v>
      </c>
      <c r="H120" s="78">
        <v>2400</v>
      </c>
      <c r="I120" s="78">
        <v>2400</v>
      </c>
      <c r="J120" s="35" t="s">
        <v>9</v>
      </c>
      <c r="K120" s="36">
        <v>45838</v>
      </c>
      <c r="L120" s="36">
        <v>45900</v>
      </c>
      <c r="M120" s="35"/>
      <c r="N120" s="35"/>
      <c r="O120" s="35"/>
      <c r="P120" s="77" t="s">
        <v>58</v>
      </c>
      <c r="Q120" s="77" t="s">
        <v>531</v>
      </c>
    </row>
    <row r="121" spans="1:17" s="32" customFormat="1" ht="111.6" customHeight="1" x14ac:dyDescent="0.3">
      <c r="A121" s="121">
        <v>33</v>
      </c>
      <c r="B121" s="35">
        <v>101</v>
      </c>
      <c r="C121" s="35" t="s">
        <v>61</v>
      </c>
      <c r="D121" s="76" t="s">
        <v>525</v>
      </c>
      <c r="E121" s="76" t="s">
        <v>514</v>
      </c>
      <c r="F121" s="77" t="s">
        <v>526</v>
      </c>
      <c r="G121" s="77" t="s">
        <v>407</v>
      </c>
      <c r="H121" s="78">
        <v>100000</v>
      </c>
      <c r="I121" s="78">
        <v>100000</v>
      </c>
      <c r="J121" s="35" t="s">
        <v>9</v>
      </c>
      <c r="K121" s="36">
        <v>45930</v>
      </c>
      <c r="L121" s="36">
        <v>45991</v>
      </c>
      <c r="M121" s="35"/>
      <c r="N121" s="35"/>
      <c r="O121" s="35"/>
      <c r="P121" s="77" t="s">
        <v>58</v>
      </c>
      <c r="Q121" s="77" t="s">
        <v>531</v>
      </c>
    </row>
    <row r="122" spans="1:17" s="32" customFormat="1" ht="93.6" customHeight="1" x14ac:dyDescent="0.3">
      <c r="A122" s="121">
        <v>24</v>
      </c>
      <c r="B122" s="35">
        <v>102</v>
      </c>
      <c r="C122" s="35" t="s">
        <v>62</v>
      </c>
      <c r="D122" s="75" t="s">
        <v>735</v>
      </c>
      <c r="E122" s="75" t="s">
        <v>543</v>
      </c>
      <c r="F122" s="77">
        <v>1000</v>
      </c>
      <c r="G122" s="77" t="s">
        <v>544</v>
      </c>
      <c r="H122" s="78">
        <v>45000</v>
      </c>
      <c r="I122" s="78">
        <v>45000</v>
      </c>
      <c r="J122" s="35" t="s">
        <v>9</v>
      </c>
      <c r="K122" s="36">
        <v>45747</v>
      </c>
      <c r="L122" s="36">
        <v>45961</v>
      </c>
      <c r="M122" s="35" t="s">
        <v>28</v>
      </c>
      <c r="N122" s="35" t="s">
        <v>91</v>
      </c>
      <c r="O122" s="77" t="s">
        <v>811</v>
      </c>
      <c r="P122" s="77" t="s">
        <v>585</v>
      </c>
      <c r="Q122" s="77" t="s">
        <v>586</v>
      </c>
    </row>
    <row r="123" spans="1:17" s="32" customFormat="1" ht="137.4" customHeight="1" x14ac:dyDescent="0.3">
      <c r="A123" s="121">
        <v>26</v>
      </c>
      <c r="B123" s="35">
        <v>103</v>
      </c>
      <c r="C123" s="35" t="s">
        <v>62</v>
      </c>
      <c r="D123" s="75" t="s">
        <v>780</v>
      </c>
      <c r="E123" s="75" t="s">
        <v>545</v>
      </c>
      <c r="F123" s="183">
        <f>40+16</f>
        <v>56</v>
      </c>
      <c r="G123" s="183" t="s">
        <v>546</v>
      </c>
      <c r="H123" s="211">
        <f>57481+19525.67</f>
        <v>77006.67</v>
      </c>
      <c r="I123" s="78">
        <v>57481</v>
      </c>
      <c r="J123" s="35" t="s">
        <v>9</v>
      </c>
      <c r="K123" s="36">
        <v>45688</v>
      </c>
      <c r="L123" s="36">
        <v>45747</v>
      </c>
      <c r="M123" s="35"/>
      <c r="N123" s="35"/>
      <c r="O123" s="35"/>
      <c r="P123" s="77" t="s">
        <v>587</v>
      </c>
      <c r="Q123" s="77" t="s">
        <v>588</v>
      </c>
    </row>
    <row r="124" spans="1:17" s="32" customFormat="1" ht="106.95" customHeight="1" x14ac:dyDescent="0.3">
      <c r="A124" s="121">
        <v>27</v>
      </c>
      <c r="B124" s="35">
        <v>104</v>
      </c>
      <c r="C124" s="35" t="s">
        <v>62</v>
      </c>
      <c r="D124" s="75" t="s">
        <v>547</v>
      </c>
      <c r="E124" s="75" t="s">
        <v>548</v>
      </c>
      <c r="F124" s="77">
        <v>1</v>
      </c>
      <c r="G124" s="77" t="s">
        <v>549</v>
      </c>
      <c r="H124" s="78">
        <v>26128</v>
      </c>
      <c r="I124" s="78">
        <v>26128</v>
      </c>
      <c r="J124" s="35" t="s">
        <v>26</v>
      </c>
      <c r="K124" s="36">
        <v>45838</v>
      </c>
      <c r="L124" s="36">
        <v>45930</v>
      </c>
      <c r="M124" s="35"/>
      <c r="N124" s="35"/>
      <c r="O124" s="35"/>
      <c r="P124" s="77" t="s">
        <v>587</v>
      </c>
      <c r="Q124" s="77" t="s">
        <v>589</v>
      </c>
    </row>
    <row r="125" spans="1:17" s="32" customFormat="1" ht="106.95" customHeight="1" x14ac:dyDescent="0.3">
      <c r="A125" s="121">
        <v>28</v>
      </c>
      <c r="B125" s="35">
        <v>105</v>
      </c>
      <c r="C125" s="35" t="s">
        <v>62</v>
      </c>
      <c r="D125" s="75" t="s">
        <v>736</v>
      </c>
      <c r="E125" s="75" t="s">
        <v>550</v>
      </c>
      <c r="F125" s="183">
        <f>5+1</f>
        <v>6</v>
      </c>
      <c r="G125" s="77" t="s">
        <v>551</v>
      </c>
      <c r="H125" s="78">
        <v>10451</v>
      </c>
      <c r="I125" s="78">
        <v>10451</v>
      </c>
      <c r="J125" s="35" t="s">
        <v>26</v>
      </c>
      <c r="K125" s="36">
        <v>45747</v>
      </c>
      <c r="L125" s="36">
        <v>45838</v>
      </c>
      <c r="M125" s="35"/>
      <c r="N125" s="35"/>
      <c r="O125" s="35"/>
      <c r="P125" s="77" t="s">
        <v>587</v>
      </c>
      <c r="Q125" s="77" t="s">
        <v>589</v>
      </c>
    </row>
    <row r="126" spans="1:17" s="32" customFormat="1" ht="129" customHeight="1" x14ac:dyDescent="0.3">
      <c r="A126" s="121">
        <v>29</v>
      </c>
      <c r="B126" s="35">
        <v>106</v>
      </c>
      <c r="C126" s="35" t="s">
        <v>62</v>
      </c>
      <c r="D126" s="75" t="s">
        <v>737</v>
      </c>
      <c r="E126" s="75" t="s">
        <v>552</v>
      </c>
      <c r="F126" s="77">
        <v>300</v>
      </c>
      <c r="G126" s="77" t="s">
        <v>553</v>
      </c>
      <c r="H126" s="211">
        <f>10451+3668.5</f>
        <v>14119.5</v>
      </c>
      <c r="I126" s="78">
        <v>10451</v>
      </c>
      <c r="J126" s="35" t="s">
        <v>19</v>
      </c>
      <c r="K126" s="36">
        <v>45688</v>
      </c>
      <c r="L126" s="36">
        <v>45777</v>
      </c>
      <c r="M126" s="35"/>
      <c r="N126" s="35"/>
      <c r="O126" s="35"/>
      <c r="P126" s="77" t="s">
        <v>10</v>
      </c>
      <c r="Q126" s="77" t="s">
        <v>589</v>
      </c>
    </row>
    <row r="127" spans="1:17" s="32" customFormat="1" ht="217.95" customHeight="1" x14ac:dyDescent="0.3">
      <c r="A127" s="121">
        <v>34</v>
      </c>
      <c r="B127" s="35">
        <v>107</v>
      </c>
      <c r="C127" s="35" t="s">
        <v>62</v>
      </c>
      <c r="D127" s="75" t="s">
        <v>554</v>
      </c>
      <c r="E127" s="75" t="s">
        <v>555</v>
      </c>
      <c r="F127" s="77">
        <v>1</v>
      </c>
      <c r="G127" s="77" t="s">
        <v>556</v>
      </c>
      <c r="H127" s="78">
        <v>23000</v>
      </c>
      <c r="I127" s="78">
        <v>23000</v>
      </c>
      <c r="J127" s="35" t="s">
        <v>19</v>
      </c>
      <c r="K127" s="36">
        <v>45716</v>
      </c>
      <c r="L127" s="36">
        <v>45777</v>
      </c>
      <c r="M127" s="35"/>
      <c r="N127" s="35"/>
      <c r="O127" s="35"/>
      <c r="P127" s="77" t="s">
        <v>10</v>
      </c>
      <c r="Q127" s="77" t="s">
        <v>589</v>
      </c>
    </row>
    <row r="128" spans="1:17" s="32" customFormat="1" ht="234" customHeight="1" x14ac:dyDescent="0.3">
      <c r="A128" s="122">
        <v>35</v>
      </c>
      <c r="B128" s="35">
        <v>108</v>
      </c>
      <c r="C128" s="35" t="s">
        <v>62</v>
      </c>
      <c r="D128" s="65" t="s">
        <v>655</v>
      </c>
      <c r="E128" s="65" t="s">
        <v>557</v>
      </c>
      <c r="F128" s="66">
        <v>1</v>
      </c>
      <c r="G128" s="67" t="s">
        <v>16</v>
      </c>
      <c r="H128" s="68">
        <v>8000</v>
      </c>
      <c r="I128" s="68">
        <v>8000</v>
      </c>
      <c r="J128" s="35" t="s">
        <v>9</v>
      </c>
      <c r="K128" s="36">
        <v>45777</v>
      </c>
      <c r="L128" s="36">
        <v>45869</v>
      </c>
      <c r="M128" s="35"/>
      <c r="N128" s="35"/>
      <c r="O128" s="35"/>
      <c r="P128" s="35" t="s">
        <v>10</v>
      </c>
      <c r="Q128" s="67" t="s">
        <v>589</v>
      </c>
    </row>
    <row r="129" spans="1:17" s="32" customFormat="1" ht="106.95" customHeight="1" x14ac:dyDescent="0.3">
      <c r="A129" s="122" t="s">
        <v>532</v>
      </c>
      <c r="B129" s="35" t="s">
        <v>823</v>
      </c>
      <c r="C129" s="35" t="s">
        <v>62</v>
      </c>
      <c r="D129" s="65" t="s">
        <v>656</v>
      </c>
      <c r="E129" s="65" t="s">
        <v>558</v>
      </c>
      <c r="F129" s="66">
        <v>1</v>
      </c>
      <c r="G129" s="67" t="s">
        <v>559</v>
      </c>
      <c r="H129" s="68"/>
      <c r="I129" s="68"/>
      <c r="J129" s="35"/>
      <c r="K129" s="36"/>
      <c r="L129" s="36"/>
      <c r="M129" s="35"/>
      <c r="N129" s="35"/>
      <c r="O129" s="35"/>
      <c r="P129" s="35" t="s">
        <v>10</v>
      </c>
      <c r="Q129" s="67" t="s">
        <v>589</v>
      </c>
    </row>
    <row r="130" spans="1:17" s="32" customFormat="1" ht="89.4" customHeight="1" x14ac:dyDescent="0.3">
      <c r="A130" s="122" t="s">
        <v>533</v>
      </c>
      <c r="B130" s="35" t="s">
        <v>824</v>
      </c>
      <c r="C130" s="35" t="s">
        <v>62</v>
      </c>
      <c r="D130" s="65" t="s">
        <v>657</v>
      </c>
      <c r="E130" s="65" t="s">
        <v>560</v>
      </c>
      <c r="F130" s="66">
        <v>1</v>
      </c>
      <c r="G130" s="67" t="s">
        <v>599</v>
      </c>
      <c r="H130" s="68"/>
      <c r="I130" s="68"/>
      <c r="J130" s="35"/>
      <c r="K130" s="36"/>
      <c r="L130" s="36"/>
      <c r="M130" s="35"/>
      <c r="N130" s="35"/>
      <c r="O130" s="35"/>
      <c r="P130" s="35" t="s">
        <v>10</v>
      </c>
      <c r="Q130" s="67" t="s">
        <v>589</v>
      </c>
    </row>
    <row r="131" spans="1:17" s="32" customFormat="1" ht="73.2" customHeight="1" x14ac:dyDescent="0.3">
      <c r="A131" s="122" t="s">
        <v>534</v>
      </c>
      <c r="B131" s="35" t="s">
        <v>825</v>
      </c>
      <c r="C131" s="35" t="s">
        <v>62</v>
      </c>
      <c r="D131" s="65" t="s">
        <v>658</v>
      </c>
      <c r="E131" s="65" t="s">
        <v>561</v>
      </c>
      <c r="F131" s="66">
        <v>1</v>
      </c>
      <c r="G131" s="67" t="s">
        <v>562</v>
      </c>
      <c r="H131" s="68"/>
      <c r="I131" s="68"/>
      <c r="J131" s="35"/>
      <c r="K131" s="36"/>
      <c r="L131" s="36"/>
      <c r="M131" s="35"/>
      <c r="N131" s="35"/>
      <c r="O131" s="35"/>
      <c r="P131" s="35" t="s">
        <v>10</v>
      </c>
      <c r="Q131" s="67" t="s">
        <v>589</v>
      </c>
    </row>
    <row r="132" spans="1:17" s="32" customFormat="1" ht="74.400000000000006" customHeight="1" x14ac:dyDescent="0.3">
      <c r="A132" s="122" t="s">
        <v>535</v>
      </c>
      <c r="B132" s="35" t="s">
        <v>826</v>
      </c>
      <c r="C132" s="35" t="s">
        <v>62</v>
      </c>
      <c r="D132" s="65" t="s">
        <v>659</v>
      </c>
      <c r="E132" s="65" t="s">
        <v>563</v>
      </c>
      <c r="F132" s="66">
        <v>1</v>
      </c>
      <c r="G132" s="67" t="s">
        <v>562</v>
      </c>
      <c r="H132" s="68"/>
      <c r="I132" s="68"/>
      <c r="J132" s="35"/>
      <c r="K132" s="36"/>
      <c r="L132" s="36"/>
      <c r="M132" s="35"/>
      <c r="N132" s="35"/>
      <c r="O132" s="35"/>
      <c r="P132" s="35" t="s">
        <v>10</v>
      </c>
      <c r="Q132" s="67" t="s">
        <v>589</v>
      </c>
    </row>
    <row r="133" spans="1:17" s="32" customFormat="1" ht="71.400000000000006" customHeight="1" x14ac:dyDescent="0.3">
      <c r="A133" s="122" t="s">
        <v>536</v>
      </c>
      <c r="B133" s="35" t="s">
        <v>827</v>
      </c>
      <c r="C133" s="35" t="s">
        <v>62</v>
      </c>
      <c r="D133" s="65" t="s">
        <v>660</v>
      </c>
      <c r="E133" s="65" t="s">
        <v>564</v>
      </c>
      <c r="F133" s="66">
        <v>1</v>
      </c>
      <c r="G133" s="67" t="s">
        <v>562</v>
      </c>
      <c r="H133" s="68"/>
      <c r="I133" s="68"/>
      <c r="J133" s="35"/>
      <c r="K133" s="36"/>
      <c r="L133" s="36"/>
      <c r="M133" s="35"/>
      <c r="N133" s="35"/>
      <c r="O133" s="35"/>
      <c r="P133" s="35" t="s">
        <v>10</v>
      </c>
      <c r="Q133" s="67" t="s">
        <v>589</v>
      </c>
    </row>
    <row r="134" spans="1:17" s="32" customFormat="1" ht="77.400000000000006" customHeight="1" x14ac:dyDescent="0.3">
      <c r="A134" s="122" t="s">
        <v>537</v>
      </c>
      <c r="B134" s="35" t="s">
        <v>828</v>
      </c>
      <c r="C134" s="35" t="s">
        <v>62</v>
      </c>
      <c r="D134" s="65" t="s">
        <v>661</v>
      </c>
      <c r="E134" s="65" t="s">
        <v>565</v>
      </c>
      <c r="F134" s="66">
        <v>1</v>
      </c>
      <c r="G134" s="67" t="s">
        <v>566</v>
      </c>
      <c r="H134" s="68"/>
      <c r="I134" s="68"/>
      <c r="J134" s="35"/>
      <c r="K134" s="36"/>
      <c r="L134" s="36"/>
      <c r="M134" s="35"/>
      <c r="N134" s="35"/>
      <c r="O134" s="35"/>
      <c r="P134" s="35" t="s">
        <v>10</v>
      </c>
      <c r="Q134" s="67" t="s">
        <v>589</v>
      </c>
    </row>
    <row r="135" spans="1:17" s="32" customFormat="1" ht="70.95" customHeight="1" x14ac:dyDescent="0.3">
      <c r="A135" s="122" t="s">
        <v>538</v>
      </c>
      <c r="B135" s="35" t="s">
        <v>829</v>
      </c>
      <c r="C135" s="35" t="s">
        <v>62</v>
      </c>
      <c r="D135" s="65" t="s">
        <v>662</v>
      </c>
      <c r="E135" s="65" t="s">
        <v>567</v>
      </c>
      <c r="F135" s="66">
        <v>1</v>
      </c>
      <c r="G135" s="67" t="s">
        <v>568</v>
      </c>
      <c r="H135" s="68"/>
      <c r="I135" s="68"/>
      <c r="J135" s="35"/>
      <c r="K135" s="36"/>
      <c r="L135" s="36"/>
      <c r="M135" s="35"/>
      <c r="N135" s="35"/>
      <c r="O135" s="35"/>
      <c r="P135" s="35" t="s">
        <v>10</v>
      </c>
      <c r="Q135" s="67" t="s">
        <v>589</v>
      </c>
    </row>
    <row r="136" spans="1:17" s="32" customFormat="1" ht="89.4" customHeight="1" x14ac:dyDescent="0.3">
      <c r="A136" s="122" t="s">
        <v>539</v>
      </c>
      <c r="B136" s="35" t="s">
        <v>830</v>
      </c>
      <c r="C136" s="35" t="s">
        <v>62</v>
      </c>
      <c r="D136" s="65" t="s">
        <v>663</v>
      </c>
      <c r="E136" s="65" t="s">
        <v>569</v>
      </c>
      <c r="F136" s="66">
        <v>1</v>
      </c>
      <c r="G136" s="67" t="s">
        <v>570</v>
      </c>
      <c r="H136" s="68"/>
      <c r="I136" s="68"/>
      <c r="J136" s="35"/>
      <c r="K136" s="36"/>
      <c r="L136" s="36"/>
      <c r="M136" s="35"/>
      <c r="N136" s="35"/>
      <c r="O136" s="35"/>
      <c r="P136" s="35" t="s">
        <v>10</v>
      </c>
      <c r="Q136" s="67" t="s">
        <v>589</v>
      </c>
    </row>
    <row r="137" spans="1:17" s="32" customFormat="1" ht="89.4" customHeight="1" x14ac:dyDescent="0.3">
      <c r="A137" s="122" t="s">
        <v>540</v>
      </c>
      <c r="B137" s="35" t="s">
        <v>831</v>
      </c>
      <c r="C137" s="35" t="s">
        <v>62</v>
      </c>
      <c r="D137" s="65" t="s">
        <v>664</v>
      </c>
      <c r="E137" s="65" t="s">
        <v>571</v>
      </c>
      <c r="F137" s="66">
        <v>1</v>
      </c>
      <c r="G137" s="67" t="s">
        <v>572</v>
      </c>
      <c r="H137" s="68"/>
      <c r="I137" s="68"/>
      <c r="J137" s="35"/>
      <c r="K137" s="36"/>
      <c r="L137" s="36"/>
      <c r="M137" s="35"/>
      <c r="N137" s="35"/>
      <c r="O137" s="35"/>
      <c r="P137" s="35" t="s">
        <v>10</v>
      </c>
      <c r="Q137" s="67" t="s">
        <v>589</v>
      </c>
    </row>
    <row r="138" spans="1:17" s="32" customFormat="1" ht="69" customHeight="1" x14ac:dyDescent="0.3">
      <c r="A138" s="122" t="s">
        <v>541</v>
      </c>
      <c r="B138" s="35" t="s">
        <v>832</v>
      </c>
      <c r="C138" s="35" t="s">
        <v>62</v>
      </c>
      <c r="D138" s="65" t="s">
        <v>665</v>
      </c>
      <c r="E138" s="65" t="s">
        <v>573</v>
      </c>
      <c r="F138" s="66">
        <v>1</v>
      </c>
      <c r="G138" s="67" t="s">
        <v>574</v>
      </c>
      <c r="H138" s="68"/>
      <c r="I138" s="68"/>
      <c r="J138" s="35"/>
      <c r="K138" s="36"/>
      <c r="L138" s="36"/>
      <c r="M138" s="35"/>
      <c r="N138" s="35"/>
      <c r="O138" s="35"/>
      <c r="P138" s="35" t="s">
        <v>10</v>
      </c>
      <c r="Q138" s="67" t="s">
        <v>589</v>
      </c>
    </row>
    <row r="139" spans="1:17" s="32" customFormat="1" ht="69" customHeight="1" x14ac:dyDescent="0.3">
      <c r="A139" s="122" t="s">
        <v>542</v>
      </c>
      <c r="B139" s="35" t="s">
        <v>833</v>
      </c>
      <c r="C139" s="35" t="s">
        <v>62</v>
      </c>
      <c r="D139" s="65" t="s">
        <v>666</v>
      </c>
      <c r="E139" s="65" t="s">
        <v>575</v>
      </c>
      <c r="F139" s="66">
        <v>1</v>
      </c>
      <c r="G139" s="67" t="s">
        <v>576</v>
      </c>
      <c r="H139" s="68"/>
      <c r="I139" s="68"/>
      <c r="J139" s="35"/>
      <c r="K139" s="36"/>
      <c r="L139" s="36"/>
      <c r="M139" s="35"/>
      <c r="N139" s="35"/>
      <c r="O139" s="35"/>
      <c r="P139" s="35" t="s">
        <v>10</v>
      </c>
      <c r="Q139" s="67" t="s">
        <v>589</v>
      </c>
    </row>
    <row r="140" spans="1:17" s="32" customFormat="1" ht="74.400000000000006" customHeight="1" x14ac:dyDescent="0.3">
      <c r="A140" s="122">
        <v>36</v>
      </c>
      <c r="B140" s="35">
        <v>109</v>
      </c>
      <c r="C140" s="35" t="s">
        <v>62</v>
      </c>
      <c r="D140" s="65" t="s">
        <v>667</v>
      </c>
      <c r="E140" s="65" t="s">
        <v>577</v>
      </c>
      <c r="F140" s="66">
        <v>6</v>
      </c>
      <c r="G140" s="67" t="s">
        <v>578</v>
      </c>
      <c r="H140" s="68">
        <v>2000</v>
      </c>
      <c r="I140" s="68">
        <v>2000</v>
      </c>
      <c r="J140" s="35" t="s">
        <v>9</v>
      </c>
      <c r="K140" s="36">
        <v>45777</v>
      </c>
      <c r="L140" s="36">
        <v>45869</v>
      </c>
      <c r="M140" s="35"/>
      <c r="N140" s="35"/>
      <c r="O140" s="35"/>
      <c r="P140" s="35" t="s">
        <v>10</v>
      </c>
      <c r="Q140" s="67" t="s">
        <v>589</v>
      </c>
    </row>
    <row r="141" spans="1:17" s="32" customFormat="1" ht="88.95" customHeight="1" x14ac:dyDescent="0.3">
      <c r="A141" s="122">
        <v>40</v>
      </c>
      <c r="B141" s="35">
        <v>110</v>
      </c>
      <c r="C141" s="35" t="s">
        <v>62</v>
      </c>
      <c r="D141" s="65" t="s">
        <v>668</v>
      </c>
      <c r="E141" s="65" t="s">
        <v>579</v>
      </c>
      <c r="F141" s="66">
        <v>1</v>
      </c>
      <c r="G141" s="67" t="s">
        <v>580</v>
      </c>
      <c r="H141" s="68">
        <v>16000</v>
      </c>
      <c r="I141" s="68">
        <v>16000</v>
      </c>
      <c r="J141" s="35" t="s">
        <v>9</v>
      </c>
      <c r="K141" s="36">
        <v>45838</v>
      </c>
      <c r="L141" s="36">
        <v>45930</v>
      </c>
      <c r="M141" s="35"/>
      <c r="N141" s="35"/>
      <c r="O141" s="35"/>
      <c r="P141" s="67" t="s">
        <v>590</v>
      </c>
      <c r="Q141" s="67" t="s">
        <v>589</v>
      </c>
    </row>
    <row r="142" spans="1:17" s="32" customFormat="1" ht="88.95" customHeight="1" x14ac:dyDescent="0.3">
      <c r="A142" s="122">
        <v>41</v>
      </c>
      <c r="B142" s="35">
        <v>111</v>
      </c>
      <c r="C142" s="35" t="s">
        <v>62</v>
      </c>
      <c r="D142" s="65" t="s">
        <v>669</v>
      </c>
      <c r="E142" s="65" t="s">
        <v>581</v>
      </c>
      <c r="F142" s="66">
        <v>1</v>
      </c>
      <c r="G142" s="67" t="s">
        <v>582</v>
      </c>
      <c r="H142" s="68">
        <v>10000</v>
      </c>
      <c r="I142" s="68">
        <v>10000</v>
      </c>
      <c r="J142" s="35" t="s">
        <v>9</v>
      </c>
      <c r="K142" s="36">
        <v>45838</v>
      </c>
      <c r="L142" s="36">
        <v>45930</v>
      </c>
      <c r="M142" s="35"/>
      <c r="N142" s="35"/>
      <c r="O142" s="35"/>
      <c r="P142" s="67" t="s">
        <v>590</v>
      </c>
      <c r="Q142" s="67" t="s">
        <v>589</v>
      </c>
    </row>
    <row r="143" spans="1:17" s="32" customFormat="1" ht="103.2" customHeight="1" x14ac:dyDescent="0.3">
      <c r="A143" s="122">
        <v>43</v>
      </c>
      <c r="B143" s="35">
        <v>112</v>
      </c>
      <c r="C143" s="35" t="s">
        <v>62</v>
      </c>
      <c r="D143" s="65" t="s">
        <v>670</v>
      </c>
      <c r="E143" s="65" t="s">
        <v>583</v>
      </c>
      <c r="F143" s="66">
        <v>1</v>
      </c>
      <c r="G143" s="67" t="s">
        <v>584</v>
      </c>
      <c r="H143" s="68">
        <v>3500</v>
      </c>
      <c r="I143" s="68">
        <v>3500</v>
      </c>
      <c r="J143" s="35" t="s">
        <v>9</v>
      </c>
      <c r="K143" s="36">
        <v>45838</v>
      </c>
      <c r="L143" s="36">
        <v>45930</v>
      </c>
      <c r="M143" s="35"/>
      <c r="N143" s="35"/>
      <c r="O143" s="35"/>
      <c r="P143" s="67" t="s">
        <v>590</v>
      </c>
      <c r="Q143" s="67" t="s">
        <v>589</v>
      </c>
    </row>
    <row r="144" spans="1:17" s="32" customFormat="1" ht="103.2" customHeight="1" x14ac:dyDescent="0.3">
      <c r="A144" s="119">
        <v>45</v>
      </c>
      <c r="B144" s="35">
        <v>113</v>
      </c>
      <c r="C144" s="35" t="s">
        <v>62</v>
      </c>
      <c r="D144" s="65" t="s">
        <v>671</v>
      </c>
      <c r="E144" s="65" t="s">
        <v>591</v>
      </c>
      <c r="F144" s="212">
        <f>10+3</f>
        <v>13</v>
      </c>
      <c r="G144" s="183" t="s">
        <v>12</v>
      </c>
      <c r="H144" s="213">
        <f>2000+600</f>
        <v>2600</v>
      </c>
      <c r="I144" s="86">
        <v>2000</v>
      </c>
      <c r="J144" s="35" t="s">
        <v>9</v>
      </c>
      <c r="K144" s="36">
        <v>45688</v>
      </c>
      <c r="L144" s="36">
        <v>45747</v>
      </c>
      <c r="M144" s="35"/>
      <c r="N144" s="35"/>
      <c r="O144" s="35"/>
      <c r="P144" s="35" t="s">
        <v>10</v>
      </c>
      <c r="Q144" s="67" t="s">
        <v>589</v>
      </c>
    </row>
    <row r="145" spans="1:17" s="32" customFormat="1" ht="230.1" customHeight="1" x14ac:dyDescent="0.3">
      <c r="A145" s="119">
        <v>1</v>
      </c>
      <c r="B145" s="35">
        <v>114</v>
      </c>
      <c r="C145" s="35" t="s">
        <v>63</v>
      </c>
      <c r="D145" s="179" t="s">
        <v>1038</v>
      </c>
      <c r="E145" s="179" t="s">
        <v>418</v>
      </c>
      <c r="F145" s="166" t="s">
        <v>1039</v>
      </c>
      <c r="G145" s="166" t="s">
        <v>1040</v>
      </c>
      <c r="H145" s="205">
        <f>10000+300</f>
        <v>10300</v>
      </c>
      <c r="I145" s="60">
        <v>10000</v>
      </c>
      <c r="J145" s="35" t="s">
        <v>9</v>
      </c>
      <c r="K145" s="36">
        <v>45657</v>
      </c>
      <c r="L145" s="36">
        <v>45688</v>
      </c>
      <c r="M145" s="35"/>
      <c r="N145" s="35"/>
      <c r="O145" s="35"/>
      <c r="P145" s="35" t="s">
        <v>10</v>
      </c>
      <c r="Q145" s="35" t="s">
        <v>11</v>
      </c>
    </row>
    <row r="146" spans="1:17" s="32" customFormat="1" ht="165" customHeight="1" x14ac:dyDescent="0.3">
      <c r="A146" s="119">
        <v>4</v>
      </c>
      <c r="B146" s="35">
        <v>115</v>
      </c>
      <c r="C146" s="35" t="s">
        <v>63</v>
      </c>
      <c r="D146" s="59" t="s">
        <v>738</v>
      </c>
      <c r="E146" s="59" t="s">
        <v>622</v>
      </c>
      <c r="F146" s="35" t="s">
        <v>445</v>
      </c>
      <c r="G146" s="35" t="s">
        <v>986</v>
      </c>
      <c r="H146" s="60">
        <v>40000</v>
      </c>
      <c r="I146" s="60">
        <v>40000</v>
      </c>
      <c r="J146" s="35" t="s">
        <v>26</v>
      </c>
      <c r="K146" s="36">
        <v>45626</v>
      </c>
      <c r="L146" s="36">
        <v>45688</v>
      </c>
      <c r="M146" s="35"/>
      <c r="N146" s="35"/>
      <c r="O146" s="35"/>
      <c r="P146" s="35" t="s">
        <v>10</v>
      </c>
      <c r="Q146" s="35" t="s">
        <v>444</v>
      </c>
    </row>
    <row r="147" spans="1:17" s="32" customFormat="1" ht="360" customHeight="1" x14ac:dyDescent="0.3">
      <c r="A147" s="119">
        <v>5</v>
      </c>
      <c r="B147" s="35">
        <v>116</v>
      </c>
      <c r="C147" s="35" t="s">
        <v>63</v>
      </c>
      <c r="D147" s="59" t="s">
        <v>739</v>
      </c>
      <c r="E147" s="59" t="s">
        <v>623</v>
      </c>
      <c r="F147" s="35">
        <v>4</v>
      </c>
      <c r="G147" s="35" t="s">
        <v>446</v>
      </c>
      <c r="H147" s="60">
        <v>50000</v>
      </c>
      <c r="I147" s="60">
        <v>50000</v>
      </c>
      <c r="J147" s="35" t="s">
        <v>9</v>
      </c>
      <c r="K147" s="36">
        <v>45688</v>
      </c>
      <c r="L147" s="36">
        <v>45716</v>
      </c>
      <c r="M147" s="35" t="s">
        <v>28</v>
      </c>
      <c r="N147" s="35" t="s">
        <v>91</v>
      </c>
      <c r="O147" s="35" t="s">
        <v>812</v>
      </c>
      <c r="P147" s="35" t="s">
        <v>600</v>
      </c>
      <c r="Q147" s="35" t="s">
        <v>55</v>
      </c>
    </row>
    <row r="148" spans="1:17" s="32" customFormat="1" ht="120" customHeight="1" x14ac:dyDescent="0.3">
      <c r="A148" s="119">
        <v>1</v>
      </c>
      <c r="B148" s="35">
        <v>117</v>
      </c>
      <c r="C148" s="35" t="s">
        <v>64</v>
      </c>
      <c r="D148" s="59" t="s">
        <v>740</v>
      </c>
      <c r="E148" s="59" t="s">
        <v>624</v>
      </c>
      <c r="F148" s="35">
        <v>12</v>
      </c>
      <c r="G148" s="35" t="s">
        <v>25</v>
      </c>
      <c r="H148" s="60">
        <v>2639823</v>
      </c>
      <c r="I148" s="60">
        <v>2639823</v>
      </c>
      <c r="J148" s="35" t="s">
        <v>19</v>
      </c>
      <c r="K148" s="36">
        <v>45626</v>
      </c>
      <c r="L148" s="36">
        <v>45747</v>
      </c>
      <c r="M148" s="35"/>
      <c r="N148" s="35"/>
      <c r="O148" s="35"/>
      <c r="P148" s="35" t="s">
        <v>458</v>
      </c>
      <c r="Q148" s="35" t="s">
        <v>11</v>
      </c>
    </row>
    <row r="149" spans="1:17" s="32" customFormat="1" ht="208.8" customHeight="1" x14ac:dyDescent="0.3">
      <c r="A149" s="119">
        <v>2</v>
      </c>
      <c r="B149" s="35">
        <v>118</v>
      </c>
      <c r="C149" s="35" t="s">
        <v>64</v>
      </c>
      <c r="D149" s="59" t="s">
        <v>593</v>
      </c>
      <c r="E149" s="59" t="s">
        <v>625</v>
      </c>
      <c r="F149" s="35">
        <v>1</v>
      </c>
      <c r="G149" s="35" t="s">
        <v>16</v>
      </c>
      <c r="H149" s="60">
        <v>600000</v>
      </c>
      <c r="I149" s="60">
        <v>600000</v>
      </c>
      <c r="J149" s="35" t="s">
        <v>26</v>
      </c>
      <c r="K149" s="36">
        <v>45716</v>
      </c>
      <c r="L149" s="36">
        <v>45838</v>
      </c>
      <c r="M149" s="35"/>
      <c r="N149" s="35"/>
      <c r="O149" s="35"/>
      <c r="P149" s="35" t="s">
        <v>458</v>
      </c>
      <c r="Q149" s="35" t="s">
        <v>594</v>
      </c>
    </row>
    <row r="150" spans="1:17" s="32" customFormat="1" ht="135" customHeight="1" x14ac:dyDescent="0.3">
      <c r="A150" s="119">
        <v>3</v>
      </c>
      <c r="B150" s="35">
        <v>119</v>
      </c>
      <c r="C150" s="35" t="s">
        <v>64</v>
      </c>
      <c r="D150" s="59" t="s">
        <v>595</v>
      </c>
      <c r="E150" s="59" t="s">
        <v>626</v>
      </c>
      <c r="F150" s="35">
        <v>6500</v>
      </c>
      <c r="G150" s="35" t="s">
        <v>12</v>
      </c>
      <c r="H150" s="60">
        <v>104450</v>
      </c>
      <c r="I150" s="60">
        <v>50000</v>
      </c>
      <c r="J150" s="35" t="s">
        <v>26</v>
      </c>
      <c r="K150" s="36">
        <v>45565</v>
      </c>
      <c r="L150" s="36">
        <v>45716</v>
      </c>
      <c r="M150" s="35"/>
      <c r="N150" s="35"/>
      <c r="O150" s="35"/>
      <c r="P150" s="35" t="s">
        <v>596</v>
      </c>
      <c r="Q150" s="35" t="s">
        <v>597</v>
      </c>
    </row>
    <row r="151" spans="1:17" s="32" customFormat="1" ht="90" customHeight="1" x14ac:dyDescent="0.3">
      <c r="A151" s="119">
        <v>4</v>
      </c>
      <c r="B151" s="35">
        <v>120</v>
      </c>
      <c r="C151" s="35" t="s">
        <v>64</v>
      </c>
      <c r="D151" s="59" t="s">
        <v>598</v>
      </c>
      <c r="E151" s="59" t="s">
        <v>627</v>
      </c>
      <c r="F151" s="35">
        <v>130</v>
      </c>
      <c r="G151" s="35" t="s">
        <v>12</v>
      </c>
      <c r="H151" s="60">
        <v>55000</v>
      </c>
      <c r="I151" s="60">
        <v>55000</v>
      </c>
      <c r="J151" s="35" t="s">
        <v>19</v>
      </c>
      <c r="K151" s="36">
        <v>45747</v>
      </c>
      <c r="L151" s="36">
        <v>45838</v>
      </c>
      <c r="M151" s="35"/>
      <c r="N151" s="35"/>
      <c r="O151" s="35"/>
      <c r="P151" s="35" t="s">
        <v>508</v>
      </c>
      <c r="Q151" s="35" t="s">
        <v>459</v>
      </c>
    </row>
    <row r="152" spans="1:17" s="32" customFormat="1" ht="90" customHeight="1" x14ac:dyDescent="0.3">
      <c r="A152" s="119">
        <v>5</v>
      </c>
      <c r="B152" s="35">
        <v>121</v>
      </c>
      <c r="C152" s="35" t="s">
        <v>64</v>
      </c>
      <c r="D152" s="59" t="s">
        <v>741</v>
      </c>
      <c r="E152" s="59" t="s">
        <v>628</v>
      </c>
      <c r="F152" s="35">
        <v>1</v>
      </c>
      <c r="G152" s="35" t="s">
        <v>16</v>
      </c>
      <c r="H152" s="60">
        <v>3000000</v>
      </c>
      <c r="I152" s="60">
        <v>499910</v>
      </c>
      <c r="J152" s="35" t="s">
        <v>19</v>
      </c>
      <c r="K152" s="36">
        <v>45716</v>
      </c>
      <c r="L152" s="36">
        <v>45838</v>
      </c>
      <c r="M152" s="35"/>
      <c r="N152" s="35"/>
      <c r="O152" s="35"/>
      <c r="P152" s="35" t="s">
        <v>458</v>
      </c>
      <c r="Q152" s="35" t="s">
        <v>11</v>
      </c>
    </row>
    <row r="153" spans="1:17" s="32" customFormat="1" ht="75" customHeight="1" x14ac:dyDescent="0.3">
      <c r="A153" s="120" t="s">
        <v>204</v>
      </c>
      <c r="B153" s="35" t="s">
        <v>834</v>
      </c>
      <c r="C153" s="35" t="s">
        <v>64</v>
      </c>
      <c r="D153" s="87" t="s">
        <v>742</v>
      </c>
      <c r="E153" s="59"/>
      <c r="F153" s="35"/>
      <c r="G153" s="35"/>
      <c r="H153" s="60"/>
      <c r="I153" s="60"/>
      <c r="J153" s="35"/>
      <c r="K153" s="36"/>
      <c r="L153" s="36"/>
      <c r="M153" s="35"/>
      <c r="N153" s="35"/>
      <c r="O153" s="35"/>
      <c r="P153" s="35" t="s">
        <v>458</v>
      </c>
      <c r="Q153" s="35" t="s">
        <v>11</v>
      </c>
    </row>
    <row r="154" spans="1:17" s="32" customFormat="1" ht="75" customHeight="1" x14ac:dyDescent="0.3">
      <c r="A154" s="120" t="s">
        <v>205</v>
      </c>
      <c r="B154" s="35" t="s">
        <v>836</v>
      </c>
      <c r="C154" s="35" t="s">
        <v>64</v>
      </c>
      <c r="D154" s="87" t="s">
        <v>228</v>
      </c>
      <c r="E154" s="59"/>
      <c r="F154" s="35"/>
      <c r="G154" s="35"/>
      <c r="H154" s="60"/>
      <c r="I154" s="60"/>
      <c r="J154" s="35"/>
      <c r="K154" s="36"/>
      <c r="L154" s="36"/>
      <c r="M154" s="35"/>
      <c r="N154" s="35"/>
      <c r="O154" s="35"/>
      <c r="P154" s="35" t="s">
        <v>458</v>
      </c>
      <c r="Q154" s="35" t="s">
        <v>11</v>
      </c>
    </row>
    <row r="155" spans="1:17" s="32" customFormat="1" ht="75" customHeight="1" x14ac:dyDescent="0.3">
      <c r="A155" s="120" t="s">
        <v>206</v>
      </c>
      <c r="B155" s="35" t="s">
        <v>838</v>
      </c>
      <c r="C155" s="35" t="s">
        <v>64</v>
      </c>
      <c r="D155" s="87" t="s">
        <v>229</v>
      </c>
      <c r="E155" s="59"/>
      <c r="F155" s="35"/>
      <c r="G155" s="35"/>
      <c r="H155" s="60"/>
      <c r="I155" s="60"/>
      <c r="J155" s="35"/>
      <c r="K155" s="36"/>
      <c r="L155" s="36"/>
      <c r="M155" s="35"/>
      <c r="N155" s="35"/>
      <c r="O155" s="35"/>
      <c r="P155" s="35" t="s">
        <v>458</v>
      </c>
      <c r="Q155" s="35" t="s">
        <v>11</v>
      </c>
    </row>
    <row r="156" spans="1:17" s="32" customFormat="1" ht="75" customHeight="1" x14ac:dyDescent="0.3">
      <c r="A156" s="120" t="s">
        <v>207</v>
      </c>
      <c r="B156" s="35" t="s">
        <v>840</v>
      </c>
      <c r="C156" s="35" t="s">
        <v>64</v>
      </c>
      <c r="D156" s="57" t="s">
        <v>230</v>
      </c>
      <c r="E156" s="59"/>
      <c r="F156" s="35"/>
      <c r="G156" s="35"/>
      <c r="H156" s="60"/>
      <c r="I156" s="60"/>
      <c r="J156" s="35"/>
      <c r="K156" s="36"/>
      <c r="L156" s="36">
        <v>45747</v>
      </c>
      <c r="M156" s="35" t="s">
        <v>28</v>
      </c>
      <c r="N156" s="38" t="s">
        <v>91</v>
      </c>
      <c r="O156" s="38" t="s">
        <v>815</v>
      </c>
      <c r="P156" s="35" t="s">
        <v>458</v>
      </c>
      <c r="Q156" s="35" t="s">
        <v>11</v>
      </c>
    </row>
    <row r="157" spans="1:17" s="32" customFormat="1" ht="75" customHeight="1" x14ac:dyDescent="0.3">
      <c r="A157" s="120" t="s">
        <v>817</v>
      </c>
      <c r="B157" s="35" t="s">
        <v>842</v>
      </c>
      <c r="C157" s="35" t="s">
        <v>64</v>
      </c>
      <c r="D157" s="57" t="s">
        <v>816</v>
      </c>
      <c r="E157" s="59"/>
      <c r="F157" s="35"/>
      <c r="G157" s="35"/>
      <c r="H157" s="60"/>
      <c r="I157" s="60"/>
      <c r="J157" s="35"/>
      <c r="K157" s="36"/>
      <c r="L157" s="36">
        <v>45747</v>
      </c>
      <c r="M157" s="35" t="s">
        <v>28</v>
      </c>
      <c r="N157" s="38" t="s">
        <v>91</v>
      </c>
      <c r="O157" s="38" t="s">
        <v>815</v>
      </c>
      <c r="P157" s="35" t="s">
        <v>458</v>
      </c>
      <c r="Q157" s="35" t="s">
        <v>11</v>
      </c>
    </row>
    <row r="158" spans="1:17" s="32" customFormat="1" ht="75" customHeight="1" x14ac:dyDescent="0.3">
      <c r="A158" s="120" t="s">
        <v>208</v>
      </c>
      <c r="B158" s="35" t="s">
        <v>844</v>
      </c>
      <c r="C158" s="35" t="s">
        <v>64</v>
      </c>
      <c r="D158" s="57" t="s">
        <v>681</v>
      </c>
      <c r="E158" s="59"/>
      <c r="F158" s="35"/>
      <c r="G158" s="35"/>
      <c r="H158" s="60"/>
      <c r="I158" s="60"/>
      <c r="J158" s="35"/>
      <c r="K158" s="36"/>
      <c r="L158" s="36"/>
      <c r="M158" s="35"/>
      <c r="N158" s="35"/>
      <c r="O158" s="35"/>
      <c r="P158" s="35" t="s">
        <v>458</v>
      </c>
      <c r="Q158" s="35" t="s">
        <v>11</v>
      </c>
    </row>
    <row r="159" spans="1:17" s="32" customFormat="1" ht="75" customHeight="1" x14ac:dyDescent="0.3">
      <c r="A159" s="120" t="s">
        <v>209</v>
      </c>
      <c r="B159" s="35" t="s">
        <v>846</v>
      </c>
      <c r="C159" s="35" t="s">
        <v>64</v>
      </c>
      <c r="D159" s="59" t="s">
        <v>231</v>
      </c>
      <c r="E159" s="59"/>
      <c r="F159" s="35"/>
      <c r="G159" s="35"/>
      <c r="H159" s="60"/>
      <c r="I159" s="60"/>
      <c r="J159" s="35"/>
      <c r="K159" s="36"/>
      <c r="L159" s="36"/>
      <c r="M159" s="35"/>
      <c r="N159" s="35"/>
      <c r="O159" s="35"/>
      <c r="P159" s="35" t="s">
        <v>458</v>
      </c>
      <c r="Q159" s="35" t="s">
        <v>11</v>
      </c>
    </row>
    <row r="160" spans="1:17" s="32" customFormat="1" ht="75" customHeight="1" x14ac:dyDescent="0.3">
      <c r="A160" s="120" t="s">
        <v>210</v>
      </c>
      <c r="B160" s="35" t="s">
        <v>848</v>
      </c>
      <c r="C160" s="35" t="s">
        <v>64</v>
      </c>
      <c r="D160" s="87" t="s">
        <v>232</v>
      </c>
      <c r="E160" s="59"/>
      <c r="F160" s="35"/>
      <c r="G160" s="35"/>
      <c r="H160" s="60"/>
      <c r="I160" s="60"/>
      <c r="J160" s="35"/>
      <c r="K160" s="36"/>
      <c r="L160" s="36"/>
      <c r="M160" s="35"/>
      <c r="N160" s="35"/>
      <c r="O160" s="35"/>
      <c r="P160" s="35" t="s">
        <v>458</v>
      </c>
      <c r="Q160" s="35" t="s">
        <v>11</v>
      </c>
    </row>
    <row r="161" spans="1:17" s="32" customFormat="1" ht="75" customHeight="1" x14ac:dyDescent="0.3">
      <c r="A161" s="120" t="s">
        <v>211</v>
      </c>
      <c r="B161" s="35" t="s">
        <v>850</v>
      </c>
      <c r="C161" s="35" t="s">
        <v>64</v>
      </c>
      <c r="D161" s="57" t="s">
        <v>233</v>
      </c>
      <c r="E161" s="59"/>
      <c r="F161" s="35"/>
      <c r="G161" s="35"/>
      <c r="H161" s="60"/>
      <c r="I161" s="60"/>
      <c r="J161" s="35"/>
      <c r="K161" s="36"/>
      <c r="L161" s="36"/>
      <c r="M161" s="35"/>
      <c r="N161" s="35"/>
      <c r="O161" s="35"/>
      <c r="P161" s="35" t="s">
        <v>458</v>
      </c>
      <c r="Q161" s="35" t="s">
        <v>11</v>
      </c>
    </row>
    <row r="162" spans="1:17" ht="75" customHeight="1" x14ac:dyDescent="0.3">
      <c r="A162" s="120" t="s">
        <v>212</v>
      </c>
      <c r="B162" s="35" t="s">
        <v>852</v>
      </c>
      <c r="C162" s="35" t="s">
        <v>64</v>
      </c>
      <c r="D162" s="87" t="s">
        <v>234</v>
      </c>
      <c r="E162" s="55"/>
      <c r="F162" s="55"/>
      <c r="G162" s="55"/>
      <c r="H162" s="88"/>
      <c r="I162" s="88"/>
      <c r="J162" s="35"/>
      <c r="K162" s="36"/>
      <c r="L162" s="36"/>
      <c r="M162" s="35"/>
      <c r="N162" s="38"/>
      <c r="O162" s="38"/>
      <c r="P162" s="35" t="s">
        <v>458</v>
      </c>
      <c r="Q162" s="35" t="s">
        <v>11</v>
      </c>
    </row>
    <row r="163" spans="1:17" ht="75" customHeight="1" x14ac:dyDescent="0.3">
      <c r="A163" s="120" t="s">
        <v>213</v>
      </c>
      <c r="B163" s="35" t="s">
        <v>854</v>
      </c>
      <c r="C163" s="35" t="s">
        <v>64</v>
      </c>
      <c r="D163" s="57" t="s">
        <v>235</v>
      </c>
      <c r="E163" s="55"/>
      <c r="F163" s="55"/>
      <c r="G163" s="55"/>
      <c r="H163" s="88"/>
      <c r="I163" s="88"/>
      <c r="J163" s="35"/>
      <c r="K163" s="36"/>
      <c r="L163" s="36"/>
      <c r="M163" s="35"/>
      <c r="N163" s="38"/>
      <c r="O163" s="38"/>
      <c r="P163" s="35" t="s">
        <v>458</v>
      </c>
      <c r="Q163" s="35" t="s">
        <v>11</v>
      </c>
    </row>
    <row r="164" spans="1:17" ht="75" customHeight="1" x14ac:dyDescent="0.3">
      <c r="A164" s="120" t="s">
        <v>214</v>
      </c>
      <c r="B164" s="35" t="s">
        <v>856</v>
      </c>
      <c r="C164" s="35" t="s">
        <v>64</v>
      </c>
      <c r="D164" s="87" t="s">
        <v>236</v>
      </c>
      <c r="E164" s="55"/>
      <c r="F164" s="55"/>
      <c r="G164" s="55"/>
      <c r="H164" s="88"/>
      <c r="I164" s="88"/>
      <c r="J164" s="35"/>
      <c r="K164" s="36"/>
      <c r="L164" s="36"/>
      <c r="M164" s="35"/>
      <c r="N164" s="38"/>
      <c r="O164" s="38"/>
      <c r="P164" s="35" t="s">
        <v>458</v>
      </c>
      <c r="Q164" s="35" t="s">
        <v>11</v>
      </c>
    </row>
    <row r="165" spans="1:17" ht="75" customHeight="1" x14ac:dyDescent="0.3">
      <c r="A165" s="120" t="s">
        <v>215</v>
      </c>
      <c r="B165" s="35" t="s">
        <v>858</v>
      </c>
      <c r="C165" s="35" t="s">
        <v>64</v>
      </c>
      <c r="D165" s="87" t="s">
        <v>237</v>
      </c>
      <c r="E165" s="55"/>
      <c r="F165" s="55"/>
      <c r="G165" s="55"/>
      <c r="H165" s="88"/>
      <c r="I165" s="88"/>
      <c r="J165" s="35"/>
      <c r="K165" s="36"/>
      <c r="L165" s="36">
        <v>45747</v>
      </c>
      <c r="M165" s="35" t="s">
        <v>28</v>
      </c>
      <c r="N165" s="38" t="s">
        <v>91</v>
      </c>
      <c r="O165" s="38" t="s">
        <v>815</v>
      </c>
      <c r="P165" s="35" t="s">
        <v>458</v>
      </c>
      <c r="Q165" s="35" t="s">
        <v>11</v>
      </c>
    </row>
    <row r="166" spans="1:17" ht="75" customHeight="1" x14ac:dyDescent="0.3">
      <c r="A166" s="120" t="s">
        <v>216</v>
      </c>
      <c r="B166" s="35" t="s">
        <v>859</v>
      </c>
      <c r="C166" s="35" t="s">
        <v>64</v>
      </c>
      <c r="D166" s="57" t="s">
        <v>238</v>
      </c>
      <c r="E166" s="55"/>
      <c r="F166" s="55"/>
      <c r="G166" s="55"/>
      <c r="H166" s="88"/>
      <c r="I166" s="88"/>
      <c r="J166" s="35"/>
      <c r="K166" s="36"/>
      <c r="L166" s="36">
        <v>45747</v>
      </c>
      <c r="M166" s="35" t="s">
        <v>28</v>
      </c>
      <c r="N166" s="38" t="s">
        <v>91</v>
      </c>
      <c r="O166" s="38" t="s">
        <v>815</v>
      </c>
      <c r="P166" s="35" t="s">
        <v>458</v>
      </c>
      <c r="Q166" s="35" t="s">
        <v>11</v>
      </c>
    </row>
    <row r="167" spans="1:17" ht="75" customHeight="1" x14ac:dyDescent="0.3">
      <c r="A167" s="120" t="s">
        <v>217</v>
      </c>
      <c r="B167" s="35" t="s">
        <v>860</v>
      </c>
      <c r="C167" s="35" t="s">
        <v>64</v>
      </c>
      <c r="D167" s="87" t="s">
        <v>239</v>
      </c>
      <c r="E167" s="55"/>
      <c r="F167" s="55"/>
      <c r="G167" s="55"/>
      <c r="H167" s="88"/>
      <c r="I167" s="88"/>
      <c r="J167" s="35"/>
      <c r="K167" s="36"/>
      <c r="L167" s="36"/>
      <c r="M167" s="35"/>
      <c r="N167" s="38"/>
      <c r="O167" s="38"/>
      <c r="P167" s="35" t="s">
        <v>458</v>
      </c>
      <c r="Q167" s="35" t="s">
        <v>11</v>
      </c>
    </row>
    <row r="168" spans="1:17" ht="75" customHeight="1" x14ac:dyDescent="0.3">
      <c r="A168" s="120" t="s">
        <v>218</v>
      </c>
      <c r="B168" s="35" t="s">
        <v>861</v>
      </c>
      <c r="C168" s="35" t="s">
        <v>64</v>
      </c>
      <c r="D168" s="87" t="s">
        <v>240</v>
      </c>
      <c r="E168" s="55"/>
      <c r="F168" s="55"/>
      <c r="G168" s="55"/>
      <c r="H168" s="88"/>
      <c r="I168" s="88"/>
      <c r="J168" s="35"/>
      <c r="K168" s="36"/>
      <c r="L168" s="36"/>
      <c r="M168" s="35"/>
      <c r="N168" s="38"/>
      <c r="O168" s="38"/>
      <c r="P168" s="35" t="s">
        <v>458</v>
      </c>
      <c r="Q168" s="35" t="s">
        <v>11</v>
      </c>
    </row>
    <row r="169" spans="1:17" ht="75" customHeight="1" x14ac:dyDescent="0.3">
      <c r="A169" s="120" t="s">
        <v>219</v>
      </c>
      <c r="B169" s="35" t="s">
        <v>862</v>
      </c>
      <c r="C169" s="35" t="s">
        <v>64</v>
      </c>
      <c r="D169" s="87" t="s">
        <v>241</v>
      </c>
      <c r="E169" s="55"/>
      <c r="F169" s="55"/>
      <c r="G169" s="55"/>
      <c r="H169" s="88"/>
      <c r="I169" s="88"/>
      <c r="J169" s="35"/>
      <c r="K169" s="36"/>
      <c r="L169" s="36"/>
      <c r="M169" s="35"/>
      <c r="N169" s="38"/>
      <c r="O169" s="38"/>
      <c r="P169" s="35" t="s">
        <v>458</v>
      </c>
      <c r="Q169" s="35" t="s">
        <v>11</v>
      </c>
    </row>
    <row r="170" spans="1:17" ht="75" customHeight="1" x14ac:dyDescent="0.3">
      <c r="A170" s="120" t="s">
        <v>220</v>
      </c>
      <c r="B170" s="35" t="s">
        <v>863</v>
      </c>
      <c r="C170" s="35" t="s">
        <v>64</v>
      </c>
      <c r="D170" s="87" t="s">
        <v>242</v>
      </c>
      <c r="E170" s="55"/>
      <c r="F170" s="55"/>
      <c r="G170" s="55"/>
      <c r="H170" s="88"/>
      <c r="I170" s="88"/>
      <c r="J170" s="35"/>
      <c r="K170" s="36"/>
      <c r="L170" s="36"/>
      <c r="M170" s="35"/>
      <c r="N170" s="38"/>
      <c r="O170" s="38"/>
      <c r="P170" s="35" t="s">
        <v>458</v>
      </c>
      <c r="Q170" s="35" t="s">
        <v>11</v>
      </c>
    </row>
    <row r="171" spans="1:17" ht="75" customHeight="1" x14ac:dyDescent="0.3">
      <c r="A171" s="120" t="s">
        <v>221</v>
      </c>
      <c r="B171" s="35" t="s">
        <v>864</v>
      </c>
      <c r="C171" s="35" t="s">
        <v>64</v>
      </c>
      <c r="D171" s="57" t="s">
        <v>243</v>
      </c>
      <c r="E171" s="55"/>
      <c r="F171" s="55"/>
      <c r="G171" s="55"/>
      <c r="H171" s="88"/>
      <c r="I171" s="88"/>
      <c r="J171" s="35"/>
      <c r="K171" s="36"/>
      <c r="L171" s="36"/>
      <c r="M171" s="35"/>
      <c r="N171" s="38"/>
      <c r="O171" s="38"/>
      <c r="P171" s="35" t="s">
        <v>458</v>
      </c>
      <c r="Q171" s="35" t="s">
        <v>11</v>
      </c>
    </row>
    <row r="172" spans="1:17" ht="75" customHeight="1" x14ac:dyDescent="0.3">
      <c r="A172" s="120" t="s">
        <v>222</v>
      </c>
      <c r="B172" s="35" t="s">
        <v>865</v>
      </c>
      <c r="C172" s="35" t="s">
        <v>64</v>
      </c>
      <c r="D172" s="87" t="s">
        <v>244</v>
      </c>
      <c r="E172" s="55"/>
      <c r="F172" s="55"/>
      <c r="G172" s="55"/>
      <c r="H172" s="88"/>
      <c r="I172" s="88"/>
      <c r="J172" s="35"/>
      <c r="K172" s="36"/>
      <c r="L172" s="36"/>
      <c r="M172" s="35"/>
      <c r="N172" s="38"/>
      <c r="O172" s="38"/>
      <c r="P172" s="35" t="s">
        <v>458</v>
      </c>
      <c r="Q172" s="35" t="s">
        <v>11</v>
      </c>
    </row>
    <row r="173" spans="1:17" ht="75" customHeight="1" x14ac:dyDescent="0.3">
      <c r="A173" s="120" t="s">
        <v>223</v>
      </c>
      <c r="B173" s="35" t="s">
        <v>866</v>
      </c>
      <c r="C173" s="35" t="s">
        <v>64</v>
      </c>
      <c r="D173" s="57" t="s">
        <v>245</v>
      </c>
      <c r="E173" s="55"/>
      <c r="F173" s="55"/>
      <c r="G173" s="55"/>
      <c r="H173" s="88"/>
      <c r="I173" s="88"/>
      <c r="J173" s="35"/>
      <c r="K173" s="36"/>
      <c r="L173" s="36">
        <v>45747</v>
      </c>
      <c r="M173" s="35" t="s">
        <v>28</v>
      </c>
      <c r="N173" s="38" t="s">
        <v>91</v>
      </c>
      <c r="O173" s="38" t="s">
        <v>815</v>
      </c>
      <c r="P173" s="35" t="s">
        <v>458</v>
      </c>
      <c r="Q173" s="35" t="s">
        <v>11</v>
      </c>
    </row>
    <row r="174" spans="1:17" ht="75" customHeight="1" x14ac:dyDescent="0.3">
      <c r="A174" s="120" t="s">
        <v>224</v>
      </c>
      <c r="B174" s="35" t="s">
        <v>867</v>
      </c>
      <c r="C174" s="35" t="s">
        <v>64</v>
      </c>
      <c r="D174" s="28" t="s">
        <v>982</v>
      </c>
      <c r="E174" s="55"/>
      <c r="F174" s="55"/>
      <c r="G174" s="55"/>
      <c r="H174" s="88"/>
      <c r="I174" s="88"/>
      <c r="J174" s="35"/>
      <c r="K174" s="36"/>
      <c r="L174" s="36"/>
      <c r="M174" s="35"/>
      <c r="N174" s="38"/>
      <c r="O174" s="38"/>
      <c r="P174" s="35" t="s">
        <v>458</v>
      </c>
      <c r="Q174" s="35" t="s">
        <v>11</v>
      </c>
    </row>
    <row r="175" spans="1:17" ht="75" customHeight="1" x14ac:dyDescent="0.3">
      <c r="A175" s="120" t="s">
        <v>225</v>
      </c>
      <c r="B175" s="35" t="s">
        <v>868</v>
      </c>
      <c r="C175" s="35" t="s">
        <v>64</v>
      </c>
      <c r="D175" s="57" t="s">
        <v>246</v>
      </c>
      <c r="E175" s="55"/>
      <c r="F175" s="55"/>
      <c r="G175" s="55"/>
      <c r="H175" s="88"/>
      <c r="I175" s="88"/>
      <c r="J175" s="35"/>
      <c r="K175" s="36"/>
      <c r="L175" s="36"/>
      <c r="M175" s="35"/>
      <c r="N175" s="38"/>
      <c r="O175" s="38"/>
      <c r="P175" s="35" t="s">
        <v>458</v>
      </c>
      <c r="Q175" s="35" t="s">
        <v>11</v>
      </c>
    </row>
    <row r="176" spans="1:17" ht="75" customHeight="1" x14ac:dyDescent="0.3">
      <c r="A176" s="120" t="s">
        <v>226</v>
      </c>
      <c r="B176" s="35" t="s">
        <v>869</v>
      </c>
      <c r="C176" s="35" t="s">
        <v>64</v>
      </c>
      <c r="D176" s="87" t="s">
        <v>247</v>
      </c>
      <c r="E176" s="55"/>
      <c r="F176" s="55"/>
      <c r="G176" s="55"/>
      <c r="H176" s="88"/>
      <c r="I176" s="88"/>
      <c r="J176" s="35"/>
      <c r="K176" s="36"/>
      <c r="L176" s="36"/>
      <c r="M176" s="35"/>
      <c r="N176" s="38"/>
      <c r="O176" s="38"/>
      <c r="P176" s="35" t="s">
        <v>458</v>
      </c>
      <c r="Q176" s="35" t="s">
        <v>11</v>
      </c>
    </row>
    <row r="177" spans="1:17" ht="75" customHeight="1" x14ac:dyDescent="0.3">
      <c r="A177" s="120" t="s">
        <v>227</v>
      </c>
      <c r="B177" s="35" t="s">
        <v>870</v>
      </c>
      <c r="C177" s="35" t="s">
        <v>64</v>
      </c>
      <c r="D177" s="57" t="s">
        <v>248</v>
      </c>
      <c r="E177" s="55"/>
      <c r="F177" s="55"/>
      <c r="G177" s="55"/>
      <c r="H177" s="88"/>
      <c r="I177" s="88"/>
      <c r="J177" s="35"/>
      <c r="K177" s="36"/>
      <c r="L177" s="36"/>
      <c r="M177" s="35"/>
      <c r="N177" s="38"/>
      <c r="O177" s="38"/>
      <c r="P177" s="35" t="s">
        <v>458</v>
      </c>
      <c r="Q177" s="35" t="s">
        <v>11</v>
      </c>
    </row>
    <row r="178" spans="1:17" s="94" customFormat="1" ht="75" customHeight="1" x14ac:dyDescent="0.3">
      <c r="A178" s="120"/>
      <c r="B178" s="35" t="s">
        <v>942</v>
      </c>
      <c r="C178" s="35" t="s">
        <v>64</v>
      </c>
      <c r="D178" s="138" t="s">
        <v>948</v>
      </c>
      <c r="E178" s="138"/>
      <c r="F178" s="55"/>
      <c r="G178" s="55"/>
      <c r="H178" s="88"/>
      <c r="I178" s="88"/>
      <c r="J178" s="35" t="s">
        <v>19</v>
      </c>
      <c r="K178" s="36"/>
      <c r="L178" s="36"/>
      <c r="M178" s="35"/>
      <c r="N178" s="38"/>
      <c r="O178" s="38"/>
      <c r="P178" s="35" t="s">
        <v>458</v>
      </c>
      <c r="Q178" s="35" t="s">
        <v>11</v>
      </c>
    </row>
    <row r="179" spans="1:17" s="94" customFormat="1" ht="91.2" customHeight="1" x14ac:dyDescent="0.3">
      <c r="A179" s="120"/>
      <c r="B179" s="35" t="s">
        <v>943</v>
      </c>
      <c r="C179" s="35" t="s">
        <v>64</v>
      </c>
      <c r="D179" s="51" t="s">
        <v>949</v>
      </c>
      <c r="E179" s="28" t="s">
        <v>950</v>
      </c>
      <c r="F179" s="55"/>
      <c r="G179" s="55"/>
      <c r="H179" s="88"/>
      <c r="I179" s="88"/>
      <c r="J179" s="35" t="s">
        <v>19</v>
      </c>
      <c r="K179" s="36">
        <v>45688</v>
      </c>
      <c r="L179" s="36">
        <v>45777</v>
      </c>
      <c r="M179" s="35"/>
      <c r="N179" s="38"/>
      <c r="O179" s="38"/>
      <c r="P179" s="35" t="s">
        <v>458</v>
      </c>
      <c r="Q179" s="35" t="s">
        <v>11</v>
      </c>
    </row>
    <row r="180" spans="1:17" s="94" customFormat="1" ht="91.2" customHeight="1" x14ac:dyDescent="0.3">
      <c r="A180" s="120"/>
      <c r="B180" s="35" t="s">
        <v>944</v>
      </c>
      <c r="C180" s="35" t="s">
        <v>64</v>
      </c>
      <c r="D180" s="51" t="s">
        <v>951</v>
      </c>
      <c r="E180" s="28" t="s">
        <v>950</v>
      </c>
      <c r="F180" s="55"/>
      <c r="G180" s="55"/>
      <c r="H180" s="88"/>
      <c r="I180" s="88"/>
      <c r="J180" s="35" t="s">
        <v>19</v>
      </c>
      <c r="K180" s="36">
        <v>45688</v>
      </c>
      <c r="L180" s="36">
        <v>45777</v>
      </c>
      <c r="M180" s="35"/>
      <c r="N180" s="38"/>
      <c r="O180" s="38"/>
      <c r="P180" s="35" t="s">
        <v>458</v>
      </c>
      <c r="Q180" s="35" t="s">
        <v>11</v>
      </c>
    </row>
    <row r="181" spans="1:17" s="94" customFormat="1" ht="91.2" customHeight="1" x14ac:dyDescent="0.3">
      <c r="A181" s="120"/>
      <c r="B181" s="35" t="s">
        <v>945</v>
      </c>
      <c r="C181" s="35" t="s">
        <v>64</v>
      </c>
      <c r="D181" s="51" t="s">
        <v>952</v>
      </c>
      <c r="E181" s="28" t="s">
        <v>950</v>
      </c>
      <c r="F181" s="55"/>
      <c r="G181" s="55"/>
      <c r="H181" s="88"/>
      <c r="I181" s="88"/>
      <c r="J181" s="35" t="s">
        <v>19</v>
      </c>
      <c r="K181" s="36">
        <v>45688</v>
      </c>
      <c r="L181" s="36">
        <v>45777</v>
      </c>
      <c r="M181" s="35"/>
      <c r="N181" s="38"/>
      <c r="O181" s="38"/>
      <c r="P181" s="35" t="s">
        <v>458</v>
      </c>
      <c r="Q181" s="35" t="s">
        <v>11</v>
      </c>
    </row>
    <row r="182" spans="1:17" s="94" customFormat="1" ht="91.2" customHeight="1" x14ac:dyDescent="0.3">
      <c r="A182" s="120"/>
      <c r="B182" s="35" t="s">
        <v>946</v>
      </c>
      <c r="C182" s="35" t="s">
        <v>64</v>
      </c>
      <c r="D182" s="51" t="s">
        <v>953</v>
      </c>
      <c r="E182" s="28" t="s">
        <v>950</v>
      </c>
      <c r="F182" s="55"/>
      <c r="G182" s="55"/>
      <c r="H182" s="88"/>
      <c r="I182" s="88"/>
      <c r="J182" s="35" t="s">
        <v>19</v>
      </c>
      <c r="K182" s="36">
        <v>45688</v>
      </c>
      <c r="L182" s="36">
        <v>45777</v>
      </c>
      <c r="M182" s="35"/>
      <c r="N182" s="38"/>
      <c r="O182" s="38"/>
      <c r="P182" s="35" t="s">
        <v>458</v>
      </c>
      <c r="Q182" s="35" t="s">
        <v>11</v>
      </c>
    </row>
    <row r="183" spans="1:17" s="94" customFormat="1" ht="103.2" customHeight="1" x14ac:dyDescent="0.3">
      <c r="A183" s="120"/>
      <c r="B183" s="35" t="s">
        <v>947</v>
      </c>
      <c r="C183" s="35" t="s">
        <v>64</v>
      </c>
      <c r="D183" s="139" t="s">
        <v>954</v>
      </c>
      <c r="E183" s="139" t="s">
        <v>955</v>
      </c>
      <c r="F183" s="55"/>
      <c r="G183" s="55"/>
      <c r="H183" s="88"/>
      <c r="I183" s="88"/>
      <c r="J183" s="35" t="s">
        <v>19</v>
      </c>
      <c r="K183" s="36">
        <v>45716</v>
      </c>
      <c r="L183" s="36">
        <v>45747</v>
      </c>
      <c r="M183" s="35"/>
      <c r="N183" s="38"/>
      <c r="O183" s="38"/>
      <c r="P183" s="141" t="s">
        <v>458</v>
      </c>
      <c r="Q183" s="141" t="s">
        <v>11</v>
      </c>
    </row>
    <row r="184" spans="1:17" s="94" customFormat="1" ht="80.400000000000006" customHeight="1" x14ac:dyDescent="0.3">
      <c r="A184" s="120"/>
      <c r="B184" s="35" t="s">
        <v>1056</v>
      </c>
      <c r="C184" s="35" t="s">
        <v>64</v>
      </c>
      <c r="D184" s="139" t="s">
        <v>1057</v>
      </c>
      <c r="E184" s="139"/>
      <c r="F184" s="55"/>
      <c r="G184" s="55"/>
      <c r="H184" s="88"/>
      <c r="I184" s="88"/>
      <c r="J184" s="35"/>
      <c r="K184" s="36"/>
      <c r="L184" s="36"/>
      <c r="M184" s="35"/>
      <c r="N184" s="38"/>
      <c r="O184" s="38"/>
      <c r="P184" s="141" t="s">
        <v>458</v>
      </c>
      <c r="Q184" s="141" t="s">
        <v>11</v>
      </c>
    </row>
    <row r="185" spans="1:17" s="94" customFormat="1" ht="80.400000000000006" customHeight="1" x14ac:dyDescent="0.3">
      <c r="A185" s="120"/>
      <c r="B185" s="35" t="s">
        <v>1062</v>
      </c>
      <c r="C185" s="35" t="s">
        <v>64</v>
      </c>
      <c r="D185" s="139" t="s">
        <v>1063</v>
      </c>
      <c r="E185" s="139"/>
      <c r="F185" s="55"/>
      <c r="G185" s="55"/>
      <c r="H185" s="88"/>
      <c r="I185" s="88"/>
      <c r="J185" s="35"/>
      <c r="K185" s="36"/>
      <c r="L185" s="36"/>
      <c r="M185" s="35"/>
      <c r="N185" s="38"/>
      <c r="O185" s="38"/>
      <c r="P185" s="141" t="s">
        <v>458</v>
      </c>
      <c r="Q185" s="141" t="s">
        <v>11</v>
      </c>
    </row>
    <row r="186" spans="1:17" ht="75" customHeight="1" x14ac:dyDescent="0.3">
      <c r="A186" s="123">
        <v>6</v>
      </c>
      <c r="B186" s="35">
        <v>122</v>
      </c>
      <c r="C186" s="35" t="s">
        <v>64</v>
      </c>
      <c r="D186" s="29" t="s">
        <v>153</v>
      </c>
      <c r="E186" s="81" t="s">
        <v>628</v>
      </c>
      <c r="F186" s="39">
        <v>1</v>
      </c>
      <c r="G186" s="39" t="s">
        <v>16</v>
      </c>
      <c r="H186" s="70">
        <v>1500000</v>
      </c>
      <c r="I186" s="89">
        <v>50000</v>
      </c>
      <c r="J186" s="35" t="s">
        <v>19</v>
      </c>
      <c r="K186" s="36">
        <v>45716</v>
      </c>
      <c r="L186" s="36">
        <v>45838</v>
      </c>
      <c r="M186" s="35"/>
      <c r="N186" s="38"/>
      <c r="O186" s="38"/>
      <c r="P186" s="38" t="s">
        <v>458</v>
      </c>
      <c r="Q186" s="38" t="s">
        <v>11</v>
      </c>
    </row>
    <row r="187" spans="1:17" ht="75" customHeight="1" x14ac:dyDescent="0.3">
      <c r="A187" s="119" t="s">
        <v>249</v>
      </c>
      <c r="B187" s="35" t="s">
        <v>871</v>
      </c>
      <c r="C187" s="35" t="s">
        <v>64</v>
      </c>
      <c r="D187" s="29" t="s">
        <v>250</v>
      </c>
      <c r="E187" s="55"/>
      <c r="F187" s="55"/>
      <c r="G187" s="55"/>
      <c r="H187" s="88"/>
      <c r="I187" s="88"/>
      <c r="J187" s="35"/>
      <c r="K187" s="36"/>
      <c r="L187" s="36"/>
      <c r="M187" s="35"/>
      <c r="N187" s="38"/>
      <c r="O187" s="38"/>
      <c r="P187" s="38" t="s">
        <v>458</v>
      </c>
      <c r="Q187" s="38" t="s">
        <v>11</v>
      </c>
    </row>
    <row r="188" spans="1:17" ht="75" customHeight="1" x14ac:dyDescent="0.3">
      <c r="A188" s="124" t="s">
        <v>251</v>
      </c>
      <c r="B188" s="35" t="s">
        <v>835</v>
      </c>
      <c r="C188" s="35" t="s">
        <v>64</v>
      </c>
      <c r="D188" s="29" t="s">
        <v>252</v>
      </c>
      <c r="E188" s="55"/>
      <c r="F188" s="55"/>
      <c r="G188" s="55"/>
      <c r="H188" s="88"/>
      <c r="I188" s="88"/>
      <c r="J188" s="35"/>
      <c r="K188" s="36"/>
      <c r="L188" s="36"/>
      <c r="M188" s="35"/>
      <c r="N188" s="38"/>
      <c r="O188" s="38"/>
      <c r="P188" s="38" t="s">
        <v>458</v>
      </c>
      <c r="Q188" s="38" t="s">
        <v>11</v>
      </c>
    </row>
    <row r="189" spans="1:17" ht="75" customHeight="1" x14ac:dyDescent="0.3">
      <c r="A189" s="124" t="s">
        <v>253</v>
      </c>
      <c r="B189" s="35" t="s">
        <v>837</v>
      </c>
      <c r="C189" s="35" t="s">
        <v>64</v>
      </c>
      <c r="D189" s="29" t="s">
        <v>254</v>
      </c>
      <c r="E189" s="55"/>
      <c r="F189" s="55"/>
      <c r="G189" s="55"/>
      <c r="H189" s="88"/>
      <c r="I189" s="88"/>
      <c r="J189" s="35"/>
      <c r="K189" s="36"/>
      <c r="L189" s="36"/>
      <c r="M189" s="35"/>
      <c r="N189" s="38"/>
      <c r="O189" s="38"/>
      <c r="P189" s="38" t="s">
        <v>458</v>
      </c>
      <c r="Q189" s="38" t="s">
        <v>11</v>
      </c>
    </row>
    <row r="190" spans="1:17" ht="75" customHeight="1" x14ac:dyDescent="0.3">
      <c r="A190" s="124" t="s">
        <v>255</v>
      </c>
      <c r="B190" s="35" t="s">
        <v>839</v>
      </c>
      <c r="C190" s="35" t="s">
        <v>64</v>
      </c>
      <c r="D190" s="29" t="s">
        <v>814</v>
      </c>
      <c r="E190" s="55"/>
      <c r="F190" s="55"/>
      <c r="G190" s="55"/>
      <c r="H190" s="88"/>
      <c r="I190" s="88"/>
      <c r="J190" s="35"/>
      <c r="K190" s="36"/>
      <c r="L190" s="36">
        <v>45747</v>
      </c>
      <c r="M190" s="35" t="s">
        <v>28</v>
      </c>
      <c r="N190" s="38" t="s">
        <v>91</v>
      </c>
      <c r="O190" s="38" t="s">
        <v>808</v>
      </c>
      <c r="P190" s="38" t="s">
        <v>458</v>
      </c>
      <c r="Q190" s="38" t="s">
        <v>11</v>
      </c>
    </row>
    <row r="191" spans="1:17" ht="75" customHeight="1" x14ac:dyDescent="0.3">
      <c r="A191" s="124" t="s">
        <v>256</v>
      </c>
      <c r="B191" s="35" t="s">
        <v>841</v>
      </c>
      <c r="C191" s="35" t="s">
        <v>64</v>
      </c>
      <c r="D191" s="29" t="s">
        <v>257</v>
      </c>
      <c r="E191" s="55"/>
      <c r="F191" s="55"/>
      <c r="G191" s="55"/>
      <c r="H191" s="88"/>
      <c r="I191" s="88"/>
      <c r="J191" s="35"/>
      <c r="K191" s="36"/>
      <c r="L191" s="36"/>
      <c r="M191" s="35"/>
      <c r="N191" s="38"/>
      <c r="O191" s="38"/>
      <c r="P191" s="38" t="s">
        <v>458</v>
      </c>
      <c r="Q191" s="38" t="s">
        <v>11</v>
      </c>
    </row>
    <row r="192" spans="1:17" ht="75" customHeight="1" x14ac:dyDescent="0.3">
      <c r="A192" s="124" t="s">
        <v>258</v>
      </c>
      <c r="B192" s="35" t="s">
        <v>843</v>
      </c>
      <c r="C192" s="35" t="s">
        <v>64</v>
      </c>
      <c r="D192" s="29" t="s">
        <v>259</v>
      </c>
      <c r="E192" s="55"/>
      <c r="F192" s="55"/>
      <c r="G192" s="55"/>
      <c r="H192" s="88"/>
      <c r="I192" s="88"/>
      <c r="J192" s="35"/>
      <c r="K192" s="36"/>
      <c r="L192" s="36"/>
      <c r="M192" s="35"/>
      <c r="N192" s="38"/>
      <c r="O192" s="38"/>
      <c r="P192" s="38" t="s">
        <v>458</v>
      </c>
      <c r="Q192" s="38" t="s">
        <v>11</v>
      </c>
    </row>
    <row r="193" spans="1:17" ht="75" customHeight="1" x14ac:dyDescent="0.3">
      <c r="A193" s="124" t="s">
        <v>260</v>
      </c>
      <c r="B193" s="35" t="s">
        <v>845</v>
      </c>
      <c r="C193" s="35" t="s">
        <v>64</v>
      </c>
      <c r="D193" s="29" t="s">
        <v>261</v>
      </c>
      <c r="E193" s="55"/>
      <c r="F193" s="55"/>
      <c r="G193" s="55"/>
      <c r="H193" s="88"/>
      <c r="I193" s="88"/>
      <c r="J193" s="35"/>
      <c r="K193" s="36"/>
      <c r="L193" s="36"/>
      <c r="M193" s="35"/>
      <c r="N193" s="38"/>
      <c r="O193" s="38"/>
      <c r="P193" s="38" t="s">
        <v>458</v>
      </c>
      <c r="Q193" s="38" t="s">
        <v>11</v>
      </c>
    </row>
    <row r="194" spans="1:17" ht="75" customHeight="1" x14ac:dyDescent="0.3">
      <c r="A194" s="119" t="s">
        <v>262</v>
      </c>
      <c r="B194" s="35" t="s">
        <v>847</v>
      </c>
      <c r="C194" s="35" t="s">
        <v>64</v>
      </c>
      <c r="D194" s="29" t="s">
        <v>263</v>
      </c>
      <c r="E194" s="55"/>
      <c r="F194" s="55"/>
      <c r="G194" s="55"/>
      <c r="H194" s="88"/>
      <c r="I194" s="88"/>
      <c r="J194" s="35"/>
      <c r="K194" s="36"/>
      <c r="L194" s="36"/>
      <c r="M194" s="35"/>
      <c r="N194" s="38"/>
      <c r="O194" s="38"/>
      <c r="P194" s="38" t="s">
        <v>458</v>
      </c>
      <c r="Q194" s="38" t="s">
        <v>11</v>
      </c>
    </row>
    <row r="195" spans="1:17" ht="75" customHeight="1" x14ac:dyDescent="0.3">
      <c r="A195" s="124" t="s">
        <v>264</v>
      </c>
      <c r="B195" s="35" t="s">
        <v>849</v>
      </c>
      <c r="C195" s="35" t="s">
        <v>64</v>
      </c>
      <c r="D195" s="29" t="s">
        <v>265</v>
      </c>
      <c r="E195" s="55"/>
      <c r="F195" s="55"/>
      <c r="G195" s="55"/>
      <c r="H195" s="88"/>
      <c r="I195" s="88"/>
      <c r="J195" s="35"/>
      <c r="K195" s="36"/>
      <c r="L195" s="36"/>
      <c r="M195" s="35"/>
      <c r="N195" s="38"/>
      <c r="O195" s="38"/>
      <c r="P195" s="38" t="s">
        <v>458</v>
      </c>
      <c r="Q195" s="38" t="s">
        <v>11</v>
      </c>
    </row>
    <row r="196" spans="1:17" ht="75" customHeight="1" x14ac:dyDescent="0.3">
      <c r="A196" s="124" t="s">
        <v>266</v>
      </c>
      <c r="B196" s="35" t="s">
        <v>851</v>
      </c>
      <c r="C196" s="35" t="s">
        <v>64</v>
      </c>
      <c r="D196" s="29" t="s">
        <v>267</v>
      </c>
      <c r="E196" s="55"/>
      <c r="F196" s="55"/>
      <c r="G196" s="55"/>
      <c r="H196" s="88"/>
      <c r="I196" s="88"/>
      <c r="J196" s="35"/>
      <c r="K196" s="36"/>
      <c r="L196" s="36"/>
      <c r="M196" s="35"/>
      <c r="N196" s="38"/>
      <c r="O196" s="38"/>
      <c r="P196" s="38" t="s">
        <v>458</v>
      </c>
      <c r="Q196" s="38" t="s">
        <v>11</v>
      </c>
    </row>
    <row r="197" spans="1:17" ht="75" customHeight="1" x14ac:dyDescent="0.3">
      <c r="A197" s="124" t="s">
        <v>268</v>
      </c>
      <c r="B197" s="35" t="s">
        <v>853</v>
      </c>
      <c r="C197" s="35" t="s">
        <v>64</v>
      </c>
      <c r="D197" s="29" t="s">
        <v>269</v>
      </c>
      <c r="E197" s="55"/>
      <c r="F197" s="55"/>
      <c r="G197" s="55"/>
      <c r="H197" s="88"/>
      <c r="I197" s="88"/>
      <c r="J197" s="35"/>
      <c r="K197" s="36"/>
      <c r="L197" s="36"/>
      <c r="M197" s="35"/>
      <c r="N197" s="38"/>
      <c r="O197" s="38"/>
      <c r="P197" s="38" t="s">
        <v>458</v>
      </c>
      <c r="Q197" s="38" t="s">
        <v>11</v>
      </c>
    </row>
    <row r="198" spans="1:17" ht="75" customHeight="1" x14ac:dyDescent="0.3">
      <c r="A198" s="119" t="s">
        <v>270</v>
      </c>
      <c r="B198" s="35" t="s">
        <v>855</v>
      </c>
      <c r="C198" s="35" t="s">
        <v>64</v>
      </c>
      <c r="D198" s="29" t="s">
        <v>271</v>
      </c>
      <c r="E198" s="55"/>
      <c r="F198" s="55"/>
      <c r="G198" s="55"/>
      <c r="H198" s="88"/>
      <c r="I198" s="88"/>
      <c r="J198" s="35"/>
      <c r="K198" s="36"/>
      <c r="L198" s="36"/>
      <c r="M198" s="35"/>
      <c r="N198" s="38"/>
      <c r="O198" s="38"/>
      <c r="P198" s="38" t="s">
        <v>458</v>
      </c>
      <c r="Q198" s="38" t="s">
        <v>11</v>
      </c>
    </row>
    <row r="199" spans="1:17" ht="75" customHeight="1" x14ac:dyDescent="0.3">
      <c r="A199" s="124" t="s">
        <v>272</v>
      </c>
      <c r="B199" s="35" t="s">
        <v>857</v>
      </c>
      <c r="C199" s="35" t="s">
        <v>64</v>
      </c>
      <c r="D199" s="29" t="s">
        <v>273</v>
      </c>
      <c r="E199" s="55"/>
      <c r="F199" s="55"/>
      <c r="G199" s="55"/>
      <c r="H199" s="88"/>
      <c r="I199" s="88"/>
      <c r="J199" s="35"/>
      <c r="K199" s="36"/>
      <c r="L199" s="36"/>
      <c r="M199" s="35"/>
      <c r="N199" s="38"/>
      <c r="O199" s="38"/>
      <c r="P199" s="38" t="s">
        <v>458</v>
      </c>
      <c r="Q199" s="38" t="s">
        <v>11</v>
      </c>
    </row>
    <row r="200" spans="1:17" ht="75" customHeight="1" x14ac:dyDescent="0.3">
      <c r="A200" s="124" t="s">
        <v>274</v>
      </c>
      <c r="B200" s="35" t="s">
        <v>872</v>
      </c>
      <c r="C200" s="35" t="s">
        <v>64</v>
      </c>
      <c r="D200" s="29" t="s">
        <v>275</v>
      </c>
      <c r="E200" s="55"/>
      <c r="F200" s="55"/>
      <c r="G200" s="55"/>
      <c r="H200" s="88"/>
      <c r="I200" s="88"/>
      <c r="J200" s="35"/>
      <c r="K200" s="36"/>
      <c r="L200" s="36"/>
      <c r="M200" s="35"/>
      <c r="N200" s="38"/>
      <c r="O200" s="38"/>
      <c r="P200" s="38" t="s">
        <v>458</v>
      </c>
      <c r="Q200" s="38" t="s">
        <v>11</v>
      </c>
    </row>
    <row r="201" spans="1:17" ht="75" customHeight="1" x14ac:dyDescent="0.3">
      <c r="A201" s="119" t="s">
        <v>276</v>
      </c>
      <c r="B201" s="35" t="s">
        <v>873</v>
      </c>
      <c r="C201" s="35" t="s">
        <v>64</v>
      </c>
      <c r="D201" s="29" t="s">
        <v>277</v>
      </c>
      <c r="E201" s="55"/>
      <c r="F201" s="55"/>
      <c r="G201" s="55"/>
      <c r="H201" s="88"/>
      <c r="I201" s="88"/>
      <c r="J201" s="35"/>
      <c r="K201" s="36"/>
      <c r="L201" s="36"/>
      <c r="M201" s="35"/>
      <c r="N201" s="38"/>
      <c r="O201" s="38"/>
      <c r="P201" s="38" t="s">
        <v>458</v>
      </c>
      <c r="Q201" s="38" t="s">
        <v>11</v>
      </c>
    </row>
    <row r="202" spans="1:17" ht="75" customHeight="1" x14ac:dyDescent="0.3">
      <c r="A202" s="124" t="s">
        <v>278</v>
      </c>
      <c r="B202" s="35" t="s">
        <v>874</v>
      </c>
      <c r="C202" s="35" t="s">
        <v>64</v>
      </c>
      <c r="D202" s="29" t="s">
        <v>806</v>
      </c>
      <c r="E202" s="55"/>
      <c r="F202" s="55"/>
      <c r="G202" s="55"/>
      <c r="H202" s="88"/>
      <c r="I202" s="88"/>
      <c r="J202" s="35"/>
      <c r="K202" s="36"/>
      <c r="L202" s="36">
        <v>45747</v>
      </c>
      <c r="M202" s="35" t="s">
        <v>28</v>
      </c>
      <c r="N202" s="38" t="s">
        <v>91</v>
      </c>
      <c r="O202" s="38" t="s">
        <v>808</v>
      </c>
      <c r="P202" s="38" t="s">
        <v>458</v>
      </c>
      <c r="Q202" s="38" t="s">
        <v>11</v>
      </c>
    </row>
    <row r="203" spans="1:17" s="94" customFormat="1" ht="75" customHeight="1" x14ac:dyDescent="0.3">
      <c r="A203" s="124" t="s">
        <v>810</v>
      </c>
      <c r="B203" s="35" t="s">
        <v>875</v>
      </c>
      <c r="C203" s="35" t="s">
        <v>64</v>
      </c>
      <c r="D203" s="29" t="s">
        <v>807</v>
      </c>
      <c r="E203" s="55"/>
      <c r="F203" s="55"/>
      <c r="G203" s="55"/>
      <c r="H203" s="88"/>
      <c r="I203" s="88"/>
      <c r="J203" s="35"/>
      <c r="K203" s="36"/>
      <c r="L203" s="36">
        <v>45747</v>
      </c>
      <c r="M203" s="35" t="s">
        <v>28</v>
      </c>
      <c r="N203" s="38" t="s">
        <v>91</v>
      </c>
      <c r="O203" s="38" t="s">
        <v>808</v>
      </c>
      <c r="P203" s="38" t="s">
        <v>458</v>
      </c>
      <c r="Q203" s="38" t="s">
        <v>11</v>
      </c>
    </row>
    <row r="204" spans="1:17" ht="75" customHeight="1" x14ac:dyDescent="0.3">
      <c r="A204" s="124" t="s">
        <v>279</v>
      </c>
      <c r="B204" s="35" t="s">
        <v>876</v>
      </c>
      <c r="C204" s="35" t="s">
        <v>64</v>
      </c>
      <c r="D204" s="29" t="s">
        <v>280</v>
      </c>
      <c r="E204" s="55"/>
      <c r="F204" s="55"/>
      <c r="G204" s="55"/>
      <c r="H204" s="88"/>
      <c r="I204" s="88"/>
      <c r="J204" s="35"/>
      <c r="K204" s="36"/>
      <c r="L204" s="36"/>
      <c r="M204" s="35"/>
      <c r="N204" s="38"/>
      <c r="O204" s="38"/>
      <c r="P204" s="38" t="s">
        <v>458</v>
      </c>
      <c r="Q204" s="38" t="s">
        <v>11</v>
      </c>
    </row>
    <row r="205" spans="1:17" ht="75" customHeight="1" x14ac:dyDescent="0.3">
      <c r="A205" s="119" t="s">
        <v>281</v>
      </c>
      <c r="B205" s="35" t="s">
        <v>877</v>
      </c>
      <c r="C205" s="35" t="s">
        <v>64</v>
      </c>
      <c r="D205" s="29" t="s">
        <v>282</v>
      </c>
      <c r="E205" s="55"/>
      <c r="F205" s="55"/>
      <c r="G205" s="55"/>
      <c r="H205" s="88"/>
      <c r="I205" s="88"/>
      <c r="J205" s="35"/>
      <c r="K205" s="36"/>
      <c r="L205" s="36"/>
      <c r="M205" s="35"/>
      <c r="N205" s="38"/>
      <c r="O205" s="38"/>
      <c r="P205" s="38" t="s">
        <v>458</v>
      </c>
      <c r="Q205" s="38" t="s">
        <v>11</v>
      </c>
    </row>
    <row r="206" spans="1:17" ht="75" customHeight="1" x14ac:dyDescent="0.3">
      <c r="A206" s="124" t="s">
        <v>283</v>
      </c>
      <c r="B206" s="35" t="s">
        <v>878</v>
      </c>
      <c r="C206" s="35" t="s">
        <v>64</v>
      </c>
      <c r="D206" s="29" t="s">
        <v>284</v>
      </c>
      <c r="E206" s="55"/>
      <c r="F206" s="55"/>
      <c r="G206" s="55"/>
      <c r="H206" s="88"/>
      <c r="I206" s="88"/>
      <c r="J206" s="35"/>
      <c r="K206" s="36"/>
      <c r="L206" s="36"/>
      <c r="M206" s="35"/>
      <c r="N206" s="38"/>
      <c r="O206" s="38"/>
      <c r="P206" s="38" t="s">
        <v>458</v>
      </c>
      <c r="Q206" s="38" t="s">
        <v>11</v>
      </c>
    </row>
    <row r="207" spans="1:17" ht="75" customHeight="1" x14ac:dyDescent="0.3">
      <c r="A207" s="119" t="s">
        <v>285</v>
      </c>
      <c r="B207" s="35" t="s">
        <v>879</v>
      </c>
      <c r="C207" s="35" t="s">
        <v>64</v>
      </c>
      <c r="D207" s="29" t="s">
        <v>809</v>
      </c>
      <c r="E207" s="55"/>
      <c r="F207" s="55"/>
      <c r="G207" s="55"/>
      <c r="H207" s="88"/>
      <c r="I207" s="88"/>
      <c r="J207" s="35"/>
      <c r="K207" s="36"/>
      <c r="L207" s="36"/>
      <c r="M207" s="35"/>
      <c r="N207" s="38"/>
      <c r="O207" s="38"/>
      <c r="P207" s="38" t="s">
        <v>458</v>
      </c>
      <c r="Q207" s="38" t="s">
        <v>11</v>
      </c>
    </row>
    <row r="208" spans="1:17" ht="75" customHeight="1" x14ac:dyDescent="0.3">
      <c r="A208" s="124" t="s">
        <v>286</v>
      </c>
      <c r="B208" s="35" t="s">
        <v>880</v>
      </c>
      <c r="C208" s="35" t="s">
        <v>64</v>
      </c>
      <c r="D208" s="29" t="s">
        <v>287</v>
      </c>
      <c r="E208" s="55"/>
      <c r="F208" s="55"/>
      <c r="G208" s="55"/>
      <c r="H208" s="88"/>
      <c r="I208" s="88"/>
      <c r="J208" s="35"/>
      <c r="K208" s="36"/>
      <c r="L208" s="36"/>
      <c r="M208" s="35"/>
      <c r="N208" s="38"/>
      <c r="O208" s="38"/>
      <c r="P208" s="38" t="s">
        <v>458</v>
      </c>
      <c r="Q208" s="38" t="s">
        <v>11</v>
      </c>
    </row>
    <row r="209" spans="1:17" ht="75" customHeight="1" x14ac:dyDescent="0.3">
      <c r="A209" s="119" t="s">
        <v>288</v>
      </c>
      <c r="B209" s="35" t="s">
        <v>881</v>
      </c>
      <c r="C209" s="35" t="s">
        <v>64</v>
      </c>
      <c r="D209" s="29" t="s">
        <v>743</v>
      </c>
      <c r="E209" s="55"/>
      <c r="F209" s="55"/>
      <c r="G209" s="55"/>
      <c r="H209" s="88"/>
      <c r="I209" s="88"/>
      <c r="J209" s="35"/>
      <c r="K209" s="36"/>
      <c r="L209" s="36"/>
      <c r="M209" s="35"/>
      <c r="N209" s="38"/>
      <c r="O209" s="38"/>
      <c r="P209" s="38" t="s">
        <v>458</v>
      </c>
      <c r="Q209" s="38" t="s">
        <v>11</v>
      </c>
    </row>
    <row r="210" spans="1:17" ht="75" customHeight="1" x14ac:dyDescent="0.3">
      <c r="A210" s="119" t="s">
        <v>289</v>
      </c>
      <c r="B210" s="35" t="s">
        <v>882</v>
      </c>
      <c r="C210" s="35" t="s">
        <v>64</v>
      </c>
      <c r="D210" s="29" t="s">
        <v>290</v>
      </c>
      <c r="E210" s="55"/>
      <c r="F210" s="55"/>
      <c r="G210" s="55"/>
      <c r="H210" s="88"/>
      <c r="I210" s="88"/>
      <c r="J210" s="35"/>
      <c r="K210" s="36"/>
      <c r="L210" s="36"/>
      <c r="M210" s="35"/>
      <c r="N210" s="38"/>
      <c r="O210" s="38"/>
      <c r="P210" s="38" t="s">
        <v>458</v>
      </c>
      <c r="Q210" s="38" t="s">
        <v>11</v>
      </c>
    </row>
    <row r="211" spans="1:17" ht="75" customHeight="1" x14ac:dyDescent="0.3">
      <c r="A211" s="119" t="s">
        <v>291</v>
      </c>
      <c r="B211" s="35" t="s">
        <v>883</v>
      </c>
      <c r="C211" s="35" t="s">
        <v>64</v>
      </c>
      <c r="D211" s="29" t="s">
        <v>292</v>
      </c>
      <c r="E211" s="55"/>
      <c r="F211" s="55"/>
      <c r="G211" s="55"/>
      <c r="H211" s="88"/>
      <c r="I211" s="88"/>
      <c r="J211" s="35"/>
      <c r="K211" s="36"/>
      <c r="L211" s="36"/>
      <c r="M211" s="35"/>
      <c r="N211" s="38"/>
      <c r="O211" s="38"/>
      <c r="P211" s="38" t="s">
        <v>458</v>
      </c>
      <c r="Q211" s="38" t="s">
        <v>11</v>
      </c>
    </row>
    <row r="212" spans="1:17" ht="75" customHeight="1" x14ac:dyDescent="0.3">
      <c r="A212" s="120" t="s">
        <v>293</v>
      </c>
      <c r="B212" s="35" t="s">
        <v>884</v>
      </c>
      <c r="C212" s="35" t="s">
        <v>64</v>
      </c>
      <c r="D212" s="57" t="s">
        <v>294</v>
      </c>
      <c r="E212" s="55"/>
      <c r="F212" s="55"/>
      <c r="G212" s="55"/>
      <c r="H212" s="88"/>
      <c r="I212" s="88"/>
      <c r="J212" s="35"/>
      <c r="K212" s="36"/>
      <c r="L212" s="36"/>
      <c r="M212" s="35"/>
      <c r="N212" s="38"/>
      <c r="O212" s="38"/>
      <c r="P212" s="38" t="s">
        <v>458</v>
      </c>
      <c r="Q212" s="38" t="s">
        <v>11</v>
      </c>
    </row>
    <row r="213" spans="1:17" s="94" customFormat="1" ht="75" customHeight="1" x14ac:dyDescent="0.3">
      <c r="A213" s="120"/>
      <c r="B213" s="35" t="s">
        <v>1047</v>
      </c>
      <c r="C213" s="35" t="s">
        <v>64</v>
      </c>
      <c r="D213" s="57" t="s">
        <v>1046</v>
      </c>
      <c r="E213" s="55"/>
      <c r="F213" s="55"/>
      <c r="G213" s="55"/>
      <c r="H213" s="88"/>
      <c r="I213" s="88"/>
      <c r="J213" s="35"/>
      <c r="K213" s="36"/>
      <c r="L213" s="36"/>
      <c r="M213" s="35"/>
      <c r="N213" s="38"/>
      <c r="O213" s="38"/>
      <c r="P213" s="38" t="s">
        <v>458</v>
      </c>
      <c r="Q213" s="38" t="s">
        <v>11</v>
      </c>
    </row>
    <row r="214" spans="1:17" s="94" customFormat="1" ht="75" customHeight="1" x14ac:dyDescent="0.3">
      <c r="A214" s="120"/>
      <c r="B214" s="35" t="s">
        <v>1055</v>
      </c>
      <c r="C214" s="35" t="s">
        <v>64</v>
      </c>
      <c r="D214" s="57" t="s">
        <v>1054</v>
      </c>
      <c r="E214" s="55"/>
      <c r="F214" s="55"/>
      <c r="G214" s="55"/>
      <c r="H214" s="88"/>
      <c r="I214" s="88"/>
      <c r="J214" s="35"/>
      <c r="K214" s="36"/>
      <c r="L214" s="36"/>
      <c r="M214" s="35"/>
      <c r="N214" s="38"/>
      <c r="O214" s="38"/>
      <c r="P214" s="38" t="s">
        <v>458</v>
      </c>
      <c r="Q214" s="38" t="s">
        <v>11</v>
      </c>
    </row>
    <row r="215" spans="1:17" s="94" customFormat="1" ht="75" customHeight="1" x14ac:dyDescent="0.3">
      <c r="A215" s="120"/>
      <c r="B215" s="35" t="s">
        <v>1059</v>
      </c>
      <c r="C215" s="35" t="s">
        <v>64</v>
      </c>
      <c r="D215" s="57" t="s">
        <v>1058</v>
      </c>
      <c r="E215" s="55"/>
      <c r="F215" s="55"/>
      <c r="G215" s="55"/>
      <c r="H215" s="88"/>
      <c r="I215" s="88"/>
      <c r="J215" s="35"/>
      <c r="K215" s="36"/>
      <c r="L215" s="36"/>
      <c r="M215" s="35"/>
      <c r="N215" s="38"/>
      <c r="O215" s="38"/>
      <c r="P215" s="38" t="s">
        <v>458</v>
      </c>
      <c r="Q215" s="38" t="s">
        <v>11</v>
      </c>
    </row>
    <row r="216" spans="1:17" s="94" customFormat="1" ht="75" customHeight="1" x14ac:dyDescent="0.3">
      <c r="A216" s="120"/>
      <c r="B216" s="35" t="s">
        <v>1060</v>
      </c>
      <c r="C216" s="35" t="s">
        <v>64</v>
      </c>
      <c r="D216" s="57" t="s">
        <v>1061</v>
      </c>
      <c r="E216" s="55"/>
      <c r="F216" s="55"/>
      <c r="G216" s="55"/>
      <c r="H216" s="88"/>
      <c r="I216" s="88"/>
      <c r="J216" s="35"/>
      <c r="K216" s="36"/>
      <c r="L216" s="36"/>
      <c r="M216" s="35"/>
      <c r="N216" s="38"/>
      <c r="O216" s="38"/>
      <c r="P216" s="38" t="s">
        <v>458</v>
      </c>
      <c r="Q216" s="38" t="s">
        <v>11</v>
      </c>
    </row>
    <row r="217" spans="1:17" s="72" customFormat="1" ht="80.400000000000006" customHeight="1" x14ac:dyDescent="0.25">
      <c r="A217" s="123">
        <v>7</v>
      </c>
      <c r="B217" s="35">
        <v>123</v>
      </c>
      <c r="C217" s="35" t="s">
        <v>64</v>
      </c>
      <c r="D217" s="29" t="s">
        <v>672</v>
      </c>
      <c r="E217" s="29" t="s">
        <v>628</v>
      </c>
      <c r="F217" s="37">
        <v>1</v>
      </c>
      <c r="G217" s="37" t="s">
        <v>16</v>
      </c>
      <c r="H217" s="70">
        <f>50000+230165.08</f>
        <v>280165.07999999996</v>
      </c>
      <c r="I217" s="71">
        <v>50000</v>
      </c>
      <c r="J217" s="35" t="s">
        <v>19</v>
      </c>
      <c r="K217" s="36">
        <v>45688</v>
      </c>
      <c r="L217" s="36">
        <v>45838</v>
      </c>
      <c r="M217" s="35"/>
      <c r="N217" s="35"/>
      <c r="O217" s="35"/>
      <c r="P217" s="35" t="s">
        <v>458</v>
      </c>
      <c r="Q217" s="35" t="s">
        <v>11</v>
      </c>
    </row>
    <row r="218" spans="1:17" s="32" customFormat="1" ht="95.4" customHeight="1" x14ac:dyDescent="0.3">
      <c r="A218" s="123" t="s">
        <v>295</v>
      </c>
      <c r="B218" s="35" t="s">
        <v>885</v>
      </c>
      <c r="C218" s="35" t="s">
        <v>64</v>
      </c>
      <c r="D218" s="214" t="s">
        <v>1041</v>
      </c>
      <c r="E218" s="152"/>
      <c r="F218" s="69"/>
      <c r="G218" s="69"/>
      <c r="H218" s="73"/>
      <c r="I218" s="73"/>
      <c r="J218" s="35"/>
      <c r="K218" s="36"/>
      <c r="L218" s="36"/>
      <c r="M218" s="35"/>
      <c r="N218" s="35"/>
      <c r="O218" s="35"/>
      <c r="P218" s="35" t="s">
        <v>458</v>
      </c>
      <c r="Q218" s="35" t="s">
        <v>11</v>
      </c>
    </row>
    <row r="219" spans="1:17" s="32" customFormat="1" ht="82.8" customHeight="1" x14ac:dyDescent="0.3">
      <c r="A219" s="123" t="s">
        <v>296</v>
      </c>
      <c r="B219" s="35" t="s">
        <v>886</v>
      </c>
      <c r="C219" s="35" t="s">
        <v>64</v>
      </c>
      <c r="D219" s="65" t="s">
        <v>967</v>
      </c>
      <c r="E219" s="69"/>
      <c r="F219" s="69"/>
      <c r="G219" s="69"/>
      <c r="H219" s="73"/>
      <c r="I219" s="73"/>
      <c r="J219" s="35"/>
      <c r="K219" s="36"/>
      <c r="L219" s="36"/>
      <c r="M219" s="35"/>
      <c r="N219" s="35"/>
      <c r="O219" s="35"/>
      <c r="P219" s="35" t="s">
        <v>458</v>
      </c>
      <c r="Q219" s="35" t="s">
        <v>11</v>
      </c>
    </row>
    <row r="220" spans="1:17" s="32" customFormat="1" ht="64.2" customHeight="1" x14ac:dyDescent="0.3">
      <c r="A220" s="123" t="s">
        <v>297</v>
      </c>
      <c r="B220" s="35" t="s">
        <v>887</v>
      </c>
      <c r="C220" s="35" t="s">
        <v>64</v>
      </c>
      <c r="D220" s="65" t="s">
        <v>968</v>
      </c>
      <c r="E220" s="69"/>
      <c r="F220" s="69"/>
      <c r="G220" s="69"/>
      <c r="H220" s="73"/>
      <c r="I220" s="73"/>
      <c r="J220" s="35"/>
      <c r="K220" s="36"/>
      <c r="L220" s="36"/>
      <c r="M220" s="35"/>
      <c r="N220" s="35"/>
      <c r="O220" s="35"/>
      <c r="P220" s="35" t="s">
        <v>458</v>
      </c>
      <c r="Q220" s="35" t="s">
        <v>11</v>
      </c>
    </row>
    <row r="221" spans="1:17" s="32" customFormat="1" ht="73.2" customHeight="1" x14ac:dyDescent="0.3">
      <c r="A221" s="123" t="s">
        <v>298</v>
      </c>
      <c r="B221" s="35" t="s">
        <v>888</v>
      </c>
      <c r="C221" s="35" t="s">
        <v>64</v>
      </c>
      <c r="D221" s="65" t="s">
        <v>969</v>
      </c>
      <c r="E221" s="69"/>
      <c r="F221" s="69"/>
      <c r="G221" s="69"/>
      <c r="H221" s="73"/>
      <c r="I221" s="73"/>
      <c r="J221" s="35"/>
      <c r="K221" s="36"/>
      <c r="L221" s="36"/>
      <c r="M221" s="35"/>
      <c r="N221" s="35"/>
      <c r="O221" s="35"/>
      <c r="P221" s="35" t="s">
        <v>458</v>
      </c>
      <c r="Q221" s="35" t="s">
        <v>11</v>
      </c>
    </row>
    <row r="222" spans="1:17" s="32" customFormat="1" ht="75" customHeight="1" x14ac:dyDescent="0.3">
      <c r="A222" s="123" t="s">
        <v>299</v>
      </c>
      <c r="B222" s="35" t="s">
        <v>889</v>
      </c>
      <c r="C222" s="35" t="s">
        <v>64</v>
      </c>
      <c r="D222" s="65" t="s">
        <v>970</v>
      </c>
      <c r="E222" s="69"/>
      <c r="F222" s="69"/>
      <c r="G222" s="69"/>
      <c r="H222" s="73"/>
      <c r="I222" s="73"/>
      <c r="J222" s="35"/>
      <c r="K222" s="36"/>
      <c r="L222" s="36"/>
      <c r="M222" s="35"/>
      <c r="N222" s="35"/>
      <c r="O222" s="35"/>
      <c r="P222" s="35" t="s">
        <v>458</v>
      </c>
      <c r="Q222" s="35" t="s">
        <v>11</v>
      </c>
    </row>
    <row r="223" spans="1:17" s="32" customFormat="1" ht="85.2" customHeight="1" x14ac:dyDescent="0.3">
      <c r="A223" s="123" t="s">
        <v>300</v>
      </c>
      <c r="B223" s="35" t="s">
        <v>890</v>
      </c>
      <c r="C223" s="35" t="s">
        <v>64</v>
      </c>
      <c r="D223" s="65" t="s">
        <v>971</v>
      </c>
      <c r="E223" s="69"/>
      <c r="F223" s="69"/>
      <c r="G223" s="69"/>
      <c r="H223" s="73"/>
      <c r="I223" s="73"/>
      <c r="J223" s="35"/>
      <c r="K223" s="36"/>
      <c r="L223" s="36"/>
      <c r="M223" s="35"/>
      <c r="N223" s="35"/>
      <c r="O223" s="35"/>
      <c r="P223" s="35" t="s">
        <v>458</v>
      </c>
      <c r="Q223" s="35" t="s">
        <v>11</v>
      </c>
    </row>
    <row r="224" spans="1:17" s="32" customFormat="1" ht="75" customHeight="1" x14ac:dyDescent="0.3">
      <c r="A224" s="123" t="s">
        <v>301</v>
      </c>
      <c r="B224" s="35" t="s">
        <v>891</v>
      </c>
      <c r="C224" s="35" t="s">
        <v>64</v>
      </c>
      <c r="D224" s="65" t="s">
        <v>972</v>
      </c>
      <c r="E224" s="69"/>
      <c r="F224" s="69"/>
      <c r="G224" s="69"/>
      <c r="H224" s="73"/>
      <c r="I224" s="73"/>
      <c r="J224" s="35"/>
      <c r="K224" s="36"/>
      <c r="L224" s="36"/>
      <c r="M224" s="35"/>
      <c r="N224" s="35"/>
      <c r="O224" s="35"/>
      <c r="P224" s="35" t="s">
        <v>458</v>
      </c>
      <c r="Q224" s="35" t="s">
        <v>11</v>
      </c>
    </row>
    <row r="225" spans="1:17" s="32" customFormat="1" ht="83.4" customHeight="1" x14ac:dyDescent="0.3">
      <c r="A225" s="123" t="s">
        <v>302</v>
      </c>
      <c r="B225" s="35" t="s">
        <v>892</v>
      </c>
      <c r="C225" s="35" t="s">
        <v>64</v>
      </c>
      <c r="D225" s="65" t="s">
        <v>973</v>
      </c>
      <c r="E225" s="69"/>
      <c r="F225" s="69"/>
      <c r="G225" s="69"/>
      <c r="H225" s="73"/>
      <c r="I225" s="73"/>
      <c r="J225" s="35"/>
      <c r="K225" s="36"/>
      <c r="L225" s="36"/>
      <c r="M225" s="35"/>
      <c r="N225" s="35"/>
      <c r="O225" s="35"/>
      <c r="P225" s="35" t="s">
        <v>458</v>
      </c>
      <c r="Q225" s="35" t="s">
        <v>11</v>
      </c>
    </row>
    <row r="226" spans="1:17" s="32" customFormat="1" ht="75" customHeight="1" x14ac:dyDescent="0.3">
      <c r="A226" s="123" t="s">
        <v>303</v>
      </c>
      <c r="B226" s="35" t="s">
        <v>893</v>
      </c>
      <c r="C226" s="35" t="s">
        <v>64</v>
      </c>
      <c r="D226" s="65" t="s">
        <v>974</v>
      </c>
      <c r="E226" s="69"/>
      <c r="F226" s="69"/>
      <c r="G226" s="69"/>
      <c r="H226" s="73"/>
      <c r="I226" s="73"/>
      <c r="J226" s="35"/>
      <c r="K226" s="36"/>
      <c r="L226" s="36"/>
      <c r="M226" s="35"/>
      <c r="N226" s="35"/>
      <c r="O226" s="35"/>
      <c r="P226" s="35" t="s">
        <v>458</v>
      </c>
      <c r="Q226" s="35" t="s">
        <v>11</v>
      </c>
    </row>
    <row r="227" spans="1:17" s="32" customFormat="1" ht="75" customHeight="1" x14ac:dyDescent="0.3">
      <c r="A227" s="123" t="s">
        <v>304</v>
      </c>
      <c r="B227" s="35" t="s">
        <v>894</v>
      </c>
      <c r="C227" s="35" t="s">
        <v>64</v>
      </c>
      <c r="D227" s="65" t="s">
        <v>975</v>
      </c>
      <c r="E227" s="69"/>
      <c r="F227" s="69"/>
      <c r="G227" s="69"/>
      <c r="H227" s="73"/>
      <c r="I227" s="73"/>
      <c r="J227" s="35"/>
      <c r="K227" s="36"/>
      <c r="L227" s="36"/>
      <c r="M227" s="35"/>
      <c r="N227" s="35"/>
      <c r="O227" s="35"/>
      <c r="P227" s="35" t="s">
        <v>458</v>
      </c>
      <c r="Q227" s="35" t="s">
        <v>11</v>
      </c>
    </row>
    <row r="228" spans="1:17" s="32" customFormat="1" ht="75" customHeight="1" x14ac:dyDescent="0.3">
      <c r="A228" s="123" t="s">
        <v>305</v>
      </c>
      <c r="B228" s="35" t="s">
        <v>895</v>
      </c>
      <c r="C228" s="35" t="s">
        <v>64</v>
      </c>
      <c r="D228" s="29" t="s">
        <v>976</v>
      </c>
      <c r="E228" s="69"/>
      <c r="F228" s="69"/>
      <c r="G228" s="69"/>
      <c r="H228" s="73"/>
      <c r="I228" s="73"/>
      <c r="J228" s="35"/>
      <c r="K228" s="36"/>
      <c r="L228" s="36"/>
      <c r="M228" s="35"/>
      <c r="N228" s="35"/>
      <c r="O228" s="35"/>
      <c r="P228" s="35" t="s">
        <v>458</v>
      </c>
      <c r="Q228" s="35" t="s">
        <v>11</v>
      </c>
    </row>
    <row r="229" spans="1:17" s="32" customFormat="1" ht="119.4" customHeight="1" x14ac:dyDescent="0.3">
      <c r="A229" s="123" t="s">
        <v>306</v>
      </c>
      <c r="B229" s="35" t="s">
        <v>896</v>
      </c>
      <c r="C229" s="35" t="s">
        <v>64</v>
      </c>
      <c r="D229" s="29" t="s">
        <v>977</v>
      </c>
      <c r="E229" s="69"/>
      <c r="F229" s="69"/>
      <c r="G229" s="69"/>
      <c r="H229" s="73"/>
      <c r="I229" s="73"/>
      <c r="J229" s="35"/>
      <c r="K229" s="36"/>
      <c r="L229" s="36"/>
      <c r="M229" s="35"/>
      <c r="N229" s="35"/>
      <c r="O229" s="35"/>
      <c r="P229" s="35" t="s">
        <v>458</v>
      </c>
      <c r="Q229" s="35" t="s">
        <v>11</v>
      </c>
    </row>
    <row r="230" spans="1:17" s="32" customFormat="1" ht="75" customHeight="1" x14ac:dyDescent="0.3">
      <c r="A230" s="123" t="s">
        <v>307</v>
      </c>
      <c r="B230" s="35" t="s">
        <v>897</v>
      </c>
      <c r="C230" s="35" t="s">
        <v>64</v>
      </c>
      <c r="D230" s="29" t="s">
        <v>978</v>
      </c>
      <c r="E230" s="69"/>
      <c r="F230" s="69"/>
      <c r="G230" s="69"/>
      <c r="H230" s="73"/>
      <c r="I230" s="73"/>
      <c r="J230" s="35"/>
      <c r="K230" s="36"/>
      <c r="L230" s="36"/>
      <c r="M230" s="35"/>
      <c r="N230" s="35"/>
      <c r="O230" s="35"/>
      <c r="P230" s="35" t="s">
        <v>458</v>
      </c>
      <c r="Q230" s="35" t="s">
        <v>11</v>
      </c>
    </row>
    <row r="231" spans="1:17" s="32" customFormat="1" ht="75" customHeight="1" x14ac:dyDescent="0.3">
      <c r="A231" s="123" t="s">
        <v>308</v>
      </c>
      <c r="B231" s="35" t="s">
        <v>898</v>
      </c>
      <c r="C231" s="35" t="s">
        <v>64</v>
      </c>
      <c r="D231" s="29" t="s">
        <v>979</v>
      </c>
      <c r="E231" s="69"/>
      <c r="F231" s="69"/>
      <c r="G231" s="69"/>
      <c r="H231" s="73"/>
      <c r="I231" s="73"/>
      <c r="J231" s="35"/>
      <c r="K231" s="36"/>
      <c r="L231" s="36"/>
      <c r="M231" s="35"/>
      <c r="N231" s="35"/>
      <c r="O231" s="35"/>
      <c r="P231" s="35" t="s">
        <v>458</v>
      </c>
      <c r="Q231" s="35" t="s">
        <v>11</v>
      </c>
    </row>
    <row r="232" spans="1:17" s="32" customFormat="1" ht="75" customHeight="1" x14ac:dyDescent="0.3">
      <c r="A232" s="123" t="s">
        <v>309</v>
      </c>
      <c r="B232" s="35" t="s">
        <v>899</v>
      </c>
      <c r="C232" s="35" t="s">
        <v>64</v>
      </c>
      <c r="D232" s="29" t="s">
        <v>980</v>
      </c>
      <c r="E232" s="69"/>
      <c r="F232" s="69"/>
      <c r="G232" s="69"/>
      <c r="H232" s="73"/>
      <c r="I232" s="73"/>
      <c r="J232" s="35"/>
      <c r="K232" s="36"/>
      <c r="L232" s="36"/>
      <c r="M232" s="35"/>
      <c r="N232" s="35"/>
      <c r="O232" s="35"/>
      <c r="P232" s="35" t="s">
        <v>458</v>
      </c>
      <c r="Q232" s="35" t="s">
        <v>11</v>
      </c>
    </row>
    <row r="233" spans="1:17" s="32" customFormat="1" ht="75" customHeight="1" x14ac:dyDescent="0.3">
      <c r="A233" s="123" t="s">
        <v>310</v>
      </c>
      <c r="B233" s="35" t="s">
        <v>900</v>
      </c>
      <c r="C233" s="35" t="s">
        <v>64</v>
      </c>
      <c r="D233" s="29" t="s">
        <v>981</v>
      </c>
      <c r="E233" s="69"/>
      <c r="F233" s="69"/>
      <c r="G233" s="69"/>
      <c r="H233" s="73"/>
      <c r="I233" s="73"/>
      <c r="J233" s="35"/>
      <c r="K233" s="36"/>
      <c r="L233" s="36"/>
      <c r="M233" s="35"/>
      <c r="N233" s="35"/>
      <c r="O233" s="35"/>
      <c r="P233" s="35" t="s">
        <v>458</v>
      </c>
      <c r="Q233" s="35" t="s">
        <v>11</v>
      </c>
    </row>
    <row r="234" spans="1:17" s="32" customFormat="1" ht="75" customHeight="1" x14ac:dyDescent="0.3">
      <c r="A234" s="123" t="s">
        <v>311</v>
      </c>
      <c r="B234" s="35" t="s">
        <v>901</v>
      </c>
      <c r="C234" s="35" t="s">
        <v>64</v>
      </c>
      <c r="D234" s="175" t="s">
        <v>1042</v>
      </c>
      <c r="E234" s="29" t="s">
        <v>628</v>
      </c>
      <c r="F234" s="69"/>
      <c r="G234" s="69"/>
      <c r="H234" s="73"/>
      <c r="I234" s="73"/>
      <c r="J234" s="35" t="s">
        <v>19</v>
      </c>
      <c r="K234" s="36">
        <v>45688</v>
      </c>
      <c r="L234" s="36">
        <v>45838</v>
      </c>
      <c r="M234" s="35"/>
      <c r="N234" s="35"/>
      <c r="O234" s="35"/>
      <c r="P234" s="35" t="s">
        <v>458</v>
      </c>
      <c r="Q234" s="35" t="s">
        <v>11</v>
      </c>
    </row>
    <row r="235" spans="1:17" s="32" customFormat="1" ht="75" hidden="1" customHeight="1" x14ac:dyDescent="0.3">
      <c r="A235" s="123" t="s">
        <v>312</v>
      </c>
      <c r="B235" s="35" t="s">
        <v>902</v>
      </c>
      <c r="C235" s="35" t="s">
        <v>64</v>
      </c>
      <c r="D235" s="29"/>
      <c r="E235" s="69"/>
      <c r="F235" s="69"/>
      <c r="G235" s="69"/>
      <c r="H235" s="73"/>
      <c r="I235" s="73"/>
      <c r="J235" s="35"/>
      <c r="K235" s="36"/>
      <c r="L235" s="36"/>
      <c r="M235" s="35"/>
      <c r="N235" s="35"/>
      <c r="O235" s="35"/>
      <c r="P235" s="35" t="s">
        <v>458</v>
      </c>
      <c r="Q235" s="35" t="s">
        <v>11</v>
      </c>
    </row>
    <row r="236" spans="1:17" ht="176.4" customHeight="1" x14ac:dyDescent="0.3">
      <c r="A236" s="120">
        <v>1</v>
      </c>
      <c r="B236" s="35">
        <v>124</v>
      </c>
      <c r="C236" s="35" t="s">
        <v>65</v>
      </c>
      <c r="D236" s="59" t="s">
        <v>781</v>
      </c>
      <c r="E236" s="59" t="s">
        <v>455</v>
      </c>
      <c r="F236" s="39">
        <v>1</v>
      </c>
      <c r="G236" s="39" t="s">
        <v>12</v>
      </c>
      <c r="H236" s="89">
        <f>380000+25140.59</f>
        <v>405140.59</v>
      </c>
      <c r="I236" s="89">
        <v>380000</v>
      </c>
      <c r="J236" s="35" t="s">
        <v>26</v>
      </c>
      <c r="K236" s="36">
        <v>45657</v>
      </c>
      <c r="L236" s="36">
        <v>45838</v>
      </c>
      <c r="M236" s="35"/>
      <c r="N236" s="35"/>
      <c r="O236" s="35"/>
      <c r="P236" s="35" t="s">
        <v>456</v>
      </c>
      <c r="Q236" s="35" t="s">
        <v>457</v>
      </c>
    </row>
    <row r="237" spans="1:17" s="32" customFormat="1" ht="191.4" customHeight="1" x14ac:dyDescent="0.3">
      <c r="A237" s="119">
        <v>3</v>
      </c>
      <c r="B237" s="35">
        <v>125</v>
      </c>
      <c r="C237" s="35" t="s">
        <v>65</v>
      </c>
      <c r="D237" s="59" t="s">
        <v>782</v>
      </c>
      <c r="E237" s="59" t="s">
        <v>629</v>
      </c>
      <c r="F237" s="37">
        <v>66</v>
      </c>
      <c r="G237" s="37" t="s">
        <v>460</v>
      </c>
      <c r="H237" s="70">
        <v>170000</v>
      </c>
      <c r="I237" s="70">
        <v>170000</v>
      </c>
      <c r="J237" s="35" t="s">
        <v>9</v>
      </c>
      <c r="K237" s="36">
        <v>45838</v>
      </c>
      <c r="L237" s="36">
        <v>46022</v>
      </c>
      <c r="M237" s="35"/>
      <c r="N237" s="35"/>
      <c r="O237" s="35"/>
      <c r="P237" s="35" t="s">
        <v>461</v>
      </c>
      <c r="Q237" s="35" t="s">
        <v>459</v>
      </c>
    </row>
    <row r="238" spans="1:17" ht="111.6" customHeight="1" x14ac:dyDescent="0.3">
      <c r="A238" s="120">
        <v>4</v>
      </c>
      <c r="B238" s="35">
        <v>126</v>
      </c>
      <c r="C238" s="35" t="s">
        <v>65</v>
      </c>
      <c r="D238" s="81" t="s">
        <v>744</v>
      </c>
      <c r="E238" s="81" t="s">
        <v>630</v>
      </c>
      <c r="F238" s="39">
        <v>1</v>
      </c>
      <c r="G238" s="39" t="s">
        <v>12</v>
      </c>
      <c r="H238" s="89">
        <v>365000</v>
      </c>
      <c r="I238" s="89">
        <v>365000</v>
      </c>
      <c r="J238" s="35" t="s">
        <v>26</v>
      </c>
      <c r="K238" s="36">
        <v>45900</v>
      </c>
      <c r="L238" s="36">
        <v>46022</v>
      </c>
      <c r="M238" s="38"/>
      <c r="N238" s="38"/>
      <c r="O238" s="38"/>
      <c r="P238" s="38" t="s">
        <v>456</v>
      </c>
      <c r="Q238" s="38" t="s">
        <v>459</v>
      </c>
    </row>
    <row r="239" spans="1:17" ht="105.6" customHeight="1" x14ac:dyDescent="0.3">
      <c r="A239" s="120">
        <v>5</v>
      </c>
      <c r="B239" s="35">
        <v>127</v>
      </c>
      <c r="C239" s="35" t="s">
        <v>65</v>
      </c>
      <c r="D239" s="81" t="s">
        <v>745</v>
      </c>
      <c r="E239" s="81" t="s">
        <v>631</v>
      </c>
      <c r="F239" s="39">
        <v>1</v>
      </c>
      <c r="G239" s="39" t="s">
        <v>12</v>
      </c>
      <c r="H239" s="89">
        <v>315000</v>
      </c>
      <c r="I239" s="89">
        <v>315000</v>
      </c>
      <c r="J239" s="35" t="s">
        <v>26</v>
      </c>
      <c r="K239" s="36">
        <v>45900</v>
      </c>
      <c r="L239" s="36">
        <v>46022</v>
      </c>
      <c r="M239" s="38"/>
      <c r="N239" s="38"/>
      <c r="O239" s="38"/>
      <c r="P239" s="38" t="s">
        <v>462</v>
      </c>
      <c r="Q239" s="38" t="s">
        <v>463</v>
      </c>
    </row>
    <row r="240" spans="1:17" ht="90" customHeight="1" x14ac:dyDescent="0.3">
      <c r="A240" s="120">
        <v>11</v>
      </c>
      <c r="B240" s="35">
        <v>128</v>
      </c>
      <c r="C240" s="35" t="s">
        <v>65</v>
      </c>
      <c r="D240" s="81" t="s">
        <v>746</v>
      </c>
      <c r="E240" s="81" t="s">
        <v>632</v>
      </c>
      <c r="F240" s="39">
        <v>12</v>
      </c>
      <c r="G240" s="39" t="s">
        <v>25</v>
      </c>
      <c r="H240" s="89">
        <v>82297</v>
      </c>
      <c r="I240" s="89">
        <v>82297</v>
      </c>
      <c r="J240" s="35" t="s">
        <v>19</v>
      </c>
      <c r="K240" s="36">
        <v>45838</v>
      </c>
      <c r="L240" s="36">
        <v>45930</v>
      </c>
      <c r="M240" s="38"/>
      <c r="N240" s="38"/>
      <c r="O240" s="38"/>
      <c r="P240" s="38" t="s">
        <v>458</v>
      </c>
      <c r="Q240" s="38" t="s">
        <v>11</v>
      </c>
    </row>
    <row r="241" spans="1:17" ht="75" customHeight="1" x14ac:dyDescent="0.3">
      <c r="A241" s="120">
        <v>12</v>
      </c>
      <c r="B241" s="35">
        <v>129</v>
      </c>
      <c r="C241" s="35" t="s">
        <v>65</v>
      </c>
      <c r="D241" s="81" t="s">
        <v>747</v>
      </c>
      <c r="E241" s="81" t="s">
        <v>633</v>
      </c>
      <c r="F241" s="39">
        <v>12</v>
      </c>
      <c r="G241" s="39" t="s">
        <v>25</v>
      </c>
      <c r="H241" s="89">
        <v>314583</v>
      </c>
      <c r="I241" s="89">
        <v>314583</v>
      </c>
      <c r="J241" s="35" t="s">
        <v>19</v>
      </c>
      <c r="K241" s="36">
        <v>45838</v>
      </c>
      <c r="L241" s="36">
        <v>45930</v>
      </c>
      <c r="M241" s="38"/>
      <c r="N241" s="38"/>
      <c r="O241" s="38"/>
      <c r="P241" s="38" t="s">
        <v>464</v>
      </c>
      <c r="Q241" s="38" t="s">
        <v>11</v>
      </c>
    </row>
    <row r="242" spans="1:17" ht="108.6" customHeight="1" x14ac:dyDescent="0.3">
      <c r="A242" s="120">
        <v>13</v>
      </c>
      <c r="B242" s="35">
        <v>130</v>
      </c>
      <c r="C242" s="35" t="s">
        <v>65</v>
      </c>
      <c r="D242" s="81" t="s">
        <v>748</v>
      </c>
      <c r="E242" s="81" t="s">
        <v>634</v>
      </c>
      <c r="F242" s="39">
        <v>12</v>
      </c>
      <c r="G242" s="39" t="s">
        <v>25</v>
      </c>
      <c r="H242" s="89">
        <v>724657</v>
      </c>
      <c r="I242" s="89">
        <v>724687</v>
      </c>
      <c r="J242" s="35" t="s">
        <v>19</v>
      </c>
      <c r="K242" s="36">
        <v>45808</v>
      </c>
      <c r="L242" s="36">
        <v>45900</v>
      </c>
      <c r="M242" s="38"/>
      <c r="N242" s="38"/>
      <c r="O242" s="38"/>
      <c r="P242" s="38" t="s">
        <v>465</v>
      </c>
      <c r="Q242" s="38" t="s">
        <v>466</v>
      </c>
    </row>
    <row r="243" spans="1:17" ht="150" customHeight="1" x14ac:dyDescent="0.3">
      <c r="A243" s="120">
        <v>15</v>
      </c>
      <c r="B243" s="35">
        <v>131</v>
      </c>
      <c r="C243" s="35" t="s">
        <v>65</v>
      </c>
      <c r="D243" s="59" t="s">
        <v>749</v>
      </c>
      <c r="E243" s="59" t="s">
        <v>635</v>
      </c>
      <c r="F243" s="39">
        <v>12</v>
      </c>
      <c r="G243" s="39" t="s">
        <v>12</v>
      </c>
      <c r="H243" s="89">
        <v>6420</v>
      </c>
      <c r="I243" s="89">
        <v>6420</v>
      </c>
      <c r="J243" s="35" t="s">
        <v>19</v>
      </c>
      <c r="K243" s="36">
        <v>45657</v>
      </c>
      <c r="L243" s="36">
        <v>45777</v>
      </c>
      <c r="M243" s="38"/>
      <c r="N243" s="38"/>
      <c r="O243" s="38"/>
      <c r="P243" s="38" t="s">
        <v>10</v>
      </c>
      <c r="Q243" s="38" t="s">
        <v>11</v>
      </c>
    </row>
    <row r="244" spans="1:17" ht="120" customHeight="1" x14ac:dyDescent="0.3">
      <c r="A244" s="120">
        <v>16</v>
      </c>
      <c r="B244" s="35">
        <v>132</v>
      </c>
      <c r="C244" s="35" t="s">
        <v>65</v>
      </c>
      <c r="D244" s="81" t="s">
        <v>783</v>
      </c>
      <c r="E244" s="81" t="s">
        <v>636</v>
      </c>
      <c r="F244" s="39">
        <v>1</v>
      </c>
      <c r="G244" s="39" t="s">
        <v>16</v>
      </c>
      <c r="H244" s="89">
        <v>300000</v>
      </c>
      <c r="I244" s="89">
        <v>1</v>
      </c>
      <c r="J244" s="35" t="s">
        <v>19</v>
      </c>
      <c r="K244" s="36">
        <v>45657</v>
      </c>
      <c r="L244" s="36">
        <v>45838</v>
      </c>
      <c r="M244" s="38"/>
      <c r="N244" s="38"/>
      <c r="O244" s="38"/>
      <c r="P244" s="39" t="s">
        <v>467</v>
      </c>
      <c r="Q244" s="38" t="s">
        <v>457</v>
      </c>
    </row>
    <row r="245" spans="1:17" ht="255" customHeight="1" x14ac:dyDescent="0.3">
      <c r="A245" s="120">
        <v>18</v>
      </c>
      <c r="B245" s="35">
        <v>133</v>
      </c>
      <c r="C245" s="35" t="s">
        <v>65</v>
      </c>
      <c r="D245" s="81" t="s">
        <v>784</v>
      </c>
      <c r="E245" s="81" t="s">
        <v>637</v>
      </c>
      <c r="F245" s="39">
        <v>1</v>
      </c>
      <c r="G245" s="39" t="s">
        <v>16</v>
      </c>
      <c r="H245" s="89">
        <v>77800</v>
      </c>
      <c r="I245" s="89">
        <v>77788</v>
      </c>
      <c r="J245" s="35" t="s">
        <v>19</v>
      </c>
      <c r="K245" s="36">
        <v>45596</v>
      </c>
      <c r="L245" s="36">
        <v>45688</v>
      </c>
      <c r="M245" s="38"/>
      <c r="N245" s="38"/>
      <c r="O245" s="38"/>
      <c r="P245" s="35" t="s">
        <v>10</v>
      </c>
      <c r="Q245" s="38" t="s">
        <v>11</v>
      </c>
    </row>
    <row r="246" spans="1:17" ht="105" customHeight="1" x14ac:dyDescent="0.3">
      <c r="A246" s="120">
        <v>19</v>
      </c>
      <c r="B246" s="35">
        <v>134</v>
      </c>
      <c r="C246" s="35" t="s">
        <v>65</v>
      </c>
      <c r="D246" s="81" t="s">
        <v>750</v>
      </c>
      <c r="E246" s="81" t="s">
        <v>638</v>
      </c>
      <c r="F246" s="39">
        <v>12</v>
      </c>
      <c r="G246" s="39" t="s">
        <v>25</v>
      </c>
      <c r="H246" s="89">
        <v>225660</v>
      </c>
      <c r="I246" s="89">
        <v>225660</v>
      </c>
      <c r="J246" s="35" t="s">
        <v>19</v>
      </c>
      <c r="K246" s="36">
        <v>45900</v>
      </c>
      <c r="L246" s="36">
        <v>45991</v>
      </c>
      <c r="M246" s="38"/>
      <c r="N246" s="38"/>
      <c r="O246" s="38"/>
      <c r="P246" s="38" t="s">
        <v>458</v>
      </c>
      <c r="Q246" s="38" t="s">
        <v>457</v>
      </c>
    </row>
    <row r="247" spans="1:17" ht="120" customHeight="1" x14ac:dyDescent="0.3">
      <c r="A247" s="120">
        <v>20</v>
      </c>
      <c r="B247" s="35">
        <v>135</v>
      </c>
      <c r="C247" s="35" t="s">
        <v>65</v>
      </c>
      <c r="D247" s="81" t="s">
        <v>751</v>
      </c>
      <c r="E247" s="81" t="s">
        <v>639</v>
      </c>
      <c r="F247" s="39">
        <v>12</v>
      </c>
      <c r="G247" s="39" t="s">
        <v>25</v>
      </c>
      <c r="H247" s="89">
        <v>326679</v>
      </c>
      <c r="I247" s="89">
        <v>326679</v>
      </c>
      <c r="J247" s="35" t="s">
        <v>19</v>
      </c>
      <c r="K247" s="36">
        <v>45777</v>
      </c>
      <c r="L247" s="36">
        <v>46022</v>
      </c>
      <c r="M247" s="38"/>
      <c r="N247" s="38"/>
      <c r="O247" s="38"/>
      <c r="P247" s="38" t="s">
        <v>458</v>
      </c>
      <c r="Q247" s="38" t="s">
        <v>457</v>
      </c>
    </row>
    <row r="248" spans="1:17" ht="150" customHeight="1" x14ac:dyDescent="0.3">
      <c r="A248" s="119">
        <v>26</v>
      </c>
      <c r="B248" s="35">
        <v>136</v>
      </c>
      <c r="C248" s="35" t="s">
        <v>65</v>
      </c>
      <c r="D248" s="59" t="s">
        <v>752</v>
      </c>
      <c r="E248" s="59" t="s">
        <v>640</v>
      </c>
      <c r="F248" s="37">
        <v>1</v>
      </c>
      <c r="G248" s="37" t="s">
        <v>12</v>
      </c>
      <c r="H248" s="70">
        <v>1300000</v>
      </c>
      <c r="I248" s="70">
        <v>1300000</v>
      </c>
      <c r="J248" s="35" t="s">
        <v>19</v>
      </c>
      <c r="K248" s="36">
        <v>45596</v>
      </c>
      <c r="L248" s="36">
        <v>45688</v>
      </c>
      <c r="M248" s="38"/>
      <c r="N248" s="38"/>
      <c r="O248" s="38"/>
      <c r="P248" s="35" t="s">
        <v>458</v>
      </c>
      <c r="Q248" s="35" t="s">
        <v>463</v>
      </c>
    </row>
    <row r="249" spans="1:17" s="32" customFormat="1" ht="75" customHeight="1" x14ac:dyDescent="0.3">
      <c r="A249" s="119">
        <v>27</v>
      </c>
      <c r="B249" s="35">
        <v>137</v>
      </c>
      <c r="C249" s="35" t="s">
        <v>65</v>
      </c>
      <c r="D249" s="59" t="s">
        <v>753</v>
      </c>
      <c r="E249" s="59" t="s">
        <v>641</v>
      </c>
      <c r="F249" s="37">
        <v>2</v>
      </c>
      <c r="G249" s="37" t="s">
        <v>474</v>
      </c>
      <c r="H249" s="70">
        <v>100000</v>
      </c>
      <c r="I249" s="70">
        <v>100000</v>
      </c>
      <c r="J249" s="35" t="s">
        <v>19</v>
      </c>
      <c r="K249" s="36">
        <v>45657</v>
      </c>
      <c r="L249" s="36">
        <v>45747</v>
      </c>
      <c r="M249" s="35"/>
      <c r="N249" s="35"/>
      <c r="O249" s="35"/>
      <c r="P249" s="35" t="s">
        <v>458</v>
      </c>
      <c r="Q249" s="35" t="s">
        <v>388</v>
      </c>
    </row>
    <row r="250" spans="1:17" s="32" customFormat="1" ht="127.2" customHeight="1" x14ac:dyDescent="0.3">
      <c r="A250" s="119"/>
      <c r="B250" s="27" t="s">
        <v>956</v>
      </c>
      <c r="C250" s="35" t="s">
        <v>65</v>
      </c>
      <c r="D250" s="51" t="s">
        <v>959</v>
      </c>
      <c r="E250" s="28" t="s">
        <v>960</v>
      </c>
      <c r="F250" s="27">
        <v>12</v>
      </c>
      <c r="G250" s="27" t="s">
        <v>25</v>
      </c>
      <c r="H250" s="146">
        <v>0</v>
      </c>
      <c r="I250" s="147">
        <v>0</v>
      </c>
      <c r="J250" s="35" t="s">
        <v>9</v>
      </c>
      <c r="K250" s="36">
        <v>45657</v>
      </c>
      <c r="L250" s="36">
        <v>45716</v>
      </c>
      <c r="M250" s="35"/>
      <c r="N250" s="35"/>
      <c r="O250" s="35"/>
      <c r="P250" s="35"/>
      <c r="Q250" s="35"/>
    </row>
    <row r="251" spans="1:17" s="32" customFormat="1" ht="163.19999999999999" customHeight="1" x14ac:dyDescent="0.3">
      <c r="A251" s="119"/>
      <c r="B251" s="27" t="s">
        <v>957</v>
      </c>
      <c r="C251" s="35" t="s">
        <v>65</v>
      </c>
      <c r="D251" s="51" t="s">
        <v>961</v>
      </c>
      <c r="E251" s="28" t="s">
        <v>962</v>
      </c>
      <c r="F251" s="27">
        <v>12</v>
      </c>
      <c r="G251" s="27" t="s">
        <v>25</v>
      </c>
      <c r="H251" s="146">
        <v>0</v>
      </c>
      <c r="I251" s="147">
        <v>0</v>
      </c>
      <c r="J251" s="35" t="s">
        <v>9</v>
      </c>
      <c r="K251" s="36">
        <v>45657</v>
      </c>
      <c r="L251" s="36">
        <v>45716</v>
      </c>
      <c r="M251" s="35"/>
      <c r="N251" s="35"/>
      <c r="O251" s="35"/>
      <c r="P251" s="35"/>
      <c r="Q251" s="35"/>
    </row>
    <row r="252" spans="1:17" s="32" customFormat="1" ht="136.80000000000001" customHeight="1" x14ac:dyDescent="0.3">
      <c r="A252" s="119"/>
      <c r="B252" s="27" t="s">
        <v>958</v>
      </c>
      <c r="C252" s="35" t="s">
        <v>65</v>
      </c>
      <c r="D252" s="51" t="s">
        <v>963</v>
      </c>
      <c r="E252" s="28" t="s">
        <v>964</v>
      </c>
      <c r="F252" s="27">
        <v>6</v>
      </c>
      <c r="G252" s="27" t="s">
        <v>25</v>
      </c>
      <c r="H252" s="146">
        <v>0</v>
      </c>
      <c r="I252" s="147">
        <v>0</v>
      </c>
      <c r="J252" s="35" t="s">
        <v>26</v>
      </c>
      <c r="K252" s="36">
        <v>45747</v>
      </c>
      <c r="L252" s="36">
        <v>45838</v>
      </c>
      <c r="M252" s="35"/>
      <c r="N252" s="35"/>
      <c r="O252" s="35"/>
      <c r="P252" s="35"/>
      <c r="Q252" s="35"/>
    </row>
    <row r="253" spans="1:17" s="32" customFormat="1" ht="136.80000000000001" customHeight="1" x14ac:dyDescent="0.3">
      <c r="A253" s="119"/>
      <c r="B253" s="27" t="s">
        <v>1048</v>
      </c>
      <c r="C253" s="35" t="s">
        <v>65</v>
      </c>
      <c r="D253" s="51" t="s">
        <v>1049</v>
      </c>
      <c r="E253" s="28" t="s">
        <v>1051</v>
      </c>
      <c r="F253" s="27">
        <v>1</v>
      </c>
      <c r="G253" s="27" t="s">
        <v>1050</v>
      </c>
      <c r="H253" s="146">
        <v>430000</v>
      </c>
      <c r="I253" s="146">
        <v>430000</v>
      </c>
      <c r="J253" s="35" t="s">
        <v>19</v>
      </c>
      <c r="K253" s="36">
        <v>45808</v>
      </c>
      <c r="L253" s="36">
        <v>45869</v>
      </c>
      <c r="M253" s="35"/>
      <c r="N253" s="35"/>
      <c r="O253" s="35"/>
      <c r="P253" s="29" t="s">
        <v>1052</v>
      </c>
      <c r="Q253" s="35" t="s">
        <v>1053</v>
      </c>
    </row>
    <row r="254" spans="1:17" s="32" customFormat="1" ht="301.2" customHeight="1" x14ac:dyDescent="0.3">
      <c r="A254" s="119">
        <v>1</v>
      </c>
      <c r="B254" s="35">
        <v>138</v>
      </c>
      <c r="C254" s="35" t="s">
        <v>66</v>
      </c>
      <c r="D254" s="59" t="s">
        <v>478</v>
      </c>
      <c r="E254" s="59" t="s">
        <v>479</v>
      </c>
      <c r="F254" s="35">
        <v>2</v>
      </c>
      <c r="G254" s="35" t="s">
        <v>480</v>
      </c>
      <c r="H254" s="60">
        <v>22000</v>
      </c>
      <c r="I254" s="60">
        <v>22000</v>
      </c>
      <c r="J254" s="35" t="s">
        <v>26</v>
      </c>
      <c r="K254" s="36">
        <v>45747</v>
      </c>
      <c r="L254" s="36">
        <v>45930</v>
      </c>
      <c r="M254" s="35"/>
      <c r="N254" s="35"/>
      <c r="O254" s="35"/>
      <c r="P254" s="35" t="s">
        <v>58</v>
      </c>
      <c r="Q254" s="35" t="s">
        <v>11</v>
      </c>
    </row>
    <row r="255" spans="1:17" s="32" customFormat="1" ht="114.6" customHeight="1" x14ac:dyDescent="0.3">
      <c r="A255" s="119">
        <v>17</v>
      </c>
      <c r="B255" s="35">
        <v>139</v>
      </c>
      <c r="C255" s="35" t="s">
        <v>66</v>
      </c>
      <c r="D255" s="59" t="s">
        <v>673</v>
      </c>
      <c r="E255" s="29" t="s">
        <v>476</v>
      </c>
      <c r="F255" s="35">
        <v>8</v>
      </c>
      <c r="G255" s="35" t="s">
        <v>477</v>
      </c>
      <c r="H255" s="71">
        <v>80000</v>
      </c>
      <c r="I255" s="60">
        <v>80000</v>
      </c>
      <c r="J255" s="35" t="s">
        <v>19</v>
      </c>
      <c r="K255" s="36">
        <v>45747</v>
      </c>
      <c r="L255" s="36">
        <v>45930</v>
      </c>
      <c r="M255" s="35"/>
      <c r="N255" s="35"/>
      <c r="O255" s="35"/>
      <c r="P255" s="35" t="s">
        <v>601</v>
      </c>
      <c r="Q255" s="35" t="s">
        <v>11</v>
      </c>
    </row>
    <row r="256" spans="1:17" s="32" customFormat="1" ht="134.4" customHeight="1" x14ac:dyDescent="0.3">
      <c r="A256" s="119">
        <v>3</v>
      </c>
      <c r="B256" s="35">
        <v>140</v>
      </c>
      <c r="C256" s="35" t="s">
        <v>66</v>
      </c>
      <c r="D256" s="59" t="s">
        <v>754</v>
      </c>
      <c r="E256" s="59" t="s">
        <v>481</v>
      </c>
      <c r="F256" s="35">
        <f>2471+972</f>
        <v>3443</v>
      </c>
      <c r="G256" s="35" t="s">
        <v>482</v>
      </c>
      <c r="H256" s="90">
        <f>158638+250046.1</f>
        <v>408684.1</v>
      </c>
      <c r="I256" s="60">
        <v>224370</v>
      </c>
      <c r="J256" s="35" t="s">
        <v>19</v>
      </c>
      <c r="K256" s="36">
        <v>45688</v>
      </c>
      <c r="L256" s="36">
        <v>45838</v>
      </c>
      <c r="M256" s="35"/>
      <c r="N256" s="35"/>
      <c r="O256" s="35"/>
      <c r="P256" s="35" t="s">
        <v>506</v>
      </c>
      <c r="Q256" s="35" t="s">
        <v>11</v>
      </c>
    </row>
    <row r="257" spans="1:17" ht="183" customHeight="1" x14ac:dyDescent="0.3">
      <c r="A257" s="120">
        <v>5</v>
      </c>
      <c r="B257" s="35">
        <v>141</v>
      </c>
      <c r="C257" s="35" t="s">
        <v>66</v>
      </c>
      <c r="D257" s="81" t="s">
        <v>755</v>
      </c>
      <c r="E257" s="81" t="s">
        <v>483</v>
      </c>
      <c r="F257" s="38">
        <v>3</v>
      </c>
      <c r="G257" s="38" t="s">
        <v>484</v>
      </c>
      <c r="H257" s="80">
        <v>60000</v>
      </c>
      <c r="I257" s="80">
        <v>60000</v>
      </c>
      <c r="J257" s="35" t="s">
        <v>26</v>
      </c>
      <c r="K257" s="36">
        <v>45900</v>
      </c>
      <c r="L257" s="36">
        <v>45961</v>
      </c>
      <c r="M257" s="38"/>
      <c r="N257" s="38"/>
      <c r="O257" s="38"/>
      <c r="P257" s="38" t="s">
        <v>58</v>
      </c>
      <c r="Q257" s="38" t="s">
        <v>409</v>
      </c>
    </row>
    <row r="258" spans="1:17" ht="182.4" customHeight="1" x14ac:dyDescent="0.3">
      <c r="A258" s="120">
        <v>6</v>
      </c>
      <c r="B258" s="35">
        <v>142</v>
      </c>
      <c r="C258" s="35" t="s">
        <v>66</v>
      </c>
      <c r="D258" s="81" t="s">
        <v>485</v>
      </c>
      <c r="E258" s="81" t="s">
        <v>486</v>
      </c>
      <c r="F258" s="38">
        <v>4</v>
      </c>
      <c r="G258" s="38" t="s">
        <v>487</v>
      </c>
      <c r="H258" s="80">
        <v>80000</v>
      </c>
      <c r="I258" s="80">
        <v>80000</v>
      </c>
      <c r="J258" s="35" t="s">
        <v>26</v>
      </c>
      <c r="K258" s="36">
        <v>45900</v>
      </c>
      <c r="L258" s="36">
        <v>45961</v>
      </c>
      <c r="M258" s="38"/>
      <c r="N258" s="38"/>
      <c r="O258" s="38"/>
      <c r="P258" s="38" t="s">
        <v>506</v>
      </c>
      <c r="Q258" s="38" t="s">
        <v>409</v>
      </c>
    </row>
    <row r="259" spans="1:17" ht="148.94999999999999" customHeight="1" x14ac:dyDescent="0.3">
      <c r="A259" s="120">
        <v>7</v>
      </c>
      <c r="B259" s="35">
        <v>143</v>
      </c>
      <c r="C259" s="35" t="s">
        <v>66</v>
      </c>
      <c r="D259" s="81" t="s">
        <v>756</v>
      </c>
      <c r="E259" s="81" t="s">
        <v>488</v>
      </c>
      <c r="F259" s="38">
        <v>1</v>
      </c>
      <c r="G259" s="38" t="s">
        <v>489</v>
      </c>
      <c r="H259" s="80">
        <v>8650</v>
      </c>
      <c r="I259" s="80">
        <v>8650</v>
      </c>
      <c r="J259" s="35" t="s">
        <v>19</v>
      </c>
      <c r="K259" s="36">
        <v>45777</v>
      </c>
      <c r="L259" s="36">
        <v>45930</v>
      </c>
      <c r="M259" s="38"/>
      <c r="N259" s="38"/>
      <c r="O259" s="38"/>
      <c r="P259" s="38" t="s">
        <v>58</v>
      </c>
      <c r="Q259" s="38" t="s">
        <v>11</v>
      </c>
    </row>
    <row r="260" spans="1:17" ht="126.6" customHeight="1" x14ac:dyDescent="0.3">
      <c r="A260" s="120">
        <v>8</v>
      </c>
      <c r="B260" s="35">
        <v>144</v>
      </c>
      <c r="C260" s="35" t="s">
        <v>66</v>
      </c>
      <c r="D260" s="81" t="s">
        <v>757</v>
      </c>
      <c r="E260" s="81" t="s">
        <v>490</v>
      </c>
      <c r="F260" s="38">
        <v>1</v>
      </c>
      <c r="G260" s="38" t="s">
        <v>489</v>
      </c>
      <c r="H260" s="80">
        <v>12000</v>
      </c>
      <c r="I260" s="80">
        <v>12000</v>
      </c>
      <c r="J260" s="35" t="s">
        <v>19</v>
      </c>
      <c r="K260" s="36">
        <v>45808</v>
      </c>
      <c r="L260" s="36">
        <v>45961</v>
      </c>
      <c r="M260" s="38"/>
      <c r="N260" s="38"/>
      <c r="O260" s="38"/>
      <c r="P260" s="38" t="s">
        <v>58</v>
      </c>
      <c r="Q260" s="38" t="s">
        <v>11</v>
      </c>
    </row>
    <row r="261" spans="1:17" ht="85.2" customHeight="1" x14ac:dyDescent="0.3">
      <c r="A261" s="120">
        <v>9</v>
      </c>
      <c r="B261" s="35">
        <v>145</v>
      </c>
      <c r="C261" s="35" t="s">
        <v>66</v>
      </c>
      <c r="D261" s="81" t="s">
        <v>758</v>
      </c>
      <c r="E261" s="81" t="s">
        <v>491</v>
      </c>
      <c r="F261" s="38">
        <v>3</v>
      </c>
      <c r="G261" s="38" t="s">
        <v>492</v>
      </c>
      <c r="H261" s="80">
        <v>3000</v>
      </c>
      <c r="I261" s="80">
        <v>3000</v>
      </c>
      <c r="J261" s="35" t="s">
        <v>9</v>
      </c>
      <c r="K261" s="36">
        <v>45930</v>
      </c>
      <c r="L261" s="36">
        <v>46022</v>
      </c>
      <c r="M261" s="38"/>
      <c r="N261" s="38"/>
      <c r="O261" s="38"/>
      <c r="P261" s="38" t="s">
        <v>58</v>
      </c>
      <c r="Q261" s="38" t="s">
        <v>11</v>
      </c>
    </row>
    <row r="262" spans="1:17" ht="141" customHeight="1" x14ac:dyDescent="0.3">
      <c r="A262" s="120">
        <v>10</v>
      </c>
      <c r="B262" s="35">
        <v>146</v>
      </c>
      <c r="C262" s="35" t="s">
        <v>66</v>
      </c>
      <c r="D262" s="81" t="s">
        <v>759</v>
      </c>
      <c r="E262" s="81" t="s">
        <v>493</v>
      </c>
      <c r="F262" s="38">
        <v>34</v>
      </c>
      <c r="G262" s="38" t="s">
        <v>494</v>
      </c>
      <c r="H262" s="60">
        <v>3000</v>
      </c>
      <c r="I262" s="60">
        <v>3000</v>
      </c>
      <c r="J262" s="35" t="s">
        <v>19</v>
      </c>
      <c r="K262" s="36">
        <v>45747</v>
      </c>
      <c r="L262" s="36">
        <v>45808</v>
      </c>
      <c r="M262" s="38"/>
      <c r="N262" s="38"/>
      <c r="O262" s="38"/>
      <c r="P262" s="38" t="s">
        <v>58</v>
      </c>
      <c r="Q262" s="38" t="s">
        <v>11</v>
      </c>
    </row>
    <row r="263" spans="1:17" ht="92.4" customHeight="1" x14ac:dyDescent="0.3">
      <c r="A263" s="120">
        <v>11</v>
      </c>
      <c r="B263" s="35">
        <v>147</v>
      </c>
      <c r="C263" s="35" t="s">
        <v>66</v>
      </c>
      <c r="D263" s="81" t="s">
        <v>760</v>
      </c>
      <c r="E263" s="57" t="s">
        <v>495</v>
      </c>
      <c r="F263" s="38">
        <v>6</v>
      </c>
      <c r="G263" s="38" t="s">
        <v>496</v>
      </c>
      <c r="H263" s="60">
        <v>15000</v>
      </c>
      <c r="I263" s="60">
        <v>15000</v>
      </c>
      <c r="J263" s="35" t="s">
        <v>19</v>
      </c>
      <c r="K263" s="36">
        <v>45808</v>
      </c>
      <c r="L263" s="36">
        <v>45900</v>
      </c>
      <c r="M263" s="38"/>
      <c r="N263" s="38"/>
      <c r="O263" s="38"/>
      <c r="P263" s="38" t="s">
        <v>58</v>
      </c>
      <c r="Q263" s="38" t="s">
        <v>11</v>
      </c>
    </row>
    <row r="264" spans="1:17" ht="125.4" customHeight="1" x14ac:dyDescent="0.3">
      <c r="A264" s="120">
        <v>12</v>
      </c>
      <c r="B264" s="35">
        <v>148</v>
      </c>
      <c r="C264" s="35" t="s">
        <v>66</v>
      </c>
      <c r="D264" s="81" t="s">
        <v>761</v>
      </c>
      <c r="E264" s="81" t="s">
        <v>497</v>
      </c>
      <c r="F264" s="38">
        <v>1</v>
      </c>
      <c r="G264" s="38" t="s">
        <v>498</v>
      </c>
      <c r="H264" s="80">
        <v>26637</v>
      </c>
      <c r="I264" s="80">
        <v>26637</v>
      </c>
      <c r="J264" s="35" t="s">
        <v>19</v>
      </c>
      <c r="K264" s="36">
        <v>45777</v>
      </c>
      <c r="L264" s="36">
        <v>45869</v>
      </c>
      <c r="M264" s="38"/>
      <c r="N264" s="38"/>
      <c r="O264" s="38"/>
      <c r="P264" s="38" t="s">
        <v>58</v>
      </c>
      <c r="Q264" s="38" t="s">
        <v>11</v>
      </c>
    </row>
    <row r="265" spans="1:17" ht="111.6" customHeight="1" x14ac:dyDescent="0.3">
      <c r="A265" s="120">
        <v>13</v>
      </c>
      <c r="B265" s="35">
        <v>149</v>
      </c>
      <c r="C265" s="35" t="s">
        <v>66</v>
      </c>
      <c r="D265" s="81" t="s">
        <v>762</v>
      </c>
      <c r="E265" s="81" t="s">
        <v>499</v>
      </c>
      <c r="F265" s="38">
        <v>240</v>
      </c>
      <c r="G265" s="38" t="s">
        <v>500</v>
      </c>
      <c r="H265" s="80">
        <v>7949</v>
      </c>
      <c r="I265" s="80">
        <v>7949</v>
      </c>
      <c r="J265" s="35" t="s">
        <v>19</v>
      </c>
      <c r="K265" s="36">
        <v>45626</v>
      </c>
      <c r="L265" s="36">
        <v>45716</v>
      </c>
      <c r="M265" s="38"/>
      <c r="N265" s="38"/>
      <c r="O265" s="38"/>
      <c r="P265" s="38" t="s">
        <v>58</v>
      </c>
      <c r="Q265" s="38" t="s">
        <v>507</v>
      </c>
    </row>
    <row r="266" spans="1:17" ht="143.4" customHeight="1" x14ac:dyDescent="0.3">
      <c r="A266" s="120">
        <v>14</v>
      </c>
      <c r="B266" s="35">
        <v>150</v>
      </c>
      <c r="C266" s="35" t="s">
        <v>66</v>
      </c>
      <c r="D266" s="81" t="s">
        <v>763</v>
      </c>
      <c r="E266" s="81" t="s">
        <v>501</v>
      </c>
      <c r="F266" s="38">
        <v>1</v>
      </c>
      <c r="G266" s="38" t="s">
        <v>502</v>
      </c>
      <c r="H266" s="96" t="s">
        <v>800</v>
      </c>
      <c r="I266" s="96" t="s">
        <v>800</v>
      </c>
      <c r="J266" s="35" t="s">
        <v>19</v>
      </c>
      <c r="K266" s="36">
        <v>45900</v>
      </c>
      <c r="L266" s="36">
        <v>45991</v>
      </c>
      <c r="M266" s="38"/>
      <c r="N266" s="38"/>
      <c r="O266" s="38"/>
      <c r="P266" s="38" t="s">
        <v>58</v>
      </c>
      <c r="Q266" s="38" t="s">
        <v>11</v>
      </c>
    </row>
    <row r="267" spans="1:17" ht="72.599999999999994" customHeight="1" x14ac:dyDescent="0.3">
      <c r="A267" s="120">
        <v>16</v>
      </c>
      <c r="B267" s="35">
        <v>151</v>
      </c>
      <c r="C267" s="35" t="s">
        <v>66</v>
      </c>
      <c r="D267" s="57" t="s">
        <v>503</v>
      </c>
      <c r="E267" s="57" t="s">
        <v>504</v>
      </c>
      <c r="F267" s="38">
        <v>1</v>
      </c>
      <c r="G267" s="38" t="s">
        <v>505</v>
      </c>
      <c r="H267" s="80">
        <v>34000</v>
      </c>
      <c r="I267" s="80">
        <v>34000</v>
      </c>
      <c r="J267" s="35" t="s">
        <v>19</v>
      </c>
      <c r="K267" s="36">
        <v>45777</v>
      </c>
      <c r="L267" s="36">
        <v>45900</v>
      </c>
      <c r="M267" s="38"/>
      <c r="N267" s="38"/>
      <c r="O267" s="38"/>
      <c r="P267" s="38" t="s">
        <v>58</v>
      </c>
      <c r="Q267" s="38" t="s">
        <v>11</v>
      </c>
    </row>
    <row r="268" spans="1:17" s="32" customFormat="1" ht="92.4" customHeight="1" x14ac:dyDescent="0.3">
      <c r="A268" s="119">
        <v>17</v>
      </c>
      <c r="B268" s="35">
        <v>152</v>
      </c>
      <c r="C268" s="35" t="s">
        <v>66</v>
      </c>
      <c r="D268" s="59" t="s">
        <v>764</v>
      </c>
      <c r="E268" s="29" t="s">
        <v>646</v>
      </c>
      <c r="F268" s="35">
        <v>1</v>
      </c>
      <c r="G268" s="35" t="s">
        <v>111</v>
      </c>
      <c r="H268" s="71">
        <v>5000000</v>
      </c>
      <c r="I268" s="71">
        <v>5000000</v>
      </c>
      <c r="J268" s="35" t="s">
        <v>19</v>
      </c>
      <c r="K268" s="36">
        <v>45930</v>
      </c>
      <c r="L268" s="36">
        <v>46022</v>
      </c>
      <c r="M268" s="35"/>
      <c r="N268" s="35"/>
      <c r="O268" s="35"/>
      <c r="P268" s="35" t="s">
        <v>58</v>
      </c>
      <c r="Q268" s="35" t="s">
        <v>11</v>
      </c>
    </row>
    <row r="269" spans="1:17" s="32" customFormat="1" ht="92.4" customHeight="1" x14ac:dyDescent="0.3">
      <c r="A269" s="119">
        <v>18</v>
      </c>
      <c r="B269" s="35">
        <v>153</v>
      </c>
      <c r="C269" s="35" t="s">
        <v>66</v>
      </c>
      <c r="D269" s="59" t="s">
        <v>765</v>
      </c>
      <c r="E269" s="29" t="s">
        <v>646</v>
      </c>
      <c r="F269" s="35">
        <v>1</v>
      </c>
      <c r="G269" s="35" t="s">
        <v>111</v>
      </c>
      <c r="H269" s="71">
        <v>8500000</v>
      </c>
      <c r="I269" s="71">
        <v>8500000</v>
      </c>
      <c r="J269" s="35" t="s">
        <v>19</v>
      </c>
      <c r="K269" s="36">
        <v>45930</v>
      </c>
      <c r="L269" s="36">
        <v>46022</v>
      </c>
      <c r="M269" s="35"/>
      <c r="N269" s="35"/>
      <c r="O269" s="35"/>
      <c r="P269" s="35" t="s">
        <v>58</v>
      </c>
      <c r="Q269" s="35" t="s">
        <v>11</v>
      </c>
    </row>
    <row r="270" spans="1:17" s="170" customFormat="1" ht="115.2" customHeight="1" x14ac:dyDescent="0.3">
      <c r="A270" s="165"/>
      <c r="B270" s="35" t="s">
        <v>1023</v>
      </c>
      <c r="C270" s="35" t="s">
        <v>66</v>
      </c>
      <c r="D270" s="179" t="s">
        <v>1021</v>
      </c>
      <c r="E270" s="179" t="s">
        <v>1022</v>
      </c>
      <c r="F270" s="166">
        <v>1</v>
      </c>
      <c r="G270" s="166" t="s">
        <v>16</v>
      </c>
      <c r="H270" s="180">
        <v>300000</v>
      </c>
      <c r="I270" s="167"/>
      <c r="J270" s="35" t="s">
        <v>19</v>
      </c>
      <c r="K270" s="168">
        <v>45565</v>
      </c>
      <c r="L270" s="168">
        <v>45747</v>
      </c>
      <c r="M270" s="166"/>
      <c r="N270" s="169"/>
      <c r="O270" s="169"/>
      <c r="P270" s="35" t="s">
        <v>10</v>
      </c>
      <c r="Q270" s="35" t="s">
        <v>1065</v>
      </c>
    </row>
    <row r="271" spans="1:17" s="32" customFormat="1" ht="224.4" customHeight="1" x14ac:dyDescent="0.3">
      <c r="A271" s="119">
        <v>1</v>
      </c>
      <c r="B271" s="35">
        <v>154</v>
      </c>
      <c r="C271" s="35" t="s">
        <v>199</v>
      </c>
      <c r="D271" s="79" t="s">
        <v>674</v>
      </c>
      <c r="E271" s="65" t="s">
        <v>592</v>
      </c>
      <c r="F271" s="67">
        <v>60</v>
      </c>
      <c r="G271" s="67" t="s">
        <v>25</v>
      </c>
      <c r="H271" s="85">
        <v>45200</v>
      </c>
      <c r="I271" s="85">
        <v>9680</v>
      </c>
      <c r="J271" s="35" t="s">
        <v>19</v>
      </c>
      <c r="K271" s="36"/>
      <c r="L271" s="36">
        <v>45688</v>
      </c>
      <c r="M271" s="35"/>
      <c r="N271" s="35"/>
      <c r="O271" s="35"/>
      <c r="P271" s="35" t="s">
        <v>602</v>
      </c>
      <c r="Q271" s="67" t="s">
        <v>475</v>
      </c>
    </row>
    <row r="272" spans="1:17" ht="137.4" customHeight="1" x14ac:dyDescent="0.3">
      <c r="A272" s="120">
        <v>1</v>
      </c>
      <c r="B272" s="35">
        <v>155</v>
      </c>
      <c r="C272" s="38" t="s">
        <v>68</v>
      </c>
      <c r="D272" s="57" t="s">
        <v>313</v>
      </c>
      <c r="E272" s="57" t="s">
        <v>443</v>
      </c>
      <c r="F272" s="38">
        <v>1</v>
      </c>
      <c r="G272" s="38" t="s">
        <v>16</v>
      </c>
      <c r="H272" s="80">
        <f>650000-650000</f>
        <v>0</v>
      </c>
      <c r="I272" s="60">
        <v>650000</v>
      </c>
      <c r="J272" s="35" t="s">
        <v>9</v>
      </c>
      <c r="K272" s="36">
        <v>45596</v>
      </c>
      <c r="L272" s="36">
        <v>45838</v>
      </c>
      <c r="M272" s="38"/>
      <c r="N272" s="38"/>
      <c r="O272" s="38"/>
      <c r="P272" s="38" t="s">
        <v>10</v>
      </c>
      <c r="Q272" s="38" t="s">
        <v>40</v>
      </c>
    </row>
    <row r="273" spans="1:17" ht="67.2" customHeight="1" x14ac:dyDescent="0.3">
      <c r="A273" s="120" t="s">
        <v>314</v>
      </c>
      <c r="B273" s="35" t="s">
        <v>903</v>
      </c>
      <c r="C273" s="35" t="s">
        <v>68</v>
      </c>
      <c r="D273" s="57" t="s">
        <v>349</v>
      </c>
      <c r="E273" s="55"/>
      <c r="F273" s="55"/>
      <c r="G273" s="55"/>
      <c r="H273" s="88"/>
      <c r="I273" s="88"/>
      <c r="J273" s="35"/>
      <c r="K273" s="36"/>
      <c r="L273" s="36"/>
      <c r="M273" s="38"/>
      <c r="N273" s="38"/>
      <c r="O273" s="38"/>
      <c r="P273" s="38" t="s">
        <v>10</v>
      </c>
      <c r="Q273" s="38" t="s">
        <v>40</v>
      </c>
    </row>
    <row r="274" spans="1:17" ht="67.2" customHeight="1" x14ac:dyDescent="0.3">
      <c r="A274" s="120" t="s">
        <v>315</v>
      </c>
      <c r="B274" s="35" t="s">
        <v>904</v>
      </c>
      <c r="C274" s="35" t="s">
        <v>68</v>
      </c>
      <c r="D274" s="57" t="s">
        <v>350</v>
      </c>
      <c r="E274" s="55"/>
      <c r="F274" s="55"/>
      <c r="G274" s="55"/>
      <c r="H274" s="88"/>
      <c r="I274" s="88"/>
      <c r="J274" s="35"/>
      <c r="K274" s="36"/>
      <c r="L274" s="36"/>
      <c r="M274" s="38"/>
      <c r="N274" s="38"/>
      <c r="O274" s="38"/>
      <c r="P274" s="38" t="s">
        <v>10</v>
      </c>
      <c r="Q274" s="38" t="s">
        <v>40</v>
      </c>
    </row>
    <row r="275" spans="1:17" ht="67.2" customHeight="1" x14ac:dyDescent="0.3">
      <c r="A275" s="120" t="s">
        <v>316</v>
      </c>
      <c r="B275" s="35" t="s">
        <v>905</v>
      </c>
      <c r="C275" s="35" t="s">
        <v>68</v>
      </c>
      <c r="D275" s="57" t="s">
        <v>351</v>
      </c>
      <c r="E275" s="55"/>
      <c r="F275" s="55"/>
      <c r="G275" s="55"/>
      <c r="H275" s="88"/>
      <c r="I275" s="88"/>
      <c r="J275" s="35"/>
      <c r="K275" s="36"/>
      <c r="L275" s="36"/>
      <c r="M275" s="38"/>
      <c r="N275" s="38"/>
      <c r="O275" s="38"/>
      <c r="P275" s="38" t="s">
        <v>10</v>
      </c>
      <c r="Q275" s="38" t="s">
        <v>40</v>
      </c>
    </row>
    <row r="276" spans="1:17" ht="67.2" customHeight="1" x14ac:dyDescent="0.3">
      <c r="A276" s="120" t="s">
        <v>317</v>
      </c>
      <c r="B276" s="35" t="s">
        <v>906</v>
      </c>
      <c r="C276" s="35" t="s">
        <v>68</v>
      </c>
      <c r="D276" s="57" t="s">
        <v>352</v>
      </c>
      <c r="E276" s="55"/>
      <c r="F276" s="55"/>
      <c r="G276" s="55"/>
      <c r="H276" s="88"/>
      <c r="I276" s="88"/>
      <c r="J276" s="35"/>
      <c r="K276" s="36"/>
      <c r="L276" s="36"/>
      <c r="M276" s="38"/>
      <c r="N276" s="38"/>
      <c r="O276" s="38"/>
      <c r="P276" s="38" t="s">
        <v>10</v>
      </c>
      <c r="Q276" s="38" t="s">
        <v>40</v>
      </c>
    </row>
    <row r="277" spans="1:17" ht="67.2" customHeight="1" x14ac:dyDescent="0.3">
      <c r="A277" s="120" t="s">
        <v>318</v>
      </c>
      <c r="B277" s="35" t="s">
        <v>907</v>
      </c>
      <c r="C277" s="35" t="s">
        <v>68</v>
      </c>
      <c r="D277" s="57" t="s">
        <v>353</v>
      </c>
      <c r="E277" s="55"/>
      <c r="F277" s="55"/>
      <c r="G277" s="55"/>
      <c r="H277" s="88"/>
      <c r="I277" s="88"/>
      <c r="J277" s="35"/>
      <c r="K277" s="36"/>
      <c r="L277" s="36"/>
      <c r="M277" s="38"/>
      <c r="N277" s="38"/>
      <c r="O277" s="38"/>
      <c r="P277" s="38" t="s">
        <v>10</v>
      </c>
      <c r="Q277" s="38" t="s">
        <v>40</v>
      </c>
    </row>
    <row r="278" spans="1:17" ht="67.2" customHeight="1" x14ac:dyDescent="0.3">
      <c r="A278" s="120" t="s">
        <v>319</v>
      </c>
      <c r="B278" s="35" t="s">
        <v>908</v>
      </c>
      <c r="C278" s="35" t="s">
        <v>68</v>
      </c>
      <c r="D278" s="57" t="s">
        <v>354</v>
      </c>
      <c r="E278" s="55"/>
      <c r="F278" s="55"/>
      <c r="G278" s="55"/>
      <c r="H278" s="88"/>
      <c r="I278" s="88"/>
      <c r="J278" s="35"/>
      <c r="K278" s="36"/>
      <c r="L278" s="36"/>
      <c r="M278" s="38"/>
      <c r="N278" s="38"/>
      <c r="O278" s="38"/>
      <c r="P278" s="38" t="s">
        <v>10</v>
      </c>
      <c r="Q278" s="38" t="s">
        <v>40</v>
      </c>
    </row>
    <row r="279" spans="1:17" ht="67.2" customHeight="1" x14ac:dyDescent="0.3">
      <c r="A279" s="120" t="s">
        <v>320</v>
      </c>
      <c r="B279" s="35" t="s">
        <v>909</v>
      </c>
      <c r="C279" s="35" t="s">
        <v>68</v>
      </c>
      <c r="D279" s="57" t="s">
        <v>355</v>
      </c>
      <c r="E279" s="55"/>
      <c r="F279" s="55"/>
      <c r="G279" s="55"/>
      <c r="H279" s="88"/>
      <c r="I279" s="88"/>
      <c r="J279" s="35"/>
      <c r="K279" s="36"/>
      <c r="L279" s="36"/>
      <c r="M279" s="38"/>
      <c r="N279" s="38"/>
      <c r="O279" s="38"/>
      <c r="P279" s="38" t="s">
        <v>10</v>
      </c>
      <c r="Q279" s="38" t="s">
        <v>40</v>
      </c>
    </row>
    <row r="280" spans="1:17" ht="67.2" customHeight="1" x14ac:dyDescent="0.3">
      <c r="A280" s="120" t="s">
        <v>321</v>
      </c>
      <c r="B280" s="35" t="s">
        <v>910</v>
      </c>
      <c r="C280" s="35" t="s">
        <v>68</v>
      </c>
      <c r="D280" s="57" t="s">
        <v>356</v>
      </c>
      <c r="E280" s="55"/>
      <c r="F280" s="55"/>
      <c r="G280" s="55"/>
      <c r="H280" s="88"/>
      <c r="I280" s="88"/>
      <c r="J280" s="35"/>
      <c r="K280" s="36"/>
      <c r="L280" s="36"/>
      <c r="M280" s="38"/>
      <c r="N280" s="38"/>
      <c r="O280" s="38"/>
      <c r="P280" s="38" t="s">
        <v>10</v>
      </c>
      <c r="Q280" s="38" t="s">
        <v>40</v>
      </c>
    </row>
    <row r="281" spans="1:17" ht="67.2" customHeight="1" x14ac:dyDescent="0.3">
      <c r="A281" s="120" t="s">
        <v>322</v>
      </c>
      <c r="B281" s="35" t="s">
        <v>911</v>
      </c>
      <c r="C281" s="35" t="s">
        <v>68</v>
      </c>
      <c r="D281" s="57" t="s">
        <v>357</v>
      </c>
      <c r="E281" s="55"/>
      <c r="F281" s="55"/>
      <c r="G281" s="55"/>
      <c r="H281" s="88"/>
      <c r="I281" s="88"/>
      <c r="J281" s="35"/>
      <c r="K281" s="36"/>
      <c r="L281" s="36"/>
      <c r="M281" s="38"/>
      <c r="N281" s="38"/>
      <c r="O281" s="38"/>
      <c r="P281" s="38" t="s">
        <v>10</v>
      </c>
      <c r="Q281" s="38" t="s">
        <v>40</v>
      </c>
    </row>
    <row r="282" spans="1:17" ht="67.2" customHeight="1" x14ac:dyDescent="0.3">
      <c r="A282" s="120" t="s">
        <v>323</v>
      </c>
      <c r="B282" s="35" t="s">
        <v>912</v>
      </c>
      <c r="C282" s="35" t="s">
        <v>68</v>
      </c>
      <c r="D282" s="57" t="s">
        <v>358</v>
      </c>
      <c r="E282" s="55"/>
      <c r="F282" s="55"/>
      <c r="G282" s="55"/>
      <c r="H282" s="88"/>
      <c r="I282" s="88"/>
      <c r="J282" s="35"/>
      <c r="K282" s="36"/>
      <c r="L282" s="36"/>
      <c r="M282" s="38"/>
      <c r="N282" s="38"/>
      <c r="O282" s="38"/>
      <c r="P282" s="38" t="s">
        <v>10</v>
      </c>
      <c r="Q282" s="38" t="s">
        <v>40</v>
      </c>
    </row>
    <row r="283" spans="1:17" ht="67.2" customHeight="1" x14ac:dyDescent="0.3">
      <c r="A283" s="120" t="s">
        <v>324</v>
      </c>
      <c r="B283" s="35" t="s">
        <v>913</v>
      </c>
      <c r="C283" s="35" t="s">
        <v>68</v>
      </c>
      <c r="D283" s="57" t="s">
        <v>359</v>
      </c>
      <c r="E283" s="55"/>
      <c r="F283" s="55"/>
      <c r="G283" s="55"/>
      <c r="H283" s="88"/>
      <c r="I283" s="88"/>
      <c r="J283" s="35"/>
      <c r="K283" s="36"/>
      <c r="L283" s="36"/>
      <c r="M283" s="38"/>
      <c r="N283" s="38"/>
      <c r="O283" s="38"/>
      <c r="P283" s="38" t="s">
        <v>10</v>
      </c>
      <c r="Q283" s="38" t="s">
        <v>40</v>
      </c>
    </row>
    <row r="284" spans="1:17" ht="67.2" customHeight="1" x14ac:dyDescent="0.3">
      <c r="A284" s="120" t="s">
        <v>325</v>
      </c>
      <c r="B284" s="35" t="s">
        <v>914</v>
      </c>
      <c r="C284" s="35" t="s">
        <v>68</v>
      </c>
      <c r="D284" s="57" t="s">
        <v>360</v>
      </c>
      <c r="E284" s="55"/>
      <c r="F284" s="55"/>
      <c r="G284" s="55"/>
      <c r="H284" s="88"/>
      <c r="I284" s="88"/>
      <c r="J284" s="35"/>
      <c r="K284" s="36"/>
      <c r="L284" s="36"/>
      <c r="M284" s="38"/>
      <c r="N284" s="38"/>
      <c r="O284" s="38"/>
      <c r="P284" s="38" t="s">
        <v>10</v>
      </c>
      <c r="Q284" s="38" t="s">
        <v>40</v>
      </c>
    </row>
    <row r="285" spans="1:17" ht="67.2" customHeight="1" x14ac:dyDescent="0.3">
      <c r="A285" s="120" t="s">
        <v>326</v>
      </c>
      <c r="B285" s="35" t="s">
        <v>915</v>
      </c>
      <c r="C285" s="35" t="s">
        <v>68</v>
      </c>
      <c r="D285" s="57" t="s">
        <v>361</v>
      </c>
      <c r="E285" s="55"/>
      <c r="F285" s="55"/>
      <c r="G285" s="55"/>
      <c r="H285" s="88"/>
      <c r="I285" s="88"/>
      <c r="J285" s="35"/>
      <c r="K285" s="36"/>
      <c r="L285" s="36"/>
      <c r="M285" s="38"/>
      <c r="N285" s="38"/>
      <c r="O285" s="38"/>
      <c r="P285" s="38" t="s">
        <v>10</v>
      </c>
      <c r="Q285" s="38" t="s">
        <v>40</v>
      </c>
    </row>
    <row r="286" spans="1:17" ht="67.2" customHeight="1" x14ac:dyDescent="0.3">
      <c r="A286" s="120" t="s">
        <v>327</v>
      </c>
      <c r="B286" s="35" t="s">
        <v>916</v>
      </c>
      <c r="C286" s="35" t="s">
        <v>68</v>
      </c>
      <c r="D286" s="57" t="s">
        <v>362</v>
      </c>
      <c r="E286" s="55"/>
      <c r="F286" s="55"/>
      <c r="G286" s="55"/>
      <c r="H286" s="88"/>
      <c r="I286" s="88"/>
      <c r="J286" s="35"/>
      <c r="K286" s="36"/>
      <c r="L286" s="36"/>
      <c r="M286" s="38"/>
      <c r="N286" s="38"/>
      <c r="O286" s="38"/>
      <c r="P286" s="38" t="s">
        <v>10</v>
      </c>
      <c r="Q286" s="38" t="s">
        <v>40</v>
      </c>
    </row>
    <row r="287" spans="1:17" ht="67.2" customHeight="1" x14ac:dyDescent="0.3">
      <c r="A287" s="120" t="s">
        <v>328</v>
      </c>
      <c r="B287" s="35" t="s">
        <v>917</v>
      </c>
      <c r="C287" s="35" t="s">
        <v>68</v>
      </c>
      <c r="D287" s="57" t="s">
        <v>821</v>
      </c>
      <c r="E287" s="55"/>
      <c r="F287" s="55"/>
      <c r="G287" s="55"/>
      <c r="H287" s="88"/>
      <c r="I287" s="88"/>
      <c r="J287" s="35"/>
      <c r="K287" s="36"/>
      <c r="L287" s="36"/>
      <c r="M287" s="38"/>
      <c r="N287" s="38"/>
      <c r="O287" s="38"/>
      <c r="P287" s="38" t="s">
        <v>10</v>
      </c>
      <c r="Q287" s="38" t="s">
        <v>40</v>
      </c>
    </row>
    <row r="288" spans="1:17" ht="67.2" customHeight="1" x14ac:dyDescent="0.3">
      <c r="A288" s="120" t="s">
        <v>329</v>
      </c>
      <c r="B288" s="35" t="s">
        <v>918</v>
      </c>
      <c r="C288" s="35" t="s">
        <v>68</v>
      </c>
      <c r="D288" s="57" t="s">
        <v>363</v>
      </c>
      <c r="E288" s="55"/>
      <c r="F288" s="55"/>
      <c r="G288" s="55"/>
      <c r="H288" s="88"/>
      <c r="I288" s="88"/>
      <c r="J288" s="35"/>
      <c r="K288" s="36"/>
      <c r="L288" s="36"/>
      <c r="M288" s="38"/>
      <c r="N288" s="38"/>
      <c r="O288" s="38"/>
      <c r="P288" s="38" t="s">
        <v>10</v>
      </c>
      <c r="Q288" s="38" t="s">
        <v>40</v>
      </c>
    </row>
    <row r="289" spans="1:17" ht="67.2" customHeight="1" x14ac:dyDescent="0.3">
      <c r="A289" s="120" t="s">
        <v>330</v>
      </c>
      <c r="B289" s="35" t="s">
        <v>919</v>
      </c>
      <c r="C289" s="35" t="s">
        <v>68</v>
      </c>
      <c r="D289" s="57" t="s">
        <v>364</v>
      </c>
      <c r="E289" s="55"/>
      <c r="F289" s="55"/>
      <c r="G289" s="55"/>
      <c r="H289" s="88"/>
      <c r="I289" s="88"/>
      <c r="J289" s="35"/>
      <c r="K289" s="36"/>
      <c r="L289" s="36"/>
      <c r="M289" s="38"/>
      <c r="N289" s="38"/>
      <c r="O289" s="38"/>
      <c r="P289" s="38" t="s">
        <v>10</v>
      </c>
      <c r="Q289" s="38" t="s">
        <v>40</v>
      </c>
    </row>
    <row r="290" spans="1:17" ht="67.2" customHeight="1" x14ac:dyDescent="0.3">
      <c r="A290" s="120" t="s">
        <v>331</v>
      </c>
      <c r="B290" s="35" t="s">
        <v>920</v>
      </c>
      <c r="C290" s="35" t="s">
        <v>68</v>
      </c>
      <c r="D290" s="57" t="s">
        <v>365</v>
      </c>
      <c r="E290" s="55"/>
      <c r="F290" s="55"/>
      <c r="G290" s="55"/>
      <c r="H290" s="88"/>
      <c r="I290" s="88"/>
      <c r="J290" s="35"/>
      <c r="K290" s="36"/>
      <c r="L290" s="36"/>
      <c r="M290" s="38"/>
      <c r="N290" s="38"/>
      <c r="O290" s="38"/>
      <c r="P290" s="38" t="s">
        <v>10</v>
      </c>
      <c r="Q290" s="38" t="s">
        <v>40</v>
      </c>
    </row>
    <row r="291" spans="1:17" ht="67.2" customHeight="1" x14ac:dyDescent="0.3">
      <c r="A291" s="120" t="s">
        <v>332</v>
      </c>
      <c r="B291" s="35" t="s">
        <v>921</v>
      </c>
      <c r="C291" s="35" t="s">
        <v>68</v>
      </c>
      <c r="D291" s="57" t="s">
        <v>366</v>
      </c>
      <c r="E291" s="55"/>
      <c r="F291" s="55"/>
      <c r="G291" s="55"/>
      <c r="H291" s="88"/>
      <c r="I291" s="88"/>
      <c r="J291" s="35"/>
      <c r="K291" s="36"/>
      <c r="L291" s="36"/>
      <c r="M291" s="38"/>
      <c r="N291" s="38"/>
      <c r="O291" s="38"/>
      <c r="P291" s="38" t="s">
        <v>10</v>
      </c>
      <c r="Q291" s="38" t="s">
        <v>40</v>
      </c>
    </row>
    <row r="292" spans="1:17" ht="67.2" customHeight="1" x14ac:dyDescent="0.3">
      <c r="A292" s="120" t="s">
        <v>333</v>
      </c>
      <c r="B292" s="35" t="s">
        <v>922</v>
      </c>
      <c r="C292" s="35" t="s">
        <v>68</v>
      </c>
      <c r="D292" s="57" t="s">
        <v>367</v>
      </c>
      <c r="E292" s="55"/>
      <c r="F292" s="55"/>
      <c r="G292" s="55"/>
      <c r="H292" s="88"/>
      <c r="I292" s="88"/>
      <c r="J292" s="35"/>
      <c r="K292" s="36"/>
      <c r="L292" s="36"/>
      <c r="M292" s="38"/>
      <c r="N292" s="38"/>
      <c r="O292" s="38"/>
      <c r="P292" s="38" t="s">
        <v>10</v>
      </c>
      <c r="Q292" s="38" t="s">
        <v>40</v>
      </c>
    </row>
    <row r="293" spans="1:17" ht="67.2" customHeight="1" x14ac:dyDescent="0.3">
      <c r="A293" s="120" t="s">
        <v>334</v>
      </c>
      <c r="B293" s="35" t="s">
        <v>923</v>
      </c>
      <c r="C293" s="35" t="s">
        <v>68</v>
      </c>
      <c r="D293" s="57" t="s">
        <v>368</v>
      </c>
      <c r="E293" s="55"/>
      <c r="F293" s="55"/>
      <c r="G293" s="55"/>
      <c r="H293" s="88"/>
      <c r="I293" s="88"/>
      <c r="J293" s="35"/>
      <c r="K293" s="36"/>
      <c r="L293" s="36"/>
      <c r="M293" s="38"/>
      <c r="N293" s="38"/>
      <c r="O293" s="38"/>
      <c r="P293" s="38" t="s">
        <v>10</v>
      </c>
      <c r="Q293" s="38" t="s">
        <v>40</v>
      </c>
    </row>
    <row r="294" spans="1:17" ht="67.2" customHeight="1" x14ac:dyDescent="0.3">
      <c r="A294" s="120" t="s">
        <v>335</v>
      </c>
      <c r="B294" s="35" t="s">
        <v>924</v>
      </c>
      <c r="C294" s="35" t="s">
        <v>68</v>
      </c>
      <c r="D294" s="57" t="s">
        <v>369</v>
      </c>
      <c r="E294" s="55"/>
      <c r="F294" s="55"/>
      <c r="G294" s="55"/>
      <c r="H294" s="88"/>
      <c r="I294" s="88"/>
      <c r="J294" s="35"/>
      <c r="K294" s="36"/>
      <c r="L294" s="36"/>
      <c r="M294" s="38"/>
      <c r="N294" s="38"/>
      <c r="O294" s="38"/>
      <c r="P294" s="38" t="s">
        <v>10</v>
      </c>
      <c r="Q294" s="38" t="s">
        <v>40</v>
      </c>
    </row>
    <row r="295" spans="1:17" ht="67.2" customHeight="1" x14ac:dyDescent="0.3">
      <c r="A295" s="120" t="s">
        <v>336</v>
      </c>
      <c r="B295" s="35" t="s">
        <v>925</v>
      </c>
      <c r="C295" s="35" t="s">
        <v>68</v>
      </c>
      <c r="D295" s="57" t="s">
        <v>370</v>
      </c>
      <c r="E295" s="55"/>
      <c r="F295" s="55"/>
      <c r="G295" s="55"/>
      <c r="H295" s="88"/>
      <c r="I295" s="88"/>
      <c r="J295" s="35"/>
      <c r="K295" s="36"/>
      <c r="L295" s="36"/>
      <c r="M295" s="38"/>
      <c r="N295" s="38"/>
      <c r="O295" s="38"/>
      <c r="P295" s="38" t="s">
        <v>10</v>
      </c>
      <c r="Q295" s="38" t="s">
        <v>40</v>
      </c>
    </row>
    <row r="296" spans="1:17" ht="67.2" customHeight="1" x14ac:dyDescent="0.3">
      <c r="A296" s="120" t="s">
        <v>337</v>
      </c>
      <c r="B296" s="35" t="s">
        <v>926</v>
      </c>
      <c r="C296" s="35" t="s">
        <v>68</v>
      </c>
      <c r="D296" s="57" t="s">
        <v>371</v>
      </c>
      <c r="E296" s="55"/>
      <c r="F296" s="55"/>
      <c r="G296" s="55"/>
      <c r="H296" s="88"/>
      <c r="I296" s="88"/>
      <c r="J296" s="35"/>
      <c r="K296" s="36"/>
      <c r="L296" s="36"/>
      <c r="M296" s="38"/>
      <c r="N296" s="38"/>
      <c r="O296" s="38"/>
      <c r="P296" s="38" t="s">
        <v>10</v>
      </c>
      <c r="Q296" s="38" t="s">
        <v>40</v>
      </c>
    </row>
    <row r="297" spans="1:17" ht="67.2" customHeight="1" x14ac:dyDescent="0.3">
      <c r="A297" s="120" t="s">
        <v>338</v>
      </c>
      <c r="B297" s="35" t="s">
        <v>927</v>
      </c>
      <c r="C297" s="35" t="s">
        <v>68</v>
      </c>
      <c r="D297" s="57" t="s">
        <v>372</v>
      </c>
      <c r="E297" s="55"/>
      <c r="F297" s="55"/>
      <c r="G297" s="55"/>
      <c r="H297" s="88"/>
      <c r="I297" s="88"/>
      <c r="J297" s="35"/>
      <c r="K297" s="36"/>
      <c r="L297" s="36"/>
      <c r="M297" s="38"/>
      <c r="N297" s="38"/>
      <c r="O297" s="38"/>
      <c r="P297" s="38" t="s">
        <v>10</v>
      </c>
      <c r="Q297" s="38" t="s">
        <v>40</v>
      </c>
    </row>
    <row r="298" spans="1:17" ht="67.2" customHeight="1" x14ac:dyDescent="0.3">
      <c r="A298" s="120" t="s">
        <v>339</v>
      </c>
      <c r="B298" s="35" t="s">
        <v>928</v>
      </c>
      <c r="C298" s="35" t="s">
        <v>68</v>
      </c>
      <c r="D298" s="57" t="s">
        <v>373</v>
      </c>
      <c r="E298" s="55"/>
      <c r="F298" s="55"/>
      <c r="G298" s="55"/>
      <c r="H298" s="88"/>
      <c r="I298" s="88"/>
      <c r="J298" s="35"/>
      <c r="K298" s="36"/>
      <c r="L298" s="36"/>
      <c r="M298" s="38"/>
      <c r="N298" s="38"/>
      <c r="O298" s="38"/>
      <c r="P298" s="38" t="s">
        <v>10</v>
      </c>
      <c r="Q298" s="38" t="s">
        <v>40</v>
      </c>
    </row>
    <row r="299" spans="1:17" ht="67.2" customHeight="1" x14ac:dyDescent="0.3">
      <c r="A299" s="120" t="s">
        <v>340</v>
      </c>
      <c r="B299" s="35" t="s">
        <v>929</v>
      </c>
      <c r="C299" s="35" t="s">
        <v>68</v>
      </c>
      <c r="D299" s="57" t="s">
        <v>374</v>
      </c>
      <c r="E299" s="55"/>
      <c r="F299" s="55"/>
      <c r="G299" s="55"/>
      <c r="H299" s="88"/>
      <c r="I299" s="88"/>
      <c r="J299" s="35"/>
      <c r="K299" s="36"/>
      <c r="L299" s="36"/>
      <c r="M299" s="38"/>
      <c r="N299" s="38"/>
      <c r="O299" s="38"/>
      <c r="P299" s="38" t="s">
        <v>10</v>
      </c>
      <c r="Q299" s="38" t="s">
        <v>40</v>
      </c>
    </row>
    <row r="300" spans="1:17" ht="67.2" customHeight="1" x14ac:dyDescent="0.3">
      <c r="A300" s="120" t="s">
        <v>341</v>
      </c>
      <c r="B300" s="35" t="s">
        <v>930</v>
      </c>
      <c r="C300" s="35" t="s">
        <v>68</v>
      </c>
      <c r="D300" s="57" t="s">
        <v>375</v>
      </c>
      <c r="E300" s="55"/>
      <c r="F300" s="55"/>
      <c r="G300" s="55"/>
      <c r="H300" s="88"/>
      <c r="I300" s="88"/>
      <c r="J300" s="35"/>
      <c r="K300" s="36"/>
      <c r="L300" s="36"/>
      <c r="M300" s="38"/>
      <c r="N300" s="38"/>
      <c r="O300" s="38"/>
      <c r="P300" s="38" t="s">
        <v>10</v>
      </c>
      <c r="Q300" s="38" t="s">
        <v>40</v>
      </c>
    </row>
    <row r="301" spans="1:17" ht="67.2" customHeight="1" x14ac:dyDescent="0.3">
      <c r="A301" s="120" t="s">
        <v>342</v>
      </c>
      <c r="B301" s="35" t="s">
        <v>931</v>
      </c>
      <c r="C301" s="35" t="s">
        <v>68</v>
      </c>
      <c r="D301" s="57" t="s">
        <v>376</v>
      </c>
      <c r="E301" s="55"/>
      <c r="F301" s="55"/>
      <c r="G301" s="55"/>
      <c r="H301" s="88"/>
      <c r="I301" s="88"/>
      <c r="J301" s="35"/>
      <c r="K301" s="36"/>
      <c r="L301" s="36"/>
      <c r="M301" s="38"/>
      <c r="N301" s="38"/>
      <c r="O301" s="38"/>
      <c r="P301" s="38" t="s">
        <v>10</v>
      </c>
      <c r="Q301" s="38" t="s">
        <v>40</v>
      </c>
    </row>
    <row r="302" spans="1:17" ht="67.2" customHeight="1" x14ac:dyDescent="0.3">
      <c r="A302" s="120" t="s">
        <v>343</v>
      </c>
      <c r="B302" s="35" t="s">
        <v>932</v>
      </c>
      <c r="C302" s="35" t="s">
        <v>68</v>
      </c>
      <c r="D302" s="57" t="s">
        <v>377</v>
      </c>
      <c r="E302" s="55"/>
      <c r="F302" s="55"/>
      <c r="G302" s="55"/>
      <c r="H302" s="88"/>
      <c r="I302" s="88"/>
      <c r="J302" s="35"/>
      <c r="K302" s="36"/>
      <c r="L302" s="36"/>
      <c r="M302" s="38"/>
      <c r="N302" s="38"/>
      <c r="O302" s="38"/>
      <c r="P302" s="38" t="s">
        <v>10</v>
      </c>
      <c r="Q302" s="38" t="s">
        <v>40</v>
      </c>
    </row>
    <row r="303" spans="1:17" ht="67.2" customHeight="1" x14ac:dyDescent="0.3">
      <c r="A303" s="120" t="s">
        <v>344</v>
      </c>
      <c r="B303" s="35" t="s">
        <v>933</v>
      </c>
      <c r="C303" s="35" t="s">
        <v>68</v>
      </c>
      <c r="D303" s="57" t="s">
        <v>378</v>
      </c>
      <c r="E303" s="55"/>
      <c r="F303" s="55"/>
      <c r="G303" s="55"/>
      <c r="H303" s="88"/>
      <c r="I303" s="88"/>
      <c r="J303" s="35"/>
      <c r="K303" s="36"/>
      <c r="L303" s="36"/>
      <c r="M303" s="38"/>
      <c r="N303" s="38"/>
      <c r="O303" s="38"/>
      <c r="P303" s="38" t="s">
        <v>10</v>
      </c>
      <c r="Q303" s="38" t="s">
        <v>40</v>
      </c>
    </row>
    <row r="304" spans="1:17" ht="67.2" customHeight="1" x14ac:dyDescent="0.3">
      <c r="A304" s="120" t="s">
        <v>345</v>
      </c>
      <c r="B304" s="35" t="s">
        <v>934</v>
      </c>
      <c r="C304" s="35" t="s">
        <v>68</v>
      </c>
      <c r="D304" s="57" t="s">
        <v>983</v>
      </c>
      <c r="E304" s="55"/>
      <c r="F304" s="55"/>
      <c r="G304" s="55"/>
      <c r="H304" s="88"/>
      <c r="I304" s="88"/>
      <c r="J304" s="35"/>
      <c r="K304" s="36"/>
      <c r="L304" s="36"/>
      <c r="M304" s="38"/>
      <c r="N304" s="38"/>
      <c r="O304" s="38"/>
      <c r="P304" s="38" t="s">
        <v>10</v>
      </c>
      <c r="Q304" s="38" t="s">
        <v>40</v>
      </c>
    </row>
    <row r="305" spans="1:17" ht="67.2" customHeight="1" x14ac:dyDescent="0.3">
      <c r="A305" s="120" t="s">
        <v>346</v>
      </c>
      <c r="B305" s="35" t="s">
        <v>935</v>
      </c>
      <c r="C305" s="35" t="s">
        <v>68</v>
      </c>
      <c r="D305" s="57" t="s">
        <v>379</v>
      </c>
      <c r="E305" s="55"/>
      <c r="F305" s="55"/>
      <c r="G305" s="55"/>
      <c r="H305" s="88"/>
      <c r="I305" s="88"/>
      <c r="J305" s="35"/>
      <c r="K305" s="36"/>
      <c r="L305" s="36"/>
      <c r="M305" s="38"/>
      <c r="N305" s="38"/>
      <c r="O305" s="38"/>
      <c r="P305" s="38" t="s">
        <v>10</v>
      </c>
      <c r="Q305" s="38" t="s">
        <v>40</v>
      </c>
    </row>
    <row r="306" spans="1:17" ht="67.2" customHeight="1" x14ac:dyDescent="0.3">
      <c r="A306" s="120" t="s">
        <v>347</v>
      </c>
      <c r="B306" s="35" t="s">
        <v>936</v>
      </c>
      <c r="C306" s="35" t="s">
        <v>68</v>
      </c>
      <c r="D306" s="57" t="s">
        <v>380</v>
      </c>
      <c r="E306" s="55"/>
      <c r="F306" s="55"/>
      <c r="G306" s="55"/>
      <c r="H306" s="88"/>
      <c r="I306" s="88"/>
      <c r="J306" s="35"/>
      <c r="K306" s="36"/>
      <c r="L306" s="36"/>
      <c r="M306" s="38"/>
      <c r="N306" s="38"/>
      <c r="O306" s="38"/>
      <c r="P306" s="38" t="s">
        <v>10</v>
      </c>
      <c r="Q306" s="38" t="s">
        <v>40</v>
      </c>
    </row>
    <row r="307" spans="1:17" ht="67.2" customHeight="1" x14ac:dyDescent="0.3">
      <c r="A307" s="120" t="s">
        <v>348</v>
      </c>
      <c r="B307" s="35" t="s">
        <v>937</v>
      </c>
      <c r="C307" s="35" t="s">
        <v>68</v>
      </c>
      <c r="D307" s="57" t="s">
        <v>381</v>
      </c>
      <c r="E307" s="55"/>
      <c r="F307" s="55"/>
      <c r="G307" s="55"/>
      <c r="H307" s="88"/>
      <c r="I307" s="88"/>
      <c r="J307" s="35"/>
      <c r="K307" s="36"/>
      <c r="L307" s="36"/>
      <c r="M307" s="38"/>
      <c r="N307" s="38"/>
      <c r="O307" s="38"/>
      <c r="P307" s="38" t="s">
        <v>10</v>
      </c>
      <c r="Q307" s="38" t="s">
        <v>40</v>
      </c>
    </row>
    <row r="308" spans="1:17" ht="157.19999999999999" customHeight="1" x14ac:dyDescent="0.3">
      <c r="A308" s="120">
        <v>2</v>
      </c>
      <c r="B308" s="35">
        <v>156</v>
      </c>
      <c r="C308" s="35" t="s">
        <v>68</v>
      </c>
      <c r="D308" s="81" t="s">
        <v>382</v>
      </c>
      <c r="E308" s="57" t="s">
        <v>447</v>
      </c>
      <c r="F308" s="38">
        <v>3400</v>
      </c>
      <c r="G308" s="38" t="s">
        <v>12</v>
      </c>
      <c r="H308" s="205">
        <f>23800+7462.5</f>
        <v>31262.5</v>
      </c>
      <c r="I308" s="80">
        <v>23800</v>
      </c>
      <c r="J308" s="35" t="s">
        <v>9</v>
      </c>
      <c r="K308" s="36">
        <v>45716</v>
      </c>
      <c r="L308" s="36">
        <v>45808</v>
      </c>
      <c r="M308" s="38"/>
      <c r="N308" s="38"/>
      <c r="O308" s="38"/>
      <c r="P308" s="38" t="s">
        <v>10</v>
      </c>
      <c r="Q308" s="38" t="s">
        <v>40</v>
      </c>
    </row>
    <row r="309" spans="1:17" s="93" customFormat="1" ht="73.2" customHeight="1" x14ac:dyDescent="0.3">
      <c r="A309" s="120">
        <v>14</v>
      </c>
      <c r="B309" s="35">
        <v>157</v>
      </c>
      <c r="C309" s="35" t="s">
        <v>68</v>
      </c>
      <c r="D309" s="59" t="s">
        <v>387</v>
      </c>
      <c r="E309" s="29" t="s">
        <v>472</v>
      </c>
      <c r="F309" s="35">
        <v>7</v>
      </c>
      <c r="G309" s="35" t="s">
        <v>12</v>
      </c>
      <c r="H309" s="71">
        <v>59000</v>
      </c>
      <c r="I309" s="60">
        <v>59000</v>
      </c>
      <c r="J309" s="35" t="s">
        <v>9</v>
      </c>
      <c r="K309" s="36">
        <v>45688</v>
      </c>
      <c r="L309" s="36">
        <v>45808</v>
      </c>
      <c r="M309" s="38"/>
      <c r="N309" s="38"/>
      <c r="O309" s="38"/>
      <c r="P309" s="38" t="s">
        <v>10</v>
      </c>
      <c r="Q309" s="38" t="s">
        <v>40</v>
      </c>
    </row>
    <row r="310" spans="1:17" ht="202.95" customHeight="1" x14ac:dyDescent="0.3">
      <c r="A310" s="120">
        <v>3</v>
      </c>
      <c r="B310" s="35">
        <v>158</v>
      </c>
      <c r="C310" s="35" t="s">
        <v>68</v>
      </c>
      <c r="D310" s="81" t="s">
        <v>383</v>
      </c>
      <c r="E310" s="29" t="s">
        <v>448</v>
      </c>
      <c r="F310" s="215">
        <f>20+7</f>
        <v>27</v>
      </c>
      <c r="G310" s="215" t="s">
        <v>12</v>
      </c>
      <c r="H310" s="148">
        <f>304000-39535</f>
        <v>264465</v>
      </c>
      <c r="I310" s="60">
        <v>304000</v>
      </c>
      <c r="J310" s="35" t="s">
        <v>9</v>
      </c>
      <c r="K310" s="36">
        <v>45443</v>
      </c>
      <c r="L310" s="36">
        <v>45716</v>
      </c>
      <c r="M310" s="38"/>
      <c r="N310" s="38"/>
      <c r="O310" s="38"/>
      <c r="P310" s="38" t="s">
        <v>10</v>
      </c>
      <c r="Q310" s="38" t="s">
        <v>40</v>
      </c>
    </row>
    <row r="311" spans="1:17" ht="80.400000000000006" customHeight="1" x14ac:dyDescent="0.3">
      <c r="A311" s="120">
        <v>4</v>
      </c>
      <c r="B311" s="35">
        <v>159</v>
      </c>
      <c r="C311" s="35" t="s">
        <v>68</v>
      </c>
      <c r="D311" s="81" t="s">
        <v>384</v>
      </c>
      <c r="E311" s="29" t="s">
        <v>449</v>
      </c>
      <c r="F311" s="35">
        <v>1</v>
      </c>
      <c r="G311" s="35" t="s">
        <v>16</v>
      </c>
      <c r="H311" s="60">
        <v>500000</v>
      </c>
      <c r="I311" s="60">
        <v>500000</v>
      </c>
      <c r="J311" s="35" t="s">
        <v>26</v>
      </c>
      <c r="K311" s="36">
        <v>45535</v>
      </c>
      <c r="L311" s="36">
        <v>45777</v>
      </c>
      <c r="M311" s="38"/>
      <c r="N311" s="38"/>
      <c r="O311" s="38"/>
      <c r="P311" s="38" t="s">
        <v>10</v>
      </c>
      <c r="Q311" s="38" t="s">
        <v>40</v>
      </c>
    </row>
    <row r="312" spans="1:17" ht="80.400000000000006" customHeight="1" x14ac:dyDescent="0.3">
      <c r="A312" s="120">
        <v>7</v>
      </c>
      <c r="B312" s="35">
        <v>160</v>
      </c>
      <c r="C312" s="35" t="s">
        <v>68</v>
      </c>
      <c r="D312" s="81" t="s">
        <v>385</v>
      </c>
      <c r="E312" s="29" t="s">
        <v>450</v>
      </c>
      <c r="F312" s="35">
        <v>1</v>
      </c>
      <c r="G312" s="35" t="s">
        <v>451</v>
      </c>
      <c r="H312" s="60">
        <v>150000</v>
      </c>
      <c r="I312" s="60">
        <v>150000</v>
      </c>
      <c r="J312" s="35" t="s">
        <v>9</v>
      </c>
      <c r="K312" s="36">
        <v>45716</v>
      </c>
      <c r="L312" s="36">
        <v>45808</v>
      </c>
      <c r="M312" s="38"/>
      <c r="N312" s="38"/>
      <c r="O312" s="38"/>
      <c r="P312" s="38" t="s">
        <v>10</v>
      </c>
      <c r="Q312" s="38" t="s">
        <v>40</v>
      </c>
    </row>
    <row r="313" spans="1:17" ht="187.95" customHeight="1" x14ac:dyDescent="0.3">
      <c r="A313" s="120">
        <v>9</v>
      </c>
      <c r="B313" s="35">
        <v>161</v>
      </c>
      <c r="C313" s="35" t="s">
        <v>68</v>
      </c>
      <c r="D313" s="202" t="s">
        <v>1067</v>
      </c>
      <c r="E313" s="216" t="s">
        <v>452</v>
      </c>
      <c r="F313" s="203">
        <f>14-14</f>
        <v>0</v>
      </c>
      <c r="G313" s="203" t="s">
        <v>453</v>
      </c>
      <c r="H313" s="217">
        <f>1200000</f>
        <v>1200000</v>
      </c>
      <c r="I313" s="148">
        <f>1200000-1200000</f>
        <v>0</v>
      </c>
      <c r="J313" s="35" t="s">
        <v>26</v>
      </c>
      <c r="K313" s="36">
        <v>45626</v>
      </c>
      <c r="L313" s="36">
        <v>45808</v>
      </c>
      <c r="M313" s="38"/>
      <c r="N313" s="38"/>
      <c r="O313" s="38"/>
      <c r="P313" s="38" t="s">
        <v>10</v>
      </c>
      <c r="Q313" s="38" t="s">
        <v>405</v>
      </c>
    </row>
    <row r="314" spans="1:17" ht="171" customHeight="1" x14ac:dyDescent="0.3">
      <c r="A314" s="120">
        <v>10</v>
      </c>
      <c r="B314" s="35">
        <v>162</v>
      </c>
      <c r="C314" s="35" t="s">
        <v>68</v>
      </c>
      <c r="D314" s="81" t="s">
        <v>766</v>
      </c>
      <c r="E314" s="57" t="s">
        <v>454</v>
      </c>
      <c r="F314" s="38">
        <v>12</v>
      </c>
      <c r="G314" s="38" t="s">
        <v>25</v>
      </c>
      <c r="H314" s="80">
        <v>1075565</v>
      </c>
      <c r="I314" s="80">
        <v>1075565</v>
      </c>
      <c r="J314" s="35" t="s">
        <v>19</v>
      </c>
      <c r="K314" s="36">
        <v>45716</v>
      </c>
      <c r="L314" s="36">
        <v>45808</v>
      </c>
      <c r="M314" s="38"/>
      <c r="N314" s="38"/>
      <c r="O314" s="38"/>
      <c r="P314" s="38" t="s">
        <v>10</v>
      </c>
      <c r="Q314" s="38" t="s">
        <v>40</v>
      </c>
    </row>
    <row r="315" spans="1:17" ht="108" customHeight="1" x14ac:dyDescent="0.3">
      <c r="A315" s="120">
        <v>12</v>
      </c>
      <c r="B315" s="35">
        <v>163</v>
      </c>
      <c r="C315" s="35" t="s">
        <v>68</v>
      </c>
      <c r="D315" s="81" t="s">
        <v>386</v>
      </c>
      <c r="E315" s="57" t="s">
        <v>468</v>
      </c>
      <c r="F315" s="38">
        <v>1</v>
      </c>
      <c r="G315" s="38" t="s">
        <v>16</v>
      </c>
      <c r="H315" s="205">
        <f>44000-24000</f>
        <v>20000</v>
      </c>
      <c r="I315" s="80">
        <v>44000</v>
      </c>
      <c r="J315" s="35" t="s">
        <v>9</v>
      </c>
      <c r="K315" s="36">
        <v>45900</v>
      </c>
      <c r="L315" s="36">
        <v>45991</v>
      </c>
      <c r="M315" s="38"/>
      <c r="N315" s="38"/>
      <c r="O315" s="38"/>
      <c r="P315" s="38" t="s">
        <v>10</v>
      </c>
      <c r="Q315" s="38" t="s">
        <v>471</v>
      </c>
    </row>
    <row r="316" spans="1:17" ht="248.4" customHeight="1" x14ac:dyDescent="0.3">
      <c r="A316" s="120">
        <v>13</v>
      </c>
      <c r="B316" s="35">
        <v>164</v>
      </c>
      <c r="C316" s="35" t="s">
        <v>68</v>
      </c>
      <c r="D316" s="59" t="s">
        <v>785</v>
      </c>
      <c r="E316" s="29" t="s">
        <v>469</v>
      </c>
      <c r="F316" s="35">
        <v>250</v>
      </c>
      <c r="G316" s="35" t="s">
        <v>470</v>
      </c>
      <c r="H316" s="96" t="s">
        <v>800</v>
      </c>
      <c r="I316" s="96" t="s">
        <v>800</v>
      </c>
      <c r="J316" s="35" t="s">
        <v>9</v>
      </c>
      <c r="K316" s="36">
        <v>45900</v>
      </c>
      <c r="L316" s="36">
        <v>45991</v>
      </c>
      <c r="M316" s="38"/>
      <c r="N316" s="38"/>
      <c r="O316" s="38"/>
      <c r="P316" s="38" t="s">
        <v>10</v>
      </c>
      <c r="Q316" s="38" t="s">
        <v>40</v>
      </c>
    </row>
    <row r="317" spans="1:17" s="32" customFormat="1" ht="132.6" customHeight="1" x14ac:dyDescent="0.3">
      <c r="A317" s="119">
        <v>15</v>
      </c>
      <c r="B317" s="35">
        <v>165</v>
      </c>
      <c r="C317" s="35" t="s">
        <v>68</v>
      </c>
      <c r="D317" s="59" t="s">
        <v>675</v>
      </c>
      <c r="E317" s="29" t="s">
        <v>645</v>
      </c>
      <c r="F317" s="35">
        <v>2</v>
      </c>
      <c r="G317" s="35" t="s">
        <v>12</v>
      </c>
      <c r="H317" s="71">
        <v>800000</v>
      </c>
      <c r="I317" s="60">
        <v>800000</v>
      </c>
      <c r="J317" s="35" t="s">
        <v>9</v>
      </c>
      <c r="K317" s="36">
        <v>45565</v>
      </c>
      <c r="L317" s="36">
        <v>45808</v>
      </c>
      <c r="M317" s="35"/>
      <c r="N317" s="35"/>
      <c r="O317" s="35"/>
      <c r="P317" s="35" t="s">
        <v>10</v>
      </c>
      <c r="Q317" s="35" t="s">
        <v>471</v>
      </c>
    </row>
    <row r="318" spans="1:17" s="32" customFormat="1" ht="74.400000000000006" customHeight="1" x14ac:dyDescent="0.3">
      <c r="A318" s="119">
        <v>16</v>
      </c>
      <c r="B318" s="35">
        <v>166</v>
      </c>
      <c r="C318" s="35" t="s">
        <v>68</v>
      </c>
      <c r="D318" s="59" t="s">
        <v>676</v>
      </c>
      <c r="E318" s="29" t="s">
        <v>473</v>
      </c>
      <c r="F318" s="35">
        <v>3</v>
      </c>
      <c r="G318" s="35" t="s">
        <v>12</v>
      </c>
      <c r="H318" s="71">
        <v>500000</v>
      </c>
      <c r="I318" s="60">
        <v>500000</v>
      </c>
      <c r="J318" s="35" t="s">
        <v>9</v>
      </c>
      <c r="K318" s="36">
        <v>45626</v>
      </c>
      <c r="L318" s="36">
        <v>45838</v>
      </c>
      <c r="M318" s="35"/>
      <c r="N318" s="35"/>
      <c r="O318" s="35"/>
      <c r="P318" s="35" t="s">
        <v>462</v>
      </c>
      <c r="Q318" s="35" t="s">
        <v>40</v>
      </c>
    </row>
    <row r="319" spans="1:17" s="32" customFormat="1" ht="88.8" customHeight="1" x14ac:dyDescent="0.3">
      <c r="A319" s="119">
        <v>16</v>
      </c>
      <c r="B319" s="35">
        <v>167</v>
      </c>
      <c r="C319" s="35" t="s">
        <v>68</v>
      </c>
      <c r="D319" s="149" t="s">
        <v>965</v>
      </c>
      <c r="E319" s="58" t="s">
        <v>966</v>
      </c>
      <c r="F319" s="64">
        <v>60</v>
      </c>
      <c r="G319" s="64" t="s">
        <v>12</v>
      </c>
      <c r="H319" s="150">
        <v>11880</v>
      </c>
      <c r="I319" s="151">
        <v>2000</v>
      </c>
      <c r="J319" s="35" t="s">
        <v>26</v>
      </c>
      <c r="K319" s="36">
        <v>45657</v>
      </c>
      <c r="L319" s="36">
        <v>45688</v>
      </c>
      <c r="M319" s="35"/>
      <c r="N319" s="35"/>
      <c r="O319" s="35"/>
      <c r="P319" s="64" t="s">
        <v>10</v>
      </c>
      <c r="Q319" s="35" t="s">
        <v>40</v>
      </c>
    </row>
    <row r="320" spans="1:17" s="32" customFormat="1" ht="103.2" customHeight="1" x14ac:dyDescent="0.3">
      <c r="A320" s="119">
        <v>16</v>
      </c>
      <c r="B320" s="35">
        <v>168</v>
      </c>
      <c r="C320" s="35" t="s">
        <v>68</v>
      </c>
      <c r="D320" s="153" t="s">
        <v>984</v>
      </c>
      <c r="E320" s="58" t="s">
        <v>985</v>
      </c>
      <c r="F320" s="52">
        <v>3</v>
      </c>
      <c r="G320" s="52" t="s">
        <v>12</v>
      </c>
      <c r="H320" s="150">
        <v>283500</v>
      </c>
      <c r="I320" s="150">
        <v>283500</v>
      </c>
      <c r="J320" s="35" t="s">
        <v>26</v>
      </c>
      <c r="K320" s="36">
        <v>45716</v>
      </c>
      <c r="L320" s="36">
        <v>45808</v>
      </c>
      <c r="M320" s="35"/>
      <c r="N320" s="35"/>
      <c r="O320" s="35"/>
      <c r="P320" s="52" t="s">
        <v>10</v>
      </c>
      <c r="Q320" s="52" t="s">
        <v>40</v>
      </c>
    </row>
    <row r="321" spans="1:40" s="170" customFormat="1" ht="103.2" customHeight="1" x14ac:dyDescent="0.3">
      <c r="A321" s="165"/>
      <c r="B321" s="35">
        <v>169</v>
      </c>
      <c r="C321" s="35" t="s">
        <v>68</v>
      </c>
      <c r="D321" s="181" t="s">
        <v>1024</v>
      </c>
      <c r="E321" s="182" t="s">
        <v>1025</v>
      </c>
      <c r="F321" s="183">
        <v>13</v>
      </c>
      <c r="G321" s="183" t="s">
        <v>12</v>
      </c>
      <c r="H321" s="184">
        <v>2000</v>
      </c>
      <c r="I321" s="185">
        <v>2000</v>
      </c>
      <c r="J321" s="166" t="s">
        <v>9</v>
      </c>
      <c r="K321" s="36">
        <v>45716</v>
      </c>
      <c r="L321" s="168">
        <v>45747</v>
      </c>
      <c r="M321" s="166"/>
      <c r="N321" s="169"/>
      <c r="O321" s="169"/>
      <c r="P321" s="67" t="s">
        <v>10</v>
      </c>
      <c r="Q321" s="38" t="s">
        <v>1064</v>
      </c>
      <c r="R321" s="36"/>
      <c r="S321" s="36"/>
      <c r="T321" s="188"/>
      <c r="U321" s="188"/>
      <c r="V321" s="188"/>
      <c r="W321" s="53"/>
      <c r="X321" s="35"/>
      <c r="Y321" s="188"/>
      <c r="Z321" s="82"/>
      <c r="AA321" s="35"/>
      <c r="AB321" s="82"/>
      <c r="AC321" s="82"/>
      <c r="AD321" s="188"/>
      <c r="AE321" s="35"/>
      <c r="AF321" s="53"/>
      <c r="AG321" s="53"/>
      <c r="AH321" s="188"/>
      <c r="AI321" s="189"/>
      <c r="AJ321" s="35"/>
      <c r="AK321" s="35"/>
      <c r="AL321" s="188"/>
      <c r="AM321" s="188"/>
      <c r="AN321" s="74"/>
    </row>
    <row r="322" spans="1:40" s="170" customFormat="1" ht="235.2" customHeight="1" x14ac:dyDescent="0.3">
      <c r="A322" s="165"/>
      <c r="B322" s="35">
        <v>170</v>
      </c>
      <c r="C322" s="35" t="s">
        <v>68</v>
      </c>
      <c r="D322" s="181" t="s">
        <v>1026</v>
      </c>
      <c r="E322" s="182" t="s">
        <v>1027</v>
      </c>
      <c r="F322" s="183">
        <v>1</v>
      </c>
      <c r="G322" s="183" t="s">
        <v>16</v>
      </c>
      <c r="H322" s="184">
        <v>50000</v>
      </c>
      <c r="I322" s="184">
        <v>50000</v>
      </c>
      <c r="J322" s="35" t="s">
        <v>26</v>
      </c>
      <c r="K322" s="168">
        <v>45688</v>
      </c>
      <c r="L322" s="36">
        <v>45808</v>
      </c>
      <c r="M322" s="166"/>
      <c r="N322" s="169"/>
      <c r="O322" s="169"/>
      <c r="P322" s="67" t="s">
        <v>10</v>
      </c>
      <c r="Q322" s="67" t="s">
        <v>40</v>
      </c>
      <c r="R322" s="36"/>
      <c r="S322" s="36"/>
      <c r="T322" s="188"/>
      <c r="U322" s="188"/>
      <c r="V322" s="188"/>
      <c r="W322" s="53"/>
      <c r="X322" s="35"/>
      <c r="Y322" s="188"/>
      <c r="Z322" s="82"/>
      <c r="AA322" s="35"/>
      <c r="AB322" s="82"/>
      <c r="AC322" s="82"/>
      <c r="AD322" s="188"/>
      <c r="AE322" s="35"/>
      <c r="AF322" s="53"/>
      <c r="AG322" s="53"/>
      <c r="AH322" s="188"/>
      <c r="AI322" s="189"/>
      <c r="AJ322" s="35"/>
      <c r="AK322" s="35"/>
      <c r="AL322" s="188"/>
      <c r="AM322" s="188"/>
      <c r="AN322" s="74"/>
    </row>
    <row r="323" spans="1:40" s="170" customFormat="1" ht="103.2" customHeight="1" x14ac:dyDescent="0.3">
      <c r="A323" s="165"/>
      <c r="B323" s="35">
        <v>171</v>
      </c>
      <c r="C323" s="35" t="s">
        <v>68</v>
      </c>
      <c r="D323" s="186" t="s">
        <v>1028</v>
      </c>
      <c r="E323" s="186" t="s">
        <v>1029</v>
      </c>
      <c r="F323" s="187">
        <v>1</v>
      </c>
      <c r="G323" s="187" t="s">
        <v>12</v>
      </c>
      <c r="H323" s="184">
        <v>50000</v>
      </c>
      <c r="I323" s="184">
        <v>50000</v>
      </c>
      <c r="J323" s="166" t="s">
        <v>19</v>
      </c>
      <c r="K323" s="168">
        <v>45808</v>
      </c>
      <c r="L323" s="168">
        <v>45900</v>
      </c>
      <c r="M323" s="166"/>
      <c r="N323" s="169"/>
      <c r="O323" s="169"/>
      <c r="P323" s="67" t="s">
        <v>10</v>
      </c>
      <c r="Q323" s="67" t="s">
        <v>40</v>
      </c>
      <c r="R323" s="190"/>
      <c r="S323" s="144"/>
      <c r="T323" s="191"/>
      <c r="U323" s="191"/>
      <c r="V323" s="191"/>
      <c r="W323" s="56"/>
      <c r="X323" s="38"/>
      <c r="Y323" s="191"/>
      <c r="Z323" s="192"/>
      <c r="AA323" s="193"/>
      <c r="AB323" s="194"/>
      <c r="AC323" s="192"/>
      <c r="AD323" s="191"/>
      <c r="AE323" s="38"/>
      <c r="AF323" s="56"/>
      <c r="AG323" s="56"/>
      <c r="AH323" s="195"/>
      <c r="AI323" s="196"/>
      <c r="AJ323" s="38"/>
      <c r="AK323" s="38"/>
      <c r="AL323" s="191"/>
      <c r="AM323" s="191"/>
      <c r="AN323" s="197"/>
    </row>
    <row r="324" spans="1:40" s="170" customFormat="1" ht="103.2" customHeight="1" x14ac:dyDescent="0.3">
      <c r="A324" s="165"/>
      <c r="B324" s="35">
        <v>172</v>
      </c>
      <c r="C324" s="35" t="s">
        <v>68</v>
      </c>
      <c r="D324" s="149" t="s">
        <v>1031</v>
      </c>
      <c r="E324" s="58" t="s">
        <v>1030</v>
      </c>
      <c r="F324" s="64">
        <v>1</v>
      </c>
      <c r="G324" s="64" t="s">
        <v>16</v>
      </c>
      <c r="H324" s="151">
        <v>255000</v>
      </c>
      <c r="I324" s="167"/>
      <c r="J324" s="35" t="s">
        <v>26</v>
      </c>
      <c r="K324" s="168">
        <v>45688</v>
      </c>
      <c r="L324" s="168">
        <v>45838</v>
      </c>
      <c r="M324" s="166"/>
      <c r="N324" s="169"/>
      <c r="O324" s="169"/>
      <c r="P324" s="64" t="s">
        <v>10</v>
      </c>
      <c r="Q324" s="35" t="s">
        <v>1066</v>
      </c>
    </row>
    <row r="325" spans="1:40" ht="15" customHeight="1" x14ac:dyDescent="0.3">
      <c r="A325" s="125"/>
      <c r="B325" s="48"/>
      <c r="C325" s="48"/>
      <c r="D325" s="48"/>
      <c r="E325" s="48"/>
      <c r="F325" s="48"/>
      <c r="G325" s="48"/>
      <c r="H325" s="126"/>
      <c r="I325" s="126"/>
      <c r="J325" s="48"/>
      <c r="K325" s="48"/>
      <c r="L325" s="48"/>
      <c r="M325" s="48"/>
      <c r="N325" s="48"/>
      <c r="O325" s="48"/>
      <c r="P325" s="48"/>
      <c r="Q325" s="145"/>
    </row>
    <row r="326" spans="1:40" ht="17.399999999999999" customHeight="1" x14ac:dyDescent="0.3">
      <c r="A326" s="125"/>
      <c r="B326" s="48"/>
      <c r="C326" s="109" t="s">
        <v>801</v>
      </c>
      <c r="D326" s="100"/>
      <c r="E326" s="100"/>
      <c r="F326" s="100"/>
      <c r="G326" s="100"/>
      <c r="H326" s="101"/>
      <c r="I326" s="101"/>
      <c r="J326" s="102"/>
      <c r="K326" s="48"/>
      <c r="L326" s="48"/>
      <c r="M326" s="48"/>
      <c r="N326" s="48"/>
      <c r="O326" s="48"/>
      <c r="P326" s="48"/>
      <c r="Q326" s="145"/>
      <c r="R326" s="94"/>
    </row>
    <row r="327" spans="1:40" ht="15" customHeight="1" x14ac:dyDescent="0.3">
      <c r="A327" s="125"/>
      <c r="B327" s="48"/>
      <c r="C327" s="103" t="s">
        <v>818</v>
      </c>
      <c r="D327" s="104"/>
      <c r="E327" s="104"/>
      <c r="F327" s="104"/>
      <c r="G327" s="110" t="s">
        <v>152</v>
      </c>
      <c r="H327" s="105"/>
      <c r="I327" s="105"/>
      <c r="J327" s="106"/>
      <c r="K327" s="48"/>
      <c r="L327" s="48"/>
      <c r="M327" s="48"/>
      <c r="N327" s="48"/>
      <c r="O327" s="48"/>
      <c r="P327" s="48"/>
      <c r="Q327" s="145"/>
    </row>
    <row r="328" spans="1:40" ht="15" customHeight="1" x14ac:dyDescent="0.3">
      <c r="A328" s="125"/>
      <c r="B328" s="48"/>
      <c r="C328" s="108" t="s">
        <v>805</v>
      </c>
      <c r="D328" s="107" t="s">
        <v>802</v>
      </c>
      <c r="E328" s="104"/>
      <c r="F328" s="104"/>
      <c r="G328" s="104"/>
      <c r="H328" s="105"/>
      <c r="I328" s="105"/>
      <c r="J328" s="106"/>
      <c r="K328" s="48"/>
      <c r="L328" s="48"/>
      <c r="M328" s="48"/>
      <c r="N328" s="48"/>
      <c r="O328" s="48"/>
      <c r="P328" s="48"/>
      <c r="Q328" s="145"/>
    </row>
    <row r="329" spans="1:40" ht="15" customHeight="1" x14ac:dyDescent="0.3">
      <c r="A329" s="125"/>
      <c r="B329" s="48"/>
      <c r="C329" s="103"/>
      <c r="D329" s="104"/>
      <c r="E329" s="104"/>
      <c r="F329" s="104"/>
      <c r="G329" s="104"/>
      <c r="H329" s="105"/>
      <c r="I329" s="105"/>
      <c r="J329" s="106"/>
      <c r="K329" s="48"/>
      <c r="L329" s="48"/>
      <c r="M329" s="48"/>
      <c r="N329" s="48"/>
      <c r="O329" s="48"/>
      <c r="P329" s="48"/>
      <c r="Q329" s="145"/>
    </row>
    <row r="330" spans="1:40" ht="15" customHeight="1" x14ac:dyDescent="0.3">
      <c r="A330" s="125"/>
      <c r="B330" s="48"/>
      <c r="C330" s="103" t="s">
        <v>804</v>
      </c>
      <c r="D330" s="104"/>
      <c r="E330" s="104"/>
      <c r="F330" s="104"/>
      <c r="G330" s="110" t="s">
        <v>819</v>
      </c>
      <c r="H330" s="105"/>
      <c r="I330" s="105"/>
      <c r="J330" s="106"/>
      <c r="K330" s="48"/>
      <c r="L330" s="48"/>
      <c r="M330" s="48"/>
      <c r="N330" s="48"/>
      <c r="O330" s="48"/>
      <c r="P330" s="48"/>
      <c r="Q330" s="145"/>
    </row>
    <row r="331" spans="1:40" ht="15" customHeight="1" thickBot="1" x14ac:dyDescent="0.35">
      <c r="A331" s="127"/>
      <c r="B331" s="128"/>
      <c r="C331" s="129" t="s">
        <v>805</v>
      </c>
      <c r="D331" s="130" t="s">
        <v>803</v>
      </c>
      <c r="E331" s="131"/>
      <c r="F331" s="131"/>
      <c r="G331" s="131"/>
      <c r="H331" s="132"/>
      <c r="I331" s="132"/>
      <c r="J331" s="133"/>
      <c r="K331" s="128"/>
      <c r="L331" s="128"/>
      <c r="M331" s="128"/>
      <c r="N331" s="128"/>
      <c r="O331" s="128"/>
      <c r="P331" s="128"/>
      <c r="Q331" s="134"/>
    </row>
    <row r="332" spans="1:40" ht="15" customHeight="1" x14ac:dyDescent="0.3">
      <c r="H332" s="61"/>
      <c r="I332" s="61"/>
    </row>
    <row r="333" spans="1:40" ht="15" customHeight="1" x14ac:dyDescent="0.3">
      <c r="H333" s="61"/>
      <c r="I333" s="61"/>
    </row>
    <row r="334" spans="1:40" ht="15" customHeight="1" x14ac:dyDescent="0.3">
      <c r="H334" s="61"/>
      <c r="I334" s="61"/>
    </row>
    <row r="335" spans="1:40" ht="15" customHeight="1" x14ac:dyDescent="0.3">
      <c r="H335" s="61"/>
      <c r="I335" s="61"/>
    </row>
    <row r="336" spans="1:40" ht="15" customHeight="1" x14ac:dyDescent="0.3">
      <c r="H336" s="61"/>
      <c r="I336" s="61"/>
    </row>
    <row r="337" spans="8:9" ht="15" customHeight="1" x14ac:dyDescent="0.3">
      <c r="H337" s="61"/>
      <c r="I337" s="61"/>
    </row>
    <row r="338" spans="8:9" ht="15" customHeight="1" x14ac:dyDescent="0.3">
      <c r="H338" s="61"/>
      <c r="I338" s="61"/>
    </row>
    <row r="339" spans="8:9" ht="15" customHeight="1" x14ac:dyDescent="0.3">
      <c r="H339" s="61"/>
      <c r="I339" s="61"/>
    </row>
    <row r="340" spans="8:9" ht="15" customHeight="1" x14ac:dyDescent="0.3">
      <c r="H340" s="61"/>
      <c r="I340" s="61"/>
    </row>
    <row r="341" spans="8:9" ht="15" customHeight="1" x14ac:dyDescent="0.3">
      <c r="H341" s="61"/>
      <c r="I341" s="61"/>
    </row>
    <row r="342" spans="8:9" ht="15" customHeight="1" x14ac:dyDescent="0.3">
      <c r="H342" s="61"/>
      <c r="I342" s="61"/>
    </row>
    <row r="343" spans="8:9" ht="15" customHeight="1" x14ac:dyDescent="0.3">
      <c r="H343" s="61"/>
      <c r="I343" s="61"/>
    </row>
    <row r="344" spans="8:9" ht="15" customHeight="1" x14ac:dyDescent="0.3">
      <c r="H344" s="61"/>
      <c r="I344" s="61"/>
    </row>
    <row r="345" spans="8:9" ht="15" customHeight="1" x14ac:dyDescent="0.3">
      <c r="H345" s="61"/>
      <c r="I345" s="61"/>
    </row>
    <row r="346" spans="8:9" ht="15" customHeight="1" x14ac:dyDescent="0.3">
      <c r="H346" s="61"/>
      <c r="I346" s="61"/>
    </row>
    <row r="347" spans="8:9" ht="15" customHeight="1" x14ac:dyDescent="0.3">
      <c r="H347" s="61"/>
      <c r="I347" s="61"/>
    </row>
    <row r="348" spans="8:9" ht="15" customHeight="1" x14ac:dyDescent="0.3">
      <c r="H348" s="61"/>
      <c r="I348" s="61"/>
    </row>
    <row r="349" spans="8:9" ht="15" customHeight="1" x14ac:dyDescent="0.3">
      <c r="H349" s="61"/>
      <c r="I349" s="61"/>
    </row>
    <row r="350" spans="8:9" ht="15" customHeight="1" x14ac:dyDescent="0.3">
      <c r="H350" s="61"/>
      <c r="I350" s="61"/>
    </row>
    <row r="351" spans="8:9" ht="15" customHeight="1" x14ac:dyDescent="0.3">
      <c r="H351" s="61"/>
      <c r="I351" s="61"/>
    </row>
    <row r="352" spans="8:9" ht="15" customHeight="1" x14ac:dyDescent="0.3">
      <c r="H352" s="61"/>
      <c r="I352" s="61"/>
    </row>
    <row r="353" spans="8:9" ht="15" customHeight="1" x14ac:dyDescent="0.3">
      <c r="H353" s="61"/>
      <c r="I353" s="61"/>
    </row>
    <row r="354" spans="8:9" ht="15" customHeight="1" x14ac:dyDescent="0.3">
      <c r="H354" s="61"/>
      <c r="I354" s="61"/>
    </row>
    <row r="355" spans="8:9" ht="15" customHeight="1" x14ac:dyDescent="0.3">
      <c r="H355" s="61"/>
      <c r="I355" s="61"/>
    </row>
    <row r="356" spans="8:9" ht="15" customHeight="1" x14ac:dyDescent="0.3">
      <c r="H356" s="61"/>
      <c r="I356" s="61"/>
    </row>
    <row r="357" spans="8:9" ht="15" customHeight="1" x14ac:dyDescent="0.3">
      <c r="H357" s="61"/>
      <c r="I357" s="61"/>
    </row>
    <row r="358" spans="8:9" ht="15" customHeight="1" x14ac:dyDescent="0.3">
      <c r="H358" s="61"/>
      <c r="I358" s="61"/>
    </row>
    <row r="359" spans="8:9" ht="15" customHeight="1" x14ac:dyDescent="0.3">
      <c r="H359" s="61"/>
      <c r="I359" s="61"/>
    </row>
    <row r="360" spans="8:9" ht="15" customHeight="1" x14ac:dyDescent="0.3">
      <c r="H360" s="61"/>
      <c r="I360" s="61"/>
    </row>
    <row r="361" spans="8:9" ht="15" customHeight="1" x14ac:dyDescent="0.3">
      <c r="H361" s="61"/>
      <c r="I361" s="61"/>
    </row>
    <row r="362" spans="8:9" ht="15" customHeight="1" x14ac:dyDescent="0.3">
      <c r="H362" s="61"/>
      <c r="I362" s="61"/>
    </row>
    <row r="363" spans="8:9" ht="15" customHeight="1" x14ac:dyDescent="0.3">
      <c r="H363" s="61"/>
      <c r="I363" s="61"/>
    </row>
    <row r="364" spans="8:9" ht="15" customHeight="1" x14ac:dyDescent="0.3">
      <c r="H364" s="61"/>
      <c r="I364" s="61"/>
    </row>
    <row r="365" spans="8:9" ht="15" customHeight="1" x14ac:dyDescent="0.3">
      <c r="H365" s="61"/>
      <c r="I365" s="61"/>
    </row>
    <row r="366" spans="8:9" ht="15" customHeight="1" x14ac:dyDescent="0.3">
      <c r="H366" s="61"/>
      <c r="I366" s="61"/>
    </row>
    <row r="367" spans="8:9" ht="15" customHeight="1" x14ac:dyDescent="0.3">
      <c r="H367" s="61"/>
      <c r="I367" s="61"/>
    </row>
    <row r="368" spans="8:9" ht="15" customHeight="1" x14ac:dyDescent="0.3">
      <c r="H368" s="61"/>
      <c r="I368" s="61"/>
    </row>
    <row r="369" spans="8:9" ht="15" customHeight="1" x14ac:dyDescent="0.3">
      <c r="H369" s="61"/>
      <c r="I369" s="61"/>
    </row>
    <row r="370" spans="8:9" ht="15" customHeight="1" x14ac:dyDescent="0.3">
      <c r="H370" s="61"/>
      <c r="I370" s="61"/>
    </row>
    <row r="371" spans="8:9" ht="15" customHeight="1" x14ac:dyDescent="0.3">
      <c r="H371" s="61"/>
      <c r="I371" s="61"/>
    </row>
    <row r="372" spans="8:9" ht="15" customHeight="1" x14ac:dyDescent="0.3">
      <c r="H372" s="61"/>
      <c r="I372" s="61"/>
    </row>
    <row r="373" spans="8:9" ht="15" customHeight="1" x14ac:dyDescent="0.3">
      <c r="H373" s="61"/>
      <c r="I373" s="61"/>
    </row>
    <row r="374" spans="8:9" ht="15" customHeight="1" x14ac:dyDescent="0.3">
      <c r="H374" s="61"/>
      <c r="I374" s="61"/>
    </row>
    <row r="375" spans="8:9" ht="15" customHeight="1" x14ac:dyDescent="0.3">
      <c r="H375" s="61"/>
      <c r="I375" s="61"/>
    </row>
    <row r="376" spans="8:9" ht="15" customHeight="1" x14ac:dyDescent="0.3">
      <c r="H376" s="61"/>
      <c r="I376" s="61"/>
    </row>
    <row r="377" spans="8:9" ht="15" customHeight="1" x14ac:dyDescent="0.3">
      <c r="H377" s="61"/>
      <c r="I377" s="61"/>
    </row>
    <row r="378" spans="8:9" ht="15" customHeight="1" x14ac:dyDescent="0.3">
      <c r="H378" s="61"/>
      <c r="I378" s="61"/>
    </row>
    <row r="379" spans="8:9" ht="15" customHeight="1" x14ac:dyDescent="0.3">
      <c r="H379" s="61"/>
      <c r="I379" s="61"/>
    </row>
    <row r="380" spans="8:9" ht="15" customHeight="1" x14ac:dyDescent="0.3">
      <c r="H380" s="61"/>
      <c r="I380" s="61"/>
    </row>
    <row r="381" spans="8:9" ht="15" customHeight="1" x14ac:dyDescent="0.3">
      <c r="H381" s="61"/>
      <c r="I381" s="61"/>
    </row>
    <row r="382" spans="8:9" ht="15" customHeight="1" x14ac:dyDescent="0.3">
      <c r="H382" s="61"/>
      <c r="I382" s="61"/>
    </row>
    <row r="383" spans="8:9" ht="15" customHeight="1" x14ac:dyDescent="0.3">
      <c r="H383" s="61"/>
      <c r="I383" s="61"/>
    </row>
    <row r="384" spans="8:9" ht="15" customHeight="1" x14ac:dyDescent="0.3">
      <c r="H384" s="61"/>
      <c r="I384" s="61"/>
    </row>
    <row r="385" spans="8:9" ht="15" customHeight="1" x14ac:dyDescent="0.3">
      <c r="H385" s="61"/>
      <c r="I385" s="61"/>
    </row>
    <row r="386" spans="8:9" ht="15" customHeight="1" x14ac:dyDescent="0.3">
      <c r="H386" s="61"/>
      <c r="I386" s="61"/>
    </row>
    <row r="387" spans="8:9" ht="15" customHeight="1" x14ac:dyDescent="0.3">
      <c r="H387" s="61"/>
      <c r="I387" s="61"/>
    </row>
    <row r="388" spans="8:9" ht="15" customHeight="1" x14ac:dyDescent="0.3">
      <c r="H388" s="61"/>
      <c r="I388" s="61"/>
    </row>
    <row r="389" spans="8:9" ht="15" customHeight="1" x14ac:dyDescent="0.3">
      <c r="H389" s="61"/>
      <c r="I389" s="61"/>
    </row>
    <row r="390" spans="8:9" ht="15" customHeight="1" x14ac:dyDescent="0.3">
      <c r="H390" s="61"/>
      <c r="I390" s="61"/>
    </row>
    <row r="391" spans="8:9" ht="15" customHeight="1" x14ac:dyDescent="0.3">
      <c r="H391" s="61"/>
      <c r="I391" s="61"/>
    </row>
    <row r="392" spans="8:9" ht="15" customHeight="1" x14ac:dyDescent="0.3">
      <c r="H392" s="61"/>
      <c r="I392" s="61"/>
    </row>
    <row r="393" spans="8:9" ht="15" customHeight="1" x14ac:dyDescent="0.3">
      <c r="H393" s="61"/>
      <c r="I393" s="61"/>
    </row>
    <row r="394" spans="8:9" ht="15" customHeight="1" x14ac:dyDescent="0.3">
      <c r="H394" s="61"/>
      <c r="I394" s="61"/>
    </row>
    <row r="395" spans="8:9" ht="15" customHeight="1" x14ac:dyDescent="0.3">
      <c r="H395" s="61"/>
      <c r="I395" s="61"/>
    </row>
    <row r="396" spans="8:9" ht="15" customHeight="1" x14ac:dyDescent="0.3">
      <c r="H396" s="61"/>
      <c r="I396" s="61"/>
    </row>
    <row r="397" spans="8:9" ht="15" customHeight="1" x14ac:dyDescent="0.3">
      <c r="H397" s="61"/>
      <c r="I397" s="61"/>
    </row>
    <row r="398" spans="8:9" ht="15" customHeight="1" x14ac:dyDescent="0.3">
      <c r="H398" s="61"/>
      <c r="I398" s="61"/>
    </row>
    <row r="399" spans="8:9" ht="15" customHeight="1" x14ac:dyDescent="0.3">
      <c r="H399" s="61"/>
      <c r="I399" s="61"/>
    </row>
    <row r="400" spans="8:9" ht="15" customHeight="1" x14ac:dyDescent="0.3">
      <c r="H400" s="61"/>
      <c r="I400" s="61"/>
    </row>
    <row r="401" spans="8:9" ht="15" customHeight="1" x14ac:dyDescent="0.3">
      <c r="H401" s="61"/>
      <c r="I401" s="61"/>
    </row>
    <row r="402" spans="8:9" ht="15" customHeight="1" x14ac:dyDescent="0.3">
      <c r="H402" s="61"/>
      <c r="I402" s="61"/>
    </row>
    <row r="403" spans="8:9" ht="15" customHeight="1" x14ac:dyDescent="0.3">
      <c r="H403" s="61"/>
      <c r="I403" s="61"/>
    </row>
    <row r="404" spans="8:9" ht="15" customHeight="1" x14ac:dyDescent="0.3">
      <c r="H404" s="61"/>
      <c r="I404" s="61"/>
    </row>
    <row r="405" spans="8:9" ht="15" customHeight="1" x14ac:dyDescent="0.3">
      <c r="H405" s="61"/>
      <c r="I405" s="61"/>
    </row>
    <row r="406" spans="8:9" ht="15" customHeight="1" x14ac:dyDescent="0.3">
      <c r="H406" s="61"/>
      <c r="I406" s="61"/>
    </row>
    <row r="407" spans="8:9" ht="15" customHeight="1" x14ac:dyDescent="0.3">
      <c r="H407" s="61"/>
      <c r="I407" s="61"/>
    </row>
    <row r="408" spans="8:9" ht="15" customHeight="1" x14ac:dyDescent="0.3">
      <c r="H408" s="61"/>
      <c r="I408" s="61"/>
    </row>
    <row r="409" spans="8:9" ht="15" customHeight="1" x14ac:dyDescent="0.3">
      <c r="H409" s="61"/>
      <c r="I409" s="61"/>
    </row>
    <row r="410" spans="8:9" ht="15" customHeight="1" x14ac:dyDescent="0.3">
      <c r="H410" s="61"/>
      <c r="I410" s="61"/>
    </row>
    <row r="411" spans="8:9" ht="15" customHeight="1" x14ac:dyDescent="0.3">
      <c r="H411" s="61"/>
      <c r="I411" s="61"/>
    </row>
    <row r="412" spans="8:9" ht="15" customHeight="1" x14ac:dyDescent="0.3">
      <c r="H412" s="61"/>
      <c r="I412" s="61"/>
    </row>
    <row r="413" spans="8:9" ht="15" customHeight="1" x14ac:dyDescent="0.3">
      <c r="H413" s="61"/>
      <c r="I413" s="61"/>
    </row>
    <row r="414" spans="8:9" ht="15" customHeight="1" x14ac:dyDescent="0.3">
      <c r="H414" s="61"/>
      <c r="I414" s="61"/>
    </row>
    <row r="415" spans="8:9" ht="15" customHeight="1" x14ac:dyDescent="0.3">
      <c r="H415" s="61"/>
      <c r="I415" s="61"/>
    </row>
    <row r="416" spans="8:9" ht="15" customHeight="1" x14ac:dyDescent="0.3">
      <c r="H416" s="61"/>
      <c r="I416" s="61"/>
    </row>
    <row r="417" spans="8:9" ht="15" customHeight="1" x14ac:dyDescent="0.3">
      <c r="H417" s="61"/>
      <c r="I417" s="61"/>
    </row>
    <row r="418" spans="8:9" ht="15" customHeight="1" x14ac:dyDescent="0.3">
      <c r="H418" s="61"/>
      <c r="I418" s="61"/>
    </row>
    <row r="419" spans="8:9" ht="15" customHeight="1" x14ac:dyDescent="0.3">
      <c r="H419" s="61"/>
      <c r="I419" s="61"/>
    </row>
    <row r="420" spans="8:9" ht="15" customHeight="1" x14ac:dyDescent="0.3">
      <c r="H420" s="61"/>
      <c r="I420" s="61"/>
    </row>
    <row r="421" spans="8:9" ht="15" customHeight="1" x14ac:dyDescent="0.3">
      <c r="H421" s="61"/>
      <c r="I421" s="61"/>
    </row>
    <row r="422" spans="8:9" ht="15" customHeight="1" x14ac:dyDescent="0.3">
      <c r="H422" s="61"/>
      <c r="I422" s="61"/>
    </row>
    <row r="423" spans="8:9" ht="15" customHeight="1" x14ac:dyDescent="0.3">
      <c r="H423" s="61"/>
      <c r="I423" s="61"/>
    </row>
    <row r="424" spans="8:9" ht="15" customHeight="1" x14ac:dyDescent="0.3">
      <c r="H424" s="61"/>
      <c r="I424" s="61"/>
    </row>
    <row r="425" spans="8:9" ht="15" customHeight="1" x14ac:dyDescent="0.3">
      <c r="H425" s="61"/>
      <c r="I425" s="61"/>
    </row>
    <row r="426" spans="8:9" ht="15" customHeight="1" x14ac:dyDescent="0.3">
      <c r="H426" s="61"/>
      <c r="I426" s="61"/>
    </row>
  </sheetData>
  <autoFilter ref="A8:Q320"/>
  <sortState ref="D236:D240">
    <sortCondition ref="D236:D240"/>
  </sortState>
  <mergeCells count="5">
    <mergeCell ref="A3:Q3"/>
    <mergeCell ref="B1:Q1"/>
    <mergeCell ref="A5:B5"/>
    <mergeCell ref="K5:L5"/>
    <mergeCell ref="M5:N5"/>
  </mergeCells>
  <conditionalFormatting sqref="G54:G55 G67 G72 G75:G95 G146:G156 G158:G161 B153:B177">
    <cfRule type="expression" dxfId="478" priority="682" stopIfTrue="1">
      <formula>#REF!="Item do PAA com execução iniciada"</formula>
    </cfRule>
  </conditionalFormatting>
  <conditionalFormatting sqref="G54:G55 G67 G72 G75:G95 G146:G156 G158:G161 B153:B177">
    <cfRule type="expression" dxfId="477" priority="683" stopIfTrue="1">
      <formula>#REF!="Item do PAA completamente executado"</formula>
    </cfRule>
  </conditionalFormatting>
  <conditionalFormatting sqref="G54:G55 G67 G72 G75:G95 G146:G156 G158:G161 B153:B177">
    <cfRule type="expression" dxfId="476" priority="684" stopIfTrue="1">
      <formula>#REF!="Item do PAA com execução interrompida"</formula>
    </cfRule>
  </conditionalFormatting>
  <conditionalFormatting sqref="G54:G55 G67 G72 G75:G95 G146:G156 G158:G161 B153:B177">
    <cfRule type="expression" dxfId="475" priority="685" stopIfTrue="1">
      <formula>#REF!="Item do PAA sem execução"</formula>
    </cfRule>
  </conditionalFormatting>
  <conditionalFormatting sqref="G60:G61">
    <cfRule type="expression" dxfId="474" priority="708" stopIfTrue="1">
      <formula>#REF!="Item do PAA completamente executado"</formula>
    </cfRule>
  </conditionalFormatting>
  <conditionalFormatting sqref="G60:G61">
    <cfRule type="expression" dxfId="473" priority="709" stopIfTrue="1">
      <formula>#REF!="Item do PAA com execução interrompida"</formula>
    </cfRule>
  </conditionalFormatting>
  <conditionalFormatting sqref="G60:G61">
    <cfRule type="expression" dxfId="472" priority="710" stopIfTrue="1">
      <formula>#REF!="Item do PAA sem execução"</formula>
    </cfRule>
  </conditionalFormatting>
  <conditionalFormatting sqref="G60:G61">
    <cfRule type="expression" dxfId="471" priority="712" stopIfTrue="1">
      <formula>#REF!="Item do PAA com execução iniciada"</formula>
    </cfRule>
  </conditionalFormatting>
  <conditionalFormatting sqref="G51">
    <cfRule type="expression" dxfId="470" priority="716" stopIfTrue="1">
      <formula>#REF!="Item do PAA com execução iniciada"</formula>
    </cfRule>
  </conditionalFormatting>
  <conditionalFormatting sqref="G51">
    <cfRule type="expression" dxfId="469" priority="717" stopIfTrue="1">
      <formula>#REF!="Item do PAA completamente executado"</formula>
    </cfRule>
  </conditionalFormatting>
  <conditionalFormatting sqref="G51">
    <cfRule type="expression" dxfId="468" priority="718" stopIfTrue="1">
      <formula>#REF!="Item do PAA com execução interrompida"</formula>
    </cfRule>
  </conditionalFormatting>
  <conditionalFormatting sqref="G51">
    <cfRule type="expression" dxfId="467" priority="719" stopIfTrue="1">
      <formula>#REF!="Item do PAA sem execução"</formula>
    </cfRule>
  </conditionalFormatting>
  <conditionalFormatting sqref="G52:G53">
    <cfRule type="expression" dxfId="466" priority="721" stopIfTrue="1">
      <formula>#REF!="Item do PAA com execução iniciada"</formula>
    </cfRule>
  </conditionalFormatting>
  <conditionalFormatting sqref="G52:G53">
    <cfRule type="expression" dxfId="465" priority="722" stopIfTrue="1">
      <formula>#REF!="Item do PAA completamente executado"</formula>
    </cfRule>
  </conditionalFormatting>
  <conditionalFormatting sqref="G52:G53">
    <cfRule type="expression" dxfId="464" priority="723" stopIfTrue="1">
      <formula>#REF!="Item do PAA com execução interrompida"</formula>
    </cfRule>
  </conditionalFormatting>
  <conditionalFormatting sqref="G52:G53">
    <cfRule type="expression" dxfId="463" priority="724" stopIfTrue="1">
      <formula>#REF!="Item do PAA sem execução"</formula>
    </cfRule>
  </conditionalFormatting>
  <conditionalFormatting sqref="G57:G59">
    <cfRule type="expression" dxfId="462" priority="726" stopIfTrue="1">
      <formula>#REF!="Item do PAA com execução iniciada"</formula>
    </cfRule>
  </conditionalFormatting>
  <conditionalFormatting sqref="G57:G59">
    <cfRule type="expression" dxfId="461" priority="727" stopIfTrue="1">
      <formula>#REF!="Item do PAA completamente executado"</formula>
    </cfRule>
  </conditionalFormatting>
  <conditionalFormatting sqref="G57:G59">
    <cfRule type="expression" dxfId="460" priority="728" stopIfTrue="1">
      <formula>#REF!="Item do PAA com execução interrompida"</formula>
    </cfRule>
  </conditionalFormatting>
  <conditionalFormatting sqref="G57:G59">
    <cfRule type="expression" dxfId="459" priority="729" stopIfTrue="1">
      <formula>#REF!="Item do PAA sem execução"</formula>
    </cfRule>
  </conditionalFormatting>
  <conditionalFormatting sqref="G65:G66">
    <cfRule type="expression" dxfId="458" priority="731" stopIfTrue="1">
      <formula>#REF!="Item do PAA com execução iniciada"</formula>
    </cfRule>
  </conditionalFormatting>
  <conditionalFormatting sqref="G65:G66">
    <cfRule type="expression" dxfId="457" priority="732" stopIfTrue="1">
      <formula>#REF!="Item do PAA completamente executado"</formula>
    </cfRule>
  </conditionalFormatting>
  <conditionalFormatting sqref="G65:G66">
    <cfRule type="expression" dxfId="456" priority="733" stopIfTrue="1">
      <formula>#REF!="Item do PAA com execução interrompida"</formula>
    </cfRule>
  </conditionalFormatting>
  <conditionalFormatting sqref="G65:G66">
    <cfRule type="expression" dxfId="455" priority="734" stopIfTrue="1">
      <formula>#REF!="Item do PAA sem execução"</formula>
    </cfRule>
  </conditionalFormatting>
  <conditionalFormatting sqref="G73">
    <cfRule type="expression" dxfId="454" priority="735" stopIfTrue="1">
      <formula>#REF!="Item do PAA com execução iniciada"</formula>
    </cfRule>
  </conditionalFormatting>
  <conditionalFormatting sqref="G73">
    <cfRule type="expression" dxfId="453" priority="736" stopIfTrue="1">
      <formula>#REF!="Item do PAA completamente executado"</formula>
    </cfRule>
  </conditionalFormatting>
  <conditionalFormatting sqref="G73">
    <cfRule type="expression" dxfId="452" priority="737" stopIfTrue="1">
      <formula>#REF!="Item do PAA com execução interrompida"</formula>
    </cfRule>
  </conditionalFormatting>
  <conditionalFormatting sqref="G73">
    <cfRule type="expression" dxfId="451" priority="738" stopIfTrue="1">
      <formula>#REF!="Item do PAA sem execução"</formula>
    </cfRule>
  </conditionalFormatting>
  <conditionalFormatting sqref="G74">
    <cfRule type="expression" dxfId="450" priority="927">
      <formula>#REF!="Item do PAA com execução iniciada"</formula>
    </cfRule>
  </conditionalFormatting>
  <conditionalFormatting sqref="G74">
    <cfRule type="expression" dxfId="449" priority="928">
      <formula>#REF!="Item do PAA completamente executado"</formula>
    </cfRule>
  </conditionalFormatting>
  <conditionalFormatting sqref="G74">
    <cfRule type="expression" dxfId="448" priority="929">
      <formula>#REF!="Item do PAA com execução interrompida"</formula>
    </cfRule>
  </conditionalFormatting>
  <conditionalFormatting sqref="G74">
    <cfRule type="expression" dxfId="447" priority="930">
      <formula>#REF!="Item do PAA sem execução"</formula>
    </cfRule>
  </conditionalFormatting>
  <conditionalFormatting sqref="G56">
    <cfRule type="expression" dxfId="446" priority="945" stopIfTrue="1">
      <formula>#REF!="Item do PAA com execução iniciada"</formula>
    </cfRule>
  </conditionalFormatting>
  <conditionalFormatting sqref="G56">
    <cfRule type="expression" dxfId="445" priority="946" stopIfTrue="1">
      <formula>#REF!="Item do PAA completamente executado"</formula>
    </cfRule>
  </conditionalFormatting>
  <conditionalFormatting sqref="G56">
    <cfRule type="expression" dxfId="444" priority="947" stopIfTrue="1">
      <formula>#REF!="Item do PAA com execução interrompida"</formula>
    </cfRule>
  </conditionalFormatting>
  <conditionalFormatting sqref="G56">
    <cfRule type="expression" dxfId="443" priority="948" stopIfTrue="1">
      <formula>#REF!="Item do PAA sem execução"</formula>
    </cfRule>
  </conditionalFormatting>
  <conditionalFormatting sqref="G70">
    <cfRule type="expression" dxfId="442" priority="959" stopIfTrue="1">
      <formula>#REF!="Item do PAA com execução iniciada"</formula>
    </cfRule>
  </conditionalFormatting>
  <conditionalFormatting sqref="G70">
    <cfRule type="expression" dxfId="441" priority="960" stopIfTrue="1">
      <formula>#REF!="Item do PAA completamente executado"</formula>
    </cfRule>
  </conditionalFormatting>
  <conditionalFormatting sqref="G70">
    <cfRule type="expression" dxfId="440" priority="961" stopIfTrue="1">
      <formula>#REF!="Item do PAA com execução interrompida"</formula>
    </cfRule>
  </conditionalFormatting>
  <conditionalFormatting sqref="G70">
    <cfRule type="expression" dxfId="439" priority="962" stopIfTrue="1">
      <formula>#REF!="Item do PAA sem execução"</formula>
    </cfRule>
  </conditionalFormatting>
  <conditionalFormatting sqref="G71">
    <cfRule type="expression" dxfId="438" priority="965" stopIfTrue="1">
      <formula>#REF!="Item do PAA com execução iniciada"</formula>
    </cfRule>
  </conditionalFormatting>
  <conditionalFormatting sqref="G71">
    <cfRule type="expression" dxfId="437" priority="966" stopIfTrue="1">
      <formula>#REF!="Item do PAA completamente executado"</formula>
    </cfRule>
  </conditionalFormatting>
  <conditionalFormatting sqref="G71">
    <cfRule type="expression" dxfId="436" priority="967" stopIfTrue="1">
      <formula>#REF!="Item do PAA com execução interrompida"</formula>
    </cfRule>
  </conditionalFormatting>
  <conditionalFormatting sqref="G71">
    <cfRule type="expression" dxfId="435" priority="968" stopIfTrue="1">
      <formula>#REF!="Item do PAA sem execução"</formula>
    </cfRule>
  </conditionalFormatting>
  <conditionalFormatting sqref="G42">
    <cfRule type="expression" dxfId="434" priority="657">
      <formula>#REF!="Item do PAA com execução iniciada"</formula>
    </cfRule>
  </conditionalFormatting>
  <conditionalFormatting sqref="G42">
    <cfRule type="expression" dxfId="433" priority="658">
      <formula>#REF!="Item do PAA completamente executado"</formula>
    </cfRule>
  </conditionalFormatting>
  <conditionalFormatting sqref="G42">
    <cfRule type="expression" dxfId="432" priority="659">
      <formula>#REF!="Item do PAA com execução interrompida"</formula>
    </cfRule>
  </conditionalFormatting>
  <conditionalFormatting sqref="G42">
    <cfRule type="expression" dxfId="431" priority="660">
      <formula>#REF!="Item do PAA sem execução"</formula>
    </cfRule>
  </conditionalFormatting>
  <conditionalFormatting sqref="G40">
    <cfRule type="expression" dxfId="430" priority="662">
      <formula>#REF!="Item do PAA com execução iniciada"</formula>
    </cfRule>
  </conditionalFormatting>
  <conditionalFormatting sqref="G40">
    <cfRule type="expression" dxfId="429" priority="663">
      <formula>#REF!="Item do PAA completamente executado"</formula>
    </cfRule>
  </conditionalFormatting>
  <conditionalFormatting sqref="G40">
    <cfRule type="expression" dxfId="428" priority="664">
      <formula>#REF!="Item do PAA com execução interrompida"</formula>
    </cfRule>
  </conditionalFormatting>
  <conditionalFormatting sqref="G40">
    <cfRule type="expression" dxfId="427" priority="665">
      <formula>#REF!="Item do PAA sem execução"</formula>
    </cfRule>
  </conditionalFormatting>
  <conditionalFormatting sqref="G43">
    <cfRule type="expression" dxfId="426" priority="667">
      <formula>#REF!="Item do PAA com execução iniciada"</formula>
    </cfRule>
  </conditionalFormatting>
  <conditionalFormatting sqref="G43">
    <cfRule type="expression" dxfId="425" priority="668">
      <formula>#REF!="Item do PAA completamente executado"</formula>
    </cfRule>
  </conditionalFormatting>
  <conditionalFormatting sqref="G43">
    <cfRule type="expression" dxfId="424" priority="669">
      <formula>#REF!="Item do PAA com execução interrompida"</formula>
    </cfRule>
  </conditionalFormatting>
  <conditionalFormatting sqref="G43">
    <cfRule type="expression" dxfId="423" priority="670">
      <formula>#REF!="Item do PAA sem execução"</formula>
    </cfRule>
  </conditionalFormatting>
  <conditionalFormatting sqref="G44">
    <cfRule type="expression" dxfId="422" priority="652">
      <formula>#REF!="Item do PAA com execução iniciada"</formula>
    </cfRule>
  </conditionalFormatting>
  <conditionalFormatting sqref="G44">
    <cfRule type="expression" dxfId="421" priority="653">
      <formula>#REF!="Item do PAA completamente executado"</formula>
    </cfRule>
  </conditionalFormatting>
  <conditionalFormatting sqref="G44">
    <cfRule type="expression" dxfId="420" priority="654">
      <formula>#REF!="Item do PAA com execução interrompida"</formula>
    </cfRule>
  </conditionalFormatting>
  <conditionalFormatting sqref="G44">
    <cfRule type="expression" dxfId="419" priority="655">
      <formula>#REF!="Item do PAA sem execução"</formula>
    </cfRule>
  </conditionalFormatting>
  <conditionalFormatting sqref="G38">
    <cfRule type="expression" dxfId="418" priority="649" stopIfTrue="1">
      <formula>#REF!="Item do PAA com execução interrompida"</formula>
    </cfRule>
  </conditionalFormatting>
  <conditionalFormatting sqref="G38">
    <cfRule type="expression" dxfId="417" priority="647" stopIfTrue="1">
      <formula>#REF!="Item do PAA com execução iniciada"</formula>
    </cfRule>
    <cfRule type="expression" dxfId="416" priority="648" stopIfTrue="1">
      <formula>#REF!="Item do PAA completamente executado"</formula>
    </cfRule>
  </conditionalFormatting>
  <conditionalFormatting sqref="G38 G18:G20 G24:G26">
    <cfRule type="expression" dxfId="415" priority="650" stopIfTrue="1">
      <formula>#REF!="Item do PAA sem execução"</formula>
    </cfRule>
  </conditionalFormatting>
  <conditionalFormatting sqref="G10 G12:G13">
    <cfRule type="expression" dxfId="414" priority="630">
      <formula>#REF!="Item do PAA com execução iniciada"</formula>
    </cfRule>
  </conditionalFormatting>
  <conditionalFormatting sqref="G10 G12:G13">
    <cfRule type="expression" dxfId="413" priority="631">
      <formula>#REF!="Item do PAA completamente executado"</formula>
    </cfRule>
  </conditionalFormatting>
  <conditionalFormatting sqref="G10 G12:G13">
    <cfRule type="expression" dxfId="412" priority="632">
      <formula>#REF!="Item do PAA com execução interrompida"</formula>
    </cfRule>
  </conditionalFormatting>
  <conditionalFormatting sqref="G10 G12:G13">
    <cfRule type="expression" dxfId="411" priority="633">
      <formula>#REF!="Item do PAA sem execução"</formula>
    </cfRule>
  </conditionalFormatting>
  <conditionalFormatting sqref="G11">
    <cfRule type="expression" dxfId="410" priority="635">
      <formula>#REF!="Item do PAA com execução iniciada"</formula>
    </cfRule>
  </conditionalFormatting>
  <conditionalFormatting sqref="G11">
    <cfRule type="expression" dxfId="409" priority="636">
      <formula>#REF!="Item do PAA completamente executado"</formula>
    </cfRule>
  </conditionalFormatting>
  <conditionalFormatting sqref="G11">
    <cfRule type="expression" dxfId="408" priority="637">
      <formula>#REF!="Item do PAA com execução interrompida"</formula>
    </cfRule>
  </conditionalFormatting>
  <conditionalFormatting sqref="G11">
    <cfRule type="expression" dxfId="407" priority="638">
      <formula>#REF!="Item do PAA sem execução"</formula>
    </cfRule>
  </conditionalFormatting>
  <conditionalFormatting sqref="G14">
    <cfRule type="expression" dxfId="406" priority="640">
      <formula>#REF!="Item do PAA com execução iniciada"</formula>
    </cfRule>
  </conditionalFormatting>
  <conditionalFormatting sqref="G14">
    <cfRule type="expression" dxfId="405" priority="641">
      <formula>#REF!="Item do PAA completamente executado"</formula>
    </cfRule>
  </conditionalFormatting>
  <conditionalFormatting sqref="G14">
    <cfRule type="expression" dxfId="404" priority="642">
      <formula>#REF!="Item do PAA com execução interrompida"</formula>
    </cfRule>
  </conditionalFormatting>
  <conditionalFormatting sqref="G14">
    <cfRule type="expression" dxfId="403" priority="643">
      <formula>#REF!="Item do PAA sem execução"</formula>
    </cfRule>
  </conditionalFormatting>
  <conditionalFormatting sqref="G16:G20 G24:G26">
    <cfRule type="expression" dxfId="402" priority="625" stopIfTrue="1">
      <formula>#REF!="Item do PAA com execução iniciada"</formula>
    </cfRule>
  </conditionalFormatting>
  <conditionalFormatting sqref="G16:G20 G24:G26">
    <cfRule type="expression" dxfId="401" priority="626" stopIfTrue="1">
      <formula>#REF!="Item do PAA completamente executado"</formula>
    </cfRule>
  </conditionalFormatting>
  <conditionalFormatting sqref="G16:G20 G24:G26">
    <cfRule type="expression" dxfId="400" priority="627" stopIfTrue="1">
      <formula>#REF!="Item do PAA com execução interrompida"</formula>
    </cfRule>
  </conditionalFormatting>
  <conditionalFormatting sqref="G16:G17">
    <cfRule type="expression" dxfId="399" priority="628" stopIfTrue="1">
      <formula>#REF!="Item do PAA sem execução"</formula>
    </cfRule>
  </conditionalFormatting>
  <conditionalFormatting sqref="G21">
    <cfRule type="expression" dxfId="398" priority="614" stopIfTrue="1">
      <formula>#REF!="Item do PAA com execução iniciada"</formula>
    </cfRule>
  </conditionalFormatting>
  <conditionalFormatting sqref="G21">
    <cfRule type="expression" dxfId="397" priority="615" stopIfTrue="1">
      <formula>#REF!="Item do PAA completamente executado"</formula>
    </cfRule>
  </conditionalFormatting>
  <conditionalFormatting sqref="G21">
    <cfRule type="expression" dxfId="396" priority="616" stopIfTrue="1">
      <formula>#REF!="Item do PAA com execução interrompida"</formula>
    </cfRule>
  </conditionalFormatting>
  <conditionalFormatting sqref="G21">
    <cfRule type="expression" dxfId="395" priority="617" stopIfTrue="1">
      <formula>#REF!="Item do PAA sem execução"</formula>
    </cfRule>
  </conditionalFormatting>
  <conditionalFormatting sqref="G22">
    <cfRule type="expression" dxfId="394" priority="609" stopIfTrue="1">
      <formula>#REF!="Item do PAA com execução iniciada"</formula>
    </cfRule>
  </conditionalFormatting>
  <conditionalFormatting sqref="G22">
    <cfRule type="expression" dxfId="393" priority="610" stopIfTrue="1">
      <formula>#REF!="Item do PAA completamente executado"</formula>
    </cfRule>
  </conditionalFormatting>
  <conditionalFormatting sqref="G22">
    <cfRule type="expression" dxfId="392" priority="611" stopIfTrue="1">
      <formula>#REF!="Item do PAA com execução interrompida"</formula>
    </cfRule>
  </conditionalFormatting>
  <conditionalFormatting sqref="G22">
    <cfRule type="expression" dxfId="391" priority="612" stopIfTrue="1">
      <formula>#REF!="Item do PAA sem execução"</formula>
    </cfRule>
  </conditionalFormatting>
  <conditionalFormatting sqref="G23">
    <cfRule type="expression" dxfId="390" priority="599" stopIfTrue="1">
      <formula>#REF!="Item do PAA com execução iniciada"</formula>
    </cfRule>
  </conditionalFormatting>
  <conditionalFormatting sqref="G23">
    <cfRule type="expression" dxfId="389" priority="600" stopIfTrue="1">
      <formula>#REF!="Item do PAA completamente executado"</formula>
    </cfRule>
  </conditionalFormatting>
  <conditionalFormatting sqref="G23">
    <cfRule type="expression" dxfId="388" priority="601" stopIfTrue="1">
      <formula>#REF!="Item do PAA com execução interrompida"</formula>
    </cfRule>
  </conditionalFormatting>
  <conditionalFormatting sqref="G23">
    <cfRule type="expression" dxfId="387" priority="602" stopIfTrue="1">
      <formula>#REF!="Item do PAA sem execução"</formula>
    </cfRule>
  </conditionalFormatting>
  <conditionalFormatting sqref="G272">
    <cfRule type="expression" dxfId="386" priority="584">
      <formula>#REF!="Item do PAA com execução iniciada"</formula>
    </cfRule>
  </conditionalFormatting>
  <conditionalFormatting sqref="G272">
    <cfRule type="expression" dxfId="385" priority="585">
      <formula>#REF!="Item do PAA completamente executado"</formula>
    </cfRule>
  </conditionalFormatting>
  <conditionalFormatting sqref="G272">
    <cfRule type="expression" dxfId="384" priority="586">
      <formula>#REF!="Item do PAA com execução interrompida"</formula>
    </cfRule>
  </conditionalFormatting>
  <conditionalFormatting sqref="G272">
    <cfRule type="expression" dxfId="383" priority="587">
      <formula>#REF!="Item do PAA sem execução"</formula>
    </cfRule>
  </conditionalFormatting>
  <conditionalFormatting sqref="G311:G312">
    <cfRule type="expression" dxfId="382" priority="564">
      <formula>#REF!="Item do PAA com execução interrompida"</formula>
    </cfRule>
  </conditionalFormatting>
  <conditionalFormatting sqref="G311:G312">
    <cfRule type="expression" dxfId="381" priority="565">
      <formula>#REF!="Item do PAA sem execução"</formula>
    </cfRule>
  </conditionalFormatting>
  <conditionalFormatting sqref="G311:G312">
    <cfRule type="expression" dxfId="380" priority="567">
      <formula>#REF!="Item do PAA com execução iniciada"</formula>
    </cfRule>
  </conditionalFormatting>
  <conditionalFormatting sqref="G311:G312">
    <cfRule type="expression" dxfId="379" priority="568">
      <formula>#REF!="Item do PAA completamente executado"</formula>
    </cfRule>
  </conditionalFormatting>
  <conditionalFormatting sqref="G308">
    <cfRule type="expression" dxfId="378" priority="569">
      <formula>#REF!="Item do PAA com execução iniciada"</formula>
    </cfRule>
  </conditionalFormatting>
  <conditionalFormatting sqref="G308">
    <cfRule type="expression" dxfId="377" priority="570">
      <formula>#REF!="Item do PAA completamente executado"</formula>
    </cfRule>
  </conditionalFormatting>
  <conditionalFormatting sqref="G308">
    <cfRule type="expression" dxfId="376" priority="571">
      <formula>#REF!="Item do PAA com execução interrompida"</formula>
    </cfRule>
  </conditionalFormatting>
  <conditionalFormatting sqref="G308">
    <cfRule type="expression" dxfId="375" priority="572">
      <formula>#REF!="Item do PAA sem execução"</formula>
    </cfRule>
  </conditionalFormatting>
  <conditionalFormatting sqref="G315">
    <cfRule type="expression" dxfId="374" priority="554">
      <formula>#REF!="Item do PAA com execução iniciada"</formula>
    </cfRule>
  </conditionalFormatting>
  <conditionalFormatting sqref="G315">
    <cfRule type="expression" dxfId="373" priority="555">
      <formula>#REF!="Item do PAA completamente executado"</formula>
    </cfRule>
  </conditionalFormatting>
  <conditionalFormatting sqref="G315">
    <cfRule type="expression" dxfId="372" priority="556">
      <formula>#REF!="Item do PAA com execução interrompida"</formula>
    </cfRule>
  </conditionalFormatting>
  <conditionalFormatting sqref="G315">
    <cfRule type="expression" dxfId="371" priority="557">
      <formula>#REF!="Item do PAA sem execução"</formula>
    </cfRule>
  </conditionalFormatting>
  <conditionalFormatting sqref="G314">
    <cfRule type="expression" dxfId="370" priority="579">
      <formula>#REF!="Item do PAA com execução iniciada"</formula>
    </cfRule>
  </conditionalFormatting>
  <conditionalFormatting sqref="G314">
    <cfRule type="expression" dxfId="369" priority="580">
      <formula>#REF!="Item do PAA completamente executado"</formula>
    </cfRule>
  </conditionalFormatting>
  <conditionalFormatting sqref="G314">
    <cfRule type="expression" dxfId="368" priority="581">
      <formula>#REF!="Item do PAA com execução interrompida"</formula>
    </cfRule>
  </conditionalFormatting>
  <conditionalFormatting sqref="G314">
    <cfRule type="expression" dxfId="367" priority="582">
      <formula>#REF!="Item do PAA sem execução"</formula>
    </cfRule>
  </conditionalFormatting>
  <conditionalFormatting sqref="G316">
    <cfRule type="expression" dxfId="366" priority="549">
      <formula>#REF!="Item do PAA com execução iniciada"</formula>
    </cfRule>
  </conditionalFormatting>
  <conditionalFormatting sqref="G316">
    <cfRule type="expression" dxfId="365" priority="550">
      <formula>#REF!="Item do PAA completamente executado"</formula>
    </cfRule>
  </conditionalFormatting>
  <conditionalFormatting sqref="G316">
    <cfRule type="expression" dxfId="364" priority="551">
      <formula>#REF!="Item do PAA com execução interrompida"</formula>
    </cfRule>
  </conditionalFormatting>
  <conditionalFormatting sqref="G316">
    <cfRule type="expression" dxfId="363" priority="552">
      <formula>#REF!="Item do PAA sem execução"</formula>
    </cfRule>
  </conditionalFormatting>
  <conditionalFormatting sqref="G317">
    <cfRule type="expression" dxfId="362" priority="544">
      <formula>#REF!="Item do PAA com execução iniciada"</formula>
    </cfRule>
  </conditionalFormatting>
  <conditionalFormatting sqref="G317">
    <cfRule type="expression" dxfId="361" priority="545">
      <formula>#REF!="Item do PAA completamente executado"</formula>
    </cfRule>
  </conditionalFormatting>
  <conditionalFormatting sqref="G317">
    <cfRule type="expression" dxfId="360" priority="546">
      <formula>#REF!="Item do PAA com execução interrompida"</formula>
    </cfRule>
  </conditionalFormatting>
  <conditionalFormatting sqref="G317">
    <cfRule type="expression" dxfId="359" priority="547">
      <formula>#REF!="Item do PAA sem execução"</formula>
    </cfRule>
  </conditionalFormatting>
  <conditionalFormatting sqref="G255">
    <cfRule type="expression" dxfId="358" priority="534" stopIfTrue="1">
      <formula>#REF!="Item do PAA com execução iniciada"</formula>
    </cfRule>
  </conditionalFormatting>
  <conditionalFormatting sqref="G255">
    <cfRule type="expression" dxfId="357" priority="535" stopIfTrue="1">
      <formula>#REF!="Item do PAA completamente executado"</formula>
    </cfRule>
  </conditionalFormatting>
  <conditionalFormatting sqref="G255">
    <cfRule type="expression" dxfId="356" priority="536" stopIfTrue="1">
      <formula>#REF!="Item do PAA com execução interrompida"</formula>
    </cfRule>
  </conditionalFormatting>
  <conditionalFormatting sqref="G255">
    <cfRule type="expression" dxfId="355" priority="537" stopIfTrue="1">
      <formula>#REF!="Item do PAA sem execução"</formula>
    </cfRule>
  </conditionalFormatting>
  <conditionalFormatting sqref="G254">
    <cfRule type="expression" dxfId="354" priority="529" stopIfTrue="1">
      <formula>#REF!="Item do PAA com execução iniciada"</formula>
    </cfRule>
  </conditionalFormatting>
  <conditionalFormatting sqref="G254">
    <cfRule type="expression" dxfId="353" priority="530" stopIfTrue="1">
      <formula>#REF!="Item do PAA completamente executado"</formula>
    </cfRule>
  </conditionalFormatting>
  <conditionalFormatting sqref="G254">
    <cfRule type="expression" dxfId="352" priority="531" stopIfTrue="1">
      <formula>#REF!="Item do PAA com execução interrompida"</formula>
    </cfRule>
  </conditionalFormatting>
  <conditionalFormatting sqref="G254">
    <cfRule type="expression" dxfId="351" priority="532" stopIfTrue="1">
      <formula>#REF!="Item do PAA sem execução"</formula>
    </cfRule>
  </conditionalFormatting>
  <conditionalFormatting sqref="G256">
    <cfRule type="expression" dxfId="350" priority="469" stopIfTrue="1">
      <formula>#REF!="Item do PAA com execução iniciada"</formula>
    </cfRule>
  </conditionalFormatting>
  <conditionalFormatting sqref="G256">
    <cfRule type="expression" dxfId="349" priority="470" stopIfTrue="1">
      <formula>#REF!="Item do PAA completamente executado"</formula>
    </cfRule>
  </conditionalFormatting>
  <conditionalFormatting sqref="G256">
    <cfRule type="expression" dxfId="348" priority="471" stopIfTrue="1">
      <formula>#REF!="Item do PAA com execução interrompida"</formula>
    </cfRule>
  </conditionalFormatting>
  <conditionalFormatting sqref="G256">
    <cfRule type="expression" dxfId="347" priority="472" stopIfTrue="1">
      <formula>#REF!="Item do PAA sem execução"</formula>
    </cfRule>
  </conditionalFormatting>
  <conditionalFormatting sqref="G257">
    <cfRule type="expression" dxfId="346" priority="474" stopIfTrue="1">
      <formula>#REF!="Item do PAA com execução iniciada"</formula>
    </cfRule>
  </conditionalFormatting>
  <conditionalFormatting sqref="G257">
    <cfRule type="expression" dxfId="345" priority="475" stopIfTrue="1">
      <formula>#REF!="Item do PAA completamente executado"</formula>
    </cfRule>
  </conditionalFormatting>
  <conditionalFormatting sqref="G257">
    <cfRule type="expression" dxfId="344" priority="476" stopIfTrue="1">
      <formula>#REF!="Item do PAA com execução interrompida"</formula>
    </cfRule>
  </conditionalFormatting>
  <conditionalFormatting sqref="G257">
    <cfRule type="expression" dxfId="343" priority="477" stopIfTrue="1">
      <formula>#REF!="Item do PAA sem execução"</formula>
    </cfRule>
  </conditionalFormatting>
  <conditionalFormatting sqref="G258">
    <cfRule type="expression" dxfId="342" priority="479" stopIfTrue="1">
      <formula>#REF!="Item do PAA com execução iniciada"</formula>
    </cfRule>
  </conditionalFormatting>
  <conditionalFormatting sqref="G258">
    <cfRule type="expression" dxfId="341" priority="480" stopIfTrue="1">
      <formula>#REF!="Item do PAA completamente executado"</formula>
    </cfRule>
  </conditionalFormatting>
  <conditionalFormatting sqref="G258">
    <cfRule type="expression" dxfId="340" priority="481" stopIfTrue="1">
      <formula>#REF!="Item do PAA com execução interrompida"</formula>
    </cfRule>
  </conditionalFormatting>
  <conditionalFormatting sqref="G258">
    <cfRule type="expression" dxfId="339" priority="482" stopIfTrue="1">
      <formula>#REF!="Item do PAA sem execução"</formula>
    </cfRule>
  </conditionalFormatting>
  <conditionalFormatting sqref="G259">
    <cfRule type="expression" dxfId="338" priority="484" stopIfTrue="1">
      <formula>#REF!="Item do PAA com execução iniciada"</formula>
    </cfRule>
  </conditionalFormatting>
  <conditionalFormatting sqref="G259">
    <cfRule type="expression" dxfId="337" priority="485" stopIfTrue="1">
      <formula>#REF!="Item do PAA completamente executado"</formula>
    </cfRule>
  </conditionalFormatting>
  <conditionalFormatting sqref="G259">
    <cfRule type="expression" dxfId="336" priority="486" stopIfTrue="1">
      <formula>#REF!="Item do PAA com execução interrompida"</formula>
    </cfRule>
  </conditionalFormatting>
  <conditionalFormatting sqref="G259">
    <cfRule type="expression" dxfId="335" priority="487" stopIfTrue="1">
      <formula>#REF!="Item do PAA sem execução"</formula>
    </cfRule>
  </conditionalFormatting>
  <conditionalFormatting sqref="G260">
    <cfRule type="expression" dxfId="334" priority="489" stopIfTrue="1">
      <formula>#REF!="Item do PAA com execução iniciada"</formula>
    </cfRule>
  </conditionalFormatting>
  <conditionalFormatting sqref="G260">
    <cfRule type="expression" dxfId="333" priority="490" stopIfTrue="1">
      <formula>#REF!="Item do PAA completamente executado"</formula>
    </cfRule>
  </conditionalFormatting>
  <conditionalFormatting sqref="G260">
    <cfRule type="expression" dxfId="332" priority="491" stopIfTrue="1">
      <formula>#REF!="Item do PAA com execução interrompida"</formula>
    </cfRule>
  </conditionalFormatting>
  <conditionalFormatting sqref="G260">
    <cfRule type="expression" dxfId="331" priority="492" stopIfTrue="1">
      <formula>#REF!="Item do PAA sem execução"</formula>
    </cfRule>
  </conditionalFormatting>
  <conditionalFormatting sqref="G261">
    <cfRule type="expression" dxfId="330" priority="494" stopIfTrue="1">
      <formula>#REF!="Item do PAA com execução iniciada"</formula>
    </cfRule>
  </conditionalFormatting>
  <conditionalFormatting sqref="G261">
    <cfRule type="expression" dxfId="329" priority="495" stopIfTrue="1">
      <formula>#REF!="Item do PAA completamente executado"</formula>
    </cfRule>
  </conditionalFormatting>
  <conditionalFormatting sqref="G261">
    <cfRule type="expression" dxfId="328" priority="496" stopIfTrue="1">
      <formula>#REF!="Item do PAA com execução interrompida"</formula>
    </cfRule>
  </conditionalFormatting>
  <conditionalFormatting sqref="G261">
    <cfRule type="expression" dxfId="327" priority="497" stopIfTrue="1">
      <formula>#REF!="Item do PAA sem execução"</formula>
    </cfRule>
  </conditionalFormatting>
  <conditionalFormatting sqref="G262">
    <cfRule type="expression" dxfId="326" priority="499" stopIfTrue="1">
      <formula>#REF!="Item do PAA com execução iniciada"</formula>
    </cfRule>
  </conditionalFormatting>
  <conditionalFormatting sqref="G262">
    <cfRule type="expression" dxfId="325" priority="500" stopIfTrue="1">
      <formula>#REF!="Item do PAA completamente executado"</formula>
    </cfRule>
  </conditionalFormatting>
  <conditionalFormatting sqref="G262">
    <cfRule type="expression" dxfId="324" priority="501" stopIfTrue="1">
      <formula>#REF!="Item do PAA com execução interrompida"</formula>
    </cfRule>
  </conditionalFormatting>
  <conditionalFormatting sqref="G262">
    <cfRule type="expression" dxfId="323" priority="502" stopIfTrue="1">
      <formula>#REF!="Item do PAA sem execução"</formula>
    </cfRule>
  </conditionalFormatting>
  <conditionalFormatting sqref="G263">
    <cfRule type="expression" dxfId="322" priority="504" stopIfTrue="1">
      <formula>#REF!="Item do PAA com execução iniciada"</formula>
    </cfRule>
  </conditionalFormatting>
  <conditionalFormatting sqref="G263">
    <cfRule type="expression" dxfId="321" priority="505" stopIfTrue="1">
      <formula>#REF!="Item do PAA completamente executado"</formula>
    </cfRule>
  </conditionalFormatting>
  <conditionalFormatting sqref="G263">
    <cfRule type="expression" dxfId="320" priority="506" stopIfTrue="1">
      <formula>#REF!="Item do PAA com execução interrompida"</formula>
    </cfRule>
  </conditionalFormatting>
  <conditionalFormatting sqref="G263">
    <cfRule type="expression" dxfId="319" priority="507" stopIfTrue="1">
      <formula>#REF!="Item do PAA sem execução"</formula>
    </cfRule>
  </conditionalFormatting>
  <conditionalFormatting sqref="G264">
    <cfRule type="expression" dxfId="318" priority="509" stopIfTrue="1">
      <formula>#REF!="Item do PAA com execução iniciada"</formula>
    </cfRule>
  </conditionalFormatting>
  <conditionalFormatting sqref="G264">
    <cfRule type="expression" dxfId="317" priority="510" stopIfTrue="1">
      <formula>#REF!="Item do PAA completamente executado"</formula>
    </cfRule>
  </conditionalFormatting>
  <conditionalFormatting sqref="G264">
    <cfRule type="expression" dxfId="316" priority="511" stopIfTrue="1">
      <formula>#REF!="Item do PAA com execução interrompida"</formula>
    </cfRule>
  </conditionalFormatting>
  <conditionalFormatting sqref="G264">
    <cfRule type="expression" dxfId="315" priority="512" stopIfTrue="1">
      <formula>#REF!="Item do PAA sem execução"</formula>
    </cfRule>
  </conditionalFormatting>
  <conditionalFormatting sqref="G265">
    <cfRule type="expression" dxfId="314" priority="514" stopIfTrue="1">
      <formula>#REF!="Item do PAA com execução iniciada"</formula>
    </cfRule>
  </conditionalFormatting>
  <conditionalFormatting sqref="G265">
    <cfRule type="expression" dxfId="313" priority="515" stopIfTrue="1">
      <formula>#REF!="Item do PAA completamente executado"</formula>
    </cfRule>
  </conditionalFormatting>
  <conditionalFormatting sqref="G265">
    <cfRule type="expression" dxfId="312" priority="516" stopIfTrue="1">
      <formula>#REF!="Item do PAA com execução interrompida"</formula>
    </cfRule>
  </conditionalFormatting>
  <conditionalFormatting sqref="G265">
    <cfRule type="expression" dxfId="311" priority="517" stopIfTrue="1">
      <formula>#REF!="Item do PAA sem execução"</formula>
    </cfRule>
  </conditionalFormatting>
  <conditionalFormatting sqref="G266">
    <cfRule type="expression" dxfId="310" priority="519" stopIfTrue="1">
      <formula>#REF!="Item do PAA com execução iniciada"</formula>
    </cfRule>
  </conditionalFormatting>
  <conditionalFormatting sqref="G266">
    <cfRule type="expression" dxfId="309" priority="520" stopIfTrue="1">
      <formula>#REF!="Item do PAA completamente executado"</formula>
    </cfRule>
  </conditionalFormatting>
  <conditionalFormatting sqref="G266">
    <cfRule type="expression" dxfId="308" priority="521" stopIfTrue="1">
      <formula>#REF!="Item do PAA com execução interrompida"</formula>
    </cfRule>
  </conditionalFormatting>
  <conditionalFormatting sqref="G266">
    <cfRule type="expression" dxfId="307" priority="522" stopIfTrue="1">
      <formula>#REF!="Item do PAA sem execução"</formula>
    </cfRule>
  </conditionalFormatting>
  <conditionalFormatting sqref="G267">
    <cfRule type="expression" dxfId="306" priority="524" stopIfTrue="1">
      <formula>#REF!="Item do PAA com execução iniciada"</formula>
    </cfRule>
  </conditionalFormatting>
  <conditionalFormatting sqref="G267">
    <cfRule type="expression" dxfId="305" priority="525" stopIfTrue="1">
      <formula>#REF!="Item do PAA completamente executado"</formula>
    </cfRule>
  </conditionalFormatting>
  <conditionalFormatting sqref="G267">
    <cfRule type="expression" dxfId="304" priority="526" stopIfTrue="1">
      <formula>#REF!="Item do PAA com execução interrompida"</formula>
    </cfRule>
  </conditionalFormatting>
  <conditionalFormatting sqref="G267">
    <cfRule type="expression" dxfId="303" priority="527" stopIfTrue="1">
      <formula>#REF!="Item do PAA sem execução"</formula>
    </cfRule>
  </conditionalFormatting>
  <conditionalFormatting sqref="G96:G103">
    <cfRule type="expression" dxfId="302" priority="463">
      <formula>#REF!="Item do PAA com execução iniciada"</formula>
    </cfRule>
  </conditionalFormatting>
  <conditionalFormatting sqref="G96:G103">
    <cfRule type="expression" dxfId="301" priority="464">
      <formula>#REF!="Item do PAA completamente executado"</formula>
    </cfRule>
  </conditionalFormatting>
  <conditionalFormatting sqref="G96:G103">
    <cfRule type="expression" dxfId="300" priority="465">
      <formula>#REF!="Item do PAA com execução interrompida"</formula>
    </cfRule>
  </conditionalFormatting>
  <conditionalFormatting sqref="G96:G103 G141:G143">
    <cfRule type="expression" dxfId="299" priority="466">
      <formula>#REF!="Item do PAA sem execução"</formula>
    </cfRule>
  </conditionalFormatting>
  <conditionalFormatting sqref="G112">
    <cfRule type="expression" dxfId="298" priority="443">
      <formula>#REF!="Item do PAA com execução iniciada"</formula>
    </cfRule>
  </conditionalFormatting>
  <conditionalFormatting sqref="G112">
    <cfRule type="expression" dxfId="297" priority="444">
      <formula>#REF!="Item do PAA completamente executado"</formula>
    </cfRule>
  </conditionalFormatting>
  <conditionalFormatting sqref="G112">
    <cfRule type="expression" dxfId="296" priority="445">
      <formula>#REF!="Item do PAA com execução interrompida"</formula>
    </cfRule>
  </conditionalFormatting>
  <conditionalFormatting sqref="G112">
    <cfRule type="expression" dxfId="295" priority="446">
      <formula>#REF!="Item do PAA sem execução"</formula>
    </cfRule>
  </conditionalFormatting>
  <conditionalFormatting sqref="G118:G121 G141:G143">
    <cfRule type="expression" dxfId="294" priority="448">
      <formula>#REF!="Item do PAA com execução iniciada"</formula>
    </cfRule>
  </conditionalFormatting>
  <conditionalFormatting sqref="G118:G121">
    <cfRule type="expression" dxfId="293" priority="449">
      <formula>#REF!="Item do PAA completamente executado"</formula>
    </cfRule>
  </conditionalFormatting>
  <conditionalFormatting sqref="G118:G121">
    <cfRule type="expression" dxfId="292" priority="450">
      <formula>#REF!="Item do PAA com execução interrompida"</formula>
    </cfRule>
  </conditionalFormatting>
  <conditionalFormatting sqref="G118:G121">
    <cfRule type="expression" dxfId="291" priority="451">
      <formula>#REF!="Item do PAA sem execução"</formula>
    </cfRule>
  </conditionalFormatting>
  <conditionalFormatting sqref="G104:G111">
    <cfRule type="expression" dxfId="290" priority="453">
      <formula>#REF!="Item do PAA com execução iniciada"</formula>
    </cfRule>
  </conditionalFormatting>
  <conditionalFormatting sqref="G104:G111">
    <cfRule type="expression" dxfId="289" priority="454">
      <formula>#REF!="Item do PAA completamente executado"</formula>
    </cfRule>
  </conditionalFormatting>
  <conditionalFormatting sqref="G104:G111">
    <cfRule type="expression" dxfId="288" priority="455">
      <formula>#REF!="Item do PAA com execução interrompida"</formula>
    </cfRule>
  </conditionalFormatting>
  <conditionalFormatting sqref="G104:G111">
    <cfRule type="expression" dxfId="287" priority="456">
      <formula>#REF!="Item do PAA sem execução"</formula>
    </cfRule>
  </conditionalFormatting>
  <conditionalFormatting sqref="G113:G117">
    <cfRule type="expression" dxfId="286" priority="458">
      <formula>#REF!="Item do PAA com execução iniciada"</formula>
    </cfRule>
  </conditionalFormatting>
  <conditionalFormatting sqref="G113:G117">
    <cfRule type="expression" dxfId="285" priority="459">
      <formula>#REF!="Item do PAA completamente executado"</formula>
    </cfRule>
  </conditionalFormatting>
  <conditionalFormatting sqref="G113:G117">
    <cfRule type="expression" dxfId="284" priority="460">
      <formula>#REF!="Item do PAA com execução interrompida"</formula>
    </cfRule>
  </conditionalFormatting>
  <conditionalFormatting sqref="G113:G117">
    <cfRule type="expression" dxfId="283" priority="461">
      <formula>#REF!="Item do PAA sem execução"</formula>
    </cfRule>
  </conditionalFormatting>
  <conditionalFormatting sqref="G122">
    <cfRule type="expression" dxfId="282" priority="424">
      <formula>#REF!="Item do PAA com execução iniciada"</formula>
    </cfRule>
  </conditionalFormatting>
  <conditionalFormatting sqref="G122">
    <cfRule type="expression" dxfId="281" priority="425">
      <formula>#REF!="Item do PAA completamente executado"</formula>
    </cfRule>
  </conditionalFormatting>
  <conditionalFormatting sqref="G122">
    <cfRule type="expression" dxfId="280" priority="426">
      <formula>#REF!="Item do PAA com execução interrompida"</formula>
    </cfRule>
  </conditionalFormatting>
  <conditionalFormatting sqref="G122">
    <cfRule type="expression" dxfId="279" priority="427">
      <formula>#REF!="Item do PAA sem execução"</formula>
    </cfRule>
  </conditionalFormatting>
  <conditionalFormatting sqref="G124:G127">
    <cfRule type="expression" dxfId="278" priority="428">
      <formula>#REF!="Item do PAA com execução iniciada"</formula>
    </cfRule>
  </conditionalFormatting>
  <conditionalFormatting sqref="G124:G127 G141:G143">
    <cfRule type="expression" dxfId="277" priority="429">
      <formula>#REF!="Item do PAA completamente executado"</formula>
    </cfRule>
  </conditionalFormatting>
  <conditionalFormatting sqref="G124:G127">
    <cfRule type="expression" dxfId="276" priority="430">
      <formula>#REF!="Item do PAA com execução interrompida"</formula>
    </cfRule>
  </conditionalFormatting>
  <conditionalFormatting sqref="G124:G127">
    <cfRule type="expression" dxfId="275" priority="431">
      <formula>#REF!="Item do PAA sem execução"</formula>
    </cfRule>
  </conditionalFormatting>
  <conditionalFormatting sqref="G141:G143">
    <cfRule type="expression" dxfId="274" priority="417">
      <formula>#REF!="Item do PAA com execução interrompida"</formula>
    </cfRule>
  </conditionalFormatting>
  <conditionalFormatting sqref="G271">
    <cfRule type="expression" dxfId="273" priority="315">
      <formula>#REF!="Sim"</formula>
    </cfRule>
  </conditionalFormatting>
  <conditionalFormatting sqref="G271">
    <cfRule type="expression" dxfId="272" priority="316">
      <formula>#REF!="Item do PAA com execução iniciada"</formula>
    </cfRule>
  </conditionalFormatting>
  <conditionalFormatting sqref="G271">
    <cfRule type="expression" dxfId="271" priority="317">
      <formula>#REF!="Item do PAA completamente executado"</formula>
    </cfRule>
  </conditionalFormatting>
  <conditionalFormatting sqref="G271">
    <cfRule type="expression" dxfId="270" priority="318">
      <formula>#REF!="Item do PAA com execução interrompida"</formula>
    </cfRule>
  </conditionalFormatting>
  <conditionalFormatting sqref="G271">
    <cfRule type="expression" dxfId="269" priority="319">
      <formula>#REF!="Item do PAA sem execução"</formula>
    </cfRule>
  </conditionalFormatting>
  <conditionalFormatting sqref="G62:G63">
    <cfRule type="expression" dxfId="268" priority="302" stopIfTrue="1">
      <formula>#REF!="Item do PAA com execução iniciada"</formula>
    </cfRule>
  </conditionalFormatting>
  <conditionalFormatting sqref="G62:G63">
    <cfRule type="expression" dxfId="267" priority="303" stopIfTrue="1">
      <formula>#REF!="Item do PAA completamente executado"</formula>
    </cfRule>
  </conditionalFormatting>
  <conditionalFormatting sqref="G62:G63">
    <cfRule type="expression" dxfId="266" priority="304" stopIfTrue="1">
      <formula>#REF!="Item do PAA com execução interrompida"</formula>
    </cfRule>
  </conditionalFormatting>
  <conditionalFormatting sqref="G62:G63">
    <cfRule type="expression" dxfId="265" priority="305" stopIfTrue="1">
      <formula>#REF!="Item do PAA sem execução"</formula>
    </cfRule>
  </conditionalFormatting>
  <conditionalFormatting sqref="G64">
    <cfRule type="expression" dxfId="264" priority="310" stopIfTrue="1">
      <formula>#REF!="Item do PAA com execução iniciada"</formula>
    </cfRule>
  </conditionalFormatting>
  <conditionalFormatting sqref="G64">
    <cfRule type="expression" dxfId="263" priority="311" stopIfTrue="1">
      <formula>#REF!="Item do PAA completamente executado"</formula>
    </cfRule>
  </conditionalFormatting>
  <conditionalFormatting sqref="G64">
    <cfRule type="expression" dxfId="262" priority="312" stopIfTrue="1">
      <formula>#REF!="Item do PAA com execução interrompida"</formula>
    </cfRule>
  </conditionalFormatting>
  <conditionalFormatting sqref="G64">
    <cfRule type="expression" dxfId="261" priority="313" stopIfTrue="1">
      <formula>#REF!="Item do PAA sem execução"</formula>
    </cfRule>
  </conditionalFormatting>
  <conditionalFormatting sqref="G268:G269">
    <cfRule type="expression" dxfId="260" priority="296" stopIfTrue="1">
      <formula>#REF!="Item do PAA com execução iniciada"</formula>
    </cfRule>
  </conditionalFormatting>
  <conditionalFormatting sqref="G268:G269">
    <cfRule type="expression" dxfId="259" priority="297" stopIfTrue="1">
      <formula>#REF!="Item do PAA completamente executado"</formula>
    </cfRule>
  </conditionalFormatting>
  <conditionalFormatting sqref="G268:G269">
    <cfRule type="expression" dxfId="258" priority="298" stopIfTrue="1">
      <formula>#REF!="Item do PAA com execução interrompida"</formula>
    </cfRule>
  </conditionalFormatting>
  <conditionalFormatting sqref="G268:G269">
    <cfRule type="expression" dxfId="257" priority="299" stopIfTrue="1">
      <formula>#REF!="Item do PAA sem execução"</formula>
    </cfRule>
  </conditionalFormatting>
  <conditionalFormatting sqref="G39">
    <cfRule type="expression" dxfId="256" priority="286">
      <formula>#REF!="Item do PAA com execução iniciada"</formula>
    </cfRule>
  </conditionalFormatting>
  <conditionalFormatting sqref="G39">
    <cfRule type="expression" dxfId="255" priority="287">
      <formula>#REF!="Item do PAA completamente executado"</formula>
    </cfRule>
  </conditionalFormatting>
  <conditionalFormatting sqref="G39">
    <cfRule type="expression" dxfId="254" priority="288">
      <formula>#REF!="Item do PAA com execução interrompida"</formula>
    </cfRule>
  </conditionalFormatting>
  <conditionalFormatting sqref="G39">
    <cfRule type="expression" dxfId="253" priority="289">
      <formula>#REF!="Item do PAA sem execução"</formula>
    </cfRule>
  </conditionalFormatting>
  <conditionalFormatting sqref="G309">
    <cfRule type="expression" dxfId="252" priority="281">
      <formula>#REF!="Item do PAA com execução iniciada"</formula>
    </cfRule>
  </conditionalFormatting>
  <conditionalFormatting sqref="G309">
    <cfRule type="expression" dxfId="251" priority="282">
      <formula>#REF!="Item do PAA completamente executado"</formula>
    </cfRule>
  </conditionalFormatting>
  <conditionalFormatting sqref="G309">
    <cfRule type="expression" dxfId="250" priority="283">
      <formula>#REF!="Item do PAA com execução interrompida"</formula>
    </cfRule>
  </conditionalFormatting>
  <conditionalFormatting sqref="G309">
    <cfRule type="expression" dxfId="249" priority="284">
      <formula>#REF!="Item do PAA sem execução"</formula>
    </cfRule>
  </conditionalFormatting>
  <conditionalFormatting sqref="O111:O114">
    <cfRule type="expression" dxfId="248" priority="276">
      <formula>#REF!="Item do PAA com execução iniciada"</formula>
    </cfRule>
  </conditionalFormatting>
  <conditionalFormatting sqref="O111:O114">
    <cfRule type="expression" dxfId="247" priority="277">
      <formula>#REF!="Item do PAA completamente executado"</formula>
    </cfRule>
  </conditionalFormatting>
  <conditionalFormatting sqref="O111:O114">
    <cfRule type="expression" dxfId="246" priority="278">
      <formula>#REF!="Item do PAA com execução interrompida"</formula>
    </cfRule>
  </conditionalFormatting>
  <conditionalFormatting sqref="O111:O114">
    <cfRule type="expression" dxfId="245" priority="279">
      <formula>#REF!="Item do PAA sem execução"</formula>
    </cfRule>
  </conditionalFormatting>
  <conditionalFormatting sqref="O122">
    <cfRule type="expression" dxfId="244" priority="271">
      <formula>#REF!="Item do PAA com execução iniciada"</formula>
    </cfRule>
  </conditionalFormatting>
  <conditionalFormatting sqref="O122">
    <cfRule type="expression" dxfId="243" priority="272">
      <formula>#REF!="Item do PAA completamente executado"</formula>
    </cfRule>
  </conditionalFormatting>
  <conditionalFormatting sqref="O122">
    <cfRule type="expression" dxfId="242" priority="273">
      <formula>#REF!="Item do PAA com execução interrompida"</formula>
    </cfRule>
  </conditionalFormatting>
  <conditionalFormatting sqref="O122">
    <cfRule type="expression" dxfId="241" priority="274">
      <formula>#REF!="Item do PAA sem execução"</formula>
    </cfRule>
  </conditionalFormatting>
  <conditionalFormatting sqref="O147">
    <cfRule type="expression" dxfId="240" priority="266" stopIfTrue="1">
      <formula>#REF!="Item do PAA com execução iniciada"</formula>
    </cfRule>
  </conditionalFormatting>
  <conditionalFormatting sqref="O147">
    <cfRule type="expression" dxfId="239" priority="267" stopIfTrue="1">
      <formula>#REF!="Item do PAA completamente executado"</formula>
    </cfRule>
  </conditionalFormatting>
  <conditionalFormatting sqref="O147">
    <cfRule type="expression" dxfId="238" priority="268" stopIfTrue="1">
      <formula>#REF!="Item do PAA com execução interrompida"</formula>
    </cfRule>
  </conditionalFormatting>
  <conditionalFormatting sqref="O147">
    <cfRule type="expression" dxfId="237" priority="269" stopIfTrue="1">
      <formula>#REF!="Item do PAA sem execução"</formula>
    </cfRule>
  </conditionalFormatting>
  <conditionalFormatting sqref="B186">
    <cfRule type="expression" dxfId="236" priority="260" stopIfTrue="1">
      <formula>#REF!="Item do PAA com execução iniciada"</formula>
    </cfRule>
  </conditionalFormatting>
  <conditionalFormatting sqref="B186">
    <cfRule type="expression" dxfId="235" priority="261" stopIfTrue="1">
      <formula>#REF!="Item do PAA completamente executado"</formula>
    </cfRule>
  </conditionalFormatting>
  <conditionalFormatting sqref="B186">
    <cfRule type="expression" dxfId="234" priority="262" stopIfTrue="1">
      <formula>#REF!="Item do PAA com execução interrompida"</formula>
    </cfRule>
  </conditionalFormatting>
  <conditionalFormatting sqref="B186">
    <cfRule type="expression" dxfId="233" priority="263" stopIfTrue="1">
      <formula>#REF!="Item do PAA sem execução"</formula>
    </cfRule>
  </conditionalFormatting>
  <conditionalFormatting sqref="B187:B212">
    <cfRule type="expression" dxfId="232" priority="255" stopIfTrue="1">
      <formula>#REF!="Item do PAA com execução iniciada"</formula>
    </cfRule>
  </conditionalFormatting>
  <conditionalFormatting sqref="B187:B212">
    <cfRule type="expression" dxfId="231" priority="256" stopIfTrue="1">
      <formula>#REF!="Item do PAA completamente executado"</formula>
    </cfRule>
  </conditionalFormatting>
  <conditionalFormatting sqref="B187:B212">
    <cfRule type="expression" dxfId="230" priority="257" stopIfTrue="1">
      <formula>#REF!="Item do PAA com execução interrompida"</formula>
    </cfRule>
  </conditionalFormatting>
  <conditionalFormatting sqref="B187:B212">
    <cfRule type="expression" dxfId="229" priority="258" stopIfTrue="1">
      <formula>#REF!="Item do PAA sem execução"</formula>
    </cfRule>
  </conditionalFormatting>
  <conditionalFormatting sqref="B217:B235">
    <cfRule type="expression" dxfId="228" priority="250" stopIfTrue="1">
      <formula>#REF!="Item do PAA com execução iniciada"</formula>
    </cfRule>
  </conditionalFormatting>
  <conditionalFormatting sqref="B217:B235">
    <cfRule type="expression" dxfId="227" priority="251" stopIfTrue="1">
      <formula>#REF!="Item do PAA completamente executado"</formula>
    </cfRule>
  </conditionalFormatting>
  <conditionalFormatting sqref="B217:B235">
    <cfRule type="expression" dxfId="226" priority="252" stopIfTrue="1">
      <formula>#REF!="Item do PAA com execução interrompida"</formula>
    </cfRule>
  </conditionalFormatting>
  <conditionalFormatting sqref="B217:B235">
    <cfRule type="expression" dxfId="225" priority="253" stopIfTrue="1">
      <formula>#REF!="Item do PAA sem execução"</formula>
    </cfRule>
  </conditionalFormatting>
  <conditionalFormatting sqref="B236 B238 B240 B242 B244 B246 B248 B254 B256 B258 B260 B262 B264 B266 B268 B271">
    <cfRule type="expression" dxfId="224" priority="245" stopIfTrue="1">
      <formula>#REF!="Item do PAA com execução iniciada"</formula>
    </cfRule>
  </conditionalFormatting>
  <conditionalFormatting sqref="B236 B238 B240 B242 B244 B246 B248 B254 B256 B258 B260 B262 B264 B266 B268 B271">
    <cfRule type="expression" dxfId="223" priority="246" stopIfTrue="1">
      <formula>#REF!="Item do PAA completamente executado"</formula>
    </cfRule>
  </conditionalFormatting>
  <conditionalFormatting sqref="B236 B238 B240 B242 B244 B246 B248 B254 B256 B258 B260 B262 B264 B266 B268 B271">
    <cfRule type="expression" dxfId="222" priority="247" stopIfTrue="1">
      <formula>#REF!="Item do PAA com execução interrompida"</formula>
    </cfRule>
  </conditionalFormatting>
  <conditionalFormatting sqref="B236 B238 B240 B242 B244 B246 B248 B254 B256 B258 B260 B262 B264 B266 B268 B271">
    <cfRule type="expression" dxfId="221" priority="248" stopIfTrue="1">
      <formula>#REF!="Item do PAA sem execução"</formula>
    </cfRule>
  </conditionalFormatting>
  <conditionalFormatting sqref="B237 B272 B239 B241 B243 B245 B247 B249 B255 B257 B259 B261 B263 B265 B267 B269">
    <cfRule type="expression" dxfId="220" priority="240" stopIfTrue="1">
      <formula>#REF!="Item do PAA com execução iniciada"</formula>
    </cfRule>
  </conditionalFormatting>
  <conditionalFormatting sqref="B237 B272 B239 B241 B243 B245 B247 B249 B255 B257 B259 B261 B263 B265 B267 B269">
    <cfRule type="expression" dxfId="219" priority="241" stopIfTrue="1">
      <formula>#REF!="Item do PAA completamente executado"</formula>
    </cfRule>
  </conditionalFormatting>
  <conditionalFormatting sqref="B237 B272 B239 B241 B243 B245 B247 B249 B255 B257 B259 B261 B263 B265 B267 B269">
    <cfRule type="expression" dxfId="218" priority="242" stopIfTrue="1">
      <formula>#REF!="Item do PAA com execução interrompida"</formula>
    </cfRule>
  </conditionalFormatting>
  <conditionalFormatting sqref="B237 B272 B239 B241 B243 B245 B247 B249 B255 B257 B259 B261 B263 B265 B267 B269">
    <cfRule type="expression" dxfId="217" priority="243" stopIfTrue="1">
      <formula>#REF!="Item do PAA sem execução"</formula>
    </cfRule>
  </conditionalFormatting>
  <conditionalFormatting sqref="B273 B275 B277 B279 B281 B283 B285 B287 B289 B291 B293 B295 B297 B299 B301 B303 B305 B307">
    <cfRule type="expression" dxfId="216" priority="235" stopIfTrue="1">
      <formula>#REF!="Item do PAA com execução iniciada"</formula>
    </cfRule>
  </conditionalFormatting>
  <conditionalFormatting sqref="B273 B275 B277 B279 B281 B283 B285 B287 B289 B291 B293 B295 B297 B299 B301 B303 B305 B307">
    <cfRule type="expression" dxfId="215" priority="236" stopIfTrue="1">
      <formula>#REF!="Item do PAA completamente executado"</formula>
    </cfRule>
  </conditionalFormatting>
  <conditionalFormatting sqref="B273 B275 B277 B279 B281 B283 B285 B287 B289 B291 B293 B295 B297 B299 B301 B303 B305 B307">
    <cfRule type="expression" dxfId="214" priority="237" stopIfTrue="1">
      <formula>#REF!="Item do PAA com execução interrompida"</formula>
    </cfRule>
  </conditionalFormatting>
  <conditionalFormatting sqref="B273 B275 B277 B279 B281 B283 B285 B287 B289 B291 B293 B295 B297 B299 B301 B303 B305 B307">
    <cfRule type="expression" dxfId="213" priority="238" stopIfTrue="1">
      <formula>#REF!="Item do PAA sem execução"</formula>
    </cfRule>
  </conditionalFormatting>
  <conditionalFormatting sqref="B274 B276 B278 B280 B282 B284 B286 B288 B290 B292 B294 B296 B298 B300 B302 B304 B306">
    <cfRule type="expression" dxfId="212" priority="230" stopIfTrue="1">
      <formula>#REF!="Item do PAA com execução iniciada"</formula>
    </cfRule>
  </conditionalFormatting>
  <conditionalFormatting sqref="B274 B276 B278 B280 B282 B284 B286 B288 B290 B292 B294 B296 B298 B300 B302 B304 B306">
    <cfRule type="expression" dxfId="211" priority="231" stopIfTrue="1">
      <formula>#REF!="Item do PAA completamente executado"</formula>
    </cfRule>
  </conditionalFormatting>
  <conditionalFormatting sqref="B274 B276 B278 B280 B282 B284 B286 B288 B290 B292 B294 B296 B298 B300 B302 B304 B306">
    <cfRule type="expression" dxfId="210" priority="232" stopIfTrue="1">
      <formula>#REF!="Item do PAA com execução interrompida"</formula>
    </cfRule>
  </conditionalFormatting>
  <conditionalFormatting sqref="B274 B276 B278 B280 B282 B284 B286 B288 B290 B292 B294 B296 B298 B300 B302 B304 B306">
    <cfRule type="expression" dxfId="209" priority="233" stopIfTrue="1">
      <formula>#REF!="Item do PAA sem execução"</formula>
    </cfRule>
  </conditionalFormatting>
  <conditionalFormatting sqref="B308:B317 B320 B322 B324">
    <cfRule type="expression" dxfId="208" priority="225" stopIfTrue="1">
      <formula>#REF!="Item do PAA com execução iniciada"</formula>
    </cfRule>
  </conditionalFormatting>
  <conditionalFormatting sqref="B308:B317 B320 B322 B324">
    <cfRule type="expression" dxfId="207" priority="226" stopIfTrue="1">
      <formula>#REF!="Item do PAA completamente executado"</formula>
    </cfRule>
  </conditionalFormatting>
  <conditionalFormatting sqref="B308:B317 B320 B322 B324">
    <cfRule type="expression" dxfId="206" priority="227" stopIfTrue="1">
      <formula>#REF!="Item do PAA com execução interrompida"</formula>
    </cfRule>
  </conditionalFormatting>
  <conditionalFormatting sqref="B308:B317 B320 B322 B324">
    <cfRule type="expression" dxfId="205" priority="228" stopIfTrue="1">
      <formula>#REF!="Item do PAA sem execução"</formula>
    </cfRule>
  </conditionalFormatting>
  <conditionalFormatting sqref="G157">
    <cfRule type="expression" dxfId="204" priority="220" stopIfTrue="1">
      <formula>#REF!="Item do PAA com execução iniciada"</formula>
    </cfRule>
  </conditionalFormatting>
  <conditionalFormatting sqref="G157">
    <cfRule type="expression" dxfId="203" priority="221" stopIfTrue="1">
      <formula>#REF!="Item do PAA completamente executado"</formula>
    </cfRule>
  </conditionalFormatting>
  <conditionalFormatting sqref="G157">
    <cfRule type="expression" dxfId="202" priority="222" stopIfTrue="1">
      <formula>#REF!="Item do PAA com execução interrompida"</formula>
    </cfRule>
  </conditionalFormatting>
  <conditionalFormatting sqref="G157">
    <cfRule type="expression" dxfId="201" priority="223" stopIfTrue="1">
      <formula>#REF!="Item do PAA sem execução"</formula>
    </cfRule>
  </conditionalFormatting>
  <conditionalFormatting sqref="G75:G95 G38 G16:G26 G51:G67 G254:G269 O147 G146:G161 B186:B212 G70:G73 B217:B249">
    <cfRule type="expression" dxfId="200" priority="1013" stopIfTrue="1">
      <formula>#REF!="Sim"</formula>
    </cfRule>
  </conditionalFormatting>
  <conditionalFormatting sqref="B153:B177 B254:B269 B320 B271:B317 B322 B324">
    <cfRule type="expression" dxfId="199" priority="1023" stopIfTrue="1">
      <formula>#REF!="Sim"</formula>
    </cfRule>
  </conditionalFormatting>
  <conditionalFormatting sqref="G74 G272 G308:G309 G314:G317 G311:G312">
    <cfRule type="expression" dxfId="198" priority="1027">
      <formula>#REF!="Sim"</formula>
    </cfRule>
  </conditionalFormatting>
  <conditionalFormatting sqref="G42">
    <cfRule type="expression" dxfId="196" priority="1040">
      <formula>#REF!="Sim"</formula>
    </cfRule>
  </conditionalFormatting>
  <conditionalFormatting sqref="G39:G40">
    <cfRule type="expression" dxfId="195" priority="1041">
      <formula>#REF!="Sim"</formula>
    </cfRule>
  </conditionalFormatting>
  <conditionalFormatting sqref="G43 G141:G143">
    <cfRule type="expression" dxfId="194" priority="1042">
      <formula>#REF!="Sim"</formula>
    </cfRule>
  </conditionalFormatting>
  <conditionalFormatting sqref="G44">
    <cfRule type="expression" dxfId="193" priority="1044">
      <formula>#REF!="Sim"</formula>
    </cfRule>
  </conditionalFormatting>
  <conditionalFormatting sqref="G10:G14">
    <cfRule type="expression" dxfId="192" priority="1047">
      <formula>#REF!="Sim"</formula>
    </cfRule>
  </conditionalFormatting>
  <conditionalFormatting sqref="G96:G117 O111:O114 O122">
    <cfRule type="expression" dxfId="190" priority="1078">
      <formula>#REF!="Sim"</formula>
    </cfRule>
  </conditionalFormatting>
  <conditionalFormatting sqref="G118:G121">
    <cfRule type="expression" dxfId="189" priority="1080">
      <formula>#REF!="Sim"</formula>
    </cfRule>
  </conditionalFormatting>
  <conditionalFormatting sqref="G122 G124:G127">
    <cfRule type="expression" dxfId="188" priority="1083">
      <formula>#REF!="Sim"</formula>
    </cfRule>
  </conditionalFormatting>
  <conditionalFormatting sqref="G128:G143">
    <cfRule type="expression" dxfId="187" priority="1084">
      <formula>#REF!="Sim"</formula>
    </cfRule>
    <cfRule type="expression" dxfId="186" priority="1085">
      <formula>#REF!="Item do PAA com execução iniciada"</formula>
    </cfRule>
    <cfRule type="expression" dxfId="185" priority="1086">
      <formula>#REF!="Item do PAA completamente executado"</formula>
    </cfRule>
    <cfRule type="expression" dxfId="184" priority="1087">
      <formula>#REF!="Item do PAA com execução interrompida"</formula>
    </cfRule>
    <cfRule type="expression" dxfId="183" priority="1088">
      <formula>#REF!="Item do PAA sem execução"</formula>
    </cfRule>
  </conditionalFormatting>
  <conditionalFormatting sqref="B274 B276 B278 B280 B282 B284 B286 B288 B290 B292 B294 B296 B298 B300 B302 B304 B306">
    <cfRule type="expression" dxfId="182" priority="215" stopIfTrue="1">
      <formula>#REF!="Item do PAA com execução iniciada"</formula>
    </cfRule>
  </conditionalFormatting>
  <conditionalFormatting sqref="B274 B276 B278 B280 B282 B284 B286 B288 B290 B292 B294 B296 B298 B300 B302 B304 B306">
    <cfRule type="expression" dxfId="181" priority="216" stopIfTrue="1">
      <formula>#REF!="Item do PAA completamente executado"</formula>
    </cfRule>
  </conditionalFormatting>
  <conditionalFormatting sqref="B274 B276 B278 B280 B282 B284 B286 B288 B290 B292 B294 B296 B298 B300 B302 B304 B306">
    <cfRule type="expression" dxfId="180" priority="217" stopIfTrue="1">
      <formula>#REF!="Item do PAA com execução interrompida"</formula>
    </cfRule>
  </conditionalFormatting>
  <conditionalFormatting sqref="B274 B276 B278 B280 B282 B284 B286 B288 B290 B292 B294 B296 B298 B300 B302 B304 B306">
    <cfRule type="expression" dxfId="179" priority="218" stopIfTrue="1">
      <formula>#REF!="Item do PAA sem execução"</formula>
    </cfRule>
  </conditionalFormatting>
  <conditionalFormatting sqref="G33">
    <cfRule type="expression" dxfId="178" priority="210">
      <formula>V33="Sim"</formula>
    </cfRule>
  </conditionalFormatting>
  <conditionalFormatting sqref="G33">
    <cfRule type="expression" dxfId="177" priority="211">
      <formula>#REF!="Item do PAA com execução iniciada"</formula>
    </cfRule>
  </conditionalFormatting>
  <conditionalFormatting sqref="G33">
    <cfRule type="expression" dxfId="176" priority="212">
      <formula>#REF!="Item do PAA completamente executado"</formula>
    </cfRule>
  </conditionalFormatting>
  <conditionalFormatting sqref="G33">
    <cfRule type="expression" dxfId="175" priority="213">
      <formula>#REF!="Item do PAA com execução interrompida"</formula>
    </cfRule>
  </conditionalFormatting>
  <conditionalFormatting sqref="G33">
    <cfRule type="expression" dxfId="174" priority="214">
      <formula>#REF!="Item do PAA sem execução"</formula>
    </cfRule>
  </conditionalFormatting>
  <conditionalFormatting sqref="B178:B182">
    <cfRule type="expression" dxfId="173" priority="205" stopIfTrue="1">
      <formula>#REF!="Item do PAA com execução iniciada"</formula>
    </cfRule>
  </conditionalFormatting>
  <conditionalFormatting sqref="B178:B182">
    <cfRule type="expression" dxfId="172" priority="206" stopIfTrue="1">
      <formula>#REF!="Item do PAA completamente executado"</formula>
    </cfRule>
  </conditionalFormatting>
  <conditionalFormatting sqref="B178:B182">
    <cfRule type="expression" dxfId="171" priority="207" stopIfTrue="1">
      <formula>#REF!="Item do PAA com execução interrompida"</formula>
    </cfRule>
  </conditionalFormatting>
  <conditionalFormatting sqref="B178:B182">
    <cfRule type="expression" dxfId="170" priority="208" stopIfTrue="1">
      <formula>#REF!="Item do PAA sem execução"</formula>
    </cfRule>
  </conditionalFormatting>
  <conditionalFormatting sqref="B178:B182">
    <cfRule type="expression" dxfId="169" priority="209" stopIfTrue="1">
      <formula>#REF!="Sim"</formula>
    </cfRule>
  </conditionalFormatting>
  <conditionalFormatting sqref="B183">
    <cfRule type="expression" dxfId="168" priority="200" stopIfTrue="1">
      <formula>#REF!="Item do PAA com execução iniciada"</formula>
    </cfRule>
  </conditionalFormatting>
  <conditionalFormatting sqref="B183">
    <cfRule type="expression" dxfId="167" priority="201" stopIfTrue="1">
      <formula>#REF!="Item do PAA completamente executado"</formula>
    </cfRule>
  </conditionalFormatting>
  <conditionalFormatting sqref="B183">
    <cfRule type="expression" dxfId="166" priority="202" stopIfTrue="1">
      <formula>#REF!="Item do PAA com execução interrompida"</formula>
    </cfRule>
  </conditionalFormatting>
  <conditionalFormatting sqref="B183">
    <cfRule type="expression" dxfId="165" priority="203" stopIfTrue="1">
      <formula>#REF!="Item do PAA sem execução"</formula>
    </cfRule>
  </conditionalFormatting>
  <conditionalFormatting sqref="B183">
    <cfRule type="expression" dxfId="164" priority="204" stopIfTrue="1">
      <formula>#REF!="Sim"</formula>
    </cfRule>
  </conditionalFormatting>
  <conditionalFormatting sqref="G250:G252">
    <cfRule type="expression" dxfId="162" priority="194" stopIfTrue="1">
      <formula>V250="Sim"</formula>
    </cfRule>
  </conditionalFormatting>
  <conditionalFormatting sqref="G250:G252">
    <cfRule type="expression" dxfId="161" priority="195" stopIfTrue="1">
      <formula>#REF!="Item do PAA com execução iniciada"</formula>
    </cfRule>
  </conditionalFormatting>
  <conditionalFormatting sqref="G250:G252">
    <cfRule type="expression" dxfId="160" priority="196" stopIfTrue="1">
      <formula>#REF!="Item do PAA completamente executado"</formula>
    </cfRule>
  </conditionalFormatting>
  <conditionalFormatting sqref="G250:G252">
    <cfRule type="expression" dxfId="159" priority="197" stopIfTrue="1">
      <formula>#REF!="Item do PAA com execução interrompida"</formula>
    </cfRule>
  </conditionalFormatting>
  <conditionalFormatting sqref="G250:G252">
    <cfRule type="expression" dxfId="158" priority="198" stopIfTrue="1">
      <formula>#REF!="Item do PAA sem execução"</formula>
    </cfRule>
  </conditionalFormatting>
  <conditionalFormatting sqref="G313">
    <cfRule type="expression" dxfId="157" priority="189">
      <formula>#REF!="Item do PAA com execução iniciada"</formula>
    </cfRule>
  </conditionalFormatting>
  <conditionalFormatting sqref="G313">
    <cfRule type="expression" dxfId="156" priority="190">
      <formula>#REF!="Item do PAA completamente executado"</formula>
    </cfRule>
  </conditionalFormatting>
  <conditionalFormatting sqref="G313">
    <cfRule type="expression" dxfId="155" priority="191">
      <formula>#REF!="Item do PAA com execução interrompida"</formula>
    </cfRule>
  </conditionalFormatting>
  <conditionalFormatting sqref="G313">
    <cfRule type="expression" dxfId="154" priority="192">
      <formula>#REF!="Item do PAA sem execução"</formula>
    </cfRule>
  </conditionalFormatting>
  <conditionalFormatting sqref="G313">
    <cfRule type="expression" dxfId="153" priority="193">
      <formula>#REF!="Sim"</formula>
    </cfRule>
  </conditionalFormatting>
  <conditionalFormatting sqref="G318">
    <cfRule type="expression" dxfId="152" priority="183">
      <formula>#REF!="Item do PAA com execução iniciada"</formula>
    </cfRule>
  </conditionalFormatting>
  <conditionalFormatting sqref="G318">
    <cfRule type="expression" dxfId="151" priority="184">
      <formula>#REF!="Item do PAA completamente executado"</formula>
    </cfRule>
  </conditionalFormatting>
  <conditionalFormatting sqref="G318">
    <cfRule type="expression" dxfId="150" priority="185">
      <formula>#REF!="Item do PAA com execução interrompida"</formula>
    </cfRule>
  </conditionalFormatting>
  <conditionalFormatting sqref="G318">
    <cfRule type="expression" dxfId="149" priority="186">
      <formula>#REF!="Item do PAA sem execução"</formula>
    </cfRule>
  </conditionalFormatting>
  <conditionalFormatting sqref="B318">
    <cfRule type="expression" dxfId="148" priority="179" stopIfTrue="1">
      <formula>#REF!="Item do PAA com execução iniciada"</formula>
    </cfRule>
  </conditionalFormatting>
  <conditionalFormatting sqref="B318">
    <cfRule type="expression" dxfId="147" priority="180" stopIfTrue="1">
      <formula>#REF!="Item do PAA completamente executado"</formula>
    </cfRule>
  </conditionalFormatting>
  <conditionalFormatting sqref="B318">
    <cfRule type="expression" dxfId="146" priority="181" stopIfTrue="1">
      <formula>#REF!="Item do PAA com execução interrompida"</formula>
    </cfRule>
  </conditionalFormatting>
  <conditionalFormatting sqref="B318">
    <cfRule type="expression" dxfId="145" priority="182" stopIfTrue="1">
      <formula>#REF!="Item do PAA sem execução"</formula>
    </cfRule>
  </conditionalFormatting>
  <conditionalFormatting sqref="B318">
    <cfRule type="expression" dxfId="144" priority="187" stopIfTrue="1">
      <formula>#REF!="Sim"</formula>
    </cfRule>
  </conditionalFormatting>
  <conditionalFormatting sqref="G318">
    <cfRule type="expression" dxfId="143" priority="188">
      <formula>#REF!="Sim"</formula>
    </cfRule>
  </conditionalFormatting>
  <conditionalFormatting sqref="B319 B321 B323">
    <cfRule type="expression" dxfId="142" priority="169" stopIfTrue="1">
      <formula>#REF!="Item do PAA com execução iniciada"</formula>
    </cfRule>
  </conditionalFormatting>
  <conditionalFormatting sqref="B319 B321 B323">
    <cfRule type="expression" dxfId="141" priority="170" stopIfTrue="1">
      <formula>#REF!="Item do PAA completamente executado"</formula>
    </cfRule>
  </conditionalFormatting>
  <conditionalFormatting sqref="B319 B321 B323">
    <cfRule type="expression" dxfId="140" priority="171" stopIfTrue="1">
      <formula>#REF!="Item do PAA com execução interrompida"</formula>
    </cfRule>
  </conditionalFormatting>
  <conditionalFormatting sqref="B319 B321 B323">
    <cfRule type="expression" dxfId="139" priority="172" stopIfTrue="1">
      <formula>#REF!="Item do PAA sem execução"</formula>
    </cfRule>
  </conditionalFormatting>
  <conditionalFormatting sqref="B319 B321 B323">
    <cfRule type="expression" dxfId="138" priority="173" stopIfTrue="1">
      <formula>#REF!="Sim"</formula>
    </cfRule>
  </conditionalFormatting>
  <conditionalFormatting sqref="G319">
    <cfRule type="expression" dxfId="137" priority="164">
      <formula>V319="Sim"</formula>
    </cfRule>
  </conditionalFormatting>
  <conditionalFormatting sqref="G319">
    <cfRule type="expression" dxfId="136" priority="165">
      <formula>#REF!="Item do PAA com execução iniciada"</formula>
    </cfRule>
  </conditionalFormatting>
  <conditionalFormatting sqref="G319">
    <cfRule type="expression" dxfId="135" priority="166">
      <formula>#REF!="Item do PAA completamente executado"</formula>
    </cfRule>
  </conditionalFormatting>
  <conditionalFormatting sqref="G319">
    <cfRule type="expression" dxfId="134" priority="167">
      <formula>#REF!="Item do PAA com execução interrompida"</formula>
    </cfRule>
  </conditionalFormatting>
  <conditionalFormatting sqref="G319">
    <cfRule type="expression" dxfId="133" priority="168">
      <formula>#REF!="Item do PAA sem execução"</formula>
    </cfRule>
  </conditionalFormatting>
  <conditionalFormatting sqref="G320">
    <cfRule type="expression" dxfId="132" priority="159">
      <formula>V320="Sim"</formula>
    </cfRule>
  </conditionalFormatting>
  <conditionalFormatting sqref="G320">
    <cfRule type="expression" dxfId="131" priority="160">
      <formula>#REF!="Item do PAA com execução iniciada"</formula>
    </cfRule>
  </conditionalFormatting>
  <conditionalFormatting sqref="G320">
    <cfRule type="expression" dxfId="130" priority="161">
      <formula>#REF!="Item do PAA completamente executado"</formula>
    </cfRule>
  </conditionalFormatting>
  <conditionalFormatting sqref="G320">
    <cfRule type="expression" dxfId="129" priority="162">
      <formula>#REF!="Item do PAA com execução interrompida"</formula>
    </cfRule>
  </conditionalFormatting>
  <conditionalFormatting sqref="G320">
    <cfRule type="expression" dxfId="128" priority="163">
      <formula>#REF!="Item do PAA sem execução"</formula>
    </cfRule>
  </conditionalFormatting>
  <conditionalFormatting sqref="G15">
    <cfRule type="expression" dxfId="127" priority="154">
      <formula>V15="Sim"</formula>
    </cfRule>
  </conditionalFormatting>
  <conditionalFormatting sqref="G15">
    <cfRule type="expression" dxfId="126" priority="155">
      <formula>#REF!="Item do PAA com execução iniciada"</formula>
    </cfRule>
  </conditionalFormatting>
  <conditionalFormatting sqref="G15">
    <cfRule type="expression" dxfId="125" priority="156">
      <formula>#REF!="Item do PAA completamente executado"</formula>
    </cfRule>
  </conditionalFormatting>
  <conditionalFormatting sqref="G15">
    <cfRule type="expression" dxfId="124" priority="157">
      <formula>#REF!="Item do PAA com execução interrompida"</formula>
    </cfRule>
  </conditionalFormatting>
  <conditionalFormatting sqref="G15">
    <cfRule type="expression" dxfId="123" priority="158">
      <formula>#REF!="Item do PAA sem execução"</formula>
    </cfRule>
  </conditionalFormatting>
  <conditionalFormatting sqref="G9">
    <cfRule type="expression" dxfId="122" priority="149">
      <formula>V9="Sim"</formula>
    </cfRule>
  </conditionalFormatting>
  <conditionalFormatting sqref="G9">
    <cfRule type="expression" dxfId="121" priority="150">
      <formula>#REF!="Item do PAA com execução iniciada"</formula>
    </cfRule>
  </conditionalFormatting>
  <conditionalFormatting sqref="G9">
    <cfRule type="expression" dxfId="120" priority="151">
      <formula>#REF!="Item do PAA completamente executado"</formula>
    </cfRule>
  </conditionalFormatting>
  <conditionalFormatting sqref="G9">
    <cfRule type="expression" dxfId="119" priority="152">
      <formula>#REF!="Item do PAA com execução interrompida"</formula>
    </cfRule>
  </conditionalFormatting>
  <conditionalFormatting sqref="G9">
    <cfRule type="expression" dxfId="118" priority="153">
      <formula>#REF!="Item do PAA sem execução"</formula>
    </cfRule>
  </conditionalFormatting>
  <conditionalFormatting sqref="G28:G29">
    <cfRule type="expression" dxfId="117" priority="144">
      <formula>V28="Sim"</formula>
    </cfRule>
  </conditionalFormatting>
  <conditionalFormatting sqref="G28:G29">
    <cfRule type="expression" dxfId="116" priority="145">
      <formula>#REF!="Item do PAA com execução iniciada"</formula>
    </cfRule>
  </conditionalFormatting>
  <conditionalFormatting sqref="G28:G29">
    <cfRule type="expression" dxfId="115" priority="146">
      <formula>#REF!="Item do PAA completamente executado"</formula>
    </cfRule>
  </conditionalFormatting>
  <conditionalFormatting sqref="G28:G29">
    <cfRule type="expression" dxfId="114" priority="147">
      <formula>#REF!="Item do PAA com execução interrompida"</formula>
    </cfRule>
  </conditionalFormatting>
  <conditionalFormatting sqref="G28:G29">
    <cfRule type="expression" dxfId="113" priority="148">
      <formula>#REF!="Item do PAA sem execução"</formula>
    </cfRule>
  </conditionalFormatting>
  <conditionalFormatting sqref="G34">
    <cfRule type="expression" dxfId="112" priority="139">
      <formula>V34="Sim"</formula>
    </cfRule>
  </conditionalFormatting>
  <conditionalFormatting sqref="G34">
    <cfRule type="expression" dxfId="111" priority="140">
      <formula>#REF!="Item do PAA com execução iniciada"</formula>
    </cfRule>
  </conditionalFormatting>
  <conditionalFormatting sqref="G34">
    <cfRule type="expression" dxfId="110" priority="141">
      <formula>#REF!="Item do PAA completamente executado"</formula>
    </cfRule>
  </conditionalFormatting>
  <conditionalFormatting sqref="G34">
    <cfRule type="expression" dxfId="109" priority="142">
      <formula>#REF!="Item do PAA com execução interrompida"</formula>
    </cfRule>
  </conditionalFormatting>
  <conditionalFormatting sqref="G34">
    <cfRule type="expression" dxfId="108" priority="143">
      <formula>#REF!="Item do PAA sem execução"</formula>
    </cfRule>
  </conditionalFormatting>
  <conditionalFormatting sqref="G49">
    <cfRule type="expression" dxfId="107" priority="129">
      <formula>V49="Sim"</formula>
    </cfRule>
  </conditionalFormatting>
  <conditionalFormatting sqref="G49">
    <cfRule type="expression" dxfId="106" priority="130">
      <formula>#REF!="Item do PAA com execução iniciada"</formula>
    </cfRule>
  </conditionalFormatting>
  <conditionalFormatting sqref="G49">
    <cfRule type="expression" dxfId="105" priority="131">
      <formula>#REF!="Item do PAA completamente executado"</formula>
    </cfRule>
  </conditionalFormatting>
  <conditionalFormatting sqref="G49">
    <cfRule type="expression" dxfId="104" priority="132">
      <formula>#REF!="Item do PAA com execução interrompida"</formula>
    </cfRule>
  </conditionalFormatting>
  <conditionalFormatting sqref="G49">
    <cfRule type="expression" dxfId="103" priority="133">
      <formula>#REF!="Item do PAA sem execução"</formula>
    </cfRule>
  </conditionalFormatting>
  <conditionalFormatting sqref="G27">
    <cfRule type="expression" dxfId="102" priority="109">
      <formula>V27="Sim"</formula>
    </cfRule>
  </conditionalFormatting>
  <conditionalFormatting sqref="G27">
    <cfRule type="expression" dxfId="101" priority="110">
      <formula>#REF!="Item do PAA com execução iniciada"</formula>
    </cfRule>
  </conditionalFormatting>
  <conditionalFormatting sqref="G27">
    <cfRule type="expression" dxfId="100" priority="111">
      <formula>#REF!="Item do PAA completamente executado"</formula>
    </cfRule>
  </conditionalFormatting>
  <conditionalFormatting sqref="G27">
    <cfRule type="expression" dxfId="99" priority="112">
      <formula>#REF!="Item do PAA com execução interrompida"</formula>
    </cfRule>
  </conditionalFormatting>
  <conditionalFormatting sqref="G27">
    <cfRule type="expression" dxfId="98" priority="113">
      <formula>#REF!="Item do PAA sem execução"</formula>
    </cfRule>
  </conditionalFormatting>
  <conditionalFormatting sqref="G45">
    <cfRule type="expression" dxfId="97" priority="105" stopIfTrue="1">
      <formula>#REF!="Item do PAA com execução iniciada"</formula>
    </cfRule>
  </conditionalFormatting>
  <conditionalFormatting sqref="G45">
    <cfRule type="expression" dxfId="96" priority="106" stopIfTrue="1">
      <formula>#REF!="Item do PAA completamente executado"</formula>
    </cfRule>
  </conditionalFormatting>
  <conditionalFormatting sqref="G45">
    <cfRule type="expression" dxfId="95" priority="107" stopIfTrue="1">
      <formula>#REF!="Item do PAA com execução interrompida"</formula>
    </cfRule>
  </conditionalFormatting>
  <conditionalFormatting sqref="G45">
    <cfRule type="expression" dxfId="94" priority="108" stopIfTrue="1">
      <formula>#REF!="Item do PAA sem execução"</formula>
    </cfRule>
  </conditionalFormatting>
  <conditionalFormatting sqref="G45">
    <cfRule type="expression" dxfId="93" priority="104" stopIfTrue="1">
      <formula>#REF!="Sim"</formula>
    </cfRule>
  </conditionalFormatting>
  <conditionalFormatting sqref="G50">
    <cfRule type="expression" dxfId="91" priority="98">
      <formula>#REF!="Item do PAA com execução iniciada"</formula>
    </cfRule>
  </conditionalFormatting>
  <conditionalFormatting sqref="G50">
    <cfRule type="expression" dxfId="90" priority="99">
      <formula>#REF!="Item do PAA completamente executado"</formula>
    </cfRule>
  </conditionalFormatting>
  <conditionalFormatting sqref="G50">
    <cfRule type="expression" dxfId="89" priority="100">
      <formula>#REF!="Item do PAA com execução interrompida"</formula>
    </cfRule>
  </conditionalFormatting>
  <conditionalFormatting sqref="G50">
    <cfRule type="expression" dxfId="88" priority="101">
      <formula>#REF!="Item do PAA sem execução"</formula>
    </cfRule>
  </conditionalFormatting>
  <conditionalFormatting sqref="G50">
    <cfRule type="expression" dxfId="87" priority="102">
      <formula>#REF!="Sim"</formula>
    </cfRule>
  </conditionalFormatting>
  <conditionalFormatting sqref="G68:G69">
    <cfRule type="expression" dxfId="85" priority="82" stopIfTrue="1">
      <formula>#REF!="Item do PAA com execução iniciada"</formula>
    </cfRule>
  </conditionalFormatting>
  <conditionalFormatting sqref="G68:G69">
    <cfRule type="expression" dxfId="84" priority="83" stopIfTrue="1">
      <formula>#REF!="Item do PAA completamente executado"</formula>
    </cfRule>
  </conditionalFormatting>
  <conditionalFormatting sqref="G68:G69">
    <cfRule type="expression" dxfId="83" priority="84" stopIfTrue="1">
      <formula>#REF!="Item do PAA com execução interrompida"</formula>
    </cfRule>
  </conditionalFormatting>
  <conditionalFormatting sqref="G68:G69">
    <cfRule type="expression" dxfId="82" priority="85" stopIfTrue="1">
      <formula>#REF!="Item do PAA sem execução"</formula>
    </cfRule>
  </conditionalFormatting>
  <conditionalFormatting sqref="G68:G69">
    <cfRule type="expression" dxfId="81" priority="86" stopIfTrue="1">
      <formula>#REF!="Sim"</formula>
    </cfRule>
  </conditionalFormatting>
  <conditionalFormatting sqref="AA68:AA69">
    <cfRule type="cellIs" dxfId="80" priority="81" operator="equal">
      <formula>"ATRASADO"</formula>
    </cfRule>
  </conditionalFormatting>
  <conditionalFormatting sqref="G270">
    <cfRule type="expression" dxfId="77" priority="74" stopIfTrue="1">
      <formula>#REF!="Item do PAA com execução iniciada"</formula>
    </cfRule>
  </conditionalFormatting>
  <conditionalFormatting sqref="G270">
    <cfRule type="expression" dxfId="76" priority="75" stopIfTrue="1">
      <formula>#REF!="Item do PAA completamente executado"</formula>
    </cfRule>
  </conditionalFormatting>
  <conditionalFormatting sqref="G270">
    <cfRule type="expression" dxfId="75" priority="76" stopIfTrue="1">
      <formula>#REF!="Item do PAA com execução interrompida"</formula>
    </cfRule>
  </conditionalFormatting>
  <conditionalFormatting sqref="G270">
    <cfRule type="expression" dxfId="74" priority="77" stopIfTrue="1">
      <formula>#REF!="Item do PAA sem execução"</formula>
    </cfRule>
  </conditionalFormatting>
  <conditionalFormatting sqref="G270">
    <cfRule type="expression" dxfId="73" priority="78" stopIfTrue="1">
      <formula>#REF!="Sim"</formula>
    </cfRule>
  </conditionalFormatting>
  <conditionalFormatting sqref="B270">
    <cfRule type="expression" dxfId="72" priority="69" stopIfTrue="1">
      <formula>#REF!="Item do PAA com execução iniciada"</formula>
    </cfRule>
  </conditionalFormatting>
  <conditionalFormatting sqref="B270">
    <cfRule type="expression" dxfId="71" priority="70" stopIfTrue="1">
      <formula>#REF!="Item do PAA completamente executado"</formula>
    </cfRule>
  </conditionalFormatting>
  <conditionalFormatting sqref="B270">
    <cfRule type="expression" dxfId="70" priority="71" stopIfTrue="1">
      <formula>#REF!="Item do PAA com execução interrompida"</formula>
    </cfRule>
  </conditionalFormatting>
  <conditionalFormatting sqref="B270">
    <cfRule type="expression" dxfId="69" priority="72" stopIfTrue="1">
      <formula>#REF!="Item do PAA sem execução"</formula>
    </cfRule>
  </conditionalFormatting>
  <conditionalFormatting sqref="B270">
    <cfRule type="expression" dxfId="68" priority="73" stopIfTrue="1">
      <formula>#REF!="Sim"</formula>
    </cfRule>
  </conditionalFormatting>
  <conditionalFormatting sqref="G321:G322">
    <cfRule type="expression" dxfId="67" priority="68">
      <formula>V321="Sim"</formula>
    </cfRule>
  </conditionalFormatting>
  <conditionalFormatting sqref="G321:G322">
    <cfRule type="expression" dxfId="66" priority="64">
      <formula>#REF!="Item do PAA com execução iniciada"</formula>
    </cfRule>
  </conditionalFormatting>
  <conditionalFormatting sqref="G321:G322">
    <cfRule type="expression" dxfId="65" priority="65">
      <formula>#REF!="Item do PAA completamente executado"</formula>
    </cfRule>
  </conditionalFormatting>
  <conditionalFormatting sqref="G321:G322">
    <cfRule type="expression" dxfId="64" priority="66">
      <formula>#REF!="Item do PAA com execução interrompida"</formula>
    </cfRule>
  </conditionalFormatting>
  <conditionalFormatting sqref="G321:G322">
    <cfRule type="expression" dxfId="63" priority="67">
      <formula>#REF!="Item do PAA sem execução"</formula>
    </cfRule>
  </conditionalFormatting>
  <conditionalFormatting sqref="AA321:AA322">
    <cfRule type="cellIs" dxfId="62" priority="62" operator="equal">
      <formula>"ATRASADO"</formula>
    </cfRule>
  </conditionalFormatting>
  <conditionalFormatting sqref="AA323">
    <cfRule type="cellIs" dxfId="60" priority="61" operator="equal">
      <formula>"ATRASADO"</formula>
    </cfRule>
  </conditionalFormatting>
  <conditionalFormatting sqref="G324">
    <cfRule type="expression" dxfId="59" priority="56">
      <formula>V324="Sim"</formula>
    </cfRule>
  </conditionalFormatting>
  <conditionalFormatting sqref="G324">
    <cfRule type="expression" dxfId="58" priority="57">
      <formula>#REF!="Item do PAA com execução iniciada"</formula>
    </cfRule>
  </conditionalFormatting>
  <conditionalFormatting sqref="G324">
    <cfRule type="expression" dxfId="57" priority="58">
      <formula>#REF!="Item do PAA completamente executado"</formula>
    </cfRule>
  </conditionalFormatting>
  <conditionalFormatting sqref="G324">
    <cfRule type="expression" dxfId="56" priority="59">
      <formula>#REF!="Item do PAA com execução interrompida"</formula>
    </cfRule>
  </conditionalFormatting>
  <conditionalFormatting sqref="G324">
    <cfRule type="expression" dxfId="55" priority="60">
      <formula>#REF!="Item do PAA sem execução"</formula>
    </cfRule>
  </conditionalFormatting>
  <conditionalFormatting sqref="G41">
    <cfRule type="expression" dxfId="54" priority="51">
      <formula>#REF!="Item do PAA com execução iniciada"</formula>
    </cfRule>
  </conditionalFormatting>
  <conditionalFormatting sqref="G41">
    <cfRule type="expression" dxfId="53" priority="52">
      <formula>#REF!="Item do PAA completamente executado"</formula>
    </cfRule>
  </conditionalFormatting>
  <conditionalFormatting sqref="G41">
    <cfRule type="expression" dxfId="52" priority="53">
      <formula>#REF!="Item do PAA com execução interrompida"</formula>
    </cfRule>
  </conditionalFormatting>
  <conditionalFormatting sqref="G41">
    <cfRule type="expression" dxfId="51" priority="54">
      <formula>#REF!="Item do PAA sem execução"</formula>
    </cfRule>
  </conditionalFormatting>
  <conditionalFormatting sqref="G41">
    <cfRule type="expression" dxfId="50" priority="55">
      <formula>#REF!="Sim"</formula>
    </cfRule>
  </conditionalFormatting>
  <conditionalFormatting sqref="G144">
    <cfRule type="expression" dxfId="49" priority="46">
      <formula>#REF!="Item do PAA com execução iniciada"</formula>
    </cfRule>
  </conditionalFormatting>
  <conditionalFormatting sqref="G144">
    <cfRule type="expression" dxfId="48" priority="47">
      <formula>#REF!="Item do PAA completamente executado"</formula>
    </cfRule>
  </conditionalFormatting>
  <conditionalFormatting sqref="G144">
    <cfRule type="expression" dxfId="47" priority="48">
      <formula>#REF!="Item do PAA com execução interrompida"</formula>
    </cfRule>
  </conditionalFormatting>
  <conditionalFormatting sqref="G144">
    <cfRule type="expression" dxfId="46" priority="49">
      <formula>#REF!="Item do PAA sem execução"</formula>
    </cfRule>
  </conditionalFormatting>
  <conditionalFormatting sqref="G144">
    <cfRule type="expression" dxfId="45" priority="50">
      <formula>#REF!="Sim"</formula>
    </cfRule>
  </conditionalFormatting>
  <conditionalFormatting sqref="G145">
    <cfRule type="expression" dxfId="44" priority="41">
      <formula>#REF!="Item do PAA com execução iniciada"</formula>
    </cfRule>
  </conditionalFormatting>
  <conditionalFormatting sqref="G145">
    <cfRule type="expression" dxfId="43" priority="42">
      <formula>#REF!="Item do PAA completamente executado"</formula>
    </cfRule>
  </conditionalFormatting>
  <conditionalFormatting sqref="G145">
    <cfRule type="expression" dxfId="42" priority="43">
      <formula>#REF!="Item do PAA com execução interrompida"</formula>
    </cfRule>
  </conditionalFormatting>
  <conditionalFormatting sqref="G145">
    <cfRule type="expression" dxfId="41" priority="44">
      <formula>#REF!="Item do PAA sem execução"</formula>
    </cfRule>
  </conditionalFormatting>
  <conditionalFormatting sqref="G145">
    <cfRule type="expression" dxfId="40" priority="45">
      <formula>#REF!="Sim"</formula>
    </cfRule>
  </conditionalFormatting>
  <conditionalFormatting sqref="G310">
    <cfRule type="expression" dxfId="39" priority="36">
      <formula>#REF!="Item do PAA com execução iniciada"</formula>
    </cfRule>
  </conditionalFormatting>
  <conditionalFormatting sqref="G310">
    <cfRule type="expression" dxfId="38" priority="37">
      <formula>#REF!="Item do PAA completamente executado"</formula>
    </cfRule>
  </conditionalFormatting>
  <conditionalFormatting sqref="G310">
    <cfRule type="expression" dxfId="37" priority="38">
      <formula>#REF!="Item do PAA com execução interrompida"</formula>
    </cfRule>
  </conditionalFormatting>
  <conditionalFormatting sqref="G310">
    <cfRule type="expression" dxfId="36" priority="39">
      <formula>#REF!="Item do PAA sem execução"</formula>
    </cfRule>
  </conditionalFormatting>
  <conditionalFormatting sqref="G310">
    <cfRule type="expression" dxfId="35" priority="40">
      <formula>#REF!="Sim"</formula>
    </cfRule>
  </conditionalFormatting>
  <conditionalFormatting sqref="B213">
    <cfRule type="expression" dxfId="34" priority="31" stopIfTrue="1">
      <formula>#REF!="Item do PAA com execução iniciada"</formula>
    </cfRule>
  </conditionalFormatting>
  <conditionalFormatting sqref="B213">
    <cfRule type="expression" dxfId="33" priority="32" stopIfTrue="1">
      <formula>#REF!="Item do PAA completamente executado"</formula>
    </cfRule>
  </conditionalFormatting>
  <conditionalFormatting sqref="B213">
    <cfRule type="expression" dxfId="32" priority="33" stopIfTrue="1">
      <formula>#REF!="Item do PAA com execução interrompida"</formula>
    </cfRule>
  </conditionalFormatting>
  <conditionalFormatting sqref="B213">
    <cfRule type="expression" dxfId="31" priority="34" stopIfTrue="1">
      <formula>#REF!="Item do PAA sem execução"</formula>
    </cfRule>
  </conditionalFormatting>
  <conditionalFormatting sqref="B213">
    <cfRule type="expression" dxfId="30" priority="35" stopIfTrue="1">
      <formula>#REF!="Sim"</formula>
    </cfRule>
  </conditionalFormatting>
  <conditionalFormatting sqref="G253">
    <cfRule type="expression" dxfId="29" priority="26" stopIfTrue="1">
      <formula>W253="Sim"</formula>
    </cfRule>
  </conditionalFormatting>
  <conditionalFormatting sqref="G253">
    <cfRule type="expression" dxfId="28" priority="27" stopIfTrue="1">
      <formula>#REF!="Item do PAA com execução iniciada"</formula>
    </cfRule>
  </conditionalFormatting>
  <conditionalFormatting sqref="G253">
    <cfRule type="expression" dxfId="27" priority="28" stopIfTrue="1">
      <formula>#REF!="Item do PAA completamente executado"</formula>
    </cfRule>
  </conditionalFormatting>
  <conditionalFormatting sqref="G253">
    <cfRule type="expression" dxfId="26" priority="29" stopIfTrue="1">
      <formula>#REF!="Item do PAA com execução interrompida"</formula>
    </cfRule>
  </conditionalFormatting>
  <conditionalFormatting sqref="G253">
    <cfRule type="expression" dxfId="25" priority="30" stopIfTrue="1">
      <formula>#REF!="Item do PAA sem execução"</formula>
    </cfRule>
  </conditionalFormatting>
  <conditionalFormatting sqref="B214">
    <cfRule type="expression" dxfId="24" priority="21" stopIfTrue="1">
      <formula>#REF!="Item do PAA com execução iniciada"</formula>
    </cfRule>
  </conditionalFormatting>
  <conditionalFormatting sqref="B214">
    <cfRule type="expression" dxfId="23" priority="22" stopIfTrue="1">
      <formula>#REF!="Item do PAA completamente executado"</formula>
    </cfRule>
  </conditionalFormatting>
  <conditionalFormatting sqref="B214">
    <cfRule type="expression" dxfId="22" priority="23" stopIfTrue="1">
      <formula>#REF!="Item do PAA com execução interrompida"</formula>
    </cfRule>
  </conditionalFormatting>
  <conditionalFormatting sqref="B214">
    <cfRule type="expression" dxfId="21" priority="24" stopIfTrue="1">
      <formula>#REF!="Item do PAA sem execução"</formula>
    </cfRule>
  </conditionalFormatting>
  <conditionalFormatting sqref="B214">
    <cfRule type="expression" dxfId="20" priority="25" stopIfTrue="1">
      <formula>#REF!="Sim"</formula>
    </cfRule>
  </conditionalFormatting>
  <conditionalFormatting sqref="B184">
    <cfRule type="expression" dxfId="19" priority="16" stopIfTrue="1">
      <formula>#REF!="Item do PAA com execução iniciada"</formula>
    </cfRule>
  </conditionalFormatting>
  <conditionalFormatting sqref="B184">
    <cfRule type="expression" dxfId="18" priority="17" stopIfTrue="1">
      <formula>#REF!="Item do PAA completamente executado"</formula>
    </cfRule>
  </conditionalFormatting>
  <conditionalFormatting sqref="B184">
    <cfRule type="expression" dxfId="17" priority="18" stopIfTrue="1">
      <formula>#REF!="Item do PAA com execução interrompida"</formula>
    </cfRule>
  </conditionalFormatting>
  <conditionalFormatting sqref="B184">
    <cfRule type="expression" dxfId="16" priority="19" stopIfTrue="1">
      <formula>#REF!="Item do PAA sem execução"</formula>
    </cfRule>
  </conditionalFormatting>
  <conditionalFormatting sqref="B184">
    <cfRule type="expression" dxfId="15" priority="20" stopIfTrue="1">
      <formula>#REF!="Sim"</formula>
    </cfRule>
  </conditionalFormatting>
  <conditionalFormatting sqref="B215">
    <cfRule type="expression" dxfId="14" priority="11" stopIfTrue="1">
      <formula>#REF!="Item do PAA com execução iniciada"</formula>
    </cfRule>
  </conditionalFormatting>
  <conditionalFormatting sqref="B215">
    <cfRule type="expression" dxfId="13" priority="12" stopIfTrue="1">
      <formula>#REF!="Item do PAA completamente executado"</formula>
    </cfRule>
  </conditionalFormatting>
  <conditionalFormatting sqref="B215">
    <cfRule type="expression" dxfId="12" priority="13" stopIfTrue="1">
      <formula>#REF!="Item do PAA com execução interrompida"</formula>
    </cfRule>
  </conditionalFormatting>
  <conditionalFormatting sqref="B215">
    <cfRule type="expression" dxfId="11" priority="14" stopIfTrue="1">
      <formula>#REF!="Item do PAA sem execução"</formula>
    </cfRule>
  </conditionalFormatting>
  <conditionalFormatting sqref="B215">
    <cfRule type="expression" dxfId="10" priority="15" stopIfTrue="1">
      <formula>#REF!="Sim"</formula>
    </cfRule>
  </conditionalFormatting>
  <conditionalFormatting sqref="B216">
    <cfRule type="expression" dxfId="9" priority="6" stopIfTrue="1">
      <formula>#REF!="Item do PAA com execução iniciada"</formula>
    </cfRule>
  </conditionalFormatting>
  <conditionalFormatting sqref="B216">
    <cfRule type="expression" dxfId="8" priority="7" stopIfTrue="1">
      <formula>#REF!="Item do PAA completamente executado"</formula>
    </cfRule>
  </conditionalFormatting>
  <conditionalFormatting sqref="B216">
    <cfRule type="expression" dxfId="7" priority="8" stopIfTrue="1">
      <formula>#REF!="Item do PAA com execução interrompida"</formula>
    </cfRule>
  </conditionalFormatting>
  <conditionalFormatting sqref="B216">
    <cfRule type="expression" dxfId="6" priority="9" stopIfTrue="1">
      <formula>#REF!="Item do PAA sem execução"</formula>
    </cfRule>
  </conditionalFormatting>
  <conditionalFormatting sqref="B216">
    <cfRule type="expression" dxfId="5" priority="10" stopIfTrue="1">
      <formula>#REF!="Sim"</formula>
    </cfRule>
  </conditionalFormatting>
  <conditionalFormatting sqref="B185">
    <cfRule type="expression" dxfId="4" priority="1" stopIfTrue="1">
      <formula>#REF!="Item do PAA com execução iniciada"</formula>
    </cfRule>
  </conditionalFormatting>
  <conditionalFormatting sqref="B185">
    <cfRule type="expression" dxfId="3" priority="2" stopIfTrue="1">
      <formula>#REF!="Item do PAA completamente executado"</formula>
    </cfRule>
  </conditionalFormatting>
  <conditionalFormatting sqref="B185">
    <cfRule type="expression" dxfId="2" priority="3" stopIfTrue="1">
      <formula>#REF!="Item do PAA com execução interrompida"</formula>
    </cfRule>
  </conditionalFormatting>
  <conditionalFormatting sqref="B185">
    <cfRule type="expression" dxfId="1" priority="4" stopIfTrue="1">
      <formula>#REF!="Item do PAA sem execução"</formula>
    </cfRule>
  </conditionalFormatting>
  <conditionalFormatting sqref="B185">
    <cfRule type="expression" dxfId="0" priority="5" stopIfTrue="1">
      <formula>#REF!="Sim"</formula>
    </cfRule>
  </conditionalFormatting>
  <dataValidations count="3">
    <dataValidation operator="equal" allowBlank="1" showInputMessage="1" showErrorMessage="1" promptTitle="Valor orçamentário 2025" prompt=" " sqref="I129:I139">
      <formula1>0</formula1>
      <formula2>0</formula2>
    </dataValidation>
    <dataValidation operator="equal" allowBlank="1" showInputMessage="1" showErrorMessage="1" promptTitle="Valor estimado" prompt="Valor global da contratação e não o do orçamento do ano" sqref="I128 I140:I143 H128:H143">
      <formula1>0</formula1>
      <formula2>0</formula2>
    </dataValidation>
    <dataValidation type="list" allowBlank="1" showInputMessage="1" showErrorMessage="1" prompt="Abrangência - Selecione a abrangência da contratação compartilhada." sqref="O75:O110 O115:O121 O123:O146 O148:O155 O158:O161">
      <formula1>#REF!</formula1>
    </dataValidation>
  </dataValidations>
  <hyperlinks>
    <hyperlink ref="D328" r:id="rId1" location="section-0"/>
    <hyperlink ref="D331" r:id="rId2"/>
    <hyperlink ref="G327" r:id="rId3" location="section-0"/>
    <hyperlink ref="G330"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&amp;N&amp;R&amp;D</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prompt="Abrangência - Selecione a abrangência da contratação compartilhada.">
          <x14:formula1>
            <xm:f>Listas_Suspensas!$AB$2:$AB$4</xm:f>
          </x14:formula1>
          <xm:sqref>O51:O67 O70:O73</xm:sqref>
        </x14:dataValidation>
        <x14:dataValidation type="list" allowBlank="1" showInputMessage="1" showErrorMessage="1" prompt="Sigla da área">
          <x14:formula1>
            <xm:f>Listas_Suspensas!$B$2:$B$50</xm:f>
          </x14:formula1>
          <xm:sqref>C9:C324</xm:sqref>
        </x14:dataValidation>
        <x14:dataValidation type="list" allowBlank="1" showInputMessage="1" showErrorMessage="1" prompt="Mês para conclusão da contratação">
          <x14:formula1>
            <xm:f>Listas_Suspensas!$P$2:$P$13</xm:f>
          </x14:formula1>
          <xm:sqref>L9:L324</xm:sqref>
        </x14:dataValidation>
        <x14:dataValidation type="list" allowBlank="1" showInputMessage="1" showErrorMessage="1" prompt="Nível de prioridade - Selecione o nível de prioridade">
          <x14:formula1>
            <xm:f>Listas_Suspensas!$D$2:$D$4</xm:f>
          </x14:formula1>
          <xm:sqref>J9:J324</xm:sqref>
        </x14:dataValidation>
        <x14:dataValidation type="list" allowBlank="1" showInputMessage="1" showErrorMessage="1" prompt="Início da tramitação: selecione o mês de envio do e-PAD à DADM ou à DOF.">
          <x14:formula1>
            <xm:f>Listas_Suspensas!$N$2:$N$21</xm:f>
          </x14:formula1>
          <xm:sqref>K9:K324</xm:sqref>
        </x14:dataValidation>
        <x14:dataValidation type="list" allowBlank="1" showInputMessage="1" showErrorMessage="1">
          <x14:formula1>
            <xm:f>Listas_Suspensas!$D$8</xm:f>
          </x14:formula1>
          <xm:sqref>M9:M14 M16:M324</xm:sqref>
        </x14:dataValidation>
        <x14:dataValidation type="list" allowBlank="1" showInputMessage="1" showErrorMessage="1">
          <x14:formula1>
            <xm:f>Listas_Suspensas!$AB$2:$AB$4</xm:f>
          </x14:formula1>
          <xm:sqref>N10:N14 N16:N26 N30:N33 N46:N48 N51:N67 N35:N44 N70:N269 N271:N320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topLeftCell="I1" workbookViewId="0">
      <pane ySplit="1" topLeftCell="A2" activePane="bottomLeft" state="frozen"/>
      <selection pane="bottomLeft" activeCell="H5" sqref="H5"/>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5" t="s">
        <v>69</v>
      </c>
      <c r="B1" s="5" t="s">
        <v>70</v>
      </c>
      <c r="C1" s="6"/>
      <c r="D1" s="7" t="s">
        <v>71</v>
      </c>
      <c r="E1" s="6"/>
      <c r="F1" s="8" t="s">
        <v>72</v>
      </c>
      <c r="G1" s="6"/>
      <c r="H1" s="7" t="s">
        <v>73</v>
      </c>
      <c r="I1" s="6"/>
      <c r="J1" s="7" t="s">
        <v>74</v>
      </c>
      <c r="K1" s="6"/>
      <c r="L1" s="7" t="s">
        <v>75</v>
      </c>
      <c r="M1" s="6"/>
      <c r="N1" s="7" t="s">
        <v>76</v>
      </c>
      <c r="O1" s="6"/>
      <c r="P1" s="7" t="s">
        <v>77</v>
      </c>
      <c r="Q1" s="6"/>
      <c r="R1" s="7" t="s">
        <v>78</v>
      </c>
      <c r="S1" s="6"/>
      <c r="T1" s="7" t="s">
        <v>79</v>
      </c>
      <c r="U1" s="6"/>
      <c r="V1" s="7" t="s">
        <v>80</v>
      </c>
      <c r="W1" s="6"/>
      <c r="X1" s="7" t="s">
        <v>81</v>
      </c>
      <c r="Y1" s="6"/>
      <c r="Z1" s="7" t="s">
        <v>82</v>
      </c>
      <c r="AA1" s="6"/>
      <c r="AB1" s="7" t="s">
        <v>83</v>
      </c>
      <c r="AC1" s="9"/>
      <c r="AD1" s="7" t="s">
        <v>84</v>
      </c>
    </row>
    <row r="2" spans="1:30" ht="18" customHeight="1" x14ac:dyDescent="0.3">
      <c r="A2" s="10" t="s">
        <v>85</v>
      </c>
      <c r="B2" s="10" t="s">
        <v>8</v>
      </c>
      <c r="C2" s="9"/>
      <c r="D2" s="4" t="s">
        <v>9</v>
      </c>
      <c r="E2" s="9"/>
      <c r="F2" s="11" t="s">
        <v>86</v>
      </c>
      <c r="G2" s="12"/>
      <c r="H2" s="11" t="s">
        <v>18</v>
      </c>
      <c r="I2" s="9"/>
      <c r="J2" s="13" t="s">
        <v>9</v>
      </c>
      <c r="K2" s="9"/>
      <c r="L2" s="3">
        <v>45322</v>
      </c>
      <c r="M2" s="9"/>
      <c r="N2" s="3">
        <v>45443</v>
      </c>
      <c r="O2" s="9"/>
      <c r="P2" s="14">
        <v>45688</v>
      </c>
      <c r="Q2" s="9"/>
      <c r="R2" s="13" t="s">
        <v>28</v>
      </c>
      <c r="S2" s="9"/>
      <c r="T2" s="13" t="s">
        <v>87</v>
      </c>
      <c r="U2" s="9"/>
      <c r="V2" s="13" t="s">
        <v>88</v>
      </c>
      <c r="W2" s="9"/>
      <c r="X2" s="13" t="s">
        <v>89</v>
      </c>
      <c r="Y2" s="12"/>
      <c r="Z2" s="11" t="s">
        <v>90</v>
      </c>
      <c r="AA2" s="9"/>
      <c r="AB2" s="13" t="s">
        <v>91</v>
      </c>
      <c r="AC2" s="9"/>
      <c r="AD2" s="14">
        <v>45322</v>
      </c>
    </row>
    <row r="3" spans="1:30" ht="18" customHeight="1" x14ac:dyDescent="0.3">
      <c r="A3" s="10" t="s">
        <v>92</v>
      </c>
      <c r="B3" s="10" t="s">
        <v>13</v>
      </c>
      <c r="C3" s="9"/>
      <c r="D3" s="4" t="s">
        <v>26</v>
      </c>
      <c r="E3" s="9"/>
      <c r="F3" s="11" t="s">
        <v>93</v>
      </c>
      <c r="G3" s="12"/>
      <c r="H3" s="11" t="s">
        <v>67</v>
      </c>
      <c r="I3" s="9"/>
      <c r="J3" s="13" t="s">
        <v>26</v>
      </c>
      <c r="K3" s="9"/>
      <c r="L3" s="3">
        <v>45351</v>
      </c>
      <c r="M3" s="9"/>
      <c r="N3" s="3">
        <v>45473</v>
      </c>
      <c r="O3" s="9"/>
      <c r="P3" s="14">
        <v>45716</v>
      </c>
      <c r="Q3" s="9"/>
      <c r="R3" s="13" t="s">
        <v>94</v>
      </c>
      <c r="S3" s="9"/>
      <c r="T3" s="13" t="s">
        <v>95</v>
      </c>
      <c r="U3" s="9"/>
      <c r="V3" s="13" t="s">
        <v>15</v>
      </c>
      <c r="W3" s="9"/>
      <c r="X3" s="13" t="s">
        <v>96</v>
      </c>
      <c r="Y3" s="12"/>
      <c r="Z3" s="11" t="s">
        <v>97</v>
      </c>
      <c r="AA3" s="9"/>
      <c r="AB3" s="13" t="s">
        <v>98</v>
      </c>
      <c r="AC3" s="9"/>
      <c r="AD3" s="14">
        <v>45351</v>
      </c>
    </row>
    <row r="4" spans="1:30" ht="18" customHeight="1" x14ac:dyDescent="0.3">
      <c r="A4" s="10" t="s">
        <v>99</v>
      </c>
      <c r="B4" s="10" t="s">
        <v>88</v>
      </c>
      <c r="C4" s="9"/>
      <c r="D4" s="4" t="s">
        <v>19</v>
      </c>
      <c r="E4" s="9"/>
      <c r="F4" s="11" t="s">
        <v>100</v>
      </c>
      <c r="G4" s="12"/>
      <c r="H4" s="11" t="s">
        <v>647</v>
      </c>
      <c r="I4" s="9"/>
      <c r="J4" s="13" t="s">
        <v>19</v>
      </c>
      <c r="K4" s="9"/>
      <c r="L4" s="3">
        <v>45382</v>
      </c>
      <c r="M4" s="9"/>
      <c r="N4" s="3">
        <v>45504</v>
      </c>
      <c r="O4" s="9"/>
      <c r="P4" s="14">
        <v>45747</v>
      </c>
      <c r="Q4" s="9"/>
      <c r="R4" s="9"/>
      <c r="S4" s="9"/>
      <c r="T4" s="13" t="s">
        <v>94</v>
      </c>
      <c r="U4" s="9"/>
      <c r="V4" s="9"/>
      <c r="W4" s="9"/>
      <c r="X4" s="13" t="s">
        <v>94</v>
      </c>
      <c r="Y4" s="12"/>
      <c r="Z4" s="11" t="s">
        <v>102</v>
      </c>
      <c r="AA4" s="9"/>
      <c r="AB4" s="13" t="s">
        <v>103</v>
      </c>
      <c r="AC4" s="9"/>
      <c r="AD4" s="14">
        <v>45382</v>
      </c>
    </row>
    <row r="5" spans="1:30" ht="18" customHeight="1" x14ac:dyDescent="0.3">
      <c r="A5" s="10" t="s">
        <v>104</v>
      </c>
      <c r="B5" s="10" t="s">
        <v>105</v>
      </c>
      <c r="C5" s="9"/>
      <c r="D5" s="9"/>
      <c r="E5" s="9"/>
      <c r="F5" s="11" t="s">
        <v>106</v>
      </c>
      <c r="G5" s="12"/>
      <c r="H5" s="11" t="s">
        <v>101</v>
      </c>
      <c r="I5" s="9"/>
      <c r="J5" s="9"/>
      <c r="K5" s="9"/>
      <c r="L5" s="3">
        <v>45412</v>
      </c>
      <c r="M5" s="9"/>
      <c r="N5" s="3">
        <v>45535</v>
      </c>
      <c r="O5" s="9"/>
      <c r="P5" s="14">
        <v>45777</v>
      </c>
      <c r="Q5" s="9"/>
      <c r="R5" s="9"/>
      <c r="S5" s="9"/>
      <c r="T5" s="9"/>
      <c r="U5" s="9"/>
      <c r="V5" s="9"/>
      <c r="W5" s="9"/>
      <c r="X5" s="9"/>
      <c r="Y5" s="12"/>
      <c r="Z5" s="13" t="s">
        <v>108</v>
      </c>
      <c r="AA5" s="9"/>
      <c r="AB5" s="9"/>
      <c r="AC5" s="9"/>
      <c r="AD5" s="14">
        <v>45412</v>
      </c>
    </row>
    <row r="6" spans="1:30" ht="18" customHeight="1" x14ac:dyDescent="0.3">
      <c r="A6" s="10" t="s">
        <v>109</v>
      </c>
      <c r="B6" s="10" t="s">
        <v>20</v>
      </c>
      <c r="C6" s="9"/>
      <c r="D6" s="9"/>
      <c r="E6" s="9"/>
      <c r="F6" s="11" t="s">
        <v>110</v>
      </c>
      <c r="G6" s="12"/>
      <c r="H6" s="11" t="s">
        <v>107</v>
      </c>
      <c r="I6" s="9"/>
      <c r="J6" s="9"/>
      <c r="K6" s="9"/>
      <c r="L6" s="3">
        <v>45443</v>
      </c>
      <c r="M6" s="9"/>
      <c r="N6" s="3">
        <v>45565</v>
      </c>
      <c r="O6" s="9"/>
      <c r="P6" s="14">
        <v>45808</v>
      </c>
      <c r="Q6" s="9"/>
      <c r="R6" s="9"/>
      <c r="S6" s="9"/>
      <c r="T6" s="9"/>
      <c r="U6" s="9"/>
      <c r="V6" s="9"/>
      <c r="W6" s="9"/>
      <c r="X6" s="9"/>
      <c r="Y6" s="12"/>
      <c r="Z6" s="11" t="s">
        <v>112</v>
      </c>
      <c r="AA6" s="9"/>
      <c r="AB6" s="9"/>
      <c r="AC6" s="9"/>
      <c r="AD6" s="14">
        <v>45443</v>
      </c>
    </row>
    <row r="7" spans="1:30" ht="18" customHeight="1" x14ac:dyDescent="0.3">
      <c r="A7" s="10" t="s">
        <v>113</v>
      </c>
      <c r="B7" s="10" t="s">
        <v>114</v>
      </c>
      <c r="C7" s="9"/>
      <c r="D7" s="7" t="s">
        <v>28</v>
      </c>
      <c r="E7" s="9"/>
      <c r="F7" s="11" t="s">
        <v>115</v>
      </c>
      <c r="G7" s="12"/>
      <c r="H7" s="15" t="s">
        <v>111</v>
      </c>
      <c r="I7" s="9"/>
      <c r="J7" s="9"/>
      <c r="K7" s="9"/>
      <c r="L7" s="3">
        <v>45473</v>
      </c>
      <c r="M7" s="9"/>
      <c r="N7" s="3">
        <v>45596</v>
      </c>
      <c r="O7" s="9"/>
      <c r="P7" s="14">
        <v>45838</v>
      </c>
      <c r="Q7" s="9"/>
      <c r="R7" s="9"/>
      <c r="S7" s="9"/>
      <c r="T7" s="9"/>
      <c r="U7" s="9"/>
      <c r="V7" s="9"/>
      <c r="W7" s="9"/>
      <c r="X7" s="9"/>
      <c r="Y7" s="12"/>
      <c r="Z7" s="11"/>
      <c r="AA7" s="9"/>
      <c r="AB7" s="9"/>
      <c r="AC7" s="9"/>
      <c r="AD7" s="14">
        <v>45473</v>
      </c>
    </row>
    <row r="8" spans="1:30" ht="18" customHeight="1" x14ac:dyDescent="0.3">
      <c r="A8" s="10" t="s">
        <v>117</v>
      </c>
      <c r="B8" s="10" t="s">
        <v>118</v>
      </c>
      <c r="C8" s="9"/>
      <c r="D8" s="4" t="s">
        <v>28</v>
      </c>
      <c r="E8" s="9"/>
      <c r="F8" s="11" t="s">
        <v>119</v>
      </c>
      <c r="G8" s="12"/>
      <c r="H8" s="11" t="s">
        <v>116</v>
      </c>
      <c r="I8" s="9"/>
      <c r="J8" s="9"/>
      <c r="K8" s="9"/>
      <c r="L8" s="3">
        <v>45504</v>
      </c>
      <c r="M8" s="9"/>
      <c r="N8" s="3">
        <v>45626</v>
      </c>
      <c r="O8" s="9"/>
      <c r="P8" s="14">
        <v>45869</v>
      </c>
      <c r="Q8" s="9"/>
      <c r="R8" s="9"/>
      <c r="S8" s="9"/>
      <c r="T8" s="9"/>
      <c r="U8" s="9"/>
      <c r="V8" s="9"/>
      <c r="W8" s="9"/>
      <c r="X8" s="9"/>
      <c r="Y8" s="12"/>
      <c r="Z8" s="11"/>
      <c r="AA8" s="9"/>
      <c r="AB8" s="9"/>
      <c r="AC8" s="9"/>
      <c r="AD8" s="14">
        <v>45504</v>
      </c>
    </row>
    <row r="9" spans="1:30" ht="18" customHeight="1" x14ac:dyDescent="0.3">
      <c r="A9" s="10" t="s">
        <v>121</v>
      </c>
      <c r="B9" s="10" t="s">
        <v>15</v>
      </c>
      <c r="C9" s="9"/>
      <c r="D9" s="9"/>
      <c r="E9" s="9"/>
      <c r="F9" s="11" t="s">
        <v>122</v>
      </c>
      <c r="G9" s="12"/>
      <c r="H9" s="11" t="s">
        <v>120</v>
      </c>
      <c r="I9" s="9"/>
      <c r="J9" s="9"/>
      <c r="K9" s="9"/>
      <c r="L9" s="3">
        <v>45535</v>
      </c>
      <c r="M9" s="9"/>
      <c r="N9" s="3">
        <v>45657</v>
      </c>
      <c r="O9" s="9"/>
      <c r="P9" s="14">
        <v>45900</v>
      </c>
      <c r="Q9" s="9"/>
      <c r="R9" s="9"/>
      <c r="S9" s="9"/>
      <c r="T9" s="9"/>
      <c r="U9" s="9"/>
      <c r="V9" s="9"/>
      <c r="W9" s="9"/>
      <c r="X9" s="9"/>
      <c r="Y9" s="12"/>
      <c r="Z9" s="11"/>
      <c r="AA9" s="9"/>
      <c r="AB9" s="9"/>
      <c r="AC9" s="9"/>
      <c r="AD9" s="14">
        <v>45535</v>
      </c>
    </row>
    <row r="10" spans="1:30" ht="18" customHeight="1" x14ac:dyDescent="0.3">
      <c r="A10" s="10" t="s">
        <v>123</v>
      </c>
      <c r="B10" s="10" t="s">
        <v>124</v>
      </c>
      <c r="C10" s="9"/>
      <c r="D10" s="9"/>
      <c r="E10" s="9"/>
      <c r="F10" s="11"/>
      <c r="G10" s="12"/>
      <c r="H10" s="13" t="s">
        <v>14</v>
      </c>
      <c r="I10" s="9"/>
      <c r="J10" s="9"/>
      <c r="K10" s="9"/>
      <c r="L10" s="3">
        <v>45565</v>
      </c>
      <c r="M10" s="9"/>
      <c r="N10" s="3">
        <v>45688</v>
      </c>
      <c r="O10" s="9"/>
      <c r="P10" s="14">
        <v>45930</v>
      </c>
      <c r="Q10" s="9"/>
      <c r="R10" s="9"/>
      <c r="S10" s="9"/>
      <c r="T10" s="9"/>
      <c r="U10" s="9"/>
      <c r="V10" s="9"/>
      <c r="W10" s="9"/>
      <c r="X10" s="9"/>
      <c r="Y10" s="12"/>
      <c r="Z10" s="16"/>
      <c r="AA10" s="9"/>
      <c r="AB10" s="9"/>
      <c r="AC10" s="9"/>
      <c r="AD10" s="14"/>
    </row>
    <row r="11" spans="1:30" ht="18" customHeight="1" x14ac:dyDescent="0.3">
      <c r="A11" s="10" t="s">
        <v>125</v>
      </c>
      <c r="B11" s="10" t="s">
        <v>126</v>
      </c>
      <c r="C11" s="9"/>
      <c r="D11" s="9"/>
      <c r="E11" s="9"/>
      <c r="F11" s="11"/>
      <c r="G11" s="12"/>
      <c r="H11" s="11" t="s">
        <v>24</v>
      </c>
      <c r="I11" s="9"/>
      <c r="J11" s="9"/>
      <c r="K11" s="9"/>
      <c r="L11" s="3">
        <v>45596</v>
      </c>
      <c r="M11" s="9"/>
      <c r="N11" s="3">
        <v>45716</v>
      </c>
      <c r="O11" s="9"/>
      <c r="P11" s="14">
        <v>45961</v>
      </c>
      <c r="Q11" s="9"/>
      <c r="R11" s="9"/>
      <c r="S11" s="9"/>
      <c r="T11" s="9"/>
      <c r="U11" s="9"/>
      <c r="V11" s="9"/>
      <c r="W11" s="9"/>
      <c r="X11" s="9"/>
      <c r="Y11" s="12"/>
      <c r="Z11" s="16"/>
      <c r="AA11" s="9"/>
      <c r="AB11" s="9"/>
      <c r="AC11" s="9"/>
      <c r="AD11" s="14"/>
    </row>
    <row r="12" spans="1:30" ht="18" customHeight="1" x14ac:dyDescent="0.3">
      <c r="A12" s="10" t="s">
        <v>391</v>
      </c>
      <c r="B12" s="10" t="s">
        <v>392</v>
      </c>
      <c r="C12" s="9"/>
      <c r="D12" s="9"/>
      <c r="E12" s="9"/>
      <c r="F12" s="11"/>
      <c r="G12" s="12"/>
      <c r="H12" s="11" t="s">
        <v>17</v>
      </c>
      <c r="I12" s="9"/>
      <c r="J12" s="9"/>
      <c r="K12" s="9"/>
      <c r="L12" s="3">
        <v>45626</v>
      </c>
      <c r="M12" s="9"/>
      <c r="N12" s="3">
        <v>45747</v>
      </c>
      <c r="O12" s="9"/>
      <c r="P12" s="14">
        <v>45991</v>
      </c>
      <c r="Q12" s="9"/>
      <c r="R12" s="9"/>
      <c r="S12" s="9"/>
      <c r="T12" s="9"/>
      <c r="U12" s="9"/>
      <c r="V12" s="9"/>
      <c r="W12" s="9"/>
      <c r="X12" s="9"/>
      <c r="Y12" s="12"/>
      <c r="Z12" s="16"/>
      <c r="AA12" s="9"/>
      <c r="AB12" s="9"/>
      <c r="AC12" s="9"/>
      <c r="AD12" s="14"/>
    </row>
    <row r="13" spans="1:30" ht="18" customHeight="1" x14ac:dyDescent="0.3">
      <c r="A13" s="10" t="s">
        <v>128</v>
      </c>
      <c r="B13" s="10" t="s">
        <v>129</v>
      </c>
      <c r="C13" s="9"/>
      <c r="D13" s="9"/>
      <c r="E13" s="9"/>
      <c r="F13" s="11"/>
      <c r="G13" s="12"/>
      <c r="H13" s="11" t="s">
        <v>127</v>
      </c>
      <c r="I13" s="9"/>
      <c r="J13" s="9"/>
      <c r="K13" s="9"/>
      <c r="L13" s="3">
        <v>45657</v>
      </c>
      <c r="M13" s="9"/>
      <c r="N13" s="3">
        <v>45777</v>
      </c>
      <c r="O13" s="9"/>
      <c r="P13" s="14">
        <v>46022</v>
      </c>
      <c r="Q13" s="9"/>
      <c r="R13" s="9"/>
      <c r="S13" s="9"/>
      <c r="T13" s="9"/>
      <c r="U13" s="9"/>
      <c r="V13" s="9"/>
      <c r="W13" s="9"/>
      <c r="X13" s="9"/>
      <c r="Y13" s="12"/>
      <c r="Z13" s="16"/>
      <c r="AA13" s="9"/>
      <c r="AB13" s="9"/>
      <c r="AC13" s="9"/>
      <c r="AD13" s="14"/>
    </row>
    <row r="14" spans="1:30" ht="18" customHeight="1" x14ac:dyDescent="0.3">
      <c r="A14" s="10" t="s">
        <v>130</v>
      </c>
      <c r="B14" s="10" t="s">
        <v>131</v>
      </c>
      <c r="C14" s="9"/>
      <c r="D14" s="9"/>
      <c r="E14" s="9"/>
      <c r="F14" s="11" t="s">
        <v>132</v>
      </c>
      <c r="G14" s="12"/>
      <c r="H14" s="11" t="s">
        <v>23</v>
      </c>
      <c r="I14" s="9"/>
      <c r="J14" s="9"/>
      <c r="K14" s="9"/>
      <c r="L14" s="3">
        <v>45688</v>
      </c>
      <c r="M14" s="9"/>
      <c r="N14" s="3">
        <v>45808</v>
      </c>
      <c r="O14" s="9"/>
      <c r="P14" s="9"/>
      <c r="Q14" s="9"/>
      <c r="R14" s="9"/>
      <c r="S14" s="9"/>
      <c r="T14" s="9"/>
      <c r="U14" s="9"/>
      <c r="V14" s="9"/>
      <c r="W14" s="9"/>
      <c r="X14" s="9"/>
      <c r="Y14" s="12"/>
      <c r="Z14" s="9"/>
      <c r="AA14" s="9"/>
      <c r="AB14" s="9"/>
      <c r="AC14" s="9"/>
      <c r="AD14" s="14">
        <v>45565</v>
      </c>
    </row>
    <row r="15" spans="1:30" ht="18" customHeight="1" x14ac:dyDescent="0.3">
      <c r="A15" s="10" t="s">
        <v>133</v>
      </c>
      <c r="B15" s="10" t="s">
        <v>134</v>
      </c>
      <c r="C15" s="9"/>
      <c r="D15" s="9"/>
      <c r="E15" s="9"/>
      <c r="F15" s="11" t="s">
        <v>135</v>
      </c>
      <c r="G15" s="12"/>
      <c r="H15" s="11"/>
      <c r="I15" s="9"/>
      <c r="J15" s="9"/>
      <c r="K15" s="9"/>
      <c r="L15" s="3">
        <v>45716</v>
      </c>
      <c r="M15" s="9"/>
      <c r="N15" s="3">
        <v>45838</v>
      </c>
      <c r="O15" s="9"/>
      <c r="P15" s="9"/>
      <c r="Q15" s="9"/>
      <c r="R15" s="9"/>
      <c r="S15" s="9"/>
      <c r="T15" s="9"/>
      <c r="U15" s="9"/>
      <c r="V15" s="9"/>
      <c r="W15" s="9"/>
      <c r="X15" s="9"/>
      <c r="Y15" s="12"/>
      <c r="Z15" s="17"/>
      <c r="AA15" s="9"/>
      <c r="AB15" s="9"/>
      <c r="AC15" s="9"/>
      <c r="AD15" s="14">
        <v>45596</v>
      </c>
    </row>
    <row r="16" spans="1:30" ht="18" customHeight="1" x14ac:dyDescent="0.3">
      <c r="A16" s="10" t="s">
        <v>136</v>
      </c>
      <c r="B16" s="10" t="s">
        <v>137</v>
      </c>
      <c r="C16" s="9"/>
      <c r="D16" s="9"/>
      <c r="E16" s="9"/>
      <c r="F16" s="11" t="s">
        <v>138</v>
      </c>
      <c r="G16" s="12"/>
      <c r="H16" s="11"/>
      <c r="I16" s="9"/>
      <c r="J16" s="9"/>
      <c r="K16" s="9"/>
      <c r="L16" s="3">
        <v>45747</v>
      </c>
      <c r="M16" s="9"/>
      <c r="N16" s="3">
        <v>45869</v>
      </c>
      <c r="O16" s="9"/>
      <c r="P16" s="9"/>
      <c r="Q16" s="9"/>
      <c r="R16" s="9"/>
      <c r="S16" s="9"/>
      <c r="T16" s="9"/>
      <c r="U16" s="9"/>
      <c r="V16" s="9"/>
      <c r="W16" s="9"/>
      <c r="X16" s="9"/>
      <c r="Y16" s="12"/>
      <c r="Z16" s="9"/>
      <c r="AA16" s="9"/>
      <c r="AB16" s="9"/>
      <c r="AC16" s="9"/>
      <c r="AD16" s="14">
        <v>45626</v>
      </c>
    </row>
    <row r="17" spans="1:30" ht="18" customHeight="1" x14ac:dyDescent="0.3">
      <c r="A17" s="10" t="s">
        <v>139</v>
      </c>
      <c r="B17" s="10" t="s">
        <v>140</v>
      </c>
      <c r="C17" s="9"/>
      <c r="D17" s="9"/>
      <c r="E17" s="9"/>
      <c r="F17" s="11" t="s">
        <v>141</v>
      </c>
      <c r="G17" s="12"/>
      <c r="H17" s="2"/>
      <c r="I17" s="9"/>
      <c r="J17" s="9"/>
      <c r="K17" s="9"/>
      <c r="L17" s="3">
        <v>45777</v>
      </c>
      <c r="M17" s="9"/>
      <c r="N17" s="3">
        <v>45900</v>
      </c>
      <c r="O17" s="9"/>
      <c r="P17" s="9"/>
      <c r="Q17" s="9"/>
      <c r="R17" s="9"/>
      <c r="S17" s="9"/>
      <c r="T17" s="9"/>
      <c r="U17" s="9"/>
      <c r="V17" s="9"/>
      <c r="W17" s="9"/>
      <c r="X17" s="9"/>
      <c r="Y17" s="12"/>
      <c r="Z17" s="9"/>
      <c r="AA17" s="9"/>
      <c r="AB17" s="9"/>
      <c r="AC17" s="9"/>
      <c r="AD17" s="14">
        <v>45657</v>
      </c>
    </row>
    <row r="18" spans="1:30" ht="18" customHeight="1" x14ac:dyDescent="0.3">
      <c r="A18" s="10" t="s">
        <v>142</v>
      </c>
      <c r="B18" s="10" t="s">
        <v>143</v>
      </c>
      <c r="C18" s="9"/>
      <c r="D18" s="9"/>
      <c r="E18" s="9"/>
      <c r="F18" s="11" t="s">
        <v>144</v>
      </c>
      <c r="G18" s="12"/>
      <c r="H18" s="18"/>
      <c r="I18" s="9"/>
      <c r="J18" s="9"/>
      <c r="K18" s="9"/>
      <c r="L18" s="3">
        <v>45808</v>
      </c>
      <c r="M18" s="9"/>
      <c r="N18" s="3">
        <v>45930</v>
      </c>
      <c r="O18" s="9"/>
      <c r="P18" s="9"/>
      <c r="Q18" s="9"/>
      <c r="R18" s="9"/>
      <c r="S18" s="9"/>
      <c r="T18" s="9"/>
      <c r="U18" s="9"/>
      <c r="V18" s="9"/>
      <c r="W18" s="9"/>
      <c r="X18" s="9"/>
      <c r="Y18" s="12"/>
      <c r="Z18" s="9"/>
      <c r="AA18" s="9"/>
      <c r="AB18" s="9"/>
      <c r="AC18" s="9"/>
      <c r="AD18" s="14">
        <v>45688</v>
      </c>
    </row>
    <row r="19" spans="1:30" ht="18" customHeight="1" x14ac:dyDescent="0.3">
      <c r="A19" s="10" t="s">
        <v>145</v>
      </c>
      <c r="B19" s="10" t="s">
        <v>146</v>
      </c>
      <c r="C19" s="9"/>
      <c r="D19" s="9"/>
      <c r="E19" s="9"/>
      <c r="F19" s="11" t="s">
        <v>147</v>
      </c>
      <c r="G19" s="12"/>
      <c r="H19" s="18"/>
      <c r="I19" s="9"/>
      <c r="J19" s="9"/>
      <c r="K19" s="9"/>
      <c r="L19" s="3">
        <v>45838</v>
      </c>
      <c r="M19" s="9"/>
      <c r="N19" s="3">
        <v>45961</v>
      </c>
      <c r="O19" s="9"/>
      <c r="P19" s="9"/>
      <c r="Q19" s="9"/>
      <c r="R19" s="9"/>
      <c r="S19" s="9"/>
      <c r="T19" s="9"/>
      <c r="U19" s="9"/>
      <c r="V19" s="9"/>
      <c r="W19" s="9"/>
      <c r="X19" s="9"/>
      <c r="Y19" s="12"/>
      <c r="Z19" s="9"/>
      <c r="AA19" s="9"/>
      <c r="AB19" s="9"/>
      <c r="AC19" s="9"/>
      <c r="AD19" s="14">
        <v>45716</v>
      </c>
    </row>
    <row r="20" spans="1:30" ht="18" customHeight="1" x14ac:dyDescent="0.3">
      <c r="A20" s="10" t="s">
        <v>148</v>
      </c>
      <c r="B20" s="10" t="s">
        <v>149</v>
      </c>
      <c r="C20" s="9"/>
      <c r="D20" s="9"/>
      <c r="E20" s="9"/>
      <c r="F20" s="11" t="s">
        <v>150</v>
      </c>
      <c r="G20" s="12"/>
      <c r="H20" s="18"/>
      <c r="I20" s="9"/>
      <c r="J20" s="9"/>
      <c r="K20" s="9"/>
      <c r="L20" s="3">
        <v>45869</v>
      </c>
      <c r="M20" s="9"/>
      <c r="N20" s="3">
        <v>45991</v>
      </c>
      <c r="O20" s="9"/>
      <c r="P20" s="9"/>
      <c r="Q20" s="9"/>
      <c r="R20" s="9"/>
      <c r="S20" s="9"/>
      <c r="T20" s="9"/>
      <c r="U20" s="9"/>
      <c r="V20" s="9"/>
      <c r="W20" s="9"/>
      <c r="X20" s="9"/>
      <c r="Y20" s="12"/>
      <c r="Z20" s="9"/>
      <c r="AA20" s="9"/>
      <c r="AB20" s="9"/>
      <c r="AC20" s="9"/>
      <c r="AD20" s="14">
        <v>45747</v>
      </c>
    </row>
    <row r="21" spans="1:30" ht="18" customHeight="1" x14ac:dyDescent="0.3">
      <c r="A21" s="10" t="s">
        <v>151</v>
      </c>
      <c r="B21" s="10" t="s">
        <v>152</v>
      </c>
      <c r="C21" s="9"/>
      <c r="D21" s="9"/>
      <c r="E21" s="9"/>
      <c r="F21" s="11" t="s">
        <v>153</v>
      </c>
      <c r="G21" s="12"/>
      <c r="H21" s="18"/>
      <c r="I21" s="9"/>
      <c r="J21" s="9"/>
      <c r="K21" s="9"/>
      <c r="L21" s="3">
        <v>45900</v>
      </c>
      <c r="M21" s="9"/>
      <c r="N21" s="3">
        <v>46022</v>
      </c>
      <c r="O21" s="9"/>
      <c r="P21" s="9"/>
      <c r="Q21" s="9"/>
      <c r="R21" s="9"/>
      <c r="S21" s="9"/>
      <c r="T21" s="9"/>
      <c r="U21" s="9"/>
      <c r="V21" s="9"/>
      <c r="W21" s="9"/>
      <c r="X21" s="9"/>
      <c r="Y21" s="12"/>
      <c r="Z21" s="9"/>
      <c r="AA21" s="9"/>
      <c r="AB21" s="9"/>
      <c r="AC21" s="9"/>
      <c r="AD21" s="14">
        <v>45777</v>
      </c>
    </row>
    <row r="22" spans="1:30" ht="18" customHeight="1" x14ac:dyDescent="0.3">
      <c r="A22" s="10" t="s">
        <v>154</v>
      </c>
      <c r="B22" s="10" t="s">
        <v>155</v>
      </c>
      <c r="C22" s="9"/>
      <c r="D22" s="9"/>
      <c r="E22" s="9"/>
      <c r="F22" s="11" t="s">
        <v>156</v>
      </c>
      <c r="G22" s="12"/>
      <c r="H22" s="18"/>
      <c r="I22" s="9"/>
      <c r="J22" s="9"/>
      <c r="K22" s="9"/>
      <c r="L22" s="3">
        <v>45930</v>
      </c>
      <c r="M22" s="9"/>
      <c r="N22" s="9"/>
      <c r="O22" s="9"/>
      <c r="P22" s="9"/>
      <c r="Q22" s="9"/>
      <c r="R22" s="9"/>
      <c r="S22" s="9"/>
      <c r="T22" s="9"/>
      <c r="U22" s="9"/>
      <c r="V22" s="9"/>
      <c r="W22" s="9"/>
      <c r="X22" s="9"/>
      <c r="Y22" s="12"/>
      <c r="Z22" s="9"/>
      <c r="AA22" s="9"/>
      <c r="AB22" s="9"/>
      <c r="AC22" s="9"/>
      <c r="AD22" s="14">
        <v>45808</v>
      </c>
    </row>
    <row r="23" spans="1:30" ht="18" customHeight="1" x14ac:dyDescent="0.3">
      <c r="A23" s="10" t="s">
        <v>157</v>
      </c>
      <c r="B23" s="10" t="s">
        <v>60</v>
      </c>
      <c r="C23" s="9"/>
      <c r="D23" s="9"/>
      <c r="E23" s="9"/>
      <c r="F23" s="11" t="s">
        <v>158</v>
      </c>
      <c r="G23" s="12"/>
      <c r="H23" s="18"/>
      <c r="I23" s="9"/>
      <c r="J23" s="9"/>
      <c r="K23" s="9"/>
      <c r="L23" s="3">
        <v>45961</v>
      </c>
      <c r="M23" s="9"/>
      <c r="N23" s="9"/>
      <c r="O23" s="9"/>
      <c r="P23" s="9"/>
      <c r="Q23" s="9"/>
      <c r="R23" s="9"/>
      <c r="S23" s="9"/>
      <c r="T23" s="9"/>
      <c r="U23" s="9"/>
      <c r="V23" s="9"/>
      <c r="W23" s="9"/>
      <c r="X23" s="9"/>
      <c r="Y23" s="12"/>
      <c r="Z23" s="9"/>
      <c r="AA23" s="9"/>
      <c r="AB23" s="9"/>
      <c r="AC23" s="9"/>
      <c r="AD23" s="14">
        <v>45838</v>
      </c>
    </row>
    <row r="24" spans="1:30" ht="18" customHeight="1" x14ac:dyDescent="0.3">
      <c r="A24" s="10" t="s">
        <v>159</v>
      </c>
      <c r="B24" s="10" t="s">
        <v>61</v>
      </c>
      <c r="C24" s="9"/>
      <c r="D24" s="9"/>
      <c r="E24" s="9"/>
      <c r="F24" s="11" t="s">
        <v>160</v>
      </c>
      <c r="G24" s="12"/>
      <c r="H24" s="18"/>
      <c r="I24" s="9"/>
      <c r="J24" s="9"/>
      <c r="K24" s="9"/>
      <c r="L24" s="3">
        <v>45991</v>
      </c>
      <c r="M24" s="9"/>
      <c r="N24" s="9"/>
      <c r="O24" s="9"/>
      <c r="P24" s="9"/>
      <c r="Q24" s="9"/>
      <c r="R24" s="9"/>
      <c r="S24" s="9"/>
      <c r="T24" s="9"/>
      <c r="U24" s="9"/>
      <c r="V24" s="9"/>
      <c r="W24" s="9"/>
      <c r="X24" s="9"/>
      <c r="Y24" s="12"/>
      <c r="Z24" s="9"/>
      <c r="AA24" s="9"/>
      <c r="AB24" s="9"/>
      <c r="AC24" s="9"/>
      <c r="AD24" s="14">
        <v>45869</v>
      </c>
    </row>
    <row r="25" spans="1:30" ht="18" customHeight="1" x14ac:dyDescent="0.3">
      <c r="A25" s="10" t="s">
        <v>161</v>
      </c>
      <c r="B25" s="10" t="s">
        <v>62</v>
      </c>
      <c r="C25" s="9"/>
      <c r="D25" s="9"/>
      <c r="E25" s="9"/>
      <c r="F25" s="11" t="s">
        <v>162</v>
      </c>
      <c r="G25" s="12"/>
      <c r="H25" s="18"/>
      <c r="I25" s="9"/>
      <c r="J25" s="9"/>
      <c r="K25" s="9"/>
      <c r="L25" s="3">
        <v>46022</v>
      </c>
      <c r="M25" s="9"/>
      <c r="N25" s="9"/>
      <c r="O25" s="9"/>
      <c r="P25" s="9"/>
      <c r="Q25" s="9"/>
      <c r="R25" s="9"/>
      <c r="S25" s="9"/>
      <c r="T25" s="9"/>
      <c r="U25" s="9"/>
      <c r="V25" s="9"/>
      <c r="W25" s="9"/>
      <c r="X25" s="9"/>
      <c r="Y25" s="12"/>
      <c r="Z25" s="9"/>
      <c r="AA25" s="9"/>
      <c r="AB25" s="9"/>
      <c r="AC25" s="9"/>
      <c r="AD25" s="14">
        <v>45900</v>
      </c>
    </row>
    <row r="26" spans="1:30" ht="18" customHeight="1" x14ac:dyDescent="0.3">
      <c r="A26" s="10" t="s">
        <v>163</v>
      </c>
      <c r="B26" s="10" t="s">
        <v>164</v>
      </c>
      <c r="C26" s="9"/>
      <c r="D26" s="9"/>
      <c r="E26" s="9"/>
      <c r="F26" s="11" t="s">
        <v>165</v>
      </c>
      <c r="G26" s="12"/>
      <c r="H26" s="18"/>
      <c r="I26" s="9"/>
      <c r="J26" s="9"/>
      <c r="K26" s="9"/>
      <c r="L26" s="9"/>
      <c r="M26" s="9"/>
      <c r="N26" s="9"/>
      <c r="O26" s="9"/>
      <c r="P26" s="9"/>
      <c r="Q26" s="9"/>
      <c r="R26" s="9"/>
      <c r="S26" s="9"/>
      <c r="T26" s="9"/>
      <c r="U26" s="9"/>
      <c r="V26" s="9"/>
      <c r="W26" s="9"/>
      <c r="X26" s="9"/>
      <c r="Y26" s="12"/>
      <c r="Z26" s="9"/>
      <c r="AA26" s="9"/>
      <c r="AB26" s="9"/>
      <c r="AC26" s="9"/>
      <c r="AD26" s="14">
        <v>45930</v>
      </c>
    </row>
    <row r="27" spans="1:30" ht="18" customHeight="1" x14ac:dyDescent="0.3">
      <c r="A27" s="10" t="s">
        <v>166</v>
      </c>
      <c r="B27" s="10" t="s">
        <v>167</v>
      </c>
      <c r="C27" s="9"/>
      <c r="D27" s="9"/>
      <c r="E27" s="9"/>
      <c r="F27" s="11" t="s">
        <v>168</v>
      </c>
      <c r="G27" s="12"/>
      <c r="H27" s="18"/>
      <c r="I27" s="9"/>
      <c r="J27" s="9"/>
      <c r="K27" s="9"/>
      <c r="L27" s="9"/>
      <c r="M27" s="9"/>
      <c r="N27" s="9"/>
      <c r="O27" s="9"/>
      <c r="P27" s="9"/>
      <c r="Q27" s="9"/>
      <c r="R27" s="9"/>
      <c r="S27" s="9"/>
      <c r="T27" s="9"/>
      <c r="U27" s="9"/>
      <c r="V27" s="9"/>
      <c r="W27" s="9"/>
      <c r="X27" s="9"/>
      <c r="Y27" s="12"/>
      <c r="Z27" s="9"/>
      <c r="AA27" s="9"/>
      <c r="AB27" s="9"/>
      <c r="AC27" s="9"/>
      <c r="AD27" s="14">
        <v>45961</v>
      </c>
    </row>
    <row r="28" spans="1:30" ht="18" customHeight="1" x14ac:dyDescent="0.3">
      <c r="A28" s="10" t="s">
        <v>169</v>
      </c>
      <c r="B28" s="10" t="s">
        <v>170</v>
      </c>
      <c r="C28" s="9"/>
      <c r="D28" s="9"/>
      <c r="E28" s="9"/>
      <c r="F28" s="11" t="s">
        <v>171</v>
      </c>
      <c r="G28" s="12"/>
      <c r="H28" s="18"/>
      <c r="I28" s="9"/>
      <c r="J28" s="9"/>
      <c r="K28" s="9"/>
      <c r="L28" s="9"/>
      <c r="M28" s="9"/>
      <c r="N28" s="9"/>
      <c r="O28" s="9"/>
      <c r="P28" s="9"/>
      <c r="Q28" s="9"/>
      <c r="R28" s="9"/>
      <c r="S28" s="9"/>
      <c r="T28" s="9"/>
      <c r="U28" s="9"/>
      <c r="V28" s="9"/>
      <c r="W28" s="9"/>
      <c r="X28" s="9"/>
      <c r="Y28" s="12"/>
      <c r="Z28" s="9"/>
      <c r="AA28" s="9"/>
      <c r="AB28" s="9"/>
      <c r="AC28" s="9"/>
      <c r="AD28" s="9"/>
    </row>
    <row r="29" spans="1:30" ht="18" customHeight="1" x14ac:dyDescent="0.3">
      <c r="A29" s="10" t="s">
        <v>172</v>
      </c>
      <c r="B29" s="10" t="s">
        <v>173</v>
      </c>
      <c r="C29" s="9"/>
      <c r="D29" s="9"/>
      <c r="E29" s="9"/>
      <c r="F29" s="19" t="s">
        <v>174</v>
      </c>
      <c r="G29" s="12"/>
      <c r="H29" s="18"/>
      <c r="I29" s="9"/>
      <c r="J29" s="9"/>
      <c r="K29" s="9"/>
      <c r="L29" s="9"/>
      <c r="M29" s="9"/>
      <c r="N29" s="9"/>
      <c r="O29" s="9"/>
      <c r="P29" s="9"/>
      <c r="Q29" s="9"/>
      <c r="R29" s="9"/>
      <c r="S29" s="9"/>
      <c r="T29" s="9"/>
      <c r="U29" s="9"/>
      <c r="V29" s="9"/>
      <c r="W29" s="9"/>
      <c r="X29" s="9"/>
      <c r="Y29" s="12"/>
      <c r="Z29" s="9"/>
      <c r="AA29" s="9"/>
      <c r="AB29" s="9"/>
      <c r="AC29" s="9"/>
      <c r="AD29" s="9"/>
    </row>
    <row r="30" spans="1:30" ht="18" customHeight="1" x14ac:dyDescent="0.3">
      <c r="A30" s="10" t="s">
        <v>175</v>
      </c>
      <c r="B30" s="10" t="s">
        <v>21</v>
      </c>
      <c r="C30" s="9"/>
      <c r="D30" s="9"/>
      <c r="E30" s="9"/>
      <c r="F30" s="11" t="s">
        <v>176</v>
      </c>
      <c r="G30" s="12"/>
      <c r="H30" s="18"/>
      <c r="I30" s="9"/>
      <c r="J30" s="9"/>
      <c r="K30" s="9"/>
      <c r="L30" s="9"/>
      <c r="M30" s="9"/>
      <c r="N30" s="9"/>
      <c r="O30" s="9"/>
      <c r="P30" s="9"/>
      <c r="Q30" s="9"/>
      <c r="R30" s="9"/>
      <c r="S30" s="9"/>
      <c r="T30" s="9"/>
      <c r="U30" s="9"/>
      <c r="V30" s="9"/>
      <c r="W30" s="9"/>
      <c r="X30" s="9"/>
      <c r="Y30" s="12"/>
      <c r="Z30" s="9"/>
      <c r="AA30" s="9"/>
      <c r="AB30" s="9"/>
      <c r="AC30" s="9"/>
      <c r="AD30" s="9"/>
    </row>
    <row r="31" spans="1:30" ht="18" customHeight="1" x14ac:dyDescent="0.3">
      <c r="A31" s="10" t="s">
        <v>177</v>
      </c>
      <c r="B31" s="10" t="s">
        <v>29</v>
      </c>
      <c r="C31" s="9"/>
      <c r="D31" s="9"/>
      <c r="E31" s="9"/>
      <c r="F31" s="15" t="s">
        <v>178</v>
      </c>
      <c r="G31" s="20"/>
      <c r="H31" s="9"/>
      <c r="I31" s="9"/>
      <c r="J31" s="9"/>
      <c r="K31" s="9"/>
      <c r="L31" s="9"/>
      <c r="M31" s="9"/>
      <c r="N31" s="9"/>
      <c r="O31" s="9"/>
      <c r="P31" s="9"/>
      <c r="Q31" s="9"/>
      <c r="R31" s="9"/>
      <c r="S31" s="9"/>
      <c r="T31" s="9"/>
      <c r="U31" s="9"/>
      <c r="V31" s="9"/>
      <c r="W31" s="9"/>
      <c r="X31" s="9"/>
      <c r="Y31" s="20"/>
      <c r="Z31" s="9"/>
      <c r="AA31" s="9"/>
      <c r="AB31" s="9"/>
      <c r="AC31" s="9"/>
      <c r="AD31" s="9"/>
    </row>
    <row r="32" spans="1:30" ht="18" customHeight="1" x14ac:dyDescent="0.3">
      <c r="A32" s="10" t="s">
        <v>179</v>
      </c>
      <c r="B32" s="10" t="s">
        <v>27</v>
      </c>
      <c r="C32" s="9"/>
      <c r="D32" s="9"/>
      <c r="E32" s="9"/>
      <c r="F32" s="15" t="s">
        <v>180</v>
      </c>
      <c r="G32" s="9"/>
      <c r="H32" s="9"/>
      <c r="I32" s="9"/>
      <c r="J32" s="9"/>
      <c r="K32" s="9"/>
      <c r="L32" s="9"/>
      <c r="M32" s="9"/>
      <c r="N32" s="9"/>
      <c r="O32" s="9"/>
      <c r="P32" s="9"/>
      <c r="Q32" s="9"/>
      <c r="R32" s="9"/>
      <c r="S32" s="9"/>
      <c r="T32" s="9"/>
      <c r="U32" s="9"/>
      <c r="V32" s="9"/>
      <c r="W32" s="9"/>
      <c r="X32" s="9"/>
      <c r="Y32" s="9"/>
      <c r="Z32" s="9"/>
      <c r="AA32" s="9"/>
      <c r="AB32" s="9"/>
      <c r="AC32" s="9"/>
      <c r="AD32" s="9"/>
    </row>
    <row r="33" spans="1:30" ht="18" customHeight="1" x14ac:dyDescent="0.3">
      <c r="A33" s="10" t="s">
        <v>181</v>
      </c>
      <c r="B33" s="10" t="s">
        <v>65</v>
      </c>
      <c r="C33" s="9"/>
      <c r="D33" s="9"/>
      <c r="E33" s="9"/>
      <c r="F33" s="15"/>
      <c r="G33" s="9"/>
      <c r="H33" s="9"/>
      <c r="I33" s="9"/>
      <c r="J33" s="9"/>
      <c r="K33" s="9"/>
      <c r="L33" s="9"/>
      <c r="M33" s="9"/>
      <c r="N33" s="9"/>
      <c r="O33" s="9"/>
      <c r="P33" s="9"/>
      <c r="Q33" s="9"/>
      <c r="R33" s="9"/>
      <c r="S33" s="9"/>
      <c r="T33" s="9"/>
      <c r="U33" s="9"/>
      <c r="V33" s="9"/>
      <c r="W33" s="9"/>
      <c r="X33" s="9"/>
      <c r="Y33" s="9"/>
      <c r="Z33" s="9"/>
      <c r="AA33" s="9"/>
      <c r="AB33" s="9"/>
      <c r="AC33" s="9"/>
      <c r="AD33" s="9"/>
    </row>
    <row r="34" spans="1:30" ht="18" customHeight="1" x14ac:dyDescent="0.3">
      <c r="A34" s="10" t="s">
        <v>182</v>
      </c>
      <c r="B34" s="10" t="s">
        <v>30</v>
      </c>
      <c r="C34" s="9"/>
      <c r="D34" s="9"/>
      <c r="E34" s="9"/>
      <c r="F34" s="15"/>
      <c r="G34" s="9"/>
      <c r="H34" s="9"/>
      <c r="I34" s="9"/>
      <c r="J34" s="9"/>
      <c r="K34" s="9"/>
      <c r="L34" s="9"/>
      <c r="M34" s="9"/>
      <c r="N34" s="9"/>
      <c r="O34" s="9"/>
      <c r="P34" s="9"/>
      <c r="Q34" s="9"/>
      <c r="R34" s="9"/>
      <c r="S34" s="9"/>
      <c r="T34" s="9"/>
      <c r="U34" s="9"/>
      <c r="V34" s="9"/>
      <c r="W34" s="9"/>
      <c r="X34" s="9"/>
      <c r="Y34" s="9"/>
      <c r="Z34" s="9"/>
      <c r="AA34" s="9"/>
      <c r="AB34" s="9"/>
      <c r="AC34" s="9"/>
      <c r="AD34" s="9"/>
    </row>
    <row r="35" spans="1:30" ht="18" customHeight="1" x14ac:dyDescent="0.3">
      <c r="A35" s="10" t="s">
        <v>183</v>
      </c>
      <c r="B35" s="10" t="s">
        <v>59</v>
      </c>
      <c r="C35" s="9"/>
      <c r="D35" s="9"/>
      <c r="E35" s="9"/>
      <c r="F35" s="15"/>
      <c r="G35" s="9"/>
      <c r="H35" s="9"/>
      <c r="I35" s="9"/>
      <c r="J35" s="9"/>
      <c r="K35" s="9"/>
      <c r="L35" s="9"/>
      <c r="M35" s="9"/>
      <c r="N35" s="9"/>
      <c r="O35" s="9"/>
      <c r="P35" s="9"/>
      <c r="Q35" s="9"/>
      <c r="R35" s="9"/>
      <c r="S35" s="9"/>
      <c r="T35" s="9"/>
      <c r="U35" s="9"/>
      <c r="V35" s="9"/>
      <c r="W35" s="9"/>
      <c r="X35" s="9"/>
      <c r="Y35" s="9"/>
      <c r="Z35" s="9"/>
      <c r="AA35" s="9"/>
      <c r="AB35" s="9"/>
      <c r="AC35" s="9"/>
      <c r="AD35" s="9"/>
    </row>
    <row r="36" spans="1:30" ht="18" customHeight="1" x14ac:dyDescent="0.3">
      <c r="A36" s="10" t="s">
        <v>184</v>
      </c>
      <c r="B36" s="10" t="s">
        <v>185</v>
      </c>
      <c r="C36" s="9"/>
      <c r="D36" s="9"/>
      <c r="E36" s="9"/>
      <c r="F36" s="15"/>
      <c r="G36" s="9"/>
      <c r="H36" s="9"/>
      <c r="I36" s="9"/>
      <c r="J36" s="9"/>
      <c r="K36" s="9"/>
      <c r="L36" s="9"/>
      <c r="M36" s="9"/>
      <c r="N36" s="9"/>
      <c r="O36" s="9"/>
      <c r="P36" s="9"/>
      <c r="Q36" s="9"/>
      <c r="R36" s="9"/>
      <c r="S36" s="9"/>
      <c r="T36" s="9"/>
      <c r="U36" s="9"/>
      <c r="V36" s="9"/>
      <c r="W36" s="9"/>
      <c r="X36" s="9"/>
      <c r="Y36" s="9"/>
      <c r="Z36" s="9"/>
      <c r="AA36" s="9"/>
      <c r="AB36" s="9"/>
      <c r="AC36" s="9"/>
      <c r="AD36" s="9"/>
    </row>
    <row r="37" spans="1:30" ht="18" customHeight="1" x14ac:dyDescent="0.3">
      <c r="A37" s="10" t="s">
        <v>186</v>
      </c>
      <c r="B37" s="10" t="s">
        <v>187</v>
      </c>
      <c r="C37" s="9"/>
      <c r="D37" s="9"/>
      <c r="E37" s="9"/>
      <c r="F37" s="15"/>
      <c r="G37" s="9"/>
      <c r="H37" s="9"/>
      <c r="I37" s="9"/>
      <c r="J37" s="9"/>
      <c r="K37" s="9"/>
      <c r="L37" s="9"/>
      <c r="M37" s="9"/>
      <c r="N37" s="9"/>
      <c r="O37" s="9"/>
      <c r="P37" s="9"/>
      <c r="Q37" s="9"/>
      <c r="R37" s="9"/>
      <c r="S37" s="9"/>
      <c r="T37" s="9"/>
      <c r="U37" s="9"/>
      <c r="V37" s="9"/>
      <c r="W37" s="9"/>
      <c r="X37" s="9"/>
      <c r="Y37" s="9"/>
      <c r="Z37" s="9"/>
      <c r="AA37" s="9"/>
      <c r="AB37" s="9"/>
      <c r="AC37" s="9"/>
      <c r="AD37" s="9"/>
    </row>
    <row r="38" spans="1:30" ht="18" customHeight="1" x14ac:dyDescent="0.3">
      <c r="A38" s="10" t="s">
        <v>188</v>
      </c>
      <c r="B38" s="10" t="s">
        <v>68</v>
      </c>
      <c r="C38" s="9"/>
      <c r="D38" s="9"/>
      <c r="E38" s="9"/>
      <c r="F38" s="15"/>
      <c r="G38" s="9"/>
      <c r="H38" s="9"/>
      <c r="I38" s="9"/>
      <c r="J38" s="9"/>
      <c r="K38" s="9"/>
      <c r="L38" s="9"/>
      <c r="M38" s="9"/>
      <c r="N38" s="9"/>
      <c r="O38" s="9"/>
      <c r="P38" s="9"/>
      <c r="Q38" s="9"/>
      <c r="R38" s="9"/>
      <c r="S38" s="9"/>
      <c r="T38" s="9"/>
      <c r="U38" s="9"/>
      <c r="V38" s="9"/>
      <c r="W38" s="9"/>
      <c r="X38" s="9"/>
      <c r="Y38" s="9"/>
      <c r="Z38" s="9"/>
      <c r="AA38" s="9"/>
      <c r="AB38" s="9"/>
      <c r="AC38" s="9"/>
      <c r="AD38" s="9"/>
    </row>
    <row r="39" spans="1:30" ht="18" customHeight="1" x14ac:dyDescent="0.3">
      <c r="A39" s="10" t="s">
        <v>189</v>
      </c>
      <c r="B39" s="10" t="s">
        <v>63</v>
      </c>
      <c r="C39" s="9"/>
      <c r="D39" s="9"/>
      <c r="E39" s="9"/>
      <c r="F39" s="15"/>
      <c r="G39" s="9"/>
      <c r="H39" s="9"/>
      <c r="I39" s="9"/>
      <c r="J39" s="9"/>
      <c r="K39" s="9"/>
      <c r="L39" s="9"/>
      <c r="M39" s="9"/>
      <c r="N39" s="9"/>
      <c r="O39" s="9"/>
      <c r="P39" s="9"/>
      <c r="Q39" s="9"/>
      <c r="R39" s="9"/>
      <c r="S39" s="9"/>
      <c r="T39" s="9"/>
      <c r="U39" s="9"/>
      <c r="V39" s="9"/>
      <c r="W39" s="9"/>
      <c r="X39" s="9"/>
      <c r="Y39" s="9"/>
      <c r="Z39" s="9"/>
      <c r="AA39" s="9"/>
      <c r="AB39" s="9"/>
      <c r="AC39" s="9"/>
      <c r="AD39" s="9"/>
    </row>
    <row r="40" spans="1:30" ht="18" customHeight="1" x14ac:dyDescent="0.3">
      <c r="A40" s="10" t="s">
        <v>190</v>
      </c>
      <c r="B40" s="10" t="s">
        <v>64</v>
      </c>
      <c r="C40" s="9"/>
      <c r="D40" s="9"/>
      <c r="E40" s="9"/>
      <c r="F40" s="15"/>
      <c r="G40" s="9"/>
      <c r="H40" s="9"/>
      <c r="I40" s="9"/>
      <c r="J40" s="9"/>
      <c r="K40" s="9"/>
      <c r="L40" s="9"/>
      <c r="M40" s="9"/>
      <c r="N40" s="9"/>
      <c r="O40" s="9"/>
      <c r="P40" s="9"/>
      <c r="Q40" s="9"/>
      <c r="R40" s="9"/>
      <c r="S40" s="9"/>
      <c r="T40" s="9"/>
      <c r="U40" s="9"/>
      <c r="V40" s="9"/>
      <c r="W40" s="9"/>
      <c r="X40" s="9"/>
      <c r="Y40" s="9"/>
      <c r="Z40" s="9"/>
      <c r="AA40" s="9"/>
      <c r="AB40" s="9"/>
      <c r="AC40" s="9"/>
      <c r="AD40" s="9"/>
    </row>
    <row r="41" spans="1:30" ht="18" customHeight="1" x14ac:dyDescent="0.3">
      <c r="A41" s="10" t="s">
        <v>191</v>
      </c>
      <c r="B41" s="10" t="s">
        <v>192</v>
      </c>
      <c r="C41" s="9"/>
      <c r="D41" s="9"/>
      <c r="E41" s="9"/>
      <c r="F41" s="15"/>
      <c r="G41" s="9"/>
      <c r="H41" s="9"/>
      <c r="I41" s="9"/>
      <c r="J41" s="9"/>
      <c r="K41" s="9"/>
      <c r="L41" s="9"/>
      <c r="M41" s="9"/>
      <c r="N41" s="9"/>
      <c r="O41" s="9"/>
      <c r="P41" s="9"/>
      <c r="Q41" s="9"/>
      <c r="R41" s="9"/>
      <c r="S41" s="9"/>
      <c r="T41" s="9"/>
      <c r="U41" s="9"/>
      <c r="V41" s="9"/>
      <c r="W41" s="9"/>
      <c r="X41" s="9"/>
      <c r="Y41" s="9"/>
      <c r="Z41" s="9"/>
      <c r="AA41" s="9"/>
      <c r="AB41" s="9"/>
      <c r="AC41" s="9"/>
      <c r="AD41" s="9"/>
    </row>
    <row r="42" spans="1:30" ht="18" customHeight="1" x14ac:dyDescent="0.3">
      <c r="A42" s="10" t="s">
        <v>193</v>
      </c>
      <c r="B42" s="10" t="s">
        <v>194</v>
      </c>
      <c r="C42" s="9"/>
      <c r="D42" s="9"/>
      <c r="E42" s="9"/>
      <c r="F42" s="15"/>
      <c r="G42" s="9"/>
      <c r="H42" s="9"/>
      <c r="I42" s="9"/>
      <c r="J42" s="9"/>
      <c r="K42" s="9"/>
      <c r="L42" s="9"/>
      <c r="M42" s="9"/>
      <c r="N42" s="9"/>
      <c r="O42" s="9"/>
      <c r="P42" s="9"/>
      <c r="Q42" s="9"/>
      <c r="R42" s="9"/>
      <c r="S42" s="9"/>
      <c r="T42" s="9"/>
      <c r="U42" s="9"/>
      <c r="V42" s="9"/>
      <c r="W42" s="9"/>
      <c r="X42" s="9"/>
      <c r="Y42" s="9"/>
      <c r="Z42" s="9"/>
      <c r="AA42" s="9"/>
      <c r="AB42" s="9"/>
      <c r="AC42" s="9"/>
      <c r="AD42" s="9"/>
    </row>
    <row r="43" spans="1:30" ht="18" customHeight="1" x14ac:dyDescent="0.3">
      <c r="A43" s="10" t="s">
        <v>195</v>
      </c>
      <c r="B43" s="10" t="s">
        <v>66</v>
      </c>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1:30" ht="18" customHeight="1" x14ac:dyDescent="0.3">
      <c r="A44" s="10" t="s">
        <v>196</v>
      </c>
      <c r="B44" s="10" t="s">
        <v>197</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1:30" ht="18" customHeight="1" x14ac:dyDescent="0.3">
      <c r="A45" s="10" t="s">
        <v>198</v>
      </c>
      <c r="B45" s="10" t="s">
        <v>199</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1:30" ht="18" customHeight="1" x14ac:dyDescent="0.3">
      <c r="A46" s="10" t="s">
        <v>200</v>
      </c>
      <c r="B46" s="10" t="s">
        <v>201</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1:30" ht="18" customHeight="1" x14ac:dyDescent="0.3">
      <c r="A47" s="21" t="s">
        <v>202</v>
      </c>
      <c r="B47" s="21" t="s">
        <v>203</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1:30" ht="18" customHeight="1" x14ac:dyDescent="0.3">
      <c r="A48" s="15"/>
      <c r="B48" s="15"/>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1:30" ht="18" customHeight="1" x14ac:dyDescent="0.3">
      <c r="A49" s="15"/>
      <c r="B49" s="15"/>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0" ht="18" customHeight="1" x14ac:dyDescent="0.3">
      <c r="A50" s="15"/>
      <c r="B50" s="15"/>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ht="18" customHeight="1" x14ac:dyDescent="0.3">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ht="18" customHeight="1" x14ac:dyDescent="0.3">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8" customHeight="1" x14ac:dyDescent="0.3">
      <c r="A53" s="22"/>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0" ht="18" customHeight="1" x14ac:dyDescent="0.3">
      <c r="A54" s="2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0" ht="18" customHeight="1" x14ac:dyDescent="0.3">
      <c r="A55" s="2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ht="18" customHeight="1" x14ac:dyDescent="0.3">
      <c r="A56" s="2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15.75" customHeight="1" x14ac:dyDescent="0.3">
      <c r="A57" s="2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1:30" ht="15.75" customHeight="1" x14ac:dyDescent="0.3">
      <c r="A58" s="2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1:30" ht="15.75" customHeight="1" x14ac:dyDescent="0.3">
      <c r="A59" s="2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row>
    <row r="60" spans="1:30" ht="15.75" customHeight="1" x14ac:dyDescent="0.3">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row>
    <row r="61" spans="1:30" ht="15.75" customHeight="1" x14ac:dyDescent="0.3">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row>
    <row r="62" spans="1:30" ht="15.75" customHeight="1" x14ac:dyDescent="0.3">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row>
    <row r="63" spans="1:30" ht="15.75" customHeight="1" x14ac:dyDescent="0.3">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x14ac:dyDescent="0.3">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row>
    <row r="65" spans="1:30" ht="15.75" customHeight="1" x14ac:dyDescent="0.3">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row>
    <row r="66" spans="1:30" ht="15.75" customHeight="1" x14ac:dyDescent="0.3">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1:30" ht="15.75" customHeight="1" x14ac:dyDescent="0.3">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1:30" ht="15.75" customHeigh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1:30" ht="15.75" customHeight="1" x14ac:dyDescent="0.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1:30" ht="15.75" customHeight="1" x14ac:dyDescent="0.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1:30" ht="15.75" customHeight="1" x14ac:dyDescent="0.3">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1:30" ht="15.75" customHeight="1" x14ac:dyDescent="0.3">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row>
    <row r="73" spans="1:30" ht="15.75" customHeight="1" x14ac:dyDescent="0.3">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row>
    <row r="74" spans="1:30" ht="15.75" customHeight="1" x14ac:dyDescent="0.3">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row>
    <row r="75" spans="1:30" ht="15.75" customHeight="1" x14ac:dyDescent="0.3">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row>
    <row r="76" spans="1:30" ht="15.75" customHeight="1" x14ac:dyDescent="0.3">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row>
    <row r="77" spans="1:30" ht="15.75" customHeight="1" x14ac:dyDescent="0.3">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row>
    <row r="78" spans="1:30" ht="15.75" customHeight="1" x14ac:dyDescent="0.3">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row>
    <row r="79" spans="1:30" ht="15.75" customHeight="1" x14ac:dyDescent="0.3">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row>
    <row r="80" spans="1:30" ht="15.75" customHeight="1" x14ac:dyDescent="0.3">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row>
    <row r="81" spans="1:30" ht="15.75" customHeight="1" x14ac:dyDescent="0.3">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row>
    <row r="82" spans="1:30" ht="15.75" customHeight="1" x14ac:dyDescent="0.3">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row>
    <row r="83" spans="1:30" ht="15.75" customHeight="1" x14ac:dyDescent="0.3">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row>
    <row r="84" spans="1:30" ht="15.75" customHeight="1" x14ac:dyDescent="0.3">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row>
    <row r="85" spans="1:30" ht="15.75" customHeight="1" x14ac:dyDescent="0.3">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row>
    <row r="86" spans="1:30" ht="15.75" customHeight="1" x14ac:dyDescent="0.3">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row>
    <row r="87" spans="1:30" ht="15.75" customHeight="1" x14ac:dyDescent="0.3">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row>
    <row r="88" spans="1:30" ht="15.75" customHeight="1" x14ac:dyDescent="0.3">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row>
    <row r="89" spans="1:30" ht="15.75" customHeight="1" x14ac:dyDescent="0.3">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row>
    <row r="90" spans="1:30" ht="15.75" customHeight="1" x14ac:dyDescent="0.3">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row>
    <row r="91" spans="1:30" ht="15.75" customHeight="1" x14ac:dyDescent="0.3">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row>
    <row r="92" spans="1:30" ht="15.75" customHeight="1" x14ac:dyDescent="0.3">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row>
    <row r="93" spans="1:30" ht="15.75" customHeight="1" x14ac:dyDescent="0.3">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row>
    <row r="94" spans="1:30" ht="15.75" customHeight="1" x14ac:dyDescent="0.3">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row>
    <row r="95" spans="1:30" ht="15.75" customHeight="1" x14ac:dyDescent="0.3">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row>
    <row r="96" spans="1:30" ht="15.75" customHeight="1" x14ac:dyDescent="0.3">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row>
    <row r="97" spans="1:30" ht="15.75" customHeight="1" x14ac:dyDescent="0.3">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row>
    <row r="98" spans="1:30" ht="15.75" customHeight="1" x14ac:dyDescent="0.3">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row>
    <row r="99" spans="1:30" ht="15.75" customHeight="1" x14ac:dyDescent="0.3">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row>
    <row r="100" spans="1:30" ht="15.75" customHeight="1" x14ac:dyDescent="0.3">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row>
    <row r="101" spans="1:30" ht="15.75" customHeight="1" x14ac:dyDescent="0.3">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row>
    <row r="102" spans="1:30" ht="15.75" customHeight="1" x14ac:dyDescent="0.3">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row>
    <row r="103" spans="1:30" ht="15.75" customHeight="1" x14ac:dyDescent="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row>
    <row r="104" spans="1:30" ht="15.75" customHeight="1" x14ac:dyDescent="0.3">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row>
    <row r="105" spans="1:30" ht="15.75" customHeight="1" x14ac:dyDescent="0.3">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row>
    <row r="106" spans="1:30" ht="15.75" customHeight="1" x14ac:dyDescent="0.3">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row>
    <row r="107" spans="1:30" ht="15.75" customHeight="1" x14ac:dyDescent="0.3">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row>
    <row r="108" spans="1:30" ht="15.75" customHeight="1" x14ac:dyDescent="0.3">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row>
    <row r="109" spans="1:30" ht="15.75" customHeight="1" x14ac:dyDescent="0.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row>
    <row r="110" spans="1:30" ht="15.75" customHeight="1" x14ac:dyDescent="0.3">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row>
    <row r="111" spans="1:30" ht="15.75" customHeight="1"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row>
    <row r="112" spans="1:30" ht="15.75" customHeight="1" x14ac:dyDescent="0.3">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row>
    <row r="113" spans="1:30" ht="15.75" customHeight="1" x14ac:dyDescent="0.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row>
    <row r="114" spans="1:30" ht="15.75" customHeight="1" x14ac:dyDescent="0.3">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row>
    <row r="115" spans="1:30" ht="15.75" customHeight="1" x14ac:dyDescent="0.3">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row>
    <row r="116" spans="1:30" ht="15.75" customHeight="1" x14ac:dyDescent="0.3">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row>
    <row r="117" spans="1:30" ht="15.75" customHeight="1" x14ac:dyDescent="0.3">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row>
    <row r="118" spans="1:30" ht="15.75" customHeight="1" x14ac:dyDescent="0.3">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row>
    <row r="119" spans="1:30" ht="15.75" customHeight="1"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row>
    <row r="120" spans="1:30" ht="15.75" customHeight="1" x14ac:dyDescent="0.3">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row>
    <row r="121" spans="1:30" ht="15.75" customHeight="1" x14ac:dyDescent="0.3">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row>
    <row r="122" spans="1:30" ht="15.75" customHeight="1" x14ac:dyDescent="0.3">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row>
    <row r="123" spans="1:30" ht="15.75" customHeight="1"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row>
    <row r="124" spans="1:30" ht="15.75" customHeight="1" x14ac:dyDescent="0.3">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row>
    <row r="125" spans="1:30" ht="15.75" customHeight="1" x14ac:dyDescent="0.3">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row>
    <row r="126" spans="1:30" ht="15.75" customHeight="1" x14ac:dyDescent="0.3">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row>
    <row r="127" spans="1:30" ht="15.75" customHeight="1"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row>
    <row r="128" spans="1:30" ht="15.75" customHeight="1" x14ac:dyDescent="0.3">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row>
    <row r="129" spans="1:30" ht="15.75" customHeight="1" x14ac:dyDescent="0.3">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row>
    <row r="130" spans="1:30" ht="15.75" customHeight="1" x14ac:dyDescent="0.3">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row>
    <row r="131" spans="1:30" ht="15.75" customHeight="1"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row>
    <row r="132" spans="1:30" ht="15.75" customHeight="1" x14ac:dyDescent="0.3">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row>
    <row r="133" spans="1:30" ht="15.75" customHeight="1"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row>
    <row r="134" spans="1:30" ht="15.75" customHeight="1" x14ac:dyDescent="0.3">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row>
    <row r="135" spans="1:30" ht="15.75" customHeight="1" x14ac:dyDescent="0.3">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row>
    <row r="136" spans="1:30" ht="15.75" customHeight="1" x14ac:dyDescent="0.3">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row>
    <row r="137" spans="1:30" ht="15.75" customHeight="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row>
    <row r="138" spans="1:30" ht="15.75" customHeight="1"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row>
    <row r="139" spans="1:30" ht="15.75" customHeight="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row>
    <row r="140" spans="1:30" ht="15.75" customHeight="1"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row>
    <row r="141" spans="1:30" ht="15.75" customHeight="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row>
    <row r="142" spans="1:30" ht="15.75" customHeight="1"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row>
    <row r="143" spans="1:30" ht="15.75" customHeight="1"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row>
    <row r="144" spans="1:30" ht="15.75" customHeight="1" x14ac:dyDescent="0.3">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75" customHeight="1" x14ac:dyDescent="0.3">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75" customHeight="1" x14ac:dyDescent="0.3">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row r="147" spans="1:30" ht="15.75" customHeight="1" x14ac:dyDescent="0.3">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row>
    <row r="148" spans="1:30" ht="15.75" customHeight="1" x14ac:dyDescent="0.3">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row>
    <row r="149" spans="1:30" ht="15.75" customHeight="1" x14ac:dyDescent="0.3">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row>
    <row r="150" spans="1:30" ht="15.75" customHeight="1" x14ac:dyDescent="0.3">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row>
    <row r="151" spans="1:30" ht="15.75" customHeight="1" x14ac:dyDescent="0.3">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row>
    <row r="152" spans="1:30" ht="15.75" customHeight="1" x14ac:dyDescent="0.3">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row>
    <row r="153" spans="1:30" ht="15.75" customHeight="1" x14ac:dyDescent="0.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row>
    <row r="154" spans="1:30" ht="15.75" customHeight="1" x14ac:dyDescent="0.3">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row>
    <row r="155" spans="1:30" ht="15.75" customHeight="1" x14ac:dyDescent="0.3">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row>
    <row r="156" spans="1:30" ht="15.75" customHeight="1" x14ac:dyDescent="0.3">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row>
    <row r="157" spans="1:30" ht="15.75" customHeight="1" x14ac:dyDescent="0.3">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row>
    <row r="158" spans="1:30" ht="15.75" customHeight="1" x14ac:dyDescent="0.3">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row>
    <row r="159" spans="1:30" ht="15.75" customHeight="1" x14ac:dyDescent="0.3">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row>
    <row r="160" spans="1:30" ht="15.75" customHeight="1" x14ac:dyDescent="0.3">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row>
    <row r="161" spans="1:30" ht="15.75" customHeight="1" x14ac:dyDescent="0.3">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row>
    <row r="162" spans="1:30" ht="15.75" customHeight="1" x14ac:dyDescent="0.3">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row>
    <row r="163" spans="1:30" ht="15.75" customHeight="1" x14ac:dyDescent="0.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row>
    <row r="164" spans="1:30" ht="15.75" customHeight="1" x14ac:dyDescent="0.3">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row>
    <row r="165" spans="1:30" ht="15.75" customHeight="1" x14ac:dyDescent="0.3">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row>
    <row r="166" spans="1:30" ht="15.75" customHeight="1" x14ac:dyDescent="0.3">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row>
    <row r="167" spans="1:30" ht="15.75" customHeight="1" x14ac:dyDescent="0.3">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row>
    <row r="168" spans="1:30" ht="15.75" customHeight="1" x14ac:dyDescent="0.3">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row>
    <row r="169" spans="1:30" ht="15.75" customHeight="1" x14ac:dyDescent="0.3">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row>
    <row r="170" spans="1:30" ht="15.75" customHeight="1" x14ac:dyDescent="0.3">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row>
    <row r="171" spans="1:30" ht="15.75" customHeight="1" x14ac:dyDescent="0.3">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row>
    <row r="172" spans="1:30" ht="15.75" customHeight="1" x14ac:dyDescent="0.3">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row>
    <row r="173" spans="1:30" ht="15.75" customHeight="1" x14ac:dyDescent="0.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row>
    <row r="174" spans="1:30" ht="15.75" customHeight="1" x14ac:dyDescent="0.3">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row>
    <row r="175" spans="1:30" ht="15.75" customHeight="1" x14ac:dyDescent="0.3">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row>
    <row r="176" spans="1:30" ht="15.75" customHeight="1" x14ac:dyDescent="0.3">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row>
    <row r="177" spans="1:30" ht="15.75" customHeight="1" x14ac:dyDescent="0.3">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row>
    <row r="178" spans="1:30" ht="15.75" customHeight="1" x14ac:dyDescent="0.3">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row>
    <row r="179" spans="1:30" ht="15.75" customHeight="1" x14ac:dyDescent="0.3">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row>
    <row r="180" spans="1:30" ht="15.75" customHeight="1" x14ac:dyDescent="0.3">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row>
    <row r="181" spans="1:30" ht="15.75" customHeight="1" x14ac:dyDescent="0.3">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row>
    <row r="182" spans="1:30" ht="15.75" customHeight="1" x14ac:dyDescent="0.3">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row>
    <row r="183" spans="1:30" ht="15.75" customHeight="1" x14ac:dyDescent="0.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row>
    <row r="184" spans="1:30" ht="15.75" customHeight="1" x14ac:dyDescent="0.3">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row>
    <row r="185" spans="1:30" ht="15.75" customHeight="1" x14ac:dyDescent="0.3">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row>
    <row r="186" spans="1:30" ht="15.75" customHeight="1" x14ac:dyDescent="0.3">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row>
    <row r="187" spans="1:30" ht="15.75" customHeight="1" x14ac:dyDescent="0.3">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row>
    <row r="188" spans="1:30" ht="15.75" customHeight="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row>
    <row r="189" spans="1:30" ht="15.75" customHeight="1" x14ac:dyDescent="0.3">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row>
    <row r="190" spans="1:30" ht="15.75" customHeight="1" x14ac:dyDescent="0.3">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row>
    <row r="191" spans="1:30" ht="15.75" customHeight="1" x14ac:dyDescent="0.3">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row>
    <row r="192" spans="1:30" ht="15.75" customHeight="1" x14ac:dyDescent="0.3">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row>
    <row r="193" spans="1:30" ht="15.75" customHeight="1" x14ac:dyDescent="0.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row>
    <row r="194" spans="1:30" ht="15.75" customHeight="1" x14ac:dyDescent="0.3">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row>
    <row r="195" spans="1:30" ht="15.75" customHeight="1" x14ac:dyDescent="0.3">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row>
    <row r="196" spans="1:30" ht="15.75" customHeight="1" x14ac:dyDescent="0.3">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row>
    <row r="197" spans="1:30" ht="15.75" customHeight="1" x14ac:dyDescent="0.3">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row>
    <row r="198" spans="1:30" ht="15.75" customHeight="1" x14ac:dyDescent="0.3">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row>
    <row r="199" spans="1:30" ht="15.75" customHeight="1" x14ac:dyDescent="0.3">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row>
    <row r="200" spans="1:30" ht="15.75" customHeight="1" x14ac:dyDescent="0.3">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row>
    <row r="201" spans="1:30" ht="15.75" customHeight="1" x14ac:dyDescent="0.3">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row>
    <row r="202" spans="1:30" ht="15.75" customHeight="1" x14ac:dyDescent="0.3">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row>
    <row r="203" spans="1:30" ht="15.75" customHeight="1" x14ac:dyDescent="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row>
    <row r="204" spans="1:30" ht="15.75" customHeight="1" x14ac:dyDescent="0.3">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row>
    <row r="205" spans="1:30" ht="15.75" customHeight="1" x14ac:dyDescent="0.3">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row>
    <row r="206" spans="1:30" ht="15.75" customHeight="1" x14ac:dyDescent="0.3">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row>
    <row r="207" spans="1:30" ht="15.75" customHeight="1" x14ac:dyDescent="0.3">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row>
    <row r="208" spans="1:30" ht="15.75" customHeight="1" x14ac:dyDescent="0.3">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row>
    <row r="209" spans="1:30" ht="15.75" customHeight="1" x14ac:dyDescent="0.3">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row>
    <row r="210" spans="1:30" ht="15.75" customHeight="1" x14ac:dyDescent="0.3">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row>
    <row r="211" spans="1:30" ht="15.75" customHeight="1" x14ac:dyDescent="0.3">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row>
    <row r="212" spans="1:30" ht="15.75" customHeight="1" x14ac:dyDescent="0.3">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row>
    <row r="213" spans="1:30" ht="15.75" customHeight="1" x14ac:dyDescent="0.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row>
    <row r="214" spans="1:30" ht="15.75" customHeight="1" x14ac:dyDescent="0.3">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row>
    <row r="215" spans="1:30" ht="15.75" customHeight="1" x14ac:dyDescent="0.3">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row>
    <row r="216" spans="1:30" ht="15.75" customHeight="1" x14ac:dyDescent="0.3">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row>
    <row r="217" spans="1:30" ht="15.75" customHeight="1" x14ac:dyDescent="0.3">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row>
    <row r="218" spans="1:30" ht="15.75" customHeight="1" x14ac:dyDescent="0.3">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row>
    <row r="219" spans="1:30" ht="15.75" customHeight="1" x14ac:dyDescent="0.3">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row>
    <row r="220" spans="1:30" ht="15.75" customHeigh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row>
    <row r="221" spans="1:30" ht="15.75" customHeight="1" x14ac:dyDescent="0.3">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row>
    <row r="222" spans="1:30" ht="15.75" customHeight="1" x14ac:dyDescent="0.3">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row>
    <row r="223" spans="1:30" ht="15.75" customHeight="1" x14ac:dyDescent="0.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row>
    <row r="224" spans="1:30" ht="15.75" customHeight="1" x14ac:dyDescent="0.3">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row>
    <row r="225" spans="1:30" ht="15.75" customHeight="1" x14ac:dyDescent="0.3">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row>
    <row r="226" spans="1:30" ht="15.75" customHeight="1" x14ac:dyDescent="0.3">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row>
    <row r="227" spans="1:30" ht="15.75" customHeight="1" x14ac:dyDescent="0.3">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row>
    <row r="228" spans="1:30" ht="15.75" customHeight="1" x14ac:dyDescent="0.3">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row>
    <row r="229" spans="1:30" ht="15.75" customHeight="1" x14ac:dyDescent="0.3">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row>
    <row r="230" spans="1:30" ht="15.75" customHeight="1" x14ac:dyDescent="0.3">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row>
    <row r="231" spans="1:30" ht="15.75" customHeight="1" x14ac:dyDescent="0.3">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row>
    <row r="232" spans="1:30" ht="15.75" customHeight="1" x14ac:dyDescent="0.3">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row>
    <row r="233" spans="1:30" ht="15.75" customHeight="1" x14ac:dyDescent="0.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row>
    <row r="234" spans="1:30" ht="15.75" customHeight="1" x14ac:dyDescent="0.3">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row>
    <row r="235" spans="1:30" ht="15.75" customHeight="1" x14ac:dyDescent="0.3">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row>
    <row r="236" spans="1:30" ht="15.75" customHeight="1" x14ac:dyDescent="0.3">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row>
    <row r="237" spans="1:30" ht="15.75" customHeight="1" x14ac:dyDescent="0.3">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row>
    <row r="238" spans="1:30" ht="15.75" customHeight="1" x14ac:dyDescent="0.3">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row>
    <row r="239" spans="1:30" ht="15.75" customHeight="1" x14ac:dyDescent="0.3">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row>
    <row r="240" spans="1:30" ht="15.75" customHeight="1" x14ac:dyDescent="0.3">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row>
    <row r="241" spans="1:30" ht="15.75" customHeight="1" x14ac:dyDescent="0.3">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row>
    <row r="242" spans="1:30" ht="15.75" customHeight="1" x14ac:dyDescent="0.3">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row>
    <row r="243" spans="1:30" ht="15.75" customHeight="1" x14ac:dyDescent="0.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row>
    <row r="244" spans="1:30" ht="15.75" customHeight="1" x14ac:dyDescent="0.3">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row>
    <row r="245" spans="1:30" ht="15.75" customHeight="1" x14ac:dyDescent="0.3">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row>
    <row r="246" spans="1:30" ht="15.75" customHeight="1" x14ac:dyDescent="0.3">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row>
    <row r="247" spans="1:30" ht="15.75" customHeight="1" x14ac:dyDescent="0.3">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2025-01-07T22:05:39Z</cp:lastPrinted>
  <dcterms:created xsi:type="dcterms:W3CDTF">2021-07-07T13:14:07Z</dcterms:created>
  <dcterms:modified xsi:type="dcterms:W3CDTF">2025-06-09T21:42:31Z</dcterms:modified>
</cp:coreProperties>
</file>