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SD256GB\BKP\ONEDRIVE\Documentos\Renata DADM a partir 270821\PAA\2025\Publicacoes\"/>
    </mc:Choice>
  </mc:AlternateContent>
  <bookViews>
    <workbookView xWindow="0" yWindow="0" windowWidth="24000" windowHeight="9600"/>
  </bookViews>
  <sheets>
    <sheet name="PCA 2025 atualização" sheetId="1" r:id="rId1"/>
    <sheet name="Página1" sheetId="2" state="hidden" r:id="rId2"/>
    <sheet name="Listas_Suspensas" sheetId="3" r:id="rId3"/>
  </sheets>
  <definedNames>
    <definedName name="_xlnm._FilterDatabase" localSheetId="0" hidden="1">'PCA 2025 atualização'!$A$8:$Q$248</definedName>
    <definedName name="_xlnm.Print_Area" localSheetId="0">'PCA 2025 atualização'!$A$1:$Q$255</definedName>
    <definedName name="_xlnm.Print_Titles" localSheetId="0">'PCA 2025 atualização'!$8:$8</definedName>
  </definedNames>
  <calcPr calcId="162913"/>
</workbook>
</file>

<file path=xl/calcChain.xml><?xml version="1.0" encoding="utf-8"?>
<calcChain xmlns="http://schemas.openxmlformats.org/spreadsheetml/2006/main">
  <c r="H189" i="1" l="1"/>
  <c r="H241" i="1" l="1"/>
  <c r="H238" i="1" l="1"/>
  <c r="F238" i="1"/>
  <c r="H192" i="1"/>
  <c r="F192" i="1"/>
  <c r="H172" i="1"/>
  <c r="H153" i="1"/>
  <c r="H57" i="1"/>
  <c r="H30" i="1"/>
  <c r="H17" i="1"/>
  <c r="H243" i="1" l="1"/>
  <c r="H73" i="1"/>
  <c r="F73" i="1"/>
  <c r="H18" i="1"/>
  <c r="F18" i="1"/>
  <c r="H13" i="1"/>
  <c r="H40" i="1" l="1"/>
  <c r="H39" i="1"/>
  <c r="H38" i="1" l="1"/>
  <c r="I241" i="1"/>
  <c r="F241" i="1"/>
  <c r="H202" i="1" l="1"/>
  <c r="I21" i="1" l="1"/>
  <c r="I28" i="1" l="1"/>
  <c r="H28" i="1"/>
  <c r="I26" i="1"/>
</calcChain>
</file>

<file path=xl/sharedStrings.xml><?xml version="1.0" encoding="utf-8"?>
<sst xmlns="http://schemas.openxmlformats.org/spreadsheetml/2006/main" count="1820" uniqueCount="892">
  <si>
    <t>PLANO DE CONTRATAÇÕES ANUAL (PCA) - 2025</t>
  </si>
  <si>
    <t>LEGENDA e SIGLAS:</t>
  </si>
  <si>
    <t>ARP = Ata de Registro de Preços; PE = pregão eletrônico; SRP = Sistema de Registro de Preços</t>
  </si>
  <si>
    <t>NE = Nota de Empenho; TA = Termo Aditivo; NAE = Nota de Anulação de Empenho</t>
  </si>
  <si>
    <t>ITEM</t>
  </si>
  <si>
    <t>8. VALOR ORÇAMENTÁRIO PARA 2025</t>
  </si>
  <si>
    <t>INDICAÇÃO PARA CONTRATAÇÃO COMPARTILHADA?</t>
  </si>
  <si>
    <t>ABRANGÊNCIA DA CONTRATAÇÃO COMPARTILHADA</t>
  </si>
  <si>
    <t>ASCER</t>
  </si>
  <si>
    <t>Baixa</t>
  </si>
  <si>
    <t>OE8 - Índice de empenho no ano corrente dos itens do PCA (IEPCA)</t>
  </si>
  <si>
    <t>8.15. Aquisições e Contratações</t>
  </si>
  <si>
    <t>unidade</t>
  </si>
  <si>
    <t>CECULT</t>
  </si>
  <si>
    <t>Inexigibilidade de Licitação</t>
  </si>
  <si>
    <t>DG</t>
  </si>
  <si>
    <t>ano</t>
  </si>
  <si>
    <t>Licitação pregão eletrônico</t>
  </si>
  <si>
    <t>Adesão a ARP de terceiro</t>
  </si>
  <si>
    <t>Alta</t>
  </si>
  <si>
    <t>DOF</t>
  </si>
  <si>
    <t>SECOM</t>
  </si>
  <si>
    <t>OE1 - Sem indicador</t>
  </si>
  <si>
    <t>Prorrogação de contrato</t>
  </si>
  <si>
    <t>Licitação concorrência</t>
  </si>
  <si>
    <t>mês</t>
  </si>
  <si>
    <t>Média</t>
  </si>
  <si>
    <t>SEDOC</t>
  </si>
  <si>
    <t>Sim</t>
  </si>
  <si>
    <t>SEDP</t>
  </si>
  <si>
    <t>SEGEST</t>
  </si>
  <si>
    <t xml:space="preserve">Café: 2.500
Adoçante: 500  
Suco: 4.800
Açúcar: 300 </t>
  </si>
  <si>
    <t xml:space="preserve">kg
frascos de 100ml
litros
pacotes de 5kg </t>
  </si>
  <si>
    <t>demanda</t>
  </si>
  <si>
    <t>Disponibilizar deslocamento aéreo para servidores, magistrados e colaboradores a serviço do Tribunal (cursos, palestras e demais eventos institucionais).</t>
  </si>
  <si>
    <t>postos</t>
  </si>
  <si>
    <t>OE4 - IADRDA</t>
  </si>
  <si>
    <t>8.10. Vigilância</t>
  </si>
  <si>
    <t>8.9. Limpeza
8.14. Apoio ao Serviço Administrativo</t>
  </si>
  <si>
    <t>Garantir a disponibilização de serviços de administração e gerenciamento informatizado do fornecimento de combustíveis e da manutenção preventiva e corretiva de veículos que, por meio do sistema tecnológico gerencial permita a obtenção de informações detalhadas sobre o processo de manutenção e abastecimento de toda a frota, com a otimização dos controles e redução do tempo despendido para a compilação e análise de dados referentes à prestação do serviço.</t>
  </si>
  <si>
    <t>8.13. Combustível
8.12 Veículos</t>
  </si>
  <si>
    <t>Garantir que haja postos de  motoristas, manobristas e supervisores para atendimento das demandas de serviços de traslados no âmbito deste Tribunal.</t>
  </si>
  <si>
    <t>8.14. Apoio ao Serviço Administrativo</t>
  </si>
  <si>
    <t>Garantir a execução das demandas dos serviços de mudanças comerciais das unidades deste Tribunal.</t>
  </si>
  <si>
    <t>Garantir a manutenção dos jardins em prédios administrativos localizados na Capital.</t>
  </si>
  <si>
    <t>Segurar a frota de veículos, a fim de resguardar o patrimônio público e, em caso de acidentes, obter o ressarcimento de avarias e a assistência aos usuários e terceiros envolvidos.</t>
  </si>
  <si>
    <t>8.12 Veículos</t>
  </si>
  <si>
    <t>Contratar seguro para os novos veículos que serão adquiridos em 2024. Segurar a frota de veículos, a fim de resguardar o patrimônio público e, em caso de acidentes, obter o ressarcimento de avarias e a assistência aos usuários e terceiros envolvidos.</t>
  </si>
  <si>
    <t>aplicações/ano</t>
  </si>
  <si>
    <t>Promover o  controle de vetores e pragas urbanas nas unidades deste Tribunal.</t>
  </si>
  <si>
    <t>Para garantir a qualidade e adequação dos serviços conforme as necessidades específicas, é essencial realizar uma nova licitação. Isso permitirá selecionar um novo prestador alinhado com os requisitos técnicos e operacionais, visando melhorar e otimizar as atividades desta secretaria para promover um ambiente de trabalho mais produtivo e eficiente.</t>
  </si>
  <si>
    <t>Ano</t>
  </si>
  <si>
    <t>Não tem alinhamento</t>
  </si>
  <si>
    <t>Necessidade de prover a segurança preventiva e ostensiva no combate a incêndio e abandono de Área e de prestação de atendimentos de primeiros socorros, de urgência e emergência, aos magistrados, servidores, estagiários, terceirizados, visitantes e jurisdicionados da Justiça do Trabalho.</t>
  </si>
  <si>
    <t>Posto de trabalho</t>
  </si>
  <si>
    <t>OE9 - Sem indicador</t>
  </si>
  <si>
    <t>SEGPRE</t>
  </si>
  <si>
    <t>SEJ</t>
  </si>
  <si>
    <t>SEJ - Biblioteca</t>
  </si>
  <si>
    <t>SEJ - C. Memória</t>
  </si>
  <si>
    <t>SELC</t>
  </si>
  <si>
    <t>SEML</t>
  </si>
  <si>
    <t>SENG</t>
  </si>
  <si>
    <t>SES</t>
  </si>
  <si>
    <t>Aditivo ao contrato</t>
  </si>
  <si>
    <t>SINPI</t>
  </si>
  <si>
    <t>Área requisitante - Descrição</t>
  </si>
  <si>
    <t>Área requisitante 
Sigla</t>
  </si>
  <si>
    <t>Nível de prioridade</t>
  </si>
  <si>
    <t>Categoria da contratação - PODE TIRAR; EXCLUÍ A COLUNA na guia OTIMIZADA</t>
  </si>
  <si>
    <t>Modalidade de contratação</t>
  </si>
  <si>
    <t>Complexidade da contratação</t>
  </si>
  <si>
    <t>Mês de início da instrução processual</t>
  </si>
  <si>
    <t>Data de início da tramitação</t>
  </si>
  <si>
    <t>Data para atendimento</t>
  </si>
  <si>
    <t>Sim/Não</t>
  </si>
  <si>
    <t>Dispensa ou inexigibilidade</t>
  </si>
  <si>
    <r>
      <rPr>
        <b/>
        <sz val="11"/>
        <color rgb="FF333333"/>
        <rFont val="Calibri"/>
        <family val="2"/>
      </rPr>
      <t xml:space="preserve">Competência </t>
    </r>
    <r>
      <rPr>
        <b/>
        <sz val="11"/>
        <color rgb="FFFF0000"/>
        <rFont val="Calibri"/>
        <family val="2"/>
      </rPr>
      <t>Pode TIRAR.</t>
    </r>
  </si>
  <si>
    <t>Contrato ou termo aditivo</t>
  </si>
  <si>
    <t>Cancelamento</t>
  </si>
  <si>
    <t>Abrangência</t>
  </si>
  <si>
    <t>Início da instrução processual</t>
  </si>
  <si>
    <t>Assessoria de Cerimonial</t>
  </si>
  <si>
    <t>Alarme</t>
  </si>
  <si>
    <t>DL</t>
  </si>
  <si>
    <t>DADM</t>
  </si>
  <si>
    <t>Contrato</t>
  </si>
  <si>
    <t>Desistência do demandante</t>
  </si>
  <si>
    <t>Nacional</t>
  </si>
  <si>
    <t xml:space="preserve">Centro Cultural </t>
  </si>
  <si>
    <t>Ar condicionado</t>
  </si>
  <si>
    <t>Não</t>
  </si>
  <si>
    <t>IL</t>
  </si>
  <si>
    <t>Termo aditivo</t>
  </si>
  <si>
    <t>Desistência do fornecedor/prestador</t>
  </si>
  <si>
    <t>Regional</t>
  </si>
  <si>
    <t>Diretoria de Administração</t>
  </si>
  <si>
    <t>Bateria e/ou pilha</t>
  </si>
  <si>
    <t>Concurso</t>
  </si>
  <si>
    <t>Item incorporado em outro processo de aquisição</t>
  </si>
  <si>
    <t>Local</t>
  </si>
  <si>
    <t>Diretoria de Gestão de Pessoas</t>
  </si>
  <si>
    <t>DGP</t>
  </si>
  <si>
    <t>Cabeamento estruturado</t>
  </si>
  <si>
    <t>Coparticipação em SRP</t>
  </si>
  <si>
    <t>Licitação deserta</t>
  </si>
  <si>
    <t>Diretoria de Orçamento e Finanças</t>
  </si>
  <si>
    <t>Compra de veículos</t>
  </si>
  <si>
    <t>Credenciamento</t>
  </si>
  <si>
    <t>Licitação fracassada</t>
  </si>
  <si>
    <t>Diretoria de Tecnologia da Informação e Comunicação</t>
  </si>
  <si>
    <t>DTIC</t>
  </si>
  <si>
    <t>Consultoria referente ao plano de saúde</t>
  </si>
  <si>
    <t>Dispensa Eletrônica de Licitação</t>
  </si>
  <si>
    <t>Diretoria Judiciária</t>
  </si>
  <si>
    <t>DJ</t>
  </si>
  <si>
    <t>Divisória e/ou drywall</t>
  </si>
  <si>
    <t>Dispensa NÃO Eletrônica de Licitação</t>
  </si>
  <si>
    <t>Diretoria-Geral</t>
  </si>
  <si>
    <t>Eventos (decoração, buffet, locação de mobiliário, etc)</t>
  </si>
  <si>
    <t>Diretoria-Geral / Assessoria de Ordenação de Despesa</t>
  </si>
  <si>
    <t>DG / ASOD</t>
  </si>
  <si>
    <t>Diretoria-Geral / Assessoria de Projetos e Contratações Especiais</t>
  </si>
  <si>
    <t>DG / APCE</t>
  </si>
  <si>
    <t>Prorrogação de ARP</t>
  </si>
  <si>
    <t>Diretoria-Geral / Seção de Sustentabilidade e Inclusão</t>
  </si>
  <si>
    <t>DG / SSI</t>
  </si>
  <si>
    <t>Divisão de Segurança da Informação e Comunicação</t>
  </si>
  <si>
    <t>DSINC</t>
  </si>
  <si>
    <t>Impressões em geral/serviços produzidos em gráfica</t>
  </si>
  <si>
    <t>Gabinete da Presidência</t>
  </si>
  <si>
    <t>GPR</t>
  </si>
  <si>
    <t>Laudo</t>
  </si>
  <si>
    <t>PCSTIC / Diretoria de Tecnologia da Informação e Comunicação</t>
  </si>
  <si>
    <t>PCSTIC / DTIC</t>
  </si>
  <si>
    <t>Locação de imóveis</t>
  </si>
  <si>
    <t>PCSTIC / Divisão de Segurança da Informação e Comunicação</t>
  </si>
  <si>
    <t>PCSTIC / DSINC</t>
  </si>
  <si>
    <t>Manutenção de ___ (especificar na coluna à direita)</t>
  </si>
  <si>
    <t>PCSTIC / Secretaria de Infraestrutura Tecnológica</t>
  </si>
  <si>
    <t>PCSTIC / SEIT</t>
  </si>
  <si>
    <t>Manutenção de nobreak</t>
  </si>
  <si>
    <t>PCSTIC / Secretaria de Sistemas</t>
  </si>
  <si>
    <t>PCSTIC / SESIS</t>
  </si>
  <si>
    <t>Manutenção de subestação elétrica</t>
  </si>
  <si>
    <t>PCSTIC / Secretaria de Suporte e Atendimento</t>
  </si>
  <si>
    <t>PCSTIC / SESA</t>
  </si>
  <si>
    <t>Manutenção predial</t>
  </si>
  <si>
    <t>Plano de Contratações de Soluções de Tecnologia da Informação e Comunicação</t>
  </si>
  <si>
    <t>PCSTIC</t>
  </si>
  <si>
    <t>Material de consumo</t>
  </si>
  <si>
    <t>Secretaria da Corregedoria e Vice-Corregedoria</t>
  </si>
  <si>
    <t>SECVCR</t>
  </si>
  <si>
    <t>Material permanente</t>
  </si>
  <si>
    <t>Secretaria da Escola Judicial</t>
  </si>
  <si>
    <t>Monitoramento (serviços de segurança)</t>
  </si>
  <si>
    <t>Secretaria da Escola Judicial – Biblioteca</t>
  </si>
  <si>
    <t>Passagens</t>
  </si>
  <si>
    <t>Secretaria da Escola Judicial – Centro de Memória</t>
  </si>
  <si>
    <t>Plano de saúde</t>
  </si>
  <si>
    <t>Secretaria da Escola Judicial – Revista</t>
  </si>
  <si>
    <t>SEJ - Revista</t>
  </si>
  <si>
    <t>Projeto de prevenção e combate a incêndio</t>
  </si>
  <si>
    <t>Secretaria da Ouvidoria</t>
  </si>
  <si>
    <t>SEOUV</t>
  </si>
  <si>
    <t>Projeto executivo</t>
  </si>
  <si>
    <t>Secretaria de Apoio Judiciário</t>
  </si>
  <si>
    <t>SEAJ</t>
  </si>
  <si>
    <t>Seguros de imóveis</t>
  </si>
  <si>
    <t>Secretaria de Auditoria</t>
  </si>
  <si>
    <t>SEAUD</t>
  </si>
  <si>
    <t>Serviço de logística</t>
  </si>
  <si>
    <t>Secretaria de Comunicação Social</t>
  </si>
  <si>
    <t>Serviços postais</t>
  </si>
  <si>
    <t>Secretaria de Desenvolvimento de Pessoas</t>
  </si>
  <si>
    <t>Telefonia</t>
  </si>
  <si>
    <t>Secretaria de Documentação</t>
  </si>
  <si>
    <t>Outra (especificar na coluna à direita)</t>
  </si>
  <si>
    <t>Secretaria de Engenharia</t>
  </si>
  <si>
    <t>Secretaria de Gestão de Serviços e Terceirizados</t>
  </si>
  <si>
    <t>Secretaria de Gestão Predial</t>
  </si>
  <si>
    <t>Secretaria de Governança e Estratégia</t>
  </si>
  <si>
    <t>SEGE</t>
  </si>
  <si>
    <t>Secretaria de Infraestrutura Tecnológica</t>
  </si>
  <si>
    <t>SEIT</t>
  </si>
  <si>
    <t>Secretaria de Inteligência e Polícia Institucional</t>
  </si>
  <si>
    <t>Secretaria de Licitações e Contratos</t>
  </si>
  <si>
    <t>Secretaria de Material e Logística</t>
  </si>
  <si>
    <t>Secretaria de Pagamento de Pessoal</t>
  </si>
  <si>
    <t>SEPP</t>
  </si>
  <si>
    <t>Secretaria de Pessoal</t>
  </si>
  <si>
    <t>SEP</t>
  </si>
  <si>
    <t>Secretaria de Saúde</t>
  </si>
  <si>
    <t>Secretaria de Sistemas</t>
  </si>
  <si>
    <t>SESIS</t>
  </si>
  <si>
    <t>Secretaria de Suporte e Atendimento</t>
  </si>
  <si>
    <t>SESA</t>
  </si>
  <si>
    <t>Secretaria do Tribunal Pleno e do Órgão Especial</t>
  </si>
  <si>
    <t>SETPOE</t>
  </si>
  <si>
    <t>Secretaria Geral da Presidência</t>
  </si>
  <si>
    <t>SEGP</t>
  </si>
  <si>
    <t>5.10</t>
  </si>
  <si>
    <t>5.11</t>
  </si>
  <si>
    <t>5.12</t>
  </si>
  <si>
    <t>5.1</t>
  </si>
  <si>
    <t>5.2</t>
  </si>
  <si>
    <t>5.13</t>
  </si>
  <si>
    <t>5.14</t>
  </si>
  <si>
    <t>5.3</t>
  </si>
  <si>
    <t>5.15</t>
  </si>
  <si>
    <t>5.4</t>
  </si>
  <si>
    <t>5.16</t>
  </si>
  <si>
    <t>5.17</t>
  </si>
  <si>
    <t>5.5</t>
  </si>
  <si>
    <t>5.18</t>
  </si>
  <si>
    <t>5.19</t>
  </si>
  <si>
    <t>5.20</t>
  </si>
  <si>
    <t>5.21</t>
  </si>
  <si>
    <t>5.6</t>
  </si>
  <si>
    <t>5.22</t>
  </si>
  <si>
    <t>5.7</t>
  </si>
  <si>
    <t>5.23</t>
  </si>
  <si>
    <t>5.8</t>
  </si>
  <si>
    <t>5.24</t>
  </si>
  <si>
    <t>5.9</t>
  </si>
  <si>
    <t>Aparelho headset</t>
  </si>
  <si>
    <t>Aspirador de pó</t>
  </si>
  <si>
    <t>Bebedouro de pressão (acessível)</t>
  </si>
  <si>
    <t xml:space="preserve">Cadeiras fixas </t>
  </si>
  <si>
    <t>Carrinhos de serviço</t>
  </si>
  <si>
    <t>Escadas</t>
  </si>
  <si>
    <t>Escaninhos</t>
  </si>
  <si>
    <t>Forno micro-ondas</t>
  </si>
  <si>
    <t>Forno elétrico</t>
  </si>
  <si>
    <t>Frigobar</t>
  </si>
  <si>
    <t>Geladeiras</t>
  </si>
  <si>
    <t>Longarinas</t>
  </si>
  <si>
    <t>Mesa redonda</t>
  </si>
  <si>
    <t>Mesa retangular</t>
  </si>
  <si>
    <t>Microfone com fio</t>
  </si>
  <si>
    <t>Móveis para novo imóvel BH (salas de audiência, gabinetes e hall)</t>
  </si>
  <si>
    <t>Parafusadeira</t>
  </si>
  <si>
    <t>Purificador de água</t>
  </si>
  <si>
    <t>Telefone fixo com fio</t>
  </si>
  <si>
    <t>Televisão</t>
  </si>
  <si>
    <t>Ventilador de coluna</t>
  </si>
  <si>
    <t>6.18</t>
  </si>
  <si>
    <t>Caixa arquivo</t>
  </si>
  <si>
    <t>6.2</t>
  </si>
  <si>
    <t>Caneta esferográfica</t>
  </si>
  <si>
    <t>6.3</t>
  </si>
  <si>
    <t>Clips n. 4 e 8</t>
  </si>
  <si>
    <t>6.4</t>
  </si>
  <si>
    <t>6.5</t>
  </si>
  <si>
    <t>Extrator de grampo</t>
  </si>
  <si>
    <t>6.6</t>
  </si>
  <si>
    <t>Estilete</t>
  </si>
  <si>
    <t>6.7</t>
  </si>
  <si>
    <t>Envelopes</t>
  </si>
  <si>
    <t>6.19</t>
  </si>
  <si>
    <t>Filtro de linha</t>
  </si>
  <si>
    <t>6.8</t>
  </si>
  <si>
    <t xml:space="preserve">Filtro (refil) para purificador </t>
  </si>
  <si>
    <t>6.9</t>
  </si>
  <si>
    <t>Fita para embalagem 5 x 50</t>
  </si>
  <si>
    <t>6.10</t>
  </si>
  <si>
    <t>Fone para headtset telefônico</t>
  </si>
  <si>
    <t>6.20</t>
  </si>
  <si>
    <t>Grampeador 26/6</t>
  </si>
  <si>
    <t>6.11</t>
  </si>
  <si>
    <t>Lápis de cor,  caixa com 12 cores</t>
  </si>
  <si>
    <t>6.12</t>
  </si>
  <si>
    <t>Lápis preto</t>
  </si>
  <si>
    <t>6.21</t>
  </si>
  <si>
    <t>Lixeiras</t>
  </si>
  <si>
    <t>6.13</t>
  </si>
  <si>
    <t>6.14</t>
  </si>
  <si>
    <t>Pasta em L</t>
  </si>
  <si>
    <t>6.22</t>
  </si>
  <si>
    <t>Pilhas</t>
  </si>
  <si>
    <t>6.15</t>
  </si>
  <si>
    <t>Pincel marca-texto</t>
  </si>
  <si>
    <t>6.23</t>
  </si>
  <si>
    <t>6.16</t>
  </si>
  <si>
    <t>Post it (bloco de recado)</t>
  </si>
  <si>
    <t>6.24</t>
  </si>
  <si>
    <t>6.25</t>
  </si>
  <si>
    <t>Tapetes tipo capacho</t>
  </si>
  <si>
    <t>6.26</t>
  </si>
  <si>
    <t>Tesoura</t>
  </si>
  <si>
    <t>6.17</t>
  </si>
  <si>
    <t>Tripé para banner</t>
  </si>
  <si>
    <t>7.1</t>
  </si>
  <si>
    <t>7.2</t>
  </si>
  <si>
    <t>7.3</t>
  </si>
  <si>
    <t>7.4</t>
  </si>
  <si>
    <t>7.5</t>
  </si>
  <si>
    <t>7.6</t>
  </si>
  <si>
    <t>7.7</t>
  </si>
  <si>
    <t>7.8</t>
  </si>
  <si>
    <t>7.9</t>
  </si>
  <si>
    <t>7.10</t>
  </si>
  <si>
    <t>7.11</t>
  </si>
  <si>
    <t>7.12</t>
  </si>
  <si>
    <t>7.13</t>
  </si>
  <si>
    <t>7.14</t>
  </si>
  <si>
    <t>7.15</t>
  </si>
  <si>
    <t>7.16</t>
  </si>
  <si>
    <t>7.17</t>
  </si>
  <si>
    <t>7.18</t>
  </si>
  <si>
    <t>Aquisição de equipamentos diversos para uso dos agentes de polícia.</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</si>
  <si>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</si>
  <si>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</si>
  <si>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</si>
  <si>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</si>
  <si>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</si>
  <si>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</si>
  <si>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</si>
  <si>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</si>
  <si>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</si>
  <si>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</si>
  <si>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</si>
  <si>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</si>
  <si>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</si>
  <si>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</si>
  <si>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</si>
  <si>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</si>
  <si>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</si>
  <si>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</si>
  <si>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</si>
  <si>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</si>
  <si>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</si>
  <si>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</si>
  <si>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</si>
  <si>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</si>
  <si>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</si>
  <si>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</si>
  <si>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</si>
  <si>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</si>
  <si>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</si>
  <si>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</si>
  <si>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</si>
  <si>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</si>
  <si>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</si>
  <si>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</si>
  <si>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</si>
  <si>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Torniquete clássico</t>
  </si>
  <si>
    <t>Colete tático</t>
  </si>
  <si>
    <t>Cinto tático</t>
  </si>
  <si>
    <t>Cofre para armazenamento de armas</t>
  </si>
  <si>
    <t>Bastão retrátil</t>
  </si>
  <si>
    <t>Bastão tonfa</t>
  </si>
  <si>
    <t>Kit iluminação de viatura (sirene, giroflex estrobo)</t>
  </si>
  <si>
    <t>Cela para equipar viatura (caminhonete)</t>
  </si>
  <si>
    <t>Lanterna tática (individual)</t>
  </si>
  <si>
    <t>Lanterna tática (grande)</t>
  </si>
  <si>
    <t>Algemas de metal</t>
  </si>
  <si>
    <t>Corda</t>
  </si>
  <si>
    <t>Escada de alumínio</t>
  </si>
  <si>
    <t>Mosquetão e freio</t>
  </si>
  <si>
    <t>Capacete anti-tumulto</t>
  </si>
  <si>
    <t>Escudo anti-tumulto</t>
  </si>
  <si>
    <t>Armadura anti-tumulto</t>
  </si>
  <si>
    <t>Máscara de gás</t>
  </si>
  <si>
    <t>Cavalete plástico de sinalização</t>
  </si>
  <si>
    <t>Cone de sinalização</t>
  </si>
  <si>
    <t>Fita zebrada</t>
  </si>
  <si>
    <t>Drone</t>
  </si>
  <si>
    <t>Reanimador ambu manual</t>
  </si>
  <si>
    <t>Capacete de bombeiro (incêndio)</t>
  </si>
  <si>
    <t>Alicate de pressão para corte de cabo de aço</t>
  </si>
  <si>
    <t>Caixa de ferramentas (completa)</t>
  </si>
  <si>
    <t>Kit de primeiros socorros</t>
  </si>
  <si>
    <t>Machado</t>
  </si>
  <si>
    <t>Marreta</t>
  </si>
  <si>
    <t>Pé de cabra</t>
  </si>
  <si>
    <t>Algema de treinamento</t>
  </si>
  <si>
    <t>Simulacro de arma de fogo</t>
  </si>
  <si>
    <t>Tatame para treinamento</t>
  </si>
  <si>
    <t>Aquisição para substituição de portais detectores de metais.</t>
  </si>
  <si>
    <t>Aquisição de uniformes para os agentes de polícia.</t>
  </si>
  <si>
    <t>Contratação de empresa para oferta de curso de reciclagem para os agentes de polícia.</t>
  </si>
  <si>
    <t xml:space="preserve">Sistema de monitoramento de frota </t>
  </si>
  <si>
    <t>Para SSI</t>
  </si>
  <si>
    <t>meses</t>
  </si>
  <si>
    <t>Diretoria-Geral / Núcleo de Apoio a Projetos Institucionais</t>
  </si>
  <si>
    <t>DG / NAPI</t>
  </si>
  <si>
    <t>Licença de uso de plataforma de design gráfico que permite aos usuários criar gráficos de mídia social, apresentações, infográficos, pôsteres e outros conteúdos visuais. Com recursos de navegação online e em dispositivos móveis e com milhões de imagens, fontes, modelos, templates e ilustrações (banco de imagens).</t>
  </si>
  <si>
    <t>O uso de imagens de alta qualidade é crucial para transmitir profissionalismo e credibilidade. Um banco de imagens premium oferece flexibilidade na criação de conteúdo, permitindo a escolha entre uma variedade de temas e estilos. Investir em um banco reconhecido garante que nossos materiais atendam aos padrões de qualidade estabelecidos e contribui para construir uma reputação de excelência na entrega de conteúdo visual.</t>
  </si>
  <si>
    <t>Aquisição de monitores e licença para sinalização digital do circuito digital</t>
  </si>
  <si>
    <t>Implementar um circuito digital com monitores para veicular informações do Tribunal é uma estratégia essencial para modernizar e aprimorar a comunicação, tanto interna quanto externamente. Essa iniciativa impulsiona a eficiência ao permitir uma comunicação ágil e precisa com magistrados, servidores, advogados, partes e o público que frequenta o Tribunal, promovendo transparência e facilitando o acesso a informações atualizadas. Os monitores possibilitam a divulgação dinâmica de pautas, avisos, comunicados e decisões de forma rápida e acessível, contribuindo para uma experiência mais interativa e facilitando a compreensão das informações apresentadas.</t>
  </si>
  <si>
    <t>100
1</t>
  </si>
  <si>
    <t>Monitor
Licença</t>
  </si>
  <si>
    <t>Não se aplica</t>
  </si>
  <si>
    <t>assinatura</t>
  </si>
  <si>
    <t>8.16. Qualidade de Vida</t>
  </si>
  <si>
    <t>OE2 - Índice de Combate ao Trabalho Infantil</t>
  </si>
  <si>
    <t>OE2 - Índice de Desempenho de Sustentabilidade (IDS)</t>
  </si>
  <si>
    <t>serviço/ano</t>
  </si>
  <si>
    <t>8.14. Apoio ao Serviço Administrativo                                      8.15. Aquisições e Contratações</t>
  </si>
  <si>
    <t>Contratação de estagiários para atuarem preferencialmente nas unidades judiciárias deste Regional e ampliação do Programa de Estágio de 750 para 1.000 estagiários por mês.</t>
  </si>
  <si>
    <t>pessoas</t>
  </si>
  <si>
    <t>exposição</t>
  </si>
  <si>
    <t xml:space="preserve">Estas apresentações, previstas para o primeiro e segundo semestre de 2025, buscam contribuir com a divulgação da cultura e arte produzida na cidade, de forma a tornar sua apreciação acessível aos magistrados, servidores, terceirizados e à população em geral, promovendo a instituição sob um prisma social e cultural.  </t>
  </si>
  <si>
    <t>serviços</t>
  </si>
  <si>
    <t>A aquisição de um piano para o Centro Cultural é essencial para aprimorar nossa oferta de atividades culturais e educacionais. O piano permitirá a realização de uma ampla gama de eventos, incluindo concertos, recitais e oficinas de aprendizado para crianças, jovens e adultos, enriquecendo nossa programação e atraindo um público diversificado. Investir em um piano de qualidade ajudará a elevar o padrão de nossas apresentações e a fortalecer o papel do Centro Cultural como um polo de cultura e arte na comunidade.</t>
  </si>
  <si>
    <t>Para garantir a proteção dos magistrados, servidores, usuários da Justiça do Trabalho, do seu patrimônio, bem como da sua própria segurança, os agentes de polícia devem contar com todo o equipamento necessário para a perfeita execução de suas tarefas.</t>
  </si>
  <si>
    <t>Garantir maior segurança aos usuários da Justiça do Trabalho em Minas Gerais, não permitindo a entrada em suas dependências de pessoas portando armas de fogo ou objetos cortantes.</t>
  </si>
  <si>
    <t>Há previsão normativa de entrega de um kit anual de uniforme para cada agente de polícia em atividade.</t>
  </si>
  <si>
    <t>Há previsão normativa para a realização de curso de reciclagem anualmente pelos agentes de polícia.</t>
  </si>
  <si>
    <t>curso</t>
  </si>
  <si>
    <t>Dispor de veículos blindados na frota do Regional permite o transporte/escolta de autoridades, bem como de magistrados e servidores em risco com maior segurança. Os automóveis também permitirão que outros serviços desempenhados pela SINPI, como a ronda ostensiva, possam ser realizados com mais segurança para os servidores.</t>
  </si>
  <si>
    <t>veículos</t>
  </si>
  <si>
    <t xml:space="preserve">Necessidade de garantir segurança ao patrimônio do Regional na Capital e no interior.
</t>
  </si>
  <si>
    <t>Modernizar parcialmente a matriz energética de imóveis deste Regional para formas mais vantajosas do ponto de vista socioambiental e econômico.</t>
  </si>
  <si>
    <t>OE2 - Índice de Desempenho de
Sustentabilidade (IDS)</t>
  </si>
  <si>
    <t>8.4. Energia Elétrica</t>
  </si>
  <si>
    <t>OE8 - Índice de empenho no ano
corrente dos itens do PCA (IEPCA)</t>
  </si>
  <si>
    <t>8.8. Reformas e Construções</t>
  </si>
  <si>
    <t>laudos</t>
  </si>
  <si>
    <t xml:space="preserve">OE2 - Índice de Desempenho de
Sustentabilidade (IDS) </t>
  </si>
  <si>
    <t>OE2 - Promover o trabalho
decente e a sustentabilidade</t>
  </si>
  <si>
    <t>8.8 - Reformas e Construções</t>
  </si>
  <si>
    <t xml:space="preserve">OE8 - Índice de empenho no ano
corrente dos itens do PCA (IEPCA) </t>
  </si>
  <si>
    <t>OE8 - Índice de empenho no ano
corrente dos itens do PCA (IEPCA) 8.1</t>
  </si>
  <si>
    <t xml:space="preserve">8.15. Aquisições e Contratações
</t>
  </si>
  <si>
    <t>OE10/IGOVTIC-JUD</t>
  </si>
  <si>
    <t>Garantir maior segurança dos usuários dos veículos oficiais do Regional, com a definição prévia de rotas e acompanhamento dos trajetos pela Central de Pronta Resposta (SINPI).</t>
  </si>
  <si>
    <t>O dispositivo eletrônico de emergência portátil visa o oferecimento de um dispositivo/aplicativo de fácil acionamento por pessoas em situação de risco. O equipamento/aplicativo será destinado aos(às) magistrados(as), oficiais(alas) de Justiça e agentes da polícia judicial, usualmente aqueles que correm mais risco neste Regional. Constitui o público alvo da contratação também servidoras em situação de violência familiar/doméstica.</t>
  </si>
  <si>
    <t>Dispositivos</t>
  </si>
  <si>
    <t>8.12. Veículos</t>
  </si>
  <si>
    <t xml:space="preserve">Necessidade de garantir segurança ao patrimônio do Regional na Capital e no interior. </t>
  </si>
  <si>
    <t>imóveis</t>
  </si>
  <si>
    <t>8.11. Telefonia</t>
  </si>
  <si>
    <t>Troca dos aprelhos utilizados atualmente no Tribunal, todos com data de fabricação acima de 5 anos, prazo da garantia praticada pelo fabricante.</t>
  </si>
  <si>
    <t>DEA</t>
  </si>
  <si>
    <t>Aquisição de equipamento médico / eletrocardiógrafo</t>
  </si>
  <si>
    <t>Nossos aparelhos são mais antigos, não gerando exames de eletrocardiograma com impressão de traçados no formato que permite análise simultânea de pelo menos três derivações ao mesmo tempo, o que por sua vez gera um exame de melhor qualidade e capacidade diagnóstica. O custo de aparelhos mais modernos já caiu consideravelmente, e os aparelhos antigos ECAFIX, que o Tribunal possui, não permitem que se gere cópias digitais de exames e, portanto, consideramos ser pertinente a compra de novos aparelhos ao invés da manutenção dos mesmos (antigos).</t>
  </si>
  <si>
    <t>Eletrocardiógrafo</t>
  </si>
  <si>
    <t>Garantir a realização do exame médico ocupacional em cumprimento das legislações do CNJ, CSJT e IN 21/2016 do TRT3.</t>
  </si>
  <si>
    <t>Exame</t>
  </si>
  <si>
    <t xml:space="preserve">Contratação de prestação de pequenos serviços voltados para saúde e bem-estar, como massagens, aferição de pressão arterial, dosagem de glicemia capilar, dentre outros, com estrutura de stands em espaços do TRT3. </t>
  </si>
  <si>
    <t>Proporcionar aos servidores breves experiências relacionadas a bem-estar, qualidade de vida, saúde mental e cuidados com a saúde, buscando conscientizar magistrados e servidores acerca da responsabilidade individual e coletiva para com a saúde e a manutenção de ambientes, processos e condições de trabalho saudáveis.</t>
  </si>
  <si>
    <t>Stands</t>
  </si>
  <si>
    <t xml:space="preserve">Aditamento do contrato 22SR018 com a empresa especializada para prestação de serviços de manutenção, reparo, calibração dos esfigmomanômetros e reposição de peças, a fim de que os esfigmomanômetros estejam em perfeito estado de funcionamento.  </t>
  </si>
  <si>
    <t>Esfigmomanômetros</t>
  </si>
  <si>
    <t>Manutenção periódica e continuada dos equipamentos, evitando a paralisação dos atendimentos odontológicos e prevenindo danos ao patrimônio.</t>
  </si>
  <si>
    <t xml:space="preserve">Manutenção global dos equipamentos odontológicos </t>
  </si>
  <si>
    <t>Gerenciamento adequado dos resíduos biológicos gerados pelos serviços médico e odontológico, conforme legislação ambiental e sanitária.</t>
  </si>
  <si>
    <t>Quilogramas</t>
  </si>
  <si>
    <t xml:space="preserve">Zelar pelas condições de saúde de magistrados/servidores e seus dependentes, proporcionando condições favoráveis à execução de suas tarefas, considerando a responsabilidade das instituições pela promoção da saúde e prevenção de riscos e doenças de seus membros e servidores. </t>
  </si>
  <si>
    <t>Plano Anual Global</t>
  </si>
  <si>
    <t>OE9 - Índice de Promoção da Saúde de Magistrados e Servidores</t>
  </si>
  <si>
    <t>8.7. Gestão de Resíduos</t>
  </si>
  <si>
    <t>OE8 - Índice de empenho no ano
corrente dos itens do PCA (IEPCA</t>
  </si>
  <si>
    <t>Proporcionar o contínuo funcionamento dos equipamentos, permitindo o conforto térmico dos ambientes de trabalho. A manutenção periódica objetiva ainda a redução de  ustos decorrentes de
eventuais manutenções corretivas, em geral mais caras e com tempo de restabelecimento superior, evitando maiores gastos ao Órgão e transtornos aos
servidores.</t>
  </si>
  <si>
    <t>Proporcionar o contínuo funcionamento dos  quipamentos,
permitindo o conforto térmico dos ambientes de trabalho. A  manutenção periódica objetiva ainda a redução de custos  ecorrentes de eventuais  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</si>
  <si>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</si>
  <si>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</si>
  <si>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Tratam-se de recursos  financeiros que viabilizam as atividades essenciais da Escola Judicial e na ausência destes, há um grande risco de surgirem prejuízos institucionais causados pela não capacitação de magistrados e servidores, além dos descumprimento de normas de órgãos superiores que determinam capacitações obrigatórias.</t>
  </si>
  <si>
    <t>Atender a necessidade informacional de magistrados e servidores no desenvolvimento de suas atividades laborais (doutrina, legislação e jurisprudência).</t>
  </si>
  <si>
    <t>Assinatura da Biblioteca Digital Minha Biblioteca</t>
  </si>
  <si>
    <t>Plataforma Jusbrasil</t>
  </si>
  <si>
    <t>1/200 licenças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</si>
  <si>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</si>
  <si>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</si>
  <si>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Proporcionar o contínuo funcionamento dos  equipamentos, permitindo o conforto térmico dos ambientes de trabalho. A manutenção periódica objetiva ainda a redução de custos decorrentes de eventuais manutenções corretivas, em geral mais caras e com tempo de
restabelecimento superior, evitando maiores gastos ao Órgão e transtornos aos servidores.</t>
  </si>
  <si>
    <t>Não é possível determinar, pois cada demandante de serviço de treinamento e capacitação possui sua especificidade.</t>
  </si>
  <si>
    <t>8.1. Papel</t>
  </si>
  <si>
    <t>35.1</t>
  </si>
  <si>
    <t>35.2</t>
  </si>
  <si>
    <t>35.3</t>
  </si>
  <si>
    <t>35.4</t>
  </si>
  <si>
    <t>35.5</t>
  </si>
  <si>
    <t>35.6</t>
  </si>
  <si>
    <t>35.7</t>
  </si>
  <si>
    <t>35.8</t>
  </si>
  <si>
    <t>35.9</t>
  </si>
  <si>
    <t>35.10</t>
  </si>
  <si>
    <t>35.11</t>
  </si>
  <si>
    <t>Fomentar o conhecimento nas atividades educativas do Programa Justiça e Cidadania.</t>
  </si>
  <si>
    <t>livro</t>
  </si>
  <si>
    <t>Possibilitar o acesso ao conhecimento judiciário e expandir o combate ao trabalho infantil aos alunos da rede pública de ensino.</t>
  </si>
  <si>
    <t>transporte</t>
  </si>
  <si>
    <t>Para acesso seguro a áreas elevadas, na montagem de exposições.</t>
  </si>
  <si>
    <t>escada</t>
  </si>
  <si>
    <t>Por ser versátil e resistente à corrosão, será utilizado para prender banners e objetos de exposições.</t>
  </si>
  <si>
    <t>Para segurar, prender e modelar os arames utilizados nas exposições.</t>
  </si>
  <si>
    <t>alicate</t>
  </si>
  <si>
    <t>Para dobras e torções de itens de exposições temporárias, especialmente em locais de difícil acesso.</t>
  </si>
  <si>
    <t>Para cortar fios e arames das exposições com eficiência.</t>
  </si>
  <si>
    <t>Para pregar e remover pregos, bem como ajustar pés de madeira nos biombos das exposições.</t>
  </si>
  <si>
    <t>martelo</t>
  </si>
  <si>
    <t>Para criar buracos em diferentes materiais, como madeira, metal e plástico, além de apertar e soltar parafusos nas exposições.</t>
  </si>
  <si>
    <t>kit (furadeira/parafusadeira)</t>
  </si>
  <si>
    <t>Para fixar tecidos, couro ou outros materiais em estruturas de móveis, como em biombos nas exposições.</t>
  </si>
  <si>
    <t>Grampeador</t>
  </si>
  <si>
    <t>Para fixar objetos como faixas e banners nas exposições.</t>
  </si>
  <si>
    <t>Fita</t>
  </si>
  <si>
    <t>Fixadores metálicos para objetos mais pesados, como os de madeira, em exposições.</t>
  </si>
  <si>
    <t>Kg</t>
  </si>
  <si>
    <t>Para unir dois ou mais materiais, promovendo uma boa fixação nas exposições.</t>
  </si>
  <si>
    <t>Kit (parafuso/bucha)</t>
  </si>
  <si>
    <t>OE2 - Meta 11 CNJ</t>
  </si>
  <si>
    <t>8.1 Papel</t>
  </si>
  <si>
    <t xml:space="preserve">OE2 - Meta 11 CNJ </t>
  </si>
  <si>
    <t>8.12 Veículos
8.13 Combustível</t>
  </si>
  <si>
    <t>8.15 Aquisições e Contratações</t>
  </si>
  <si>
    <t>O atendimento telefônico ainda é considerado fundamental para a efetividade do serviço prestado pelo suporte em TI neste TRT. O serviço de atendimento telefônico deve ser passível de gerenciamento, o que hoje não ocorre de maneira adequada devido à precariedade de estrutura técnica. Essa estrutura técnica precisa ser atualizada, especialmente na perspectiva de contratação da execução indireta do serviço de suporte técnico em TI.</t>
  </si>
  <si>
    <t>Prestação de serviços de buffet completo - coquetel</t>
  </si>
  <si>
    <t xml:space="preserve">Não se aplica
</t>
  </si>
  <si>
    <t>Fornecimentos de kit de lanches, pipoqueiro e doces 50g embalados (pão de mel, brownie e bombom)</t>
  </si>
  <si>
    <t xml:space="preserve"> OE2 - Meta 11 CNJ</t>
  </si>
  <si>
    <t xml:space="preserve"> Não se aplica</t>
  </si>
  <si>
    <t>rolo de 20 kg</t>
  </si>
  <si>
    <t xml:space="preserve">OE9 - Incrementar modelo de gestão de pessoas em âmbito regional </t>
  </si>
  <si>
    <t>OE10 - Aprimorar a Governança de TIC e a proteção de dados</t>
  </si>
  <si>
    <t>Realizar a impressão de serviços gráficos especiais mais elaborados para atendimentos de demandas da Escola Judicial, Centro Cultural, Secretaria de Comunicação Social, entre outros.</t>
  </si>
  <si>
    <t>Ampliar a discussão e a reflexão a respeito de temas importantes relacionados ao trabalho, contribuindo para uma sensibilização e conscientização da população (implementar ações relacionadas ao direito social do trabalho, divulgar a importância da segurança no trabalho, sensibilizar a sociedade para os prejuízos pessoais e sociais do trabalho infantil, fomentar ações de saúde e prática de atividade física, proteger a pessoa humana em situação de vulnerabilidade, promover a ética e a cidadania.</t>
  </si>
  <si>
    <t>Manutenção do concurso de redação em estímulo à aprendizagem do Programa de Combate ao Trabalho Infantil e Estímulo à Aprendizagem.</t>
  </si>
  <si>
    <t>Promoção da inclusão e acessiblidade, contribuindo para a construção de uma sociedade mais justa e igualitária, nos moldes da Resolução CNJ n. 401/21.</t>
  </si>
  <si>
    <t>Garantir o atendimento das demandas de magistrados e em eventos institucionais.</t>
  </si>
  <si>
    <t>Garantir a limpeza e o apoio operacional em tarefas de menor compexidade técnica nas dependências deste Tribunal.</t>
  </si>
  <si>
    <t>Melhorar a infraestrutura a ser disponibilizada pela Administração aos magistrados do TRT 3ª Região, para celeridade, funcionalidade, conforto e segurança em suas atividades na prestação jurisdicional como aquelas decorrentes de trabalhos em situações de distanciamento.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</si>
  <si>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TRT-MG da Av. Getúlio Vargas, 265 e da Av. Do Contorno.</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</si>
  <si>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preventiva e corretiva de elevadores em João Monlevade, Teófilo Otoni, Formiga, Ubá, Uberaba (2 elevadores), Uberlândia, Varginha e Manhuaçu.</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</si>
  <si>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2 elevadores no Foro de Juiz de Fora e 1 em Três Corações.</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</si>
  <si>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Prover manutenção de palataforma elevatória na Unidade Contorno e de elevadores em Betim (2), Nova Lima, Contagem (2).</t>
  </si>
  <si>
    <t>Manter a confiabilidade dos sistemas de transporte vertical do Tribunal, reduzindo riscos de acidentes com danos pessoais aos usuários ou danos patrimoniais. Além do aspecto segurança, de vital importância para um sistema de transporte vertical, a contratação de empresa especializada de manutenção, contínua e permanente, possibilita aumento na disponibilidade do sistema, com continuidade dos serviços dele dependentes, em especial no sentido de se garantir acessibilidade a portadores de necessidades especiais nas unidades deste Regional. Dar manutenção aos elevadores do prédio do Tribunal da R. dos Goitacazes.</t>
  </si>
  <si>
    <t>Necessidade de manter em perfeitas condições de uso, referente à manutenção preventiva e corretiva, os equipamentos do tipo Central Telefônica PABX instalados em diversas localidades deste Regional.</t>
  </si>
  <si>
    <t>Necessidade de manutenção corretiva e preventiva nas edificações que, além de serem importantes para a segurança e a qualidade de vida dos usuários, são essenciais para a
manutenção dos níveis de desempenho das edificações, ao longo de sua vida útil projetada.
Operacionalizar a Gestão Predial da Região 1.</t>
  </si>
  <si>
    <t>Proporcionar o contínuo funcionamento dos  quipamentos, permitindo o conforto térmico dos ambientes de trabalho. A  anutenção periódica objetiva ainda a redução de custos decorrentes de eventuais manutenções corretivas, em geral mais caras e com tempo de restabelecimento superior, evitando maiores gastos ao Órgão e transtornos aos servidores.</t>
  </si>
  <si>
    <t>Prover estrutura de telefonia fixa às unidade,  necessária para o desenvolvimento e finalização de muitas de suas atividades, gerando grandes prejuízos no caso de sua interrupção.</t>
  </si>
  <si>
    <t>Armazenamento e distribuição de materiais de consumo e bens permanentes do Regional.</t>
  </si>
  <si>
    <t>Oferecer serviços de coquetel para eventos institucionais, proporcionando aos integrantes uma forma de socialização e troca de conhecimentos, para que o retorno ao evento ocorra com maior disposição e com maior aproveitamento.</t>
  </si>
  <si>
    <t>Possibilitar a participação de escolas públicas no Programa Justiça e Cidadania - Prog. Combate ao Trabalho Infatil e oferecer doces aos participantes que serão agraciados com a lembrança no final de determinado evento institucional.</t>
  </si>
  <si>
    <t>Atender demandas de diversas áreas.</t>
  </si>
  <si>
    <t xml:space="preserve">
Necessidade de atendimento à Portaria Conjunta MGI/MDHC Nº 45/2024 que determina a elaboração de "laudo de acessibilidade individualizado por edificação sob sua administração ou utilização".</t>
  </si>
  <si>
    <t>Disponibilizar elevador para melhoria da acessibilidade no Fórum da Justiça do Trabalho de Barbacena.</t>
  </si>
  <si>
    <t>Disponibilizar elevador para melhoria da acessibilidade no Fórum da Justiça do Trabalho de São João Del Rei.</t>
  </si>
  <si>
    <t>Necessidade de disponibilizar imóvel para funcionamento da Vara de Guanhães.</t>
  </si>
  <si>
    <t>Necessidade de disponibilizar imóvel para funcionamento do Fórum de Governador Valadares.</t>
  </si>
  <si>
    <t>Necessidade de disponibilizar imóvel para funcionamento do Fórum de Betim.</t>
  </si>
  <si>
    <t>Necessidade de elaborar laudos de avaliação oficial que reflita o preço de mercado, dos valores de venda, locação ou sessão onerosa a terceiros de áreas para exercício de atividade de apoio.</t>
  </si>
  <si>
    <t>Necessidade de contratação de serviços especializados em instalações de cabeamento estruturado e alimentação de nobreaks em imóveis em uso pelo TRT3.</t>
  </si>
  <si>
    <t>Necessidade de a Administração prevenir-se contra eventuais danos causados por sinistros cujos prejuízos possam levar a dispêndio do erário. A aquisição do seguro confere maior segurança ao patrimônio imobiliário e aos equipamentos deste Regional e está inserida nas boas práticas de administração de riscos institucionais, minimizando os possíveis danos e prejuízos decorrentes de sinistros e assegurando a continuidade dos serviços e a recomposição do patrimônio afetado.</t>
  </si>
  <si>
    <t>Garantir a segurança e operação das subestações em uso pelo TRT 3ª Região.</t>
  </si>
  <si>
    <t>Necessidade de disponibilizar, continuamente, serviços de manutenção preventiva, corretiva e instalação de nobreaks em imóveis em uso pelo TRT 3ª Região.</t>
  </si>
  <si>
    <t>Necessidade de contratação de serviços especializados de reforma em atendimento à demanda da Presidência de reforma dos plenários do edifício Sede.</t>
  </si>
  <si>
    <t>Avaliar a estrutura de obras não concluídas  para subsidiar a contratação da conclusão.</t>
  </si>
  <si>
    <t>Caminhada/corrida anual em atenção aos programas institucionais, em benefício do trabalho saudável aos servidores e público geral. Contratação de empresa responsável por oferecer toda a estrutura, organização e itens necessários à realização de caminhada ou corrida, inclusive fornecimento de materiais e insumos, como água, banana, medalha, camisas, sinalização de percurso, licença da prefeitura, tenda, sonorização, suporte médico, banheiros, palco, etc.</t>
  </si>
  <si>
    <t>Contratação de mão de obra
terceirizada, especializada para o
trabalho técnico na Divisão de Gestão Documental, tanto quantitativa quanto   qualitativamente, na unidade,
para cumprimento das atividades e competências da gestão documental.</t>
  </si>
  <si>
    <t>Garantir a segurança nas instalações deste Tribunal e assegurar a integridade física das pessoas e resguardar os bens patrimôniais.</t>
  </si>
  <si>
    <t>Dispor de veículos na frota do Regional permite a ronda ostensiva, bem como a escolta de autoridades e magistrados e servidores em risco.</t>
  </si>
  <si>
    <t>Plano de saúde para magistrados/servidores e grupo familiar</t>
  </si>
  <si>
    <t>Chamamento Público</t>
  </si>
  <si>
    <t>Aquisição de Piano 3/4 de cauda para o Centro Cultural. Preto, 1,73ms, com rodas e travas em aço</t>
  </si>
  <si>
    <t xml:space="preserve">Escada Plataforma “Trepadeira” 2,50 m </t>
  </si>
  <si>
    <t xml:space="preserve">Arame Galvanizado 0,89 mm (aproximadamente 20 kg) </t>
  </si>
  <si>
    <t>Alicate Universal 8” (200 mm)</t>
  </si>
  <si>
    <t xml:space="preserve">Alicate de Bico Meio Cana-reto 6” (150 mm) </t>
  </si>
  <si>
    <t>Alicate de Corte 6” (150 mm)</t>
  </si>
  <si>
    <t xml:space="preserve">Martelo Unha Cabeça (27 mm) </t>
  </si>
  <si>
    <t>Kit Furadeira / Parafusadeira</t>
  </si>
  <si>
    <t>Grampeador Tapeceiro</t>
  </si>
  <si>
    <t>Fita Dupla face 24 mm (20 metros)</t>
  </si>
  <si>
    <t>Pregos (1 kg)</t>
  </si>
  <si>
    <t xml:space="preserve">Kit Parafusos e Buchas </t>
  </si>
  <si>
    <t>Brindes diversos</t>
  </si>
  <si>
    <t>Aquisição de equipamento médico / Desfibriladores Externos Automáticos (DEA)</t>
  </si>
  <si>
    <t>Contratação de um sistema de PABX virtual que seja capaz de fornecer os recursos necessários para a gestão de uma central de atendimento, devendo fornecer, pelo menos, os dados a seguir: Atendentes presentes/ausentes; Tempo médio de atendimento; Taxa de abandono; Tempo médio em fila de espera.</t>
  </si>
  <si>
    <t>Aquisição de camionetas/SUV</t>
  </si>
  <si>
    <t>Aquisição de catracas com reconhecimento facial</t>
  </si>
  <si>
    <t xml:space="preserve">Cadeiras giratórias </t>
  </si>
  <si>
    <t>Concessão de prêmio para o concurso artístico-cultural.</t>
  </si>
  <si>
    <t>Credenciamento de intérprete para tradução Português-Libras nos eventos presenciais e virtuais do Regional, bem como nas sessões do Tribunal Pleno.</t>
  </si>
  <si>
    <t>Contratação de prestação de serviços continuados de apoio administrativo com mão de obra terceirizada (Auxiliar Administrativo) para as atividades de arquivo e gestão documental.</t>
  </si>
  <si>
    <t>Fornecimento contínuo de lanches para desembargadores, coffee break e Itens alimentícios.</t>
  </si>
  <si>
    <t xml:space="preserve">Aquisição de café, suco, açúcar e adoçante. </t>
  </si>
  <si>
    <t xml:space="preserve">Passagens aéreas nacionais e internacionais. </t>
  </si>
  <si>
    <t>Prestação de serviço de vigilância armada a ser executado de forma contínua nas dependências das Unidades da Capital e Interior do Estado.</t>
  </si>
  <si>
    <t xml:space="preserve">Prestação de serviços continuados de limpeza, conservação, e apoio operacional com dedicação exclusiva de mão de obra. Lote 1 - Noroeste, Triângulo Mineiro, Alto Paranaíba e Alto São Francisco.  </t>
  </si>
  <si>
    <t>Prestação de serviços de administração e gerenciamento informatizado do fornecimento de combustíveis e da manutenção preventiva e corretiva de veículos, em rede credenciada.</t>
  </si>
  <si>
    <t>Prestação de serviços de apoio nas ocupações de motorista executivo categoria, manobrista.</t>
  </si>
  <si>
    <t>Prestação de serviços especializados de jardinagem (com fornecimento de insumos) na Capital.</t>
  </si>
  <si>
    <t xml:space="preserve">Serviço contínuo de lavanderia. </t>
  </si>
  <si>
    <t xml:space="preserve">Dedetização de prédios da Capital e da Região Metropolitana. </t>
  </si>
  <si>
    <t xml:space="preserve">Serviços de dedetização nas unidades localizadas no interior do Estado. Lote 1 - Região Noroeste, Triângulo Mineiro, Alto São Francisco. </t>
  </si>
  <si>
    <t xml:space="preserve">Serviços de dedetização nas unidades do interior do estado. Lote 2 - Jequitinhonha, Vale do Rio Doce e Campos das Vertentes. </t>
  </si>
  <si>
    <t xml:space="preserve">Serviços de dedetização nas unidades localizadas no interior do Estado. Lote 3 - Região Sul de Minas e Zona da Mata. </t>
  </si>
  <si>
    <t>Serviços de comunicação social (Plenárias e TV)</t>
  </si>
  <si>
    <t>Contratação de empresa especializada em prestação de serviços de bombeiro civil profissional.</t>
  </si>
  <si>
    <t xml:space="preserve">Contratação de 344 (trezentos e quarenta e quatro) acessos (assinatura mensal) do serviço móvel de dados e voz de 30 GB. </t>
  </si>
  <si>
    <t xml:space="preserve">Contratação de serviços de manutenção preventiva e corretiva em elevadores de passageiros e cargas e em plataformas verticais para portadores de necessidades especiais. </t>
  </si>
  <si>
    <t>Contratação de serviços de manutenção preventiva e corretiva em elevadores de passageiros e cargas e em plataformas verticais para portadores de necessidades especiais.</t>
  </si>
  <si>
    <t xml:space="preserve">Manutenção preventiva e corretiva de aparelhos de ar condicionado tipo janela e split - Lote 1 - Capital. </t>
  </si>
  <si>
    <t xml:space="preserve">Manutenção preventiva e corretiva de aparelhos de ar condicionado tipo janela e split - Lote 3 - Montes Claros. </t>
  </si>
  <si>
    <t>Manutenção do sistema automatizado de ar condicionado central do prédio da Av. Getùlio Vargas, 225 e Rua Desembargador Drumond e Guaicurus 41.</t>
  </si>
  <si>
    <t>Prestação de serviços de assistência técnica, manutenção corretiva, preventiva, com mão de obra especializada e reposição integral de peças, em 4 (quatro) elevadores localizados na Rua dos Goitacazes.</t>
  </si>
  <si>
    <t xml:space="preserve">Prestação de serviços de assistência técnica, manutenção preventiva e corretiva integral, incluída mão-de-obra, todas as peças, equipamentos, licenças, instalações e suporte remoto de Centrais Telefônicas PABX SIEMENS (modelos HIPATH 1120 e HIPATH 1150) - Guaicurus, Pedro II, Betim, Contagem, Cel. Fabriciano, Governador Valadares, Montes Claros, Pouso Alegre, Sete Lagoas, Uberaba e Ituiutaba -  instaladas e em funcionamento em unidades deste Regional na capital e no interior do Estado. </t>
  </si>
  <si>
    <t>Prestação de serviços de manutenção preventiva e corretiva de Centrais Telefônicas PABX SOPHO, instaladas e em funcionamento em unidades deste Regional na capital e no interior do Estado (GV, Contorno, Goitacazes, Curitiba, Juiz de Fora e Uberlândia). Lote 1.</t>
  </si>
  <si>
    <t xml:space="preserve">Serviço de Manutenção Predial preventiva e corretiva, reforma e serviços comuns de engenharia em imóveis. Região de Montes Claros. </t>
  </si>
  <si>
    <t>Manutenção preventiva e corretiva de aparelhos de ar condicionado tipo janela e split - Lote 4 - Uberlândia</t>
  </si>
  <si>
    <t>Manutenção preventiva e corretiva de aparelhos de ar condicionado tipo janela e split - Lote 6 - Governador Valadares</t>
  </si>
  <si>
    <t>Telefonia. Lote 1 - Linhas Digitais e Serviço DDG 0800 do setor 2 da Anatel.</t>
  </si>
  <si>
    <t>Telefonia. LOTE 3 - Linhas Digitais do setor 3 da Anatel (Uberaba e Uberlândia).</t>
  </si>
  <si>
    <t xml:space="preserve">Telefonia. LOTE 4 - Linhas Analógicas Não Residenciais do Setor 3 da Anatel (Frutal, Ituiutaba, Iturama, Pará de Minas e Patos de Minas). </t>
  </si>
  <si>
    <t>Cursos, orientação profissional e serviços - Pessoa jurídica - Formação Administrativa - Itinerário formativo em aquisições de bens e contratação de serviços.</t>
  </si>
  <si>
    <t>Cursos, orientação profissional e serviços - pessoa jurídica - Formação Administrativa.</t>
  </si>
  <si>
    <t>Compra de livros.</t>
  </si>
  <si>
    <t>Aquisição de livros para compor kits distribuídos em edições temáticas do Programa Justiça e Cidadania.</t>
  </si>
  <si>
    <t>Contratação de empresa especializada na prestação de serviços de logística integrada.</t>
  </si>
  <si>
    <t>Equipamentos e material permanente.</t>
  </si>
  <si>
    <t>Amplificador de áudio</t>
  </si>
  <si>
    <t>Relógio de parede</t>
  </si>
  <si>
    <t>Fornecimento, montagem e instalação de elevador de uso restrito para melhoria da acessibilidade em Barbacena.</t>
  </si>
  <si>
    <t>Fornecimento, montagem e instalação de elevador de uso restrito para melhoria da acessibilidade em São João Del Rei.</t>
  </si>
  <si>
    <t>Locação do imóvel que abriga o Fórum da Justiça do Trabalho de Guanhães.</t>
  </si>
  <si>
    <t xml:space="preserve">Locação do imóvel que abriga o FT de Governador Valadares. </t>
  </si>
  <si>
    <t xml:space="preserve">Locação do imóvel situado na Av. Governador Valadares, nº 376, em Betim/MG, destinado a abrigar o fórum trabalhista daquela localidade. </t>
  </si>
  <si>
    <t>Prestação de serviço profissional de elaboração de laudos de avaliação dos imóveis utilizados ou de interesse do TRT3.</t>
  </si>
  <si>
    <t>Serviço continuado de manutenção das subestações em uso pelo TRT3.</t>
  </si>
  <si>
    <t>Serviços de instalação e manutenção de No-Break com deslocamento.</t>
  </si>
  <si>
    <t>Contratação de obra de reforma e modernização do plenário do 10º andar do edifício Sede.</t>
  </si>
  <si>
    <t>Contratação de laudo de avaliação da estrutura para instalação de elevador em Barbacena e São João Del Rei.</t>
  </si>
  <si>
    <t>Contratação de empresa especializada para realização de exame médico ocupacional do PCMSO na população ativa do TRT3 lotada no interior do Estado.</t>
  </si>
  <si>
    <t xml:space="preserve">Manutenção de Equipamentos Médicos (esfigmomanômetros). </t>
  </si>
  <si>
    <t>Prestação de serviços de manutenção periódica preventiva e corretiva dos equipamentos odontológicos com fornecimento de peças.</t>
  </si>
  <si>
    <t>Serviço de recolhimento e destinação de resíduos do serviço médico.</t>
  </si>
  <si>
    <t>Plano de Saúde médico-hospitalar para os servidores e magistrados.</t>
  </si>
  <si>
    <t>Pagamento de despesas com credenciados pessoa física dos potenciais usuários do plano de saúde.</t>
  </si>
  <si>
    <t>Pagamento de despesas com credenciados pessoa jurídica dos potenciais usuários do plano de saúde.</t>
  </si>
  <si>
    <t xml:space="preserve">Prestação de serviços de segurança eletrônica com monitoramento através de sistema de alarme com sensores de presença, executados nos prédios do Tribunal Regional do Trabalho da 3ª Região (Capital e Interior). </t>
  </si>
  <si>
    <t>Serviços gráficos especiais elaborados (adesivos, banners, entre outros).</t>
  </si>
  <si>
    <t xml:space="preserve">Prestação de serviço continuado de recrutamento, seleção e gestão de contratos de até 1000  estagiários. </t>
  </si>
  <si>
    <t xml:space="preserve">Prestação de serviços continuados de limpeza, conservação e apoio operacional com dedicação exclusiva de mão de obra - Lote 2. </t>
  </si>
  <si>
    <t>Prestação de serviços continuados de limpeza, conservação e apoio operacional com dedicação exclusiva de mão de obra. Lote 3 - Sul de Minas e Zona da Mata.</t>
  </si>
  <si>
    <t>Prestação de serviços continuados de limpeza, conservação, copeiragem e apoio operacional com dedicação exclusiva de mão de obra. Lote 4 - Belo Horizonte e Região Metropolitana.</t>
  </si>
  <si>
    <t>Serviço de Seguro total para veículos da frota oficial deste Regional - 1º grupo.</t>
  </si>
  <si>
    <t>Serviço de Seguro total para veículos da frota oficial deste Regional - 2º grupo.</t>
  </si>
  <si>
    <t>Serviço de Seguro total para veículos da frota oficial deste Regional - 3º grupo.</t>
  </si>
  <si>
    <t>Contratação de serviços de manutenção preventiva e corretiva em elevadores de passageiros e cargas e em plataformas verticais para portadores de necessidades especiais - 1º grupo.</t>
  </si>
  <si>
    <t>Contratação de serviços de manutenção preventiva e corretiva em elevadores de passageiros e cargas e em plataformas verticais para portadores de necessidades especiais - 2º grupo.</t>
  </si>
  <si>
    <t>Manutenção preventiva e corretiva de aparelhos de ar condicionado tipo janela e split - Lote 2 - Central Minas.</t>
  </si>
  <si>
    <t>Manutenção preventiva e corretiva de aparelhos de ar condicionado tipo janela e split - Lote 5 - Juiz de Fora.</t>
  </si>
  <si>
    <t>Manutenção preventiva e corretiva de aparelhos de ar condicionado tipo janela e split - Varginha - Lote 7.</t>
  </si>
  <si>
    <t>Programa Justiça e Cidadania: contratação de transportes para visita de alunos de escolas públicas do ensino infantil, fundamental e médio - incluindo as visitas em parceria com o Comitê de Erradicação do Trabalho Infantil.</t>
  </si>
  <si>
    <t>Construção de sistema de geração fotovoltaica na cobertura do Q20.</t>
  </si>
  <si>
    <t xml:space="preserve">
Contratação de laudos de acessibilidade, nas unidades do interior, para atender à Portaria Conjunta MGI/MDHC nº 45, de 16/07/2024.</t>
  </si>
  <si>
    <t>Instalação e manutenção de cabeamento estruturado (Rede Lógica) e alimentação de no- break, em imóveis (incluso deslocamento).</t>
  </si>
  <si>
    <t>Seguros de imóveis.</t>
  </si>
  <si>
    <t>Sistema de monitoramento individual, dispositivo eletrônico de emergência portátil.</t>
  </si>
  <si>
    <t>OE 03 -
“Garantir a duração razoável do processo”
OE 09 - “Incrementar
modelo de gestão de pessoas em âmbito Regional”</t>
  </si>
  <si>
    <t>Não se aplica.</t>
  </si>
  <si>
    <t>ITEM - Numeração da Área</t>
  </si>
  <si>
    <t>ÁREA REQUISITANTE</t>
  </si>
  <si>
    <t>DESCRIÇÃO DO OBJETO</t>
  </si>
  <si>
    <t>JUSTIFICATIVA</t>
  </si>
  <si>
    <t>QUANTIDADE</t>
  </si>
  <si>
    <t>UNIDADE</t>
  </si>
  <si>
    <t>VALOR ESTIMADO DA CONTRATAÇÃO</t>
  </si>
  <si>
    <t>PRIORIDADE</t>
  </si>
  <si>
    <t>DATA DE INÍCIO DA TRAMITAÇÃO</t>
  </si>
  <si>
    <t>DATA PARA ATENDIMENTO DA DEMANDA / RENOVAÇÃO CONTRATUAL</t>
  </si>
  <si>
    <t>ALINHAMENTO COM O PLANEJAMENTO ESTRATÉGICO</t>
  </si>
  <si>
    <t>ALINHAMENTO COM O PLANO DE LOGÍSTICA SUSTENTÁVEL (PLS)</t>
  </si>
  <si>
    <t>Valor sigiloso</t>
  </si>
  <si>
    <t>Integram esse documento:</t>
  </si>
  <si>
    <t>https://portal.trt3.jus.br/intranet/tec-informacao/planejamento-de-tic/plano-de-contratacao-de-solucoes-de-tic-pcstic#section-0</t>
  </si>
  <si>
    <t>https://portal.trt3.jus.br/escola/artigos/plano-anual-de-capacitacao</t>
  </si>
  <si>
    <r>
      <t xml:space="preserve">O </t>
    </r>
    <r>
      <rPr>
        <b/>
        <sz val="11"/>
        <color rgb="FF333333"/>
        <rFont val="Calibri"/>
        <family val="2"/>
      </rPr>
      <t>PLANO ANUAL DE CAPACITAÇÃO (PAC)</t>
    </r>
    <r>
      <rPr>
        <sz val="11"/>
        <color rgb="FF333333"/>
        <rFont val="Calibri"/>
        <family val="2"/>
      </rPr>
      <t>, regulamentado pela Portaria EJ nº 4, de 1º de setembro de 2020.</t>
    </r>
  </si>
  <si>
    <t>Link:</t>
  </si>
  <si>
    <t xml:space="preserve">Papel A4, branco alcalino, gramatura mínima 75 g/m2, certificado Cerflor ou FSC </t>
  </si>
  <si>
    <t>Papel A4, reciclado, cor natural, gramatura mínima 75 g/m2, certificado Cerflor, FSC ou ISO</t>
  </si>
  <si>
    <t>TRT3</t>
  </si>
  <si>
    <t>Pincel para quadro branco</t>
  </si>
  <si>
    <t>6.27</t>
  </si>
  <si>
    <t>TRT4</t>
  </si>
  <si>
    <t>ÓRGÃO GERENCIADOR DA CONTRATAÇÃO COMPARTILHADA</t>
  </si>
  <si>
    <t xml:space="preserve">Copo descartável biodegradável para água </t>
  </si>
  <si>
    <t>TRT1</t>
  </si>
  <si>
    <t>Bebedouro água garrafão</t>
  </si>
  <si>
    <t>5.25</t>
  </si>
  <si>
    <r>
      <t xml:space="preserve">O </t>
    </r>
    <r>
      <rPr>
        <b/>
        <sz val="11"/>
        <color rgb="FF333333"/>
        <rFont val="Calibri"/>
        <family val="2"/>
      </rPr>
      <t>PLANO DE CONTRATAÇÕES DE SOLUÇÕES DE TIC (PCSTIC),</t>
    </r>
    <r>
      <rPr>
        <sz val="11"/>
        <color rgb="FF333333"/>
        <rFont val="Calibri"/>
        <family val="2"/>
      </rPr>
      <t xml:space="preserve"> regulamentado pela RESOLUÇÃO CNJ Nº 468/2022.</t>
    </r>
  </si>
  <si>
    <t>PAC</t>
  </si>
  <si>
    <t>Prestação de serviços de mudanças comerciais em unidades do TRT3 localizadas no Estado de Minas Gerais</t>
  </si>
  <si>
    <t>Assento americano</t>
  </si>
  <si>
    <t>TRIBUNAL REGIONAL DO TRABALHO DA 3a REGIÃO</t>
  </si>
  <si>
    <t>108.1</t>
  </si>
  <si>
    <t>108.2</t>
  </si>
  <si>
    <t>108.3</t>
  </si>
  <si>
    <t>108.4</t>
  </si>
  <si>
    <t>108.5</t>
  </si>
  <si>
    <t>108.6</t>
  </si>
  <si>
    <t>108.7</t>
  </si>
  <si>
    <t>108.8</t>
  </si>
  <si>
    <t>108.9</t>
  </si>
  <si>
    <t>108.10</t>
  </si>
  <si>
    <t>108.11</t>
  </si>
  <si>
    <t>121.1</t>
  </si>
  <si>
    <t>122.2</t>
  </si>
  <si>
    <t>121.2</t>
  </si>
  <si>
    <t>122.3</t>
  </si>
  <si>
    <t>121.3</t>
  </si>
  <si>
    <t>122.4</t>
  </si>
  <si>
    <t>121.4</t>
  </si>
  <si>
    <t>122.5</t>
  </si>
  <si>
    <t>121.5</t>
  </si>
  <si>
    <t>122.6</t>
  </si>
  <si>
    <t>121.6</t>
  </si>
  <si>
    <t>122.7</t>
  </si>
  <si>
    <t>121.7</t>
  </si>
  <si>
    <t>122.8</t>
  </si>
  <si>
    <t>121.8</t>
  </si>
  <si>
    <t>122.9</t>
  </si>
  <si>
    <t>121.9</t>
  </si>
  <si>
    <t>122.10</t>
  </si>
  <si>
    <t>121.10</t>
  </si>
  <si>
    <t>122.11</t>
  </si>
  <si>
    <t>121.11</t>
  </si>
  <si>
    <t>122.12</t>
  </si>
  <si>
    <t>121.12</t>
  </si>
  <si>
    <t>122.13</t>
  </si>
  <si>
    <t>121.13</t>
  </si>
  <si>
    <t>121.14</t>
  </si>
  <si>
    <t>121.15</t>
  </si>
  <si>
    <t>121.16</t>
  </si>
  <si>
    <t>121.17</t>
  </si>
  <si>
    <t>121.18</t>
  </si>
  <si>
    <t>121.19</t>
  </si>
  <si>
    <t>121.20</t>
  </si>
  <si>
    <t>121.21</t>
  </si>
  <si>
    <t>121.22</t>
  </si>
  <si>
    <t>121.23</t>
  </si>
  <si>
    <t>121.24</t>
  </si>
  <si>
    <t>121.25</t>
  </si>
  <si>
    <t>122.1</t>
  </si>
  <si>
    <t>122.14</t>
  </si>
  <si>
    <t>122.15</t>
  </si>
  <si>
    <t>122.16</t>
  </si>
  <si>
    <t>122.17</t>
  </si>
  <si>
    <t>122.18</t>
  </si>
  <si>
    <t>122.19</t>
  </si>
  <si>
    <t>122.20</t>
  </si>
  <si>
    <t>122.21</t>
  </si>
  <si>
    <t>122.22</t>
  </si>
  <si>
    <t>122.23</t>
  </si>
  <si>
    <t>122.24</t>
  </si>
  <si>
    <t>122.25</t>
  </si>
  <si>
    <t>122.26</t>
  </si>
  <si>
    <t>123.1</t>
  </si>
  <si>
    <t>123.2</t>
  </si>
  <si>
    <t>123.3</t>
  </si>
  <si>
    <t>123.4</t>
  </si>
  <si>
    <t>123.5</t>
  </si>
  <si>
    <t>123.6</t>
  </si>
  <si>
    <t>123.7</t>
  </si>
  <si>
    <t>123.8</t>
  </si>
  <si>
    <t>123.9</t>
  </si>
  <si>
    <t>123.10</t>
  </si>
  <si>
    <t>123.11</t>
  </si>
  <si>
    <t>123.12</t>
  </si>
  <si>
    <t>123.13</t>
  </si>
  <si>
    <t>123.14</t>
  </si>
  <si>
    <t>123.15</t>
  </si>
  <si>
    <t>123.16</t>
  </si>
  <si>
    <t>123.17</t>
  </si>
  <si>
    <t>123.18</t>
  </si>
  <si>
    <t>155.1</t>
  </si>
  <si>
    <t>155.2</t>
  </si>
  <si>
    <t>155.3</t>
  </si>
  <si>
    <t>155.4</t>
  </si>
  <si>
    <t>155.5</t>
  </si>
  <si>
    <t>155.6</t>
  </si>
  <si>
    <t>155.7</t>
  </si>
  <si>
    <t>155.8</t>
  </si>
  <si>
    <t>155.9</t>
  </si>
  <si>
    <t>155.10</t>
  </si>
  <si>
    <t>155.11</t>
  </si>
  <si>
    <t>155.12</t>
  </si>
  <si>
    <t>155.13</t>
  </si>
  <si>
    <t>155.14</t>
  </si>
  <si>
    <t>155.15</t>
  </si>
  <si>
    <t>155.16</t>
  </si>
  <si>
    <t>155.17</t>
  </si>
  <si>
    <t>155.18</t>
  </si>
  <si>
    <t>155.19</t>
  </si>
  <si>
    <t>155.20</t>
  </si>
  <si>
    <t>155.21</t>
  </si>
  <si>
    <t>155.22</t>
  </si>
  <si>
    <t>155.23</t>
  </si>
  <si>
    <t>155.24</t>
  </si>
  <si>
    <t>155.25</t>
  </si>
  <si>
    <t>155.26</t>
  </si>
  <si>
    <t>155.27</t>
  </si>
  <si>
    <t>155.28</t>
  </si>
  <si>
    <t>155.29</t>
  </si>
  <si>
    <t>155.30</t>
  </si>
  <si>
    <t>155.31</t>
  </si>
  <si>
    <t>155.32</t>
  </si>
  <si>
    <t>155.33</t>
  </si>
  <si>
    <t>155.34</t>
  </si>
  <si>
    <t>155.35</t>
  </si>
  <si>
    <t>121.26</t>
  </si>
  <si>
    <t>121.27</t>
  </si>
  <si>
    <t>121.28</t>
  </si>
  <si>
    <t>121.29</t>
  </si>
  <si>
    <t>121.30</t>
  </si>
  <si>
    <t>Mesa com regulagem elétrica</t>
  </si>
  <si>
    <t>Caixa de som</t>
  </si>
  <si>
    <t>Demandas para atender às reformas das copas dos colaboradores terceirizados, CEJUSC e recebidas após ao planejamento do PCA 2025.</t>
  </si>
  <si>
    <t>Suporte articulado para TV</t>
  </si>
  <si>
    <t>Suporte pedestal para TV</t>
  </si>
  <si>
    <t>Estufa aquecedora de alimentos</t>
  </si>
  <si>
    <t>137.A</t>
  </si>
  <si>
    <t>137.B</t>
  </si>
  <si>
    <t>137.C</t>
  </si>
  <si>
    <t xml:space="preserve">Prestação de serviços por empreitada global para adaptação, reforma, restauração, ampliação e construção do Anexo ao Fórum da Justiça do Trabalho de Belo Horizonte (Quarteirão 20 – Q20). </t>
  </si>
  <si>
    <t>Necessidade de manter a vigência do contrato para a conclusão do processo de regularização e emissão do habite-se, a cargo de empresa contratada pelo TRT, e emissão do Termo de Recebimento do contrato Definitivo.</t>
  </si>
  <si>
    <t xml:space="preserve">Prestação de serviços de elaboração de projeto para fins de regularização das edificações de propriedade do contratante junto à Subsecretaria de Regulação Urbana (SUREG) da Prefeitura Municipal de Belo Horizonte, e de obtenção de certidão de baixa de construção (habite-se) da obra localizada no Quarteirão 20 – Q20. </t>
  </si>
  <si>
    <t xml:space="preserve">Necessidade de manter a vigência do contrato para a conclusão do processo de regularização e emissão do habite-se. </t>
  </si>
  <si>
    <t>Elaboração de projetos executivos de todas as disciplinas necessárias, visando à adaptação, reforma e modernização do “Plenário “Desembargador Bolivar Viegas Peixoto”, localizado no 10º andar do Ed. Sede. Contrato 10.008/24. Vigência 05/06/2025.</t>
  </si>
  <si>
    <t xml:space="preserve">Necessidade de manter o contrato vigente para execução da etapa 3, acompanhamento da obra. </t>
  </si>
  <si>
    <t>Estojo tipo escolar personalizado; cores diversas</t>
  </si>
  <si>
    <t xml:space="preserve">Garrafa de água tipo "squeeze", de plástico </t>
  </si>
  <si>
    <t>Lápis personalizado</t>
  </si>
  <si>
    <t>Porta utensílios com três compartimentos personalizado</t>
  </si>
  <si>
    <t>Porta crachá</t>
  </si>
  <si>
    <t>Caneta ecológica de papelão com clipe e ponteira plástica, personalizada, cores diversas</t>
  </si>
  <si>
    <t xml:space="preserve">Caneta plástica; toque superior ("touch") com suporte, personalizada, cores diversas </t>
  </si>
  <si>
    <t>Porta folder A6 vertical com porta cartões; material: acrílico cristal</t>
  </si>
  <si>
    <t>Caneca com tampa personalizada, material: inox (caneca) e plástico (cabo e tampa)</t>
  </si>
  <si>
    <t>Bonés personalizados, cores diversas, logo em 4 cores</t>
  </si>
  <si>
    <t>Camisetas personalizadas, cores diversas, logo em 4 cores</t>
  </si>
  <si>
    <t>Canecas de cerâmica personalizadas</t>
  </si>
  <si>
    <t>Pin metálico - 4x0 cores</t>
  </si>
  <si>
    <t>Sacochila personalizada, cores diversas, logo em 4 cores</t>
  </si>
  <si>
    <t>Sacola ecológica personalizada, cores diversas, logo em 4 cores</t>
  </si>
  <si>
    <t>Sofás corporativos de couro sintético (2 assentos)</t>
  </si>
  <si>
    <t>Boneco para RCP - treinamento</t>
  </si>
  <si>
    <t>Aquisição de 3 scanners</t>
  </si>
  <si>
    <t>Rastrear objetos pessoais nas entradas dos Foros Trabalhistas, a fim de garantir segurança nas instalações dos edifícios que abrigam as unidades deste Regional.</t>
  </si>
  <si>
    <t>16.A</t>
  </si>
  <si>
    <t>Realização de exposição da artista plástica Yara Tupynambá. Com obras originais, pinturas, gravuras e inclui produção, montagem, manutenção, remanejamento e desmontagem. Inclui, também, oficinas e palestras.</t>
  </si>
  <si>
    <t>Divulgar a obra da artista mineira de Montes Claros, Yara Tupynamba, buscando contribuir e fomentar a cultura mineira, de forma a tornar sua apreciação acessível aos magistrados, servidores, terceirizados e à população em geral.</t>
  </si>
  <si>
    <t>29.A</t>
  </si>
  <si>
    <t>Aquisição de equipamentos destinados à reforma do estúdio.</t>
  </si>
  <si>
    <t>Urgência em realizar a reforma das instalações do estúdio desta Secretaria, com a atualização dos sistemas de vídeo e multimídia, para gravação de programas da Instituição.</t>
  </si>
  <si>
    <t>49.A</t>
  </si>
  <si>
    <t>49.B</t>
  </si>
  <si>
    <t>Preservar e conservar carpetes, poltronas e áreas almofadadas, mantendo a salubridade dos ambientes, livrando-os da ação de fungos e bactérias.</t>
  </si>
  <si>
    <t xml:space="preserve">Serviço contínuo de lavanderia: higienização de tecidos de cozinha, togas e tapetes - prorrogação do contrato 10037/2024 </t>
  </si>
  <si>
    <t>Preservar togas, as mantendo livres de ácaros, fungos, bactérias e outros alérgenos, bem como manutenção de materiais de cozinhas limpos, livres de resíduos alimentares e evitando a contaminação.</t>
  </si>
  <si>
    <t>Serviço contínuo de lavanderia: 
higienização de carpetes, áreas 
almofadadas e poltronas - 
prorrogação do contrato 
10035/2024</t>
  </si>
  <si>
    <t>O item "49.A" refere-se ao contrato 10035/2024, o qual envolve a higienização de carpetes, áreas almofadadas e poltronas (email de 04/04/25).</t>
  </si>
  <si>
    <t xml:space="preserve">O contrato 10037/2024 - item 49.B do IPCA - trata-se do contrato de lavanderia, envolvendo tecidos de cozinha, togas e tapetes (email de 04/04/25).
</t>
  </si>
  <si>
    <t>Contratação de empresa para realização de PGRA  (Programa de Gerenciamento de Riscos Ambientais) e GRO (Gerenciamento de Riscos Ocupacionais).</t>
  </si>
  <si>
    <t>Adequar o TRT3 a legislação da nova NR 01</t>
  </si>
  <si>
    <t>153.A</t>
  </si>
  <si>
    <t>Para comunicação entre os Agentes da Polícia Judicial, a fim de garantir segurança nas instalações dos edifícios que abrigam as unidades deste Regional.</t>
  </si>
  <si>
    <t>Locação de rádios portáteis e monitoramento</t>
  </si>
  <si>
    <r>
      <t xml:space="preserve">Chaveiro personalizado 
</t>
    </r>
    <r>
      <rPr>
        <b/>
        <strike/>
        <sz val="11"/>
        <rFont val="Calibri"/>
        <family val="2"/>
      </rPr>
      <t>ITEM EXCLUÍDO.</t>
    </r>
  </si>
  <si>
    <t>Pasta de couro ecológico para certificados - personalizada</t>
  </si>
  <si>
    <t>Contratação da Fundação Clóvis Salgado para realização de duas (2) apresentações da Orquestra Sinfônica de Minas Gerais, uma (1) apresentação da Companhia de Dança Palácio das Artes e uma (1) apresentação do Coral Lírico no CECULT</t>
  </si>
  <si>
    <t>Locação tradicional de imóvel, mediante contratação direta, decorrente do Chamamento Público N. 03/2024, para abrigar parte do Fórum da Justiça do Trabalho de Belo Horizonte</t>
  </si>
  <si>
    <t>Busca da melhor solução para atender à necessidade de sediar o Fórum da Justiça do Trabalho de Belo Horizonte em instalações suficientes e adequadas ao seu bom funcionamento. Logo, esta locação representa uma continuidade das providências já adotadas nos autos dos e-PADs n. 4.513/2023, 26.278/2023, 40.564/2023 e  5.841/2024, que resultaram no Chamamento Público n. 03/2024, cujo objeto foi a prospecção do mercado imobiliário visando à locação tradicional de imóvel, a fim de abrigar parte do Fórum Trabalhista da Capital.</t>
  </si>
  <si>
    <t>Apresentador multimídia (passador de slides)</t>
  </si>
  <si>
    <t>122.27</t>
  </si>
  <si>
    <t>137.D</t>
  </si>
  <si>
    <t>Adaptações de ambientes e mudança de layout no imóvel localizado na rua Goitacazes, 1.475, em Belo Horizonte/MG visando a acomodação das Varas do Trabalho remanescentes após a mudança parcial do Fórum de Belo Horizonte para outro imóvel.</t>
  </si>
  <si>
    <t>unid</t>
  </si>
  <si>
    <t>Atender à necessidade de adaptar o imóvel para funcionamento de 2 Varas por andar.</t>
  </si>
  <si>
    <t>OE2 - Promover o trabalho decente e a sustentabilidade</t>
  </si>
  <si>
    <t>8.8. Reforma e construções</t>
  </si>
  <si>
    <t>Régua de 30 cm</t>
  </si>
  <si>
    <t>122.28</t>
  </si>
  <si>
    <t>121.32</t>
  </si>
  <si>
    <t>Quadro branco magnético</t>
  </si>
  <si>
    <t>Plaquetas para patrimônio com QR Code</t>
  </si>
  <si>
    <t>122.29</t>
  </si>
  <si>
    <t>122.30</t>
  </si>
  <si>
    <t>Bandeiras</t>
  </si>
  <si>
    <t>121.33</t>
  </si>
  <si>
    <t>Base para mastros de bandeiras</t>
  </si>
  <si>
    <t>17. Qualidade de vida</t>
  </si>
  <si>
    <t>11. Vigilância eletrônica</t>
  </si>
  <si>
    <r>
      <t xml:space="preserve">Contratação de serviços de blindagem de veículos.
</t>
    </r>
    <r>
      <rPr>
        <b/>
        <strike/>
        <sz val="11"/>
        <rFont val="Calibri"/>
        <family val="2"/>
      </rPr>
      <t>ITEM EXCLUÍDO.</t>
    </r>
  </si>
  <si>
    <t>Globo Terrestre</t>
  </si>
  <si>
    <t>122.31</t>
  </si>
  <si>
    <t>Placas de acrílico tamanho A4</t>
  </si>
  <si>
    <t>Sinalizar os setores no novo prédio da Rua Paracatu</t>
  </si>
  <si>
    <t>Unidade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</si>
</sst>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4" formatCode="_-* #,##0.00_-;\-* #,##0.00_-;_-* &quot;-&quot;??_-;_-@"/>
    <numFmt numFmtId="165" formatCode="&quot;R$&quot;#,##0.00"/>
    <numFmt numFmtId="166" formatCode="[$-416]mmm\-yy"/>
    <numFmt numFmtId="167" formatCode="dd/mm/yy"/>
    <numFmt numFmtId="168" formatCode="[$R$-416]\ #,##0.00;[Red]\-[$R$-416]\ #,##0.00"/>
    <numFmt numFmtId="171" formatCode="_(* #,##0.00_);_(* \(#,##0.00\);_(* &quot;-&quot;??_);_(@_)"/>
    <numFmt numFmtId="172" formatCode="_-* #,##0.00_-;\-* #,##0.00_-;_-* \-??_-;_-@"/>
  </numFmts>
  <fonts count="22" x14ac:knownFonts="1">
    <font>
      <sz val="11"/>
      <color rgb="FF333333"/>
      <name val="Arial"/>
      <scheme val="minor"/>
    </font>
    <font>
      <b/>
      <sz val="13"/>
      <color theme="1"/>
      <name val="Calibri"/>
      <family val="2"/>
    </font>
    <font>
      <sz val="11"/>
      <color theme="1"/>
      <name val="Calibri"/>
      <family val="2"/>
    </font>
    <font>
      <b/>
      <sz val="11"/>
      <color theme="1"/>
      <name val="Calibri"/>
      <family val="2"/>
    </font>
    <font>
      <sz val="11"/>
      <color rgb="FF000000"/>
      <name val="Calibri"/>
      <family val="2"/>
    </font>
    <font>
      <sz val="11"/>
      <color rgb="FF333333"/>
      <name val="Calibri"/>
      <family val="2"/>
    </font>
    <font>
      <b/>
      <sz val="11"/>
      <color rgb="FF333333"/>
      <name val="Calibri"/>
      <family val="2"/>
    </font>
    <font>
      <b/>
      <sz val="11"/>
      <color rgb="FFFF0000"/>
      <name val="Calibri"/>
      <family val="2"/>
    </font>
    <font>
      <sz val="11"/>
      <color rgb="FFFF0000"/>
      <name val="Calibri"/>
      <family val="2"/>
    </font>
    <font>
      <sz val="12"/>
      <color rgb="FF222222"/>
      <name val="Arial"/>
      <family val="2"/>
    </font>
    <font>
      <b/>
      <sz val="11"/>
      <name val="Calibri"/>
      <family val="2"/>
    </font>
    <font>
      <sz val="11"/>
      <name val="Calibri"/>
      <family val="2"/>
    </font>
    <font>
      <sz val="11"/>
      <color rgb="FF333333"/>
      <name val="Arial"/>
      <family val="2"/>
      <scheme val="minor"/>
    </font>
    <font>
      <sz val="11"/>
      <color rgb="FF333333"/>
      <name val="Arial"/>
      <family val="2"/>
      <scheme val="minor"/>
    </font>
    <font>
      <sz val="11"/>
      <color rgb="FF333333"/>
      <name val="Arial"/>
      <family val="2"/>
      <scheme val="minor"/>
    </font>
    <font>
      <u/>
      <sz val="11"/>
      <color theme="10"/>
      <name val="Arial"/>
      <family val="2"/>
      <scheme val="minor"/>
    </font>
    <font>
      <u/>
      <sz val="11"/>
      <color theme="10"/>
      <name val="Calibri"/>
      <family val="2"/>
    </font>
    <font>
      <sz val="11"/>
      <name val="Calibri"/>
      <family val="2"/>
      <charset val="1"/>
    </font>
    <font>
      <sz val="13"/>
      <color rgb="FF000000"/>
      <name val="Calibri"/>
      <family val="2"/>
    </font>
    <font>
      <strike/>
      <sz val="11"/>
      <name val="Calibri"/>
      <family val="2"/>
    </font>
    <font>
      <b/>
      <strike/>
      <sz val="11"/>
      <name val="Calibri"/>
      <family val="2"/>
    </font>
    <font>
      <sz val="13"/>
      <name val="Calibri"/>
      <family val="2"/>
    </font>
  </fonts>
  <fills count="10">
    <fill>
      <patternFill patternType="none"/>
    </fill>
    <fill>
      <patternFill patternType="gray125"/>
    </fill>
    <fill>
      <patternFill patternType="solid">
        <fgColor rgb="FFAFD095"/>
        <bgColor rgb="FFAFD095"/>
      </patternFill>
    </fill>
    <fill>
      <patternFill patternType="solid">
        <fgColor rgb="FFDDDDDD"/>
        <bgColor rgb="FFDDDDDD"/>
      </patternFill>
    </fill>
    <fill>
      <patternFill patternType="solid">
        <fgColor rgb="FFEEEEEE"/>
        <bgColor rgb="FFEEEEEE"/>
      </patternFill>
    </fill>
    <fill>
      <patternFill patternType="solid">
        <fgColor theme="0" tint="-0.249977111117893"/>
        <bgColor rgb="FFDDDDDD"/>
      </patternFill>
    </fill>
    <fill>
      <patternFill patternType="solid">
        <fgColor theme="0"/>
        <bgColor indexed="64"/>
      </patternFill>
    </fill>
    <fill>
      <patternFill patternType="solid">
        <fgColor theme="2" tint="-0.14999847407452621"/>
        <bgColor indexed="64"/>
      </patternFill>
    </fill>
    <fill>
      <patternFill patternType="solid">
        <fgColor theme="8" tint="0.59999389629810485"/>
        <bgColor rgb="FFAFD095"/>
      </patternFill>
    </fill>
    <fill>
      <patternFill patternType="solid">
        <fgColor rgb="FFCC00FF"/>
        <bgColor indexed="64"/>
      </patternFill>
    </fill>
  </fills>
  <borders count="26">
    <border>
      <left/>
      <right/>
      <top/>
      <bottom/>
      <diagonal/>
    </border>
    <border>
      <left/>
      <right/>
      <top style="hair">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9">
    <xf numFmtId="0" fontId="0" fillId="0" borderId="0"/>
    <xf numFmtId="43" fontId="12" fillId="0" borderId="0" applyFont="0" applyFill="0" applyBorder="0" applyAlignment="0" applyProtection="0"/>
    <xf numFmtId="0" fontId="13" fillId="0" borderId="4"/>
    <xf numFmtId="0" fontId="13" fillId="0" borderId="4"/>
    <xf numFmtId="0" fontId="14" fillId="0" borderId="4"/>
    <xf numFmtId="43" fontId="12" fillId="0" borderId="4" applyFont="0" applyFill="0" applyBorder="0" applyAlignment="0" applyProtection="0"/>
    <xf numFmtId="0" fontId="12" fillId="0" borderId="4"/>
    <xf numFmtId="0" fontId="12" fillId="0" borderId="4"/>
    <xf numFmtId="0" fontId="15" fillId="0" borderId="0" applyNumberFormat="0" applyFill="0" applyBorder="0" applyAlignment="0" applyProtection="0"/>
  </cellStyleXfs>
  <cellXfs count="181">
    <xf numFmtId="0" fontId="0" fillId="0" borderId="0" xfId="0" applyFont="1" applyAlignment="1"/>
    <xf numFmtId="0" fontId="3" fillId="0" borderId="1" xfId="0" applyFont="1" applyBorder="1" applyAlignment="1">
      <alignment vertical="center" wrapText="1"/>
    </xf>
    <xf numFmtId="0" fontId="2" fillId="0" borderId="5" xfId="0" applyFont="1" applyBorder="1" applyAlignment="1">
      <alignment horizontal="left" vertical="center" wrapText="1"/>
    </xf>
    <xf numFmtId="17" fontId="2"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6" fillId="4" borderId="7" xfId="0" applyFont="1" applyFill="1" applyBorder="1" applyAlignment="1">
      <alignment horizontal="center" vertical="center" wrapText="1"/>
    </xf>
    <xf numFmtId="0" fontId="5" fillId="0" borderId="0" xfId="0" applyFont="1" applyAlignment="1">
      <alignment horizontal="center" vertical="center" wrapText="1"/>
    </xf>
    <xf numFmtId="0" fontId="6"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5" fillId="0" borderId="0" xfId="0" applyFont="1" applyAlignment="1">
      <alignment wrapText="1"/>
    </xf>
    <xf numFmtId="0" fontId="5" fillId="0" borderId="5" xfId="0" applyFont="1" applyBorder="1" applyAlignment="1">
      <alignment vertical="center"/>
    </xf>
    <xf numFmtId="0" fontId="5" fillId="0" borderId="5" xfId="0" applyFont="1" applyBorder="1" applyAlignment="1">
      <alignment horizontal="left" vertical="center" wrapText="1"/>
    </xf>
    <xf numFmtId="0" fontId="5" fillId="0" borderId="0" xfId="0" applyFont="1" applyAlignment="1">
      <alignment horizontal="left" vertical="center"/>
    </xf>
    <xf numFmtId="0" fontId="5" fillId="0" borderId="5" xfId="0" applyFont="1" applyBorder="1" applyAlignment="1">
      <alignment vertical="center" wrapText="1"/>
    </xf>
    <xf numFmtId="17" fontId="5" fillId="0" borderId="5" xfId="0" applyNumberFormat="1" applyFont="1" applyBorder="1" applyAlignment="1">
      <alignment horizontal="center" vertical="center" wrapText="1"/>
    </xf>
    <xf numFmtId="0" fontId="5" fillId="0" borderId="5" xfId="0" applyFont="1" applyBorder="1" applyAlignment="1">
      <alignment wrapText="1"/>
    </xf>
    <xf numFmtId="0" fontId="5" fillId="0" borderId="0" xfId="0" applyFont="1" applyAlignment="1">
      <alignment horizontal="left" vertical="center" wrapText="1"/>
    </xf>
    <xf numFmtId="0" fontId="8" fillId="0" borderId="0" xfId="0" applyFont="1"/>
    <xf numFmtId="0" fontId="8" fillId="0" borderId="0" xfId="0" applyFont="1" applyAlignment="1">
      <alignment horizontal="left"/>
    </xf>
    <xf numFmtId="0" fontId="5" fillId="0" borderId="6" xfId="0" applyFont="1" applyBorder="1" applyAlignment="1">
      <alignment horizontal="left" vertical="center" wrapText="1"/>
    </xf>
    <xf numFmtId="0" fontId="5" fillId="0" borderId="0" xfId="0" applyFont="1"/>
    <xf numFmtId="0" fontId="5" fillId="0" borderId="6" xfId="0" applyFont="1" applyBorder="1" applyAlignment="1">
      <alignment vertical="center"/>
    </xf>
    <xf numFmtId="0" fontId="9" fillId="0" borderId="0" xfId="0" applyFont="1" applyAlignment="1">
      <alignment vertical="center" wrapText="1"/>
    </xf>
    <xf numFmtId="0" fontId="2" fillId="0" borderId="8" xfId="0" applyFont="1" applyFill="1" applyBorder="1" applyAlignment="1">
      <alignment horizontal="center" vertical="center" wrapText="1"/>
    </xf>
    <xf numFmtId="167" fontId="2" fillId="0" borderId="8" xfId="0" applyNumberFormat="1"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center" wrapText="1"/>
    </xf>
    <xf numFmtId="0" fontId="11" fillId="0" borderId="8" xfId="0" applyFont="1" applyFill="1" applyBorder="1" applyAlignment="1">
      <alignment horizontal="left" vertical="center" wrapText="1"/>
    </xf>
    <xf numFmtId="0" fontId="4" fillId="0" borderId="8" xfId="0" applyFont="1" applyBorder="1" applyAlignment="1" applyProtection="1">
      <alignment horizontal="center" vertical="center" wrapText="1"/>
    </xf>
    <xf numFmtId="0" fontId="5" fillId="0" borderId="0" xfId="0" applyFont="1" applyAlignment="1"/>
    <xf numFmtId="0" fontId="5" fillId="0" borderId="0" xfId="0" applyFont="1" applyFill="1" applyAlignment="1"/>
    <xf numFmtId="0" fontId="5" fillId="0" borderId="0" xfId="0" applyFont="1" applyFill="1" applyAlignment="1">
      <alignment vertical="center"/>
    </xf>
    <xf numFmtId="0" fontId="4" fillId="0" borderId="8" xfId="0" applyFont="1" applyBorder="1" applyAlignment="1">
      <alignment horizontal="center" vertical="center" wrapText="1"/>
    </xf>
    <xf numFmtId="0" fontId="11" fillId="0" borderId="8" xfId="0" applyFont="1" applyFill="1" applyBorder="1" applyAlignment="1">
      <alignment horizontal="center" vertical="center" wrapText="1"/>
    </xf>
    <xf numFmtId="166" fontId="11" fillId="0" borderId="8" xfId="0" applyNumberFormat="1"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8" xfId="0" applyFont="1" applyBorder="1" applyAlignment="1">
      <alignment horizontal="center" vertical="center" wrapText="1"/>
    </xf>
    <xf numFmtId="0" fontId="11" fillId="0" borderId="8"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0" borderId="4" xfId="0" applyFont="1" applyBorder="1" applyAlignment="1">
      <alignment horizontal="left" vertical="center"/>
    </xf>
    <xf numFmtId="164" fontId="2" fillId="0" borderId="4" xfId="0" applyNumberFormat="1" applyFont="1" applyBorder="1" applyAlignment="1">
      <alignment horizontal="center" vertical="center"/>
    </xf>
    <xf numFmtId="165" fontId="2" fillId="0" borderId="4"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vertical="center"/>
    </xf>
    <xf numFmtId="166" fontId="2" fillId="0" borderId="4" xfId="0" applyNumberFormat="1" applyFont="1" applyBorder="1" applyAlignment="1">
      <alignment horizontal="center" vertical="center"/>
    </xf>
    <xf numFmtId="0" fontId="5" fillId="0" borderId="4" xfId="0" applyFont="1" applyBorder="1" applyAlignment="1"/>
    <xf numFmtId="165" fontId="3" fillId="3" borderId="8" xfId="0" applyNumberFormat="1" applyFont="1" applyFill="1" applyBorder="1" applyAlignment="1">
      <alignment horizontal="center" vertical="center" wrapText="1"/>
    </xf>
    <xf numFmtId="0" fontId="2" fillId="0" borderId="8" xfId="0" applyFont="1" applyBorder="1" applyAlignment="1">
      <alignment vertical="center" wrapText="1"/>
    </xf>
    <xf numFmtId="0" fontId="4" fillId="0" borderId="8" xfId="0" applyFont="1" applyFill="1" applyBorder="1" applyAlignment="1">
      <alignment horizontal="center" vertical="center" wrapText="1"/>
    </xf>
    <xf numFmtId="167" fontId="2" fillId="0" borderId="8" xfId="0" applyNumberFormat="1" applyFont="1" applyFill="1" applyBorder="1" applyAlignment="1">
      <alignment horizontal="left" vertical="center" wrapText="1"/>
    </xf>
    <xf numFmtId="0" fontId="11" fillId="0" borderId="8" xfId="0" applyFont="1" applyBorder="1" applyAlignment="1"/>
    <xf numFmtId="0" fontId="11"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11" fillId="0" borderId="8" xfId="0" applyFont="1" applyFill="1" applyBorder="1" applyAlignment="1">
      <alignment vertical="center" wrapText="1"/>
    </xf>
    <xf numFmtId="43" fontId="11" fillId="0" borderId="8" xfId="1" applyNumberFormat="1" applyFont="1" applyFill="1" applyBorder="1" applyAlignment="1">
      <alignment vertical="center" wrapText="1"/>
    </xf>
    <xf numFmtId="43" fontId="5" fillId="0" borderId="0" xfId="1" applyNumberFormat="1" applyFont="1" applyAlignment="1"/>
    <xf numFmtId="0" fontId="10" fillId="0" borderId="8" xfId="0" applyFont="1" applyFill="1" applyBorder="1" applyAlignment="1">
      <alignment horizontal="center" vertical="center" wrapText="1"/>
    </xf>
    <xf numFmtId="0" fontId="4" fillId="0" borderId="8" xfId="0" applyFont="1" applyFill="1" applyBorder="1" applyAlignment="1" applyProtection="1">
      <alignment horizontal="center" vertical="center" wrapText="1"/>
    </xf>
    <xf numFmtId="0" fontId="11" fillId="0" borderId="8" xfId="0" applyFont="1" applyFill="1" applyBorder="1" applyAlignment="1" applyProtection="1">
      <alignment horizontal="left" vertical="center" wrapText="1"/>
    </xf>
    <xf numFmtId="3" fontId="11" fillId="0" borderId="8" xfId="0" applyNumberFormat="1"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43" fontId="11" fillId="0" borderId="8" xfId="1" applyNumberFormat="1" applyFont="1" applyFill="1" applyBorder="1" applyAlignment="1" applyProtection="1">
      <alignment horizontal="right" vertical="center" wrapText="1"/>
    </xf>
    <xf numFmtId="0" fontId="11" fillId="0" borderId="8" xfId="0" applyFont="1" applyFill="1" applyBorder="1" applyAlignment="1"/>
    <xf numFmtId="43" fontId="11" fillId="0" borderId="8" xfId="1" applyNumberFormat="1" applyFont="1" applyFill="1" applyBorder="1" applyAlignment="1">
      <alignment horizontal="center" vertical="center"/>
    </xf>
    <xf numFmtId="43" fontId="11" fillId="0" borderId="8" xfId="1" applyNumberFormat="1" applyFont="1" applyFill="1" applyBorder="1" applyAlignment="1">
      <alignment horizontal="center" vertical="center" wrapText="1"/>
    </xf>
    <xf numFmtId="0" fontId="5" fillId="0" borderId="0" xfId="0" applyFont="1" applyFill="1" applyAlignment="1">
      <alignment horizontal="left" vertical="center"/>
    </xf>
    <xf numFmtId="43" fontId="11" fillId="0" borderId="8" xfId="1" applyNumberFormat="1" applyFont="1" applyFill="1" applyBorder="1" applyAlignment="1"/>
    <xf numFmtId="0" fontId="11" fillId="0" borderId="8" xfId="0" applyFont="1" applyBorder="1" applyAlignment="1" applyProtection="1">
      <alignment vertical="center" wrapText="1"/>
    </xf>
    <xf numFmtId="0" fontId="11" fillId="0" borderId="8" xfId="0" applyFont="1" applyBorder="1" applyAlignment="1" applyProtection="1">
      <alignment horizontal="left" vertical="center" wrapText="1"/>
    </xf>
    <xf numFmtId="0" fontId="11" fillId="0" borderId="8" xfId="0" applyFont="1" applyBorder="1" applyAlignment="1" applyProtection="1">
      <alignment horizontal="center" vertical="center" wrapText="1"/>
    </xf>
    <xf numFmtId="43" fontId="11" fillId="0" borderId="8" xfId="1" applyNumberFormat="1" applyFont="1" applyBorder="1" applyAlignment="1" applyProtection="1">
      <alignment vertical="center" wrapText="1"/>
    </xf>
    <xf numFmtId="0" fontId="11" fillId="0" borderId="8" xfId="0" applyFont="1" applyFill="1" applyBorder="1" applyAlignment="1" applyProtection="1">
      <alignment vertical="center" wrapText="1"/>
    </xf>
    <xf numFmtId="43" fontId="11" fillId="0" borderId="8" xfId="1" applyNumberFormat="1" applyFont="1" applyBorder="1" applyAlignment="1">
      <alignment vertical="center" wrapText="1"/>
    </xf>
    <xf numFmtId="0" fontId="11" fillId="0" borderId="8" xfId="0" applyFont="1" applyBorder="1" applyAlignment="1">
      <alignment vertical="center" wrapText="1"/>
    </xf>
    <xf numFmtId="165" fontId="11" fillId="0" borderId="8" xfId="0" applyNumberFormat="1" applyFont="1" applyFill="1" applyBorder="1" applyAlignment="1">
      <alignment horizontal="center" vertical="center" wrapText="1"/>
    </xf>
    <xf numFmtId="168" fontId="11" fillId="0" borderId="8" xfId="0" applyNumberFormat="1" applyFont="1" applyFill="1" applyBorder="1" applyAlignment="1">
      <alignment horizontal="center" vertical="center" wrapText="1"/>
    </xf>
    <xf numFmtId="43" fontId="11" fillId="0" borderId="8" xfId="1" applyNumberFormat="1" applyFont="1" applyFill="1" applyBorder="1" applyAlignment="1" applyProtection="1">
      <alignment vertical="center" wrapText="1"/>
    </xf>
    <xf numFmtId="0" fontId="11" fillId="0" borderId="8" xfId="0" applyFont="1" applyFill="1" applyBorder="1" applyAlignment="1">
      <alignment vertical="center"/>
    </xf>
    <xf numFmtId="43" fontId="11" fillId="0" borderId="8" xfId="1" applyNumberFormat="1" applyFont="1" applyBorder="1" applyAlignment="1"/>
    <xf numFmtId="43" fontId="11" fillId="0" borderId="8" xfId="1" applyNumberFormat="1" applyFont="1" applyBorder="1" applyAlignment="1">
      <alignment horizontal="center" vertical="center"/>
    </xf>
    <xf numFmtId="43" fontId="11" fillId="0" borderId="8" xfId="1" applyNumberFormat="1" applyFont="1" applyFill="1" applyBorder="1" applyAlignment="1">
      <alignment vertical="center"/>
    </xf>
    <xf numFmtId="0" fontId="3" fillId="5" borderId="8" xfId="0" applyFont="1" applyFill="1" applyBorder="1" applyAlignment="1">
      <alignment horizontal="center" vertical="center" wrapText="1"/>
    </xf>
    <xf numFmtId="165" fontId="3" fillId="5" borderId="8" xfId="0" applyNumberFormat="1" applyFont="1" applyFill="1" applyBorder="1" applyAlignment="1">
      <alignment horizontal="center" vertical="center" wrapText="1"/>
    </xf>
    <xf numFmtId="0" fontId="5" fillId="0" borderId="0" xfId="0" applyFont="1" applyAlignment="1"/>
    <xf numFmtId="43" fontId="11" fillId="6" borderId="8" xfId="1" applyNumberFormat="1" applyFont="1" applyFill="1" applyBorder="1" applyAlignment="1">
      <alignment vertical="center" wrapText="1"/>
    </xf>
    <xf numFmtId="43" fontId="11" fillId="0" borderId="8" xfId="1" applyNumberFormat="1" applyFont="1" applyBorder="1" applyAlignment="1">
      <alignment horizontal="center"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11" fillId="0" borderId="4" xfId="0" applyFont="1" applyBorder="1"/>
    <xf numFmtId="0" fontId="5" fillId="7" borderId="10" xfId="0" applyFont="1" applyFill="1" applyBorder="1" applyAlignment="1"/>
    <xf numFmtId="43" fontId="5" fillId="7" borderId="10" xfId="1" applyNumberFormat="1" applyFont="1" applyFill="1" applyBorder="1" applyAlignment="1"/>
    <xf numFmtId="0" fontId="5" fillId="7" borderId="11" xfId="0" applyFont="1" applyFill="1" applyBorder="1" applyAlignment="1"/>
    <xf numFmtId="0" fontId="5" fillId="7" borderId="12" xfId="0" applyFont="1" applyFill="1" applyBorder="1" applyAlignment="1"/>
    <xf numFmtId="0" fontId="5" fillId="7" borderId="4" xfId="0" applyFont="1" applyFill="1" applyBorder="1" applyAlignment="1"/>
    <xf numFmtId="43" fontId="5" fillId="7" borderId="4" xfId="1" applyNumberFormat="1" applyFont="1" applyFill="1" applyBorder="1" applyAlignment="1"/>
    <xf numFmtId="0" fontId="5" fillId="7" borderId="13" xfId="0" applyFont="1" applyFill="1" applyBorder="1" applyAlignment="1"/>
    <xf numFmtId="0" fontId="15" fillId="7" borderId="4" xfId="8" applyFill="1" applyBorder="1" applyAlignment="1"/>
    <xf numFmtId="0" fontId="5" fillId="7" borderId="12" xfId="0" applyFont="1" applyFill="1" applyBorder="1" applyAlignment="1">
      <alignment horizontal="right"/>
    </xf>
    <xf numFmtId="0" fontId="6" fillId="7" borderId="9" xfId="0" applyFont="1" applyFill="1" applyBorder="1" applyAlignment="1"/>
    <xf numFmtId="0" fontId="16" fillId="7" borderId="4" xfId="8" applyFont="1" applyFill="1" applyBorder="1" applyAlignment="1"/>
    <xf numFmtId="0" fontId="1" fillId="2" borderId="14" xfId="0" applyFont="1" applyFill="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164" fontId="2" fillId="0" borderId="4" xfId="0" applyNumberFormat="1" applyFont="1" applyBorder="1" applyAlignment="1">
      <alignment vertical="center" wrapText="1"/>
    </xf>
    <xf numFmtId="0" fontId="2" fillId="0" borderId="17" xfId="0" applyFont="1" applyBorder="1" applyAlignment="1">
      <alignment horizontal="left" vertical="center"/>
    </xf>
    <xf numFmtId="0" fontId="3" fillId="5" borderId="20"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0" xfId="0" applyFont="1" applyBorder="1" applyAlignment="1">
      <alignment horizontal="center" vertical="center" wrapText="1"/>
    </xf>
    <xf numFmtId="0" fontId="11" fillId="0" borderId="20" xfId="0" applyFont="1" applyBorder="1" applyAlignment="1" applyProtection="1">
      <alignment horizontal="center" vertical="center" wrapText="1"/>
    </xf>
    <xf numFmtId="0" fontId="11" fillId="0" borderId="20" xfId="0" applyFont="1" applyFill="1" applyBorder="1" applyAlignment="1" applyProtection="1">
      <alignment horizontal="center" vertical="center" wrapText="1"/>
    </xf>
    <xf numFmtId="0" fontId="11" fillId="0" borderId="20" xfId="0" applyFont="1" applyFill="1" applyBorder="1" applyAlignment="1">
      <alignment horizontal="center" vertical="center"/>
    </xf>
    <xf numFmtId="1" fontId="11" fillId="0" borderId="20" xfId="0" applyNumberFormat="1" applyFont="1" applyFill="1" applyBorder="1" applyAlignment="1">
      <alignment horizontal="center" vertical="center" wrapText="1"/>
    </xf>
    <xf numFmtId="0" fontId="5" fillId="0" borderId="17" xfId="0" applyFont="1" applyBorder="1" applyAlignment="1"/>
    <xf numFmtId="43" fontId="5" fillId="0" borderId="4" xfId="1" applyNumberFormat="1" applyFont="1" applyBorder="1" applyAlignment="1"/>
    <xf numFmtId="0" fontId="5" fillId="0" borderId="21" xfId="0" applyFont="1" applyBorder="1" applyAlignment="1"/>
    <xf numFmtId="0" fontId="5" fillId="0" borderId="22" xfId="0" applyFont="1" applyBorder="1" applyAlignment="1"/>
    <xf numFmtId="0" fontId="5" fillId="7" borderId="23" xfId="0" applyFont="1" applyFill="1" applyBorder="1" applyAlignment="1">
      <alignment horizontal="right"/>
    </xf>
    <xf numFmtId="0" fontId="15" fillId="7" borderId="22" xfId="8" applyFill="1" applyBorder="1" applyAlignment="1"/>
    <xf numFmtId="0" fontId="5" fillId="7" borderId="22" xfId="0" applyFont="1" applyFill="1" applyBorder="1" applyAlignment="1"/>
    <xf numFmtId="43" fontId="5" fillId="7" borderId="22" xfId="1" applyNumberFormat="1" applyFont="1" applyFill="1" applyBorder="1" applyAlignment="1"/>
    <xf numFmtId="0" fontId="5" fillId="7" borderId="24" xfId="0" applyFont="1" applyFill="1" applyBorder="1" applyAlignment="1"/>
    <xf numFmtId="0" fontId="5" fillId="0" borderId="25" xfId="0" applyFont="1" applyBorder="1" applyAlignment="1">
      <alignment vertical="center" wrapText="1"/>
    </xf>
    <xf numFmtId="0" fontId="17" fillId="0" borderId="8" xfId="0" applyFont="1" applyBorder="1" applyAlignment="1">
      <alignment vertical="center" wrapText="1"/>
    </xf>
    <xf numFmtId="0" fontId="11" fillId="0" borderId="8" xfId="6" applyFont="1" applyFill="1" applyBorder="1" applyAlignment="1">
      <alignment vertical="center" wrapText="1"/>
    </xf>
    <xf numFmtId="0" fontId="11" fillId="0" borderId="8" xfId="6" applyFont="1" applyFill="1" applyBorder="1" applyAlignment="1">
      <alignment horizontal="center" vertical="center" wrapText="1"/>
    </xf>
    <xf numFmtId="166" fontId="2" fillId="0" borderId="8" xfId="0" applyNumberFormat="1" applyFont="1" applyFill="1" applyBorder="1" applyAlignment="1">
      <alignment horizontal="center" vertical="center" wrapText="1"/>
    </xf>
    <xf numFmtId="0" fontId="5" fillId="0" borderId="4" xfId="0" applyFont="1" applyBorder="1" applyAlignment="1">
      <alignment vertical="center" wrapText="1"/>
    </xf>
    <xf numFmtId="164" fontId="2" fillId="0" borderId="8" xfId="0" applyNumberFormat="1" applyFont="1" applyBorder="1" applyAlignment="1">
      <alignment horizontal="center" vertical="center" wrapText="1"/>
    </xf>
    <xf numFmtId="171" fontId="2" fillId="0" borderId="8" xfId="0" applyNumberFormat="1" applyFont="1" applyBorder="1" applyAlignment="1">
      <alignment vertical="center" wrapText="1"/>
    </xf>
    <xf numFmtId="43" fontId="11" fillId="0" borderId="8" xfId="5" applyNumberFormat="1" applyFont="1" applyFill="1" applyBorder="1" applyAlignment="1">
      <alignment vertical="center" wrapText="1"/>
    </xf>
    <xf numFmtId="0" fontId="4" fillId="0" borderId="8" xfId="0" applyFont="1" applyFill="1" applyBorder="1" applyAlignment="1" applyProtection="1">
      <alignment vertical="center" wrapText="1"/>
    </xf>
    <xf numFmtId="172" fontId="4" fillId="0" borderId="8" xfId="0" applyNumberFormat="1" applyFont="1" applyFill="1" applyBorder="1" applyAlignment="1">
      <alignment horizontal="center" vertical="center" wrapText="1"/>
    </xf>
    <xf numFmtId="172" fontId="4" fillId="0" borderId="8" xfId="0" applyNumberFormat="1" applyFont="1" applyFill="1" applyBorder="1" applyAlignment="1" applyProtection="1">
      <alignment horizontal="center" vertical="center" wrapText="1"/>
    </xf>
    <xf numFmtId="0" fontId="8" fillId="0" borderId="8" xfId="0" applyFont="1" applyFill="1" applyBorder="1" applyAlignment="1">
      <alignment horizontal="left" vertical="center" wrapText="1"/>
    </xf>
    <xf numFmtId="0" fontId="4" fillId="0" borderId="8" xfId="0" applyFont="1" applyFill="1" applyBorder="1" applyAlignment="1">
      <alignment vertical="center" wrapText="1"/>
    </xf>
    <xf numFmtId="0" fontId="2" fillId="0" borderId="20" xfId="0" applyFont="1" applyFill="1" applyBorder="1" applyAlignment="1">
      <alignment horizontal="center" vertical="center" wrapText="1"/>
    </xf>
    <xf numFmtId="165" fontId="2" fillId="0" borderId="8" xfId="0" applyNumberFormat="1" applyFont="1" applyFill="1" applyBorder="1" applyAlignment="1">
      <alignment horizontal="center" vertical="center" wrapText="1"/>
    </xf>
    <xf numFmtId="0" fontId="11" fillId="9" borderId="8" xfId="0" applyFont="1" applyFill="1" applyBorder="1" applyAlignment="1">
      <alignment horizontal="center" vertical="center" wrapText="1"/>
    </xf>
    <xf numFmtId="0" fontId="18" fillId="9" borderId="8" xfId="0" applyFont="1" applyFill="1" applyBorder="1" applyAlignment="1" applyProtection="1">
      <alignment horizontal="left" vertical="center" wrapText="1"/>
    </xf>
    <xf numFmtId="0" fontId="18" fillId="9" borderId="8" xfId="0" applyFont="1" applyFill="1" applyBorder="1" applyAlignment="1" applyProtection="1">
      <alignment horizontal="center" vertical="center" wrapText="1"/>
    </xf>
    <xf numFmtId="172" fontId="18" fillId="9" borderId="8" xfId="0" applyNumberFormat="1" applyFont="1" applyFill="1" applyBorder="1" applyAlignment="1" applyProtection="1">
      <alignment horizontal="center" vertical="center" wrapText="1"/>
    </xf>
    <xf numFmtId="165" fontId="2" fillId="9" borderId="8" xfId="0" applyNumberFormat="1" applyFont="1" applyFill="1" applyBorder="1" applyAlignment="1">
      <alignment horizontal="center" vertical="center" wrapText="1"/>
    </xf>
    <xf numFmtId="166" fontId="11" fillId="9" borderId="8" xfId="0" applyNumberFormat="1" applyFont="1" applyFill="1" applyBorder="1" applyAlignment="1">
      <alignment horizontal="center" vertical="center" wrapText="1"/>
    </xf>
    <xf numFmtId="0" fontId="2" fillId="9" borderId="8"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11" fillId="6" borderId="8" xfId="0" applyFont="1" applyFill="1" applyBorder="1" applyAlignment="1">
      <alignment horizontal="center" vertical="center" wrapText="1"/>
    </xf>
    <xf numFmtId="165" fontId="2" fillId="6" borderId="8" xfId="0" applyNumberFormat="1" applyFont="1" applyFill="1" applyBorder="1" applyAlignment="1">
      <alignment horizontal="center" vertical="center" wrapText="1"/>
    </xf>
    <xf numFmtId="166" fontId="11" fillId="6" borderId="8" xfId="0" applyNumberFormat="1" applyFont="1" applyFill="1" applyBorder="1" applyAlignment="1">
      <alignment horizontal="center" vertical="center" wrapText="1"/>
    </xf>
    <xf numFmtId="0" fontId="2" fillId="6" borderId="8" xfId="0" applyFont="1" applyFill="1" applyBorder="1" applyAlignment="1">
      <alignment horizontal="center" vertical="center" wrapText="1"/>
    </xf>
    <xf numFmtId="0" fontId="5" fillId="6" borderId="0" xfId="0" applyFont="1" applyFill="1" applyAlignment="1"/>
    <xf numFmtId="0" fontId="4" fillId="0" borderId="8" xfId="0" applyFont="1" applyBorder="1" applyAlignment="1" applyProtection="1">
      <alignment horizontal="left" vertical="center" wrapText="1"/>
    </xf>
    <xf numFmtId="4" fontId="4" fillId="0" borderId="8" xfId="0" applyNumberFormat="1" applyFont="1" applyBorder="1" applyAlignment="1">
      <alignment horizontal="right" vertical="center" wrapText="1"/>
    </xf>
    <xf numFmtId="0" fontId="11" fillId="6" borderId="8" xfId="0" applyFont="1" applyFill="1" applyBorder="1" applyAlignment="1">
      <alignment vertical="center" wrapText="1"/>
    </xf>
    <xf numFmtId="43" fontId="11" fillId="6" borderId="8" xfId="5" applyNumberFormat="1" applyFont="1" applyFill="1" applyBorder="1" applyAlignment="1">
      <alignment vertical="center"/>
    </xf>
    <xf numFmtId="0" fontId="11" fillId="6" borderId="8" xfId="0" applyFont="1" applyFill="1" applyBorder="1" applyAlignment="1" applyProtection="1">
      <alignment horizontal="center" vertical="center" wrapText="1"/>
    </xf>
    <xf numFmtId="0" fontId="19" fillId="0" borderId="8" xfId="0" applyFont="1" applyBorder="1" applyAlignment="1">
      <alignment vertical="center" wrapText="1"/>
    </xf>
    <xf numFmtId="0" fontId="19" fillId="0" borderId="8" xfId="0" applyFont="1" applyFill="1" applyBorder="1" applyAlignment="1">
      <alignment horizontal="center" vertical="center" wrapText="1"/>
    </xf>
    <xf numFmtId="43" fontId="11" fillId="6" borderId="8" xfId="5" applyNumberFormat="1" applyFont="1" applyFill="1" applyBorder="1" applyAlignment="1">
      <alignment vertical="center" wrapText="1"/>
    </xf>
    <xf numFmtId="43" fontId="11" fillId="6" borderId="8" xfId="5" applyNumberFormat="1" applyFont="1" applyFill="1" applyBorder="1" applyAlignment="1">
      <alignment horizontal="center" vertical="center" wrapText="1"/>
    </xf>
    <xf numFmtId="43" fontId="11" fillId="6" borderId="8" xfId="5" applyNumberFormat="1" applyFont="1" applyFill="1" applyBorder="1" applyAlignment="1" applyProtection="1">
      <alignment vertical="center" wrapText="1"/>
    </xf>
    <xf numFmtId="0" fontId="19" fillId="0" borderId="8" xfId="0" applyFont="1" applyFill="1" applyBorder="1" applyAlignment="1" applyProtection="1">
      <alignment horizontal="left"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left" vertical="center" wrapText="1"/>
    </xf>
    <xf numFmtId="43" fontId="19" fillId="0" borderId="8" xfId="5" applyNumberFormat="1" applyFont="1" applyFill="1" applyBorder="1" applyAlignment="1">
      <alignment vertical="center" wrapText="1"/>
    </xf>
    <xf numFmtId="164" fontId="2" fillId="0" borderId="8" xfId="0" applyNumberFormat="1" applyFont="1" applyFill="1" applyBorder="1" applyAlignment="1">
      <alignment horizontal="center" vertical="center" wrapText="1"/>
    </xf>
    <xf numFmtId="3" fontId="2" fillId="0" borderId="8" xfId="0" applyNumberFormat="1" applyFont="1" applyBorder="1" applyAlignment="1">
      <alignment horizontal="center" vertical="center" wrapText="1"/>
    </xf>
    <xf numFmtId="164" fontId="2" fillId="0" borderId="8" xfId="0" applyNumberFormat="1" applyFont="1" applyBorder="1" applyAlignment="1">
      <alignment vertical="center" wrapText="1"/>
    </xf>
    <xf numFmtId="0" fontId="1" fillId="8" borderId="17"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8" xfId="0" applyFont="1" applyFill="1" applyBorder="1" applyAlignment="1">
      <alignment horizontal="center" vertical="center"/>
    </xf>
    <xf numFmtId="0" fontId="1" fillId="8" borderId="15" xfId="0" applyFont="1" applyFill="1" applyBorder="1" applyAlignment="1">
      <alignment horizontal="center" vertical="center"/>
    </xf>
    <xf numFmtId="0" fontId="1" fillId="8" borderId="16" xfId="0" applyFont="1" applyFill="1" applyBorder="1" applyAlignment="1">
      <alignment horizontal="center" vertical="center"/>
    </xf>
    <xf numFmtId="0" fontId="3" fillId="0" borderId="19" xfId="0" applyFont="1" applyBorder="1" applyAlignment="1">
      <alignment horizontal="center" vertical="center" wrapText="1"/>
    </xf>
    <xf numFmtId="0" fontId="11" fillId="0" borderId="3" xfId="0" applyFont="1" applyBorder="1"/>
    <xf numFmtId="0" fontId="2" fillId="0" borderId="2" xfId="0" applyFont="1" applyBorder="1" applyAlignment="1">
      <alignment horizontal="center" vertical="center" wrapText="1"/>
    </xf>
    <xf numFmtId="166" fontId="2" fillId="0" borderId="2" xfId="0" applyNumberFormat="1" applyFont="1" applyBorder="1" applyAlignment="1">
      <alignment horizontal="center" vertical="center" wrapText="1"/>
    </xf>
  </cellXfs>
  <cellStyles count="9">
    <cellStyle name="Hiperlink" xfId="8" builtinId="8"/>
    <cellStyle name="Normal" xfId="0" builtinId="0"/>
    <cellStyle name="Normal 2" xfId="2"/>
    <cellStyle name="Normal 2 2" xfId="6"/>
    <cellStyle name="Normal 3" xfId="3"/>
    <cellStyle name="Normal 3 2" xfId="7"/>
    <cellStyle name="Normal 4" xfId="4"/>
    <cellStyle name="Vírgula" xfId="1" builtinId="3"/>
    <cellStyle name="Vírgula 2" xfId="5"/>
  </cellStyles>
  <dxfs count="323">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ont>
        <b/>
        <color rgb="FFFF0000"/>
      </font>
      <fill>
        <patternFill>
          <bgColor rgb="FFFFFFFF"/>
        </patternFill>
      </fill>
    </dxf>
    <dxf>
      <fill>
        <patternFill>
          <bgColor rgb="FFA8D08D"/>
        </patternFill>
      </fill>
    </dxf>
    <dxf>
      <fill>
        <patternFill>
          <bgColor rgb="FFFFC000"/>
        </patternFill>
      </fill>
    </dxf>
    <dxf>
      <fill>
        <patternFill>
          <bgColor rgb="FF9999FF"/>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ont>
        <b/>
        <color rgb="FFFF0000"/>
      </font>
      <fill>
        <patternFill patternType="none"/>
      </fill>
    </dxf>
    <dxf>
      <font>
        <b/>
        <color rgb="FFFF0000"/>
      </font>
      <fill>
        <patternFill patternType="none"/>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ont>
        <b/>
        <color rgb="FFFF0000"/>
      </font>
      <fill>
        <patternFill patternType="none"/>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FFC000"/>
        </patternFill>
      </fill>
    </dxf>
    <dxf>
      <fill>
        <patternFill>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9999FF"/>
          <bgColor rgb="FF9999FF"/>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9999FF"/>
          <bgColor rgb="FF9999FF"/>
        </patternFill>
      </fill>
    </dxf>
    <dxf>
      <fill>
        <patternFill>
          <bgColor rgb="FFA8D08D"/>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C000"/>
        </patternFill>
      </fill>
    </dxf>
    <dxf>
      <fill>
        <patternFill>
          <bgColor rgb="FFA9D18E"/>
        </patternFill>
      </fill>
    </dxf>
    <dxf>
      <fill>
        <patternFill>
          <bgColor rgb="FFFF5050"/>
        </patternFill>
      </fill>
    </dxf>
    <dxf>
      <fill>
        <patternFill>
          <bgColor rgb="FFFFFFFF"/>
        </patternFill>
      </fill>
    </dxf>
    <dxf>
      <fill>
        <patternFill>
          <bgColor rgb="FFA9D18E"/>
        </patternFill>
      </fill>
    </dxf>
    <dxf>
      <fill>
        <patternFill>
          <bgColor rgb="FFA8D08D"/>
        </patternFill>
      </fill>
    </dxf>
    <dxf>
      <fill>
        <patternFill>
          <bgColor rgb="FFFFC000"/>
        </patternFill>
      </fill>
    </dxf>
    <dxf>
      <fill>
        <patternFill>
          <bgColor rgb="FFFFFFFF"/>
        </patternFill>
      </fill>
    </dxf>
    <dxf>
      <fill>
        <patternFill>
          <bgColor rgb="FFFF5050"/>
        </patternFill>
      </fill>
    </dxf>
    <dxf>
      <font>
        <b/>
        <color rgb="FFFF0000"/>
      </font>
      <fill>
        <patternFill patternType="none"/>
      </fill>
    </dxf>
    <dxf>
      <fill>
        <patternFill patternType="solid">
          <fgColor rgb="FF9999FF"/>
          <bgColor rgb="FF9999FF"/>
        </patternFill>
      </fill>
    </dxf>
    <dxf>
      <fill>
        <patternFill patternType="solid">
          <fgColor rgb="FF9999FF"/>
          <bgColor rgb="FF9999FF"/>
        </patternFill>
      </fill>
    </dxf>
    <dxf>
      <fill>
        <patternFill patternType="solid">
          <fgColor rgb="FF9999FF"/>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A8D08D"/>
        </patternFill>
      </fill>
    </dxf>
    <dxf>
      <fill>
        <patternFill>
          <bgColor rgb="FFFFC000"/>
        </patternFill>
      </fill>
    </dxf>
    <dxf>
      <fill>
        <patternFill>
          <bgColor rgb="FF9999FF"/>
        </patternFill>
      </fill>
    </dxf>
    <dxf>
      <fill>
        <patternFill>
          <bgColor rgb="FFFFFF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bgColor rgb="FFFFC000"/>
        </patternFill>
      </fill>
    </dxf>
    <dxf>
      <font>
        <b/>
        <color rgb="FFFF0000"/>
      </font>
      <fill>
        <patternFill>
          <bgColor rgb="FFFFFFFF"/>
        </patternFill>
      </fill>
    </dxf>
    <dxf>
      <font>
        <b/>
        <color rgb="FFFF0000"/>
      </font>
      <fill>
        <patternFill>
          <bgColor rgb="FFFFFFFF"/>
        </patternFill>
      </fill>
    </dxf>
    <dxf>
      <font>
        <b/>
        <color rgb="FFFF0000"/>
      </font>
      <fill>
        <patternFill>
          <bgColor rgb="FFFFFFFF"/>
        </patternFill>
      </fill>
    </dxf>
    <dxf>
      <fill>
        <patternFill>
          <bgColor rgb="FFFF5050"/>
        </patternFill>
      </fill>
    </dxf>
    <dxf>
      <fill>
        <patternFill>
          <bgColor rgb="FF9999FF"/>
        </patternFill>
      </fill>
    </dxf>
    <dxf>
      <font>
        <b/>
        <color rgb="FFFF0000"/>
      </font>
      <fill>
        <patternFill>
          <bgColor rgb="FFFFFFFF"/>
        </patternFill>
      </fill>
    </dxf>
    <dxf>
      <fill>
        <patternFill>
          <bgColor rgb="FFFFFFFF"/>
        </patternFill>
      </fill>
    </dxf>
    <dxf>
      <fill>
        <patternFill>
          <bgColor rgb="FFFF5050"/>
        </patternFill>
      </fill>
    </dxf>
    <dxf>
      <font>
        <b/>
        <color rgb="FFFF0000"/>
      </font>
      <fill>
        <patternFill>
          <bgColor rgb="FFFFFFFF"/>
        </patternFill>
      </fill>
    </dxf>
    <dxf>
      <fill>
        <patternFill>
          <bgColor rgb="FFFFFFFF"/>
        </patternFill>
      </fill>
    </dxf>
    <dxf>
      <fill>
        <patternFill>
          <bgColor rgb="FFFF5050"/>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bgColor rgb="FF9999FF"/>
        </patternFill>
      </fill>
    </dxf>
    <dxf>
      <fill>
        <patternFill>
          <bgColor rgb="FFFFFFFF"/>
        </patternFill>
      </fill>
    </dxf>
    <dxf>
      <fill>
        <patternFill>
          <bgColor rgb="FFFF5050"/>
        </patternFill>
      </fill>
    </dxf>
    <dxf>
      <fill>
        <patternFill>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patternType="solid">
          <fgColor rgb="FFA8D08D"/>
          <bgColor rgb="FFA8D08D"/>
        </patternFill>
      </fill>
    </dxf>
    <dxf>
      <fill>
        <patternFill patternType="solid">
          <fgColor rgb="FFFFC000"/>
          <bgColor rgb="FFFFC000"/>
        </patternFill>
      </fill>
    </dxf>
    <dxf>
      <fill>
        <patternFill patternType="solid">
          <fgColor rgb="FFFFFFFF"/>
          <bgColor rgb="FFFFFFFF"/>
        </patternFill>
      </fill>
    </dxf>
    <dxf>
      <fill>
        <patternFill patternType="solid">
          <fgColor rgb="FFFF5050"/>
          <bgColor rgb="FFFF5050"/>
        </patternFill>
      </fill>
    </dxf>
    <dxf>
      <fill>
        <patternFill patternType="solid">
          <fgColor rgb="FFFFFFFF"/>
          <bgColor rgb="FFFFFFFF"/>
        </patternFill>
      </fill>
    </dxf>
    <dxf>
      <fill>
        <patternFill patternType="solid">
          <fgColor rgb="FFFF5050"/>
          <bgColor rgb="FFFF5050"/>
        </patternFill>
      </fill>
    </dxf>
    <dxf>
      <fill>
        <patternFill patternType="solid">
          <fgColor rgb="FFA8D08D"/>
          <bgColor rgb="FFA8D08D"/>
        </patternFill>
      </fill>
    </dxf>
    <dxf>
      <fill>
        <patternFill patternType="solid">
          <fgColor rgb="FFFFC000"/>
          <bgColor rgb="FFFFC000"/>
        </patternFill>
      </fill>
    </dxf>
    <dxf>
      <fill>
        <patternFill>
          <bgColor rgb="FFFF5050"/>
        </patternFill>
      </fill>
    </dxf>
    <dxf>
      <fill>
        <patternFill>
          <bgColor rgb="FFA9D18E"/>
        </patternFill>
      </fill>
    </dxf>
    <dxf>
      <fill>
        <patternFill>
          <bgColor rgb="FFFFC000"/>
        </patternFill>
      </fill>
    </dxf>
    <dxf>
      <fill>
        <patternFill>
          <bgColor rgb="FF9999FF"/>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rgb="FFFFFFFF"/>
          <bgColor rgb="FFFFFFFF"/>
        </patternFill>
      </fill>
    </dxf>
    <dxf>
      <fill>
        <patternFill patternType="solid">
          <fgColor rgb="FFFF5050"/>
          <bgColor rgb="FFFF5050"/>
        </patternFill>
      </fill>
    </dxf>
    <dxf>
      <fill>
        <patternFill patternType="solid">
          <fgColor rgb="FFA9D18E"/>
          <bgColor rgb="FFA9D18E"/>
        </patternFill>
      </fill>
    </dxf>
    <dxf>
      <fill>
        <patternFill patternType="solid">
          <fgColor rgb="FFFFC000"/>
          <bgColor rgb="FFFFC000"/>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
      <fill>
        <patternFill patternType="solid">
          <fgColor theme="7"/>
          <bgColor theme="7"/>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0"/>
          <bgColor theme="0"/>
        </patternFill>
      </fill>
    </dxf>
    <dxf>
      <fill>
        <patternFill patternType="solid">
          <fgColor rgb="FFFF5050"/>
          <bgColor rgb="FFFF5050"/>
        </patternFill>
      </fill>
    </dxf>
    <dxf>
      <fill>
        <patternFill patternType="solid">
          <fgColor rgb="FFA8D08D"/>
          <bgColor rgb="FFA8D08D"/>
        </patternFill>
      </fill>
    </dxf>
    <dxf>
      <fill>
        <patternFill patternType="solid">
          <fgColor theme="7"/>
          <bgColor theme="7"/>
        </patternFill>
      </fill>
    </dxf>
  </dxfs>
  <tableStyles count="0" defaultTableStyle="TableStyleMedium2" defaultPivotStyle="PivotStyleLight16"/>
  <colors>
    <mruColors>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portal.trt3.jus.br/intranet/tec-informacao/planejamento-de-tic/plano-de-contratacao-de-solucoes-de-tic-pcstic" TargetMode="External"/><Relationship Id="rId2" Type="http://schemas.openxmlformats.org/officeDocument/2006/relationships/hyperlink" Target="https://portal.trt3.jus.br/escola/artigos/plano-anual-de-capacitacao" TargetMode="External"/><Relationship Id="rId1" Type="http://schemas.openxmlformats.org/officeDocument/2006/relationships/hyperlink" Target="https://portal.trt3.jus.br/intranet/tec-informacao/planejamento-de-tic/plano-de-contratacao-de-solucoes-de-tic-pcstic" TargetMode="External"/><Relationship Id="rId5" Type="http://schemas.openxmlformats.org/officeDocument/2006/relationships/printerSettings" Target="../printerSettings/printerSettings1.bin"/><Relationship Id="rId4" Type="http://schemas.openxmlformats.org/officeDocument/2006/relationships/hyperlink" Target="https://portal.trt3.jus.br/escola/artigos/plano-anual-de-capacitaca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N350"/>
  <sheetViews>
    <sheetView showGridLines="0" tabSelected="1" view="pageBreakPreview" zoomScale="70" zoomScaleNormal="100" zoomScaleSheetLayoutView="70" workbookViewId="0">
      <pane xSplit="4" ySplit="8" topLeftCell="E10" activePane="bottomRight" state="frozen"/>
      <selection pane="topRight" activeCell="E1" sqref="E1"/>
      <selection pane="bottomLeft" activeCell="A9" sqref="A9"/>
      <selection pane="bottomRight" activeCell="R10" sqref="R10"/>
    </sheetView>
  </sheetViews>
  <sheetFormatPr defaultColWidth="12.59765625" defaultRowHeight="15" customHeight="1" x14ac:dyDescent="0.3"/>
  <cols>
    <col min="1" max="1" width="10.19921875" style="31" hidden="1" customWidth="1"/>
    <col min="2" max="2" width="8.3984375" style="86" customWidth="1"/>
    <col min="3" max="3" width="14.69921875" style="31" customWidth="1"/>
    <col min="4" max="4" width="29.8984375" style="31" customWidth="1"/>
    <col min="5" max="5" width="28.8984375" style="31" customWidth="1"/>
    <col min="6" max="6" width="14" style="31" customWidth="1"/>
    <col min="7" max="7" width="14.59765625" style="31" customWidth="1"/>
    <col min="8" max="8" width="16.19921875" style="31" customWidth="1"/>
    <col min="9" max="9" width="17.69921875" style="31" hidden="1" customWidth="1"/>
    <col min="10" max="10" width="11.59765625" style="31" customWidth="1"/>
    <col min="11" max="11" width="12.69921875" style="31" customWidth="1"/>
    <col min="12" max="12" width="14.3984375" style="31" customWidth="1"/>
    <col min="13" max="14" width="15.3984375" style="31" customWidth="1"/>
    <col min="15" max="15" width="15.09765625" style="86" customWidth="1"/>
    <col min="16" max="16" width="15.59765625" style="31" customWidth="1"/>
    <col min="17" max="17" width="14.09765625" style="90" customWidth="1"/>
    <col min="18" max="16384" width="12.59765625" style="31"/>
  </cols>
  <sheetData>
    <row r="1" spans="1:17" ht="21.75" customHeight="1" x14ac:dyDescent="0.3">
      <c r="A1" s="103"/>
      <c r="B1" s="175" t="s">
        <v>687</v>
      </c>
      <c r="C1" s="175"/>
      <c r="D1" s="175"/>
      <c r="E1" s="175"/>
      <c r="F1" s="175"/>
      <c r="G1" s="175"/>
      <c r="H1" s="175"/>
      <c r="I1" s="175"/>
      <c r="J1" s="175"/>
      <c r="K1" s="175"/>
      <c r="L1" s="175"/>
      <c r="M1" s="175"/>
      <c r="N1" s="175"/>
      <c r="O1" s="175"/>
      <c r="P1" s="175"/>
      <c r="Q1" s="176"/>
    </row>
    <row r="2" spans="1:17" ht="7.2" customHeight="1" x14ac:dyDescent="0.3">
      <c r="A2" s="104"/>
      <c r="B2" s="40"/>
      <c r="C2" s="41"/>
      <c r="D2" s="42"/>
      <c r="E2" s="42"/>
      <c r="F2" s="40"/>
      <c r="G2" s="40"/>
      <c r="H2" s="43"/>
      <c r="I2" s="44"/>
      <c r="J2" s="40"/>
      <c r="K2" s="47"/>
      <c r="L2" s="47"/>
      <c r="M2" s="40"/>
      <c r="N2" s="40"/>
      <c r="O2" s="40"/>
      <c r="P2" s="45"/>
      <c r="Q2" s="105"/>
    </row>
    <row r="3" spans="1:17" ht="21.75" customHeight="1" x14ac:dyDescent="0.3">
      <c r="A3" s="172" t="s">
        <v>0</v>
      </c>
      <c r="B3" s="173"/>
      <c r="C3" s="173"/>
      <c r="D3" s="173"/>
      <c r="E3" s="173"/>
      <c r="F3" s="173"/>
      <c r="G3" s="173"/>
      <c r="H3" s="173"/>
      <c r="I3" s="173"/>
      <c r="J3" s="173"/>
      <c r="K3" s="173"/>
      <c r="L3" s="173"/>
      <c r="M3" s="173"/>
      <c r="N3" s="173"/>
      <c r="O3" s="173"/>
      <c r="P3" s="173"/>
      <c r="Q3" s="174"/>
    </row>
    <row r="4" spans="1:17" ht="4.5" customHeight="1" x14ac:dyDescent="0.3">
      <c r="A4" s="104"/>
      <c r="B4" s="40"/>
      <c r="C4" s="41"/>
      <c r="D4" s="42"/>
      <c r="E4" s="42"/>
      <c r="F4" s="40"/>
      <c r="G4" s="40"/>
      <c r="H4" s="43"/>
      <c r="I4" s="44"/>
      <c r="J4" s="40"/>
      <c r="K4" s="47"/>
      <c r="L4" s="47"/>
      <c r="M4" s="1"/>
      <c r="N4" s="1"/>
      <c r="O4" s="89"/>
      <c r="P4" s="45"/>
      <c r="Q4" s="105"/>
    </row>
    <row r="5" spans="1:17" ht="45.75" hidden="1" customHeight="1" x14ac:dyDescent="0.3">
      <c r="A5" s="177" t="s">
        <v>1</v>
      </c>
      <c r="B5" s="178"/>
      <c r="C5" s="106"/>
      <c r="D5" s="106"/>
      <c r="E5" s="107"/>
      <c r="F5" s="45"/>
      <c r="G5" s="45"/>
      <c r="H5" s="108"/>
      <c r="I5" s="106"/>
      <c r="J5" s="106"/>
      <c r="K5" s="179" t="s">
        <v>2</v>
      </c>
      <c r="L5" s="178"/>
      <c r="M5" s="180" t="s">
        <v>3</v>
      </c>
      <c r="N5" s="178"/>
      <c r="O5" s="91"/>
      <c r="P5" s="45"/>
      <c r="Q5" s="105"/>
    </row>
    <row r="6" spans="1:17" ht="7.2" customHeight="1" x14ac:dyDescent="0.3">
      <c r="A6" s="109"/>
      <c r="B6" s="42"/>
      <c r="C6" s="41"/>
      <c r="D6" s="42"/>
      <c r="E6" s="42"/>
      <c r="F6" s="40"/>
      <c r="G6" s="40"/>
      <c r="H6" s="43"/>
      <c r="I6" s="44"/>
      <c r="J6" s="40"/>
      <c r="K6" s="40"/>
      <c r="L6" s="47"/>
      <c r="M6" s="45"/>
      <c r="N6" s="45"/>
      <c r="O6" s="45"/>
      <c r="P6" s="45"/>
      <c r="Q6" s="105"/>
    </row>
    <row r="7" spans="1:17" ht="9.6" customHeight="1" x14ac:dyDescent="0.3">
      <c r="A7" s="104"/>
      <c r="B7" s="40"/>
      <c r="C7" s="41"/>
      <c r="D7" s="42"/>
      <c r="E7" s="42"/>
      <c r="F7" s="40"/>
      <c r="G7" s="40"/>
      <c r="H7" s="43"/>
      <c r="I7" s="44"/>
      <c r="J7" s="40"/>
      <c r="K7" s="47"/>
      <c r="L7" s="47"/>
      <c r="M7" s="46"/>
      <c r="N7" s="46"/>
      <c r="O7" s="46"/>
      <c r="P7" s="45"/>
      <c r="Q7" s="105"/>
    </row>
    <row r="8" spans="1:17" ht="120" customHeight="1" x14ac:dyDescent="0.3">
      <c r="A8" s="110" t="s">
        <v>654</v>
      </c>
      <c r="B8" s="84" t="s">
        <v>4</v>
      </c>
      <c r="C8" s="84" t="s">
        <v>655</v>
      </c>
      <c r="D8" s="84" t="s">
        <v>656</v>
      </c>
      <c r="E8" s="84" t="s">
        <v>657</v>
      </c>
      <c r="F8" s="84" t="s">
        <v>658</v>
      </c>
      <c r="G8" s="85" t="s">
        <v>659</v>
      </c>
      <c r="H8" s="85" t="s">
        <v>660</v>
      </c>
      <c r="I8" s="49" t="s">
        <v>5</v>
      </c>
      <c r="J8" s="84" t="s">
        <v>661</v>
      </c>
      <c r="K8" s="84" t="s">
        <v>662</v>
      </c>
      <c r="L8" s="84" t="s">
        <v>663</v>
      </c>
      <c r="M8" s="84" t="s">
        <v>6</v>
      </c>
      <c r="N8" s="84" t="s">
        <v>7</v>
      </c>
      <c r="O8" s="84" t="s">
        <v>678</v>
      </c>
      <c r="P8" s="84" t="s">
        <v>664</v>
      </c>
      <c r="Q8" s="84" t="s">
        <v>665</v>
      </c>
    </row>
    <row r="9" spans="1:17" s="32" customFormat="1" ht="53.4" hidden="1" customHeight="1" x14ac:dyDescent="0.3">
      <c r="A9" s="140"/>
      <c r="B9" s="142"/>
      <c r="C9" s="142"/>
      <c r="D9" s="143"/>
      <c r="E9" s="143"/>
      <c r="F9" s="144"/>
      <c r="G9" s="144"/>
      <c r="H9" s="145"/>
      <c r="I9" s="146"/>
      <c r="J9" s="142"/>
      <c r="K9" s="147"/>
      <c r="L9" s="147"/>
      <c r="M9" s="142"/>
      <c r="N9" s="148"/>
      <c r="O9" s="148"/>
      <c r="P9" s="148"/>
      <c r="Q9" s="148"/>
    </row>
    <row r="10" spans="1:17" s="32" customFormat="1" ht="166.2" customHeight="1" x14ac:dyDescent="0.3">
      <c r="A10" s="111">
        <v>15</v>
      </c>
      <c r="B10" s="35">
        <v>9</v>
      </c>
      <c r="C10" s="35" t="s">
        <v>13</v>
      </c>
      <c r="D10" s="56" t="s">
        <v>863</v>
      </c>
      <c r="E10" s="56" t="s">
        <v>403</v>
      </c>
      <c r="F10" s="35">
        <v>4</v>
      </c>
      <c r="G10" s="35" t="s">
        <v>404</v>
      </c>
      <c r="H10" s="57">
        <v>217544</v>
      </c>
      <c r="I10" s="57">
        <v>217544</v>
      </c>
      <c r="J10" s="35" t="s">
        <v>9</v>
      </c>
      <c r="K10" s="36">
        <v>45688</v>
      </c>
      <c r="L10" s="36">
        <v>45777</v>
      </c>
      <c r="M10" s="59"/>
      <c r="N10" s="59"/>
      <c r="O10" s="59"/>
      <c r="P10" s="35" t="s">
        <v>10</v>
      </c>
      <c r="Q10" s="35" t="s">
        <v>395</v>
      </c>
    </row>
    <row r="11" spans="1:17" s="32" customFormat="1" ht="273.60000000000002" customHeight="1" x14ac:dyDescent="0.3">
      <c r="A11" s="111">
        <v>13</v>
      </c>
      <c r="B11" s="35">
        <v>16</v>
      </c>
      <c r="C11" s="35" t="s">
        <v>13</v>
      </c>
      <c r="D11" s="56" t="s">
        <v>556</v>
      </c>
      <c r="E11" s="56" t="s">
        <v>405</v>
      </c>
      <c r="F11" s="35">
        <v>1</v>
      </c>
      <c r="G11" s="35" t="s">
        <v>12</v>
      </c>
      <c r="H11" s="57">
        <v>160000</v>
      </c>
      <c r="I11" s="57">
        <v>160000</v>
      </c>
      <c r="J11" s="35" t="s">
        <v>9</v>
      </c>
      <c r="K11" s="36">
        <v>45657</v>
      </c>
      <c r="L11" s="36">
        <v>45747</v>
      </c>
      <c r="M11" s="59"/>
      <c r="N11" s="59"/>
      <c r="O11" s="59"/>
      <c r="P11" s="35" t="s">
        <v>10</v>
      </c>
      <c r="Q11" s="35" t="s">
        <v>395</v>
      </c>
    </row>
    <row r="12" spans="1:17" s="32" customFormat="1" ht="144" customHeight="1" x14ac:dyDescent="0.3">
      <c r="A12" s="140"/>
      <c r="B12" s="35" t="s">
        <v>842</v>
      </c>
      <c r="C12" s="35" t="s">
        <v>13</v>
      </c>
      <c r="D12" s="155" t="s">
        <v>843</v>
      </c>
      <c r="E12" s="155" t="s">
        <v>844</v>
      </c>
      <c r="F12" s="34">
        <v>1</v>
      </c>
      <c r="G12" s="30" t="s">
        <v>402</v>
      </c>
      <c r="H12" s="156">
        <v>100000</v>
      </c>
      <c r="I12" s="141"/>
      <c r="J12" s="35" t="s">
        <v>9</v>
      </c>
      <c r="K12" s="36">
        <v>45716</v>
      </c>
      <c r="L12" s="36">
        <v>45747</v>
      </c>
      <c r="M12" s="35"/>
      <c r="N12" s="23"/>
      <c r="O12" s="23"/>
      <c r="P12" s="72" t="s">
        <v>10</v>
      </c>
      <c r="Q12" s="38" t="s">
        <v>884</v>
      </c>
    </row>
    <row r="13" spans="1:17" s="32" customFormat="1" ht="116.4" customHeight="1" x14ac:dyDescent="0.3">
      <c r="A13" s="111">
        <v>3</v>
      </c>
      <c r="B13" s="35">
        <v>19</v>
      </c>
      <c r="C13" s="35" t="s">
        <v>123</v>
      </c>
      <c r="D13" s="29" t="s">
        <v>633</v>
      </c>
      <c r="E13" s="29" t="s">
        <v>517</v>
      </c>
      <c r="F13" s="35">
        <v>12</v>
      </c>
      <c r="G13" s="77" t="s">
        <v>384</v>
      </c>
      <c r="H13" s="163">
        <f>55000+90840.5</f>
        <v>145840.5</v>
      </c>
      <c r="I13" s="67">
        <v>84000</v>
      </c>
      <c r="J13" s="35" t="s">
        <v>9</v>
      </c>
      <c r="K13" s="36">
        <v>45626</v>
      </c>
      <c r="L13" s="36">
        <v>45716</v>
      </c>
      <c r="M13" s="59"/>
      <c r="N13" s="59"/>
      <c r="O13" s="59"/>
      <c r="P13" s="35" t="s">
        <v>10</v>
      </c>
      <c r="Q13" s="35" t="s">
        <v>52</v>
      </c>
    </row>
    <row r="14" spans="1:17" s="33" customFormat="1" ht="249.9" customHeight="1" x14ac:dyDescent="0.25">
      <c r="A14" s="111">
        <v>1</v>
      </c>
      <c r="B14" s="35">
        <v>20</v>
      </c>
      <c r="C14" s="35" t="s">
        <v>386</v>
      </c>
      <c r="D14" s="29" t="s">
        <v>550</v>
      </c>
      <c r="E14" s="29" t="s">
        <v>518</v>
      </c>
      <c r="F14" s="35">
        <v>1</v>
      </c>
      <c r="G14" s="77" t="s">
        <v>16</v>
      </c>
      <c r="H14" s="67">
        <v>156765</v>
      </c>
      <c r="I14" s="67">
        <v>156765</v>
      </c>
      <c r="J14" s="35" t="s">
        <v>9</v>
      </c>
      <c r="K14" s="36">
        <v>45716</v>
      </c>
      <c r="L14" s="36">
        <v>45900</v>
      </c>
      <c r="M14" s="59"/>
      <c r="N14" s="59"/>
      <c r="O14" s="59"/>
      <c r="P14" s="35" t="s">
        <v>10</v>
      </c>
      <c r="Q14" s="35" t="s">
        <v>395</v>
      </c>
    </row>
    <row r="15" spans="1:17" s="32" customFormat="1" ht="121.2" customHeight="1" x14ac:dyDescent="0.3">
      <c r="A15" s="111">
        <v>2</v>
      </c>
      <c r="B15" s="35">
        <v>21</v>
      </c>
      <c r="C15" s="35" t="s">
        <v>386</v>
      </c>
      <c r="D15" s="29" t="s">
        <v>574</v>
      </c>
      <c r="E15" s="29" t="s">
        <v>519</v>
      </c>
      <c r="F15" s="35">
        <v>1</v>
      </c>
      <c r="G15" s="77" t="s">
        <v>16</v>
      </c>
      <c r="H15" s="67">
        <v>10451</v>
      </c>
      <c r="I15" s="67">
        <v>10451</v>
      </c>
      <c r="J15" s="35" t="s">
        <v>9</v>
      </c>
      <c r="K15" s="36">
        <v>45747</v>
      </c>
      <c r="L15" s="36">
        <v>45869</v>
      </c>
      <c r="M15" s="59"/>
      <c r="N15" s="59"/>
      <c r="O15" s="59"/>
      <c r="P15" s="35" t="s">
        <v>396</v>
      </c>
      <c r="Q15" s="35" t="s">
        <v>393</v>
      </c>
    </row>
    <row r="16" spans="1:17" s="32" customFormat="1" ht="121.2" customHeight="1" x14ac:dyDescent="0.3">
      <c r="A16" s="111">
        <v>3</v>
      </c>
      <c r="B16" s="35">
        <v>22</v>
      </c>
      <c r="C16" s="35" t="s">
        <v>126</v>
      </c>
      <c r="D16" s="29" t="s">
        <v>575</v>
      </c>
      <c r="E16" s="29" t="s">
        <v>520</v>
      </c>
      <c r="F16" s="35">
        <v>1</v>
      </c>
      <c r="G16" s="77" t="s">
        <v>16</v>
      </c>
      <c r="H16" s="67">
        <v>117600</v>
      </c>
      <c r="I16" s="67">
        <v>76627</v>
      </c>
      <c r="J16" s="35" t="s">
        <v>19</v>
      </c>
      <c r="K16" s="36">
        <v>45443</v>
      </c>
      <c r="L16" s="36">
        <v>45688</v>
      </c>
      <c r="M16" s="59"/>
      <c r="N16" s="59"/>
      <c r="O16" s="59"/>
      <c r="P16" s="35" t="s">
        <v>397</v>
      </c>
      <c r="Q16" s="35" t="s">
        <v>395</v>
      </c>
    </row>
    <row r="17" spans="1:17" s="32" customFormat="1" ht="298.2" customHeight="1" x14ac:dyDescent="0.3">
      <c r="A17" s="111">
        <v>1</v>
      </c>
      <c r="B17" s="35">
        <v>24</v>
      </c>
      <c r="C17" s="35" t="s">
        <v>62</v>
      </c>
      <c r="D17" s="56" t="s">
        <v>864</v>
      </c>
      <c r="E17" s="56" t="s">
        <v>865</v>
      </c>
      <c r="F17" s="35">
        <v>1</v>
      </c>
      <c r="G17" s="35" t="s">
        <v>16</v>
      </c>
      <c r="H17" s="57">
        <f>12*383640.63</f>
        <v>4603687.5600000005</v>
      </c>
      <c r="I17" s="57">
        <v>5000000</v>
      </c>
      <c r="J17" s="35" t="s">
        <v>19</v>
      </c>
      <c r="K17" s="36">
        <v>45747</v>
      </c>
      <c r="L17" s="36">
        <v>45808</v>
      </c>
      <c r="M17" s="59"/>
      <c r="N17" s="59"/>
      <c r="O17" s="59"/>
      <c r="P17" s="35" t="s">
        <v>652</v>
      </c>
      <c r="Q17" s="35" t="s">
        <v>653</v>
      </c>
    </row>
    <row r="18" spans="1:17" s="32" customFormat="1" ht="231" customHeight="1" x14ac:dyDescent="0.3">
      <c r="A18" s="112">
        <v>2</v>
      </c>
      <c r="B18" s="35">
        <v>26</v>
      </c>
      <c r="C18" s="35" t="s">
        <v>21</v>
      </c>
      <c r="D18" s="76" t="s">
        <v>387</v>
      </c>
      <c r="E18" s="54" t="s">
        <v>388</v>
      </c>
      <c r="F18" s="150">
        <f>1+2</f>
        <v>3</v>
      </c>
      <c r="G18" s="150" t="s">
        <v>16</v>
      </c>
      <c r="H18" s="162">
        <f>20000+28300</f>
        <v>48300</v>
      </c>
      <c r="I18" s="57">
        <v>18295</v>
      </c>
      <c r="J18" s="35" t="s">
        <v>19</v>
      </c>
      <c r="K18" s="36">
        <v>45688</v>
      </c>
      <c r="L18" s="36">
        <v>45777</v>
      </c>
      <c r="M18" s="59"/>
      <c r="N18" s="59"/>
      <c r="O18" s="59"/>
      <c r="P18" s="38" t="s">
        <v>22</v>
      </c>
      <c r="Q18" s="38" t="s">
        <v>11</v>
      </c>
    </row>
    <row r="19" spans="1:17" s="32" customFormat="1" ht="354" customHeight="1" x14ac:dyDescent="0.3">
      <c r="A19" s="112">
        <v>7</v>
      </c>
      <c r="B19" s="35">
        <v>28</v>
      </c>
      <c r="C19" s="35" t="s">
        <v>21</v>
      </c>
      <c r="D19" s="76" t="s">
        <v>389</v>
      </c>
      <c r="E19" s="76" t="s">
        <v>390</v>
      </c>
      <c r="F19" s="38" t="s">
        <v>391</v>
      </c>
      <c r="G19" s="38" t="s">
        <v>392</v>
      </c>
      <c r="H19" s="75">
        <v>2000000</v>
      </c>
      <c r="I19" s="75">
        <v>2000000</v>
      </c>
      <c r="J19" s="35" t="s">
        <v>19</v>
      </c>
      <c r="K19" s="36">
        <v>45777</v>
      </c>
      <c r="L19" s="36">
        <v>46022</v>
      </c>
      <c r="M19" s="59"/>
      <c r="N19" s="59"/>
      <c r="O19" s="59"/>
      <c r="P19" s="38" t="s">
        <v>22</v>
      </c>
      <c r="Q19" s="38" t="s">
        <v>11</v>
      </c>
    </row>
    <row r="20" spans="1:17" s="154" customFormat="1" ht="165.6" customHeight="1" x14ac:dyDescent="0.3">
      <c r="A20" s="149"/>
      <c r="B20" s="35" t="s">
        <v>845</v>
      </c>
      <c r="C20" s="35" t="s">
        <v>21</v>
      </c>
      <c r="D20" s="139" t="s">
        <v>846</v>
      </c>
      <c r="E20" s="139" t="s">
        <v>847</v>
      </c>
      <c r="F20" s="51">
        <v>1</v>
      </c>
      <c r="G20" s="51" t="s">
        <v>16</v>
      </c>
      <c r="H20" s="67">
        <v>2093475</v>
      </c>
      <c r="I20" s="151"/>
      <c r="J20" s="150" t="s">
        <v>9</v>
      </c>
      <c r="K20" s="152">
        <v>45626</v>
      </c>
      <c r="L20" s="152">
        <v>45808</v>
      </c>
      <c r="M20" s="150"/>
      <c r="N20" s="153"/>
      <c r="O20" s="153"/>
      <c r="P20" s="35" t="s">
        <v>10</v>
      </c>
      <c r="Q20" s="35"/>
    </row>
    <row r="21" spans="1:17" s="33" customFormat="1" ht="244.2" customHeight="1" x14ac:dyDescent="0.25">
      <c r="A21" s="111">
        <v>1</v>
      </c>
      <c r="B21" s="35">
        <v>30</v>
      </c>
      <c r="C21" s="35" t="s">
        <v>27</v>
      </c>
      <c r="D21" s="29" t="s">
        <v>576</v>
      </c>
      <c r="E21" s="29" t="s">
        <v>551</v>
      </c>
      <c r="F21" s="35">
        <v>1</v>
      </c>
      <c r="G21" s="77" t="s">
        <v>398</v>
      </c>
      <c r="H21" s="67">
        <v>681209.88</v>
      </c>
      <c r="I21" s="67">
        <f>H21</f>
        <v>681209.88</v>
      </c>
      <c r="J21" s="35" t="s">
        <v>26</v>
      </c>
      <c r="K21" s="36">
        <v>45657</v>
      </c>
      <c r="L21" s="36">
        <v>45838</v>
      </c>
      <c r="M21" s="59"/>
      <c r="N21" s="59"/>
      <c r="O21" s="59"/>
      <c r="P21" s="35" t="s">
        <v>10</v>
      </c>
      <c r="Q21" s="35" t="s">
        <v>399</v>
      </c>
    </row>
    <row r="22" spans="1:17" s="32" customFormat="1" ht="129.6" customHeight="1" x14ac:dyDescent="0.3">
      <c r="A22" s="111">
        <v>4</v>
      </c>
      <c r="B22" s="35">
        <v>32</v>
      </c>
      <c r="C22" s="35" t="s">
        <v>29</v>
      </c>
      <c r="D22" s="29" t="s">
        <v>634</v>
      </c>
      <c r="E22" s="29" t="s">
        <v>400</v>
      </c>
      <c r="F22" s="35">
        <v>1000</v>
      </c>
      <c r="G22" s="77" t="s">
        <v>401</v>
      </c>
      <c r="H22" s="67">
        <v>327063</v>
      </c>
      <c r="I22" s="67">
        <v>320063</v>
      </c>
      <c r="J22" s="35" t="s">
        <v>19</v>
      </c>
      <c r="K22" s="36">
        <v>45716</v>
      </c>
      <c r="L22" s="36">
        <v>45838</v>
      </c>
      <c r="M22" s="59"/>
      <c r="N22" s="59"/>
      <c r="O22" s="59"/>
      <c r="P22" s="35" t="s">
        <v>10</v>
      </c>
      <c r="Q22" s="35" t="s">
        <v>11</v>
      </c>
    </row>
    <row r="23" spans="1:17" s="32" customFormat="1" ht="99.6" customHeight="1" x14ac:dyDescent="0.3">
      <c r="A23" s="111">
        <v>1</v>
      </c>
      <c r="B23" s="35">
        <v>33</v>
      </c>
      <c r="C23" s="35" t="s">
        <v>30</v>
      </c>
      <c r="D23" s="56" t="s">
        <v>578</v>
      </c>
      <c r="E23" s="29" t="s">
        <v>521</v>
      </c>
      <c r="F23" s="35" t="s">
        <v>31</v>
      </c>
      <c r="G23" s="35" t="s">
        <v>32</v>
      </c>
      <c r="H23" s="57">
        <v>95885</v>
      </c>
      <c r="I23" s="57">
        <v>95885</v>
      </c>
      <c r="J23" s="35" t="s">
        <v>19</v>
      </c>
      <c r="K23" s="36">
        <v>45808</v>
      </c>
      <c r="L23" s="36">
        <v>45900</v>
      </c>
      <c r="M23" s="35"/>
      <c r="N23" s="35"/>
      <c r="O23" s="35"/>
      <c r="P23" s="35" t="s">
        <v>10</v>
      </c>
      <c r="Q23" s="35" t="s">
        <v>11</v>
      </c>
    </row>
    <row r="24" spans="1:17" s="32" customFormat="1" ht="88.5" customHeight="1" x14ac:dyDescent="0.3">
      <c r="A24" s="111">
        <v>3</v>
      </c>
      <c r="B24" s="35">
        <v>34</v>
      </c>
      <c r="C24" s="35" t="s">
        <v>30</v>
      </c>
      <c r="D24" s="56" t="s">
        <v>577</v>
      </c>
      <c r="E24" s="29" t="s">
        <v>521</v>
      </c>
      <c r="F24" s="35" t="s">
        <v>33</v>
      </c>
      <c r="G24" s="35" t="s">
        <v>16</v>
      </c>
      <c r="H24" s="57">
        <v>424785</v>
      </c>
      <c r="I24" s="57">
        <v>424785</v>
      </c>
      <c r="J24" s="35" t="s">
        <v>19</v>
      </c>
      <c r="K24" s="36">
        <v>45930</v>
      </c>
      <c r="L24" s="36">
        <v>46022</v>
      </c>
      <c r="M24" s="35"/>
      <c r="N24" s="35"/>
      <c r="O24" s="35"/>
      <c r="P24" s="35" t="s">
        <v>10</v>
      </c>
      <c r="Q24" s="35" t="s">
        <v>11</v>
      </c>
    </row>
    <row r="25" spans="1:17" s="32" customFormat="1" ht="132" customHeight="1" x14ac:dyDescent="0.3">
      <c r="A25" s="111">
        <v>5</v>
      </c>
      <c r="B25" s="35">
        <v>36</v>
      </c>
      <c r="C25" s="35" t="s">
        <v>30</v>
      </c>
      <c r="D25" s="56" t="s">
        <v>579</v>
      </c>
      <c r="E25" s="56" t="s">
        <v>34</v>
      </c>
      <c r="F25" s="35" t="s">
        <v>33</v>
      </c>
      <c r="G25" s="35" t="s">
        <v>16</v>
      </c>
      <c r="H25" s="57">
        <v>1440000</v>
      </c>
      <c r="I25" s="57">
        <v>1125633</v>
      </c>
      <c r="J25" s="35" t="s">
        <v>19</v>
      </c>
      <c r="K25" s="36">
        <v>45838</v>
      </c>
      <c r="L25" s="36">
        <v>45930</v>
      </c>
      <c r="M25" s="35"/>
      <c r="N25" s="35"/>
      <c r="O25" s="35"/>
      <c r="P25" s="35" t="s">
        <v>10</v>
      </c>
      <c r="Q25" s="35" t="s">
        <v>11</v>
      </c>
    </row>
    <row r="26" spans="1:17" s="32" customFormat="1" ht="99.6" customHeight="1" x14ac:dyDescent="0.3">
      <c r="A26" s="111">
        <v>7</v>
      </c>
      <c r="B26" s="35">
        <v>37</v>
      </c>
      <c r="C26" s="35" t="s">
        <v>30</v>
      </c>
      <c r="D26" s="56" t="s">
        <v>580</v>
      </c>
      <c r="E26" s="29" t="s">
        <v>552</v>
      </c>
      <c r="F26" s="35">
        <v>247</v>
      </c>
      <c r="G26" s="35" t="s">
        <v>35</v>
      </c>
      <c r="H26" s="87">
        <v>14468145</v>
      </c>
      <c r="I26" s="57">
        <f>17464893+189781</f>
        <v>17654674</v>
      </c>
      <c r="J26" s="35" t="s">
        <v>19</v>
      </c>
      <c r="K26" s="36">
        <v>45869</v>
      </c>
      <c r="L26" s="36">
        <v>45961</v>
      </c>
      <c r="M26" s="35"/>
      <c r="N26" s="35"/>
      <c r="O26" s="35"/>
      <c r="P26" s="35" t="s">
        <v>36</v>
      </c>
      <c r="Q26" s="35" t="s">
        <v>37</v>
      </c>
    </row>
    <row r="27" spans="1:17" s="32" customFormat="1" ht="114" customHeight="1" x14ac:dyDescent="0.3">
      <c r="A27" s="111">
        <v>12</v>
      </c>
      <c r="B27" s="35">
        <v>38</v>
      </c>
      <c r="C27" s="35" t="s">
        <v>30</v>
      </c>
      <c r="D27" s="56" t="s">
        <v>581</v>
      </c>
      <c r="E27" s="29" t="s">
        <v>522</v>
      </c>
      <c r="F27" s="35">
        <v>62</v>
      </c>
      <c r="G27" s="35" t="s">
        <v>35</v>
      </c>
      <c r="H27" s="57">
        <v>2225161</v>
      </c>
      <c r="I27" s="57">
        <v>2225161</v>
      </c>
      <c r="J27" s="35" t="s">
        <v>19</v>
      </c>
      <c r="K27" s="36">
        <v>45808</v>
      </c>
      <c r="L27" s="36">
        <v>45900</v>
      </c>
      <c r="M27" s="35"/>
      <c r="N27" s="35"/>
      <c r="O27" s="35"/>
      <c r="P27" s="35" t="s">
        <v>10</v>
      </c>
      <c r="Q27" s="35" t="s">
        <v>38</v>
      </c>
    </row>
    <row r="28" spans="1:17" s="32" customFormat="1" ht="115.8" customHeight="1" x14ac:dyDescent="0.3">
      <c r="A28" s="111">
        <v>9</v>
      </c>
      <c r="B28" s="35">
        <v>39</v>
      </c>
      <c r="C28" s="35" t="s">
        <v>30</v>
      </c>
      <c r="D28" s="56" t="s">
        <v>635</v>
      </c>
      <c r="E28" s="29" t="s">
        <v>522</v>
      </c>
      <c r="F28" s="35">
        <v>43</v>
      </c>
      <c r="G28" s="35" t="s">
        <v>35</v>
      </c>
      <c r="H28" s="57">
        <f>1475970+52584</f>
        <v>1528554</v>
      </c>
      <c r="I28" s="57">
        <f>1475970+52584</f>
        <v>1528554</v>
      </c>
      <c r="J28" s="35" t="s">
        <v>19</v>
      </c>
      <c r="K28" s="36">
        <v>45900</v>
      </c>
      <c r="L28" s="36">
        <v>45991</v>
      </c>
      <c r="M28" s="35"/>
      <c r="N28" s="35"/>
      <c r="O28" s="35"/>
      <c r="P28" s="35" t="s">
        <v>10</v>
      </c>
      <c r="Q28" s="35" t="s">
        <v>38</v>
      </c>
    </row>
    <row r="29" spans="1:17" s="32" customFormat="1" ht="112.2" customHeight="1" x14ac:dyDescent="0.3">
      <c r="A29" s="111">
        <v>10</v>
      </c>
      <c r="B29" s="35">
        <v>40</v>
      </c>
      <c r="C29" s="35" t="s">
        <v>30</v>
      </c>
      <c r="D29" s="56" t="s">
        <v>636</v>
      </c>
      <c r="E29" s="29" t="s">
        <v>522</v>
      </c>
      <c r="F29" s="35">
        <v>43</v>
      </c>
      <c r="G29" s="35" t="s">
        <v>35</v>
      </c>
      <c r="H29" s="57">
        <v>1644807</v>
      </c>
      <c r="I29" s="57">
        <v>1644807</v>
      </c>
      <c r="J29" s="35" t="s">
        <v>19</v>
      </c>
      <c r="K29" s="36">
        <v>45930</v>
      </c>
      <c r="L29" s="36">
        <v>46022</v>
      </c>
      <c r="M29" s="35"/>
      <c r="N29" s="35"/>
      <c r="O29" s="35"/>
      <c r="P29" s="35" t="s">
        <v>10</v>
      </c>
      <c r="Q29" s="35" t="s">
        <v>38</v>
      </c>
    </row>
    <row r="30" spans="1:17" s="32" customFormat="1" ht="156.75" customHeight="1" x14ac:dyDescent="0.3">
      <c r="A30" s="111">
        <v>11</v>
      </c>
      <c r="B30" s="35">
        <v>41</v>
      </c>
      <c r="C30" s="35" t="s">
        <v>30</v>
      </c>
      <c r="D30" s="56" t="s">
        <v>637</v>
      </c>
      <c r="E30" s="29" t="s">
        <v>522</v>
      </c>
      <c r="F30" s="35">
        <v>233</v>
      </c>
      <c r="G30" s="35" t="s">
        <v>35</v>
      </c>
      <c r="H30" s="57">
        <f>13401078+5746871.16</f>
        <v>19147949.16</v>
      </c>
      <c r="I30" s="57">
        <v>13401078</v>
      </c>
      <c r="J30" s="35" t="s">
        <v>19</v>
      </c>
      <c r="K30" s="36">
        <v>45688</v>
      </c>
      <c r="L30" s="36">
        <v>45869</v>
      </c>
      <c r="M30" s="35"/>
      <c r="N30" s="35"/>
      <c r="O30" s="35"/>
      <c r="P30" s="35" t="s">
        <v>10</v>
      </c>
      <c r="Q30" s="35" t="s">
        <v>38</v>
      </c>
    </row>
    <row r="31" spans="1:17" s="32" customFormat="1" ht="251.25" customHeight="1" x14ac:dyDescent="0.3">
      <c r="A31" s="111">
        <v>13</v>
      </c>
      <c r="B31" s="35">
        <v>42</v>
      </c>
      <c r="C31" s="35" t="s">
        <v>65</v>
      </c>
      <c r="D31" s="56" t="s">
        <v>582</v>
      </c>
      <c r="E31" s="29" t="s">
        <v>39</v>
      </c>
      <c r="F31" s="35" t="s">
        <v>33</v>
      </c>
      <c r="G31" s="35" t="s">
        <v>16</v>
      </c>
      <c r="H31" s="57">
        <v>693121</v>
      </c>
      <c r="I31" s="57">
        <v>693121</v>
      </c>
      <c r="J31" s="35" t="s">
        <v>19</v>
      </c>
      <c r="K31" s="36">
        <v>45777</v>
      </c>
      <c r="L31" s="36">
        <v>45869</v>
      </c>
      <c r="M31" s="35"/>
      <c r="N31" s="35"/>
      <c r="O31" s="35"/>
      <c r="P31" s="35" t="s">
        <v>10</v>
      </c>
      <c r="Q31" s="35" t="s">
        <v>40</v>
      </c>
    </row>
    <row r="32" spans="1:17" s="32" customFormat="1" ht="130.19999999999999" customHeight="1" x14ac:dyDescent="0.3">
      <c r="A32" s="111">
        <v>14</v>
      </c>
      <c r="B32" s="35">
        <v>43</v>
      </c>
      <c r="C32" s="35" t="s">
        <v>30</v>
      </c>
      <c r="D32" s="56" t="s">
        <v>583</v>
      </c>
      <c r="E32" s="29" t="s">
        <v>41</v>
      </c>
      <c r="F32" s="35">
        <v>50</v>
      </c>
      <c r="G32" s="35" t="s">
        <v>35</v>
      </c>
      <c r="H32" s="87">
        <v>4389420</v>
      </c>
      <c r="I32" s="57">
        <v>4589515</v>
      </c>
      <c r="J32" s="35" t="s">
        <v>19</v>
      </c>
      <c r="K32" s="36">
        <v>45565</v>
      </c>
      <c r="L32" s="36">
        <v>45688</v>
      </c>
      <c r="M32" s="35"/>
      <c r="N32" s="35"/>
      <c r="O32" s="35"/>
      <c r="P32" s="35" t="s">
        <v>10</v>
      </c>
      <c r="Q32" s="35" t="s">
        <v>42</v>
      </c>
    </row>
    <row r="33" spans="1:40" s="32" customFormat="1" ht="127.2" customHeight="1" x14ac:dyDescent="0.3">
      <c r="A33" s="111">
        <v>18</v>
      </c>
      <c r="B33" s="35">
        <v>44</v>
      </c>
      <c r="C33" s="35" t="s">
        <v>65</v>
      </c>
      <c r="D33" s="56" t="s">
        <v>638</v>
      </c>
      <c r="E33" s="29" t="s">
        <v>45</v>
      </c>
      <c r="F33" s="35">
        <v>1</v>
      </c>
      <c r="G33" s="35" t="s">
        <v>16</v>
      </c>
      <c r="H33" s="57">
        <v>76607</v>
      </c>
      <c r="I33" s="57">
        <v>76607</v>
      </c>
      <c r="J33" s="35" t="s">
        <v>19</v>
      </c>
      <c r="K33" s="36">
        <v>45747</v>
      </c>
      <c r="L33" s="36">
        <v>45838</v>
      </c>
      <c r="M33" s="35"/>
      <c r="N33" s="35"/>
      <c r="O33" s="35"/>
      <c r="P33" s="35" t="s">
        <v>10</v>
      </c>
      <c r="Q33" s="35" t="s">
        <v>46</v>
      </c>
    </row>
    <row r="34" spans="1:40" s="32" customFormat="1" ht="127.2" customHeight="1" x14ac:dyDescent="0.3">
      <c r="A34" s="111">
        <v>19</v>
      </c>
      <c r="B34" s="35">
        <v>45</v>
      </c>
      <c r="C34" s="35" t="s">
        <v>65</v>
      </c>
      <c r="D34" s="56" t="s">
        <v>639</v>
      </c>
      <c r="E34" s="29" t="s">
        <v>45</v>
      </c>
      <c r="F34" s="35">
        <v>1</v>
      </c>
      <c r="G34" s="35" t="s">
        <v>16</v>
      </c>
      <c r="H34" s="57">
        <v>165669</v>
      </c>
      <c r="I34" s="57">
        <v>165669</v>
      </c>
      <c r="J34" s="35" t="s">
        <v>19</v>
      </c>
      <c r="K34" s="36">
        <v>45747</v>
      </c>
      <c r="L34" s="36">
        <v>45838</v>
      </c>
      <c r="M34" s="78"/>
      <c r="N34" s="78"/>
      <c r="O34" s="78"/>
      <c r="P34" s="35" t="s">
        <v>10</v>
      </c>
      <c r="Q34" s="35" t="s">
        <v>46</v>
      </c>
    </row>
    <row r="35" spans="1:40" s="32" customFormat="1" ht="141.75" customHeight="1" x14ac:dyDescent="0.3">
      <c r="A35" s="111">
        <v>23</v>
      </c>
      <c r="B35" s="35">
        <v>46</v>
      </c>
      <c r="C35" s="35" t="s">
        <v>65</v>
      </c>
      <c r="D35" s="56" t="s">
        <v>640</v>
      </c>
      <c r="E35" s="29" t="s">
        <v>47</v>
      </c>
      <c r="F35" s="35">
        <v>1</v>
      </c>
      <c r="G35" s="35" t="s">
        <v>12</v>
      </c>
      <c r="H35" s="57">
        <v>133000</v>
      </c>
      <c r="I35" s="57">
        <v>133000</v>
      </c>
      <c r="J35" s="35" t="s">
        <v>19</v>
      </c>
      <c r="K35" s="36">
        <v>45838</v>
      </c>
      <c r="L35" s="36">
        <v>45930</v>
      </c>
      <c r="M35" s="78"/>
      <c r="N35" s="78"/>
      <c r="O35" s="78"/>
      <c r="P35" s="35" t="s">
        <v>10</v>
      </c>
      <c r="Q35" s="35" t="s">
        <v>46</v>
      </c>
    </row>
    <row r="36" spans="1:40" s="32" customFormat="1" ht="88.8" customHeight="1" x14ac:dyDescent="0.3">
      <c r="A36" s="111">
        <v>15</v>
      </c>
      <c r="B36" s="35">
        <v>47</v>
      </c>
      <c r="C36" s="35" t="s">
        <v>30</v>
      </c>
      <c r="D36" s="56" t="s">
        <v>685</v>
      </c>
      <c r="E36" s="29" t="s">
        <v>43</v>
      </c>
      <c r="F36" s="35" t="s">
        <v>33</v>
      </c>
      <c r="G36" s="35" t="s">
        <v>16</v>
      </c>
      <c r="H36" s="57">
        <v>115473</v>
      </c>
      <c r="I36" s="57">
        <v>115473</v>
      </c>
      <c r="J36" s="35" t="s">
        <v>19</v>
      </c>
      <c r="K36" s="36">
        <v>45900</v>
      </c>
      <c r="L36" s="36">
        <v>45991</v>
      </c>
      <c r="M36" s="35"/>
      <c r="N36" s="35"/>
      <c r="O36" s="35"/>
      <c r="P36" s="35" t="s">
        <v>10</v>
      </c>
      <c r="Q36" s="35" t="s">
        <v>11</v>
      </c>
    </row>
    <row r="37" spans="1:40" s="32" customFormat="1" ht="94.8" customHeight="1" x14ac:dyDescent="0.3">
      <c r="A37" s="111">
        <v>16</v>
      </c>
      <c r="B37" s="35">
        <v>48</v>
      </c>
      <c r="C37" s="35" t="s">
        <v>30</v>
      </c>
      <c r="D37" s="56" t="s">
        <v>584</v>
      </c>
      <c r="E37" s="29" t="s">
        <v>44</v>
      </c>
      <c r="F37" s="35">
        <v>12</v>
      </c>
      <c r="G37" s="35" t="s">
        <v>25</v>
      </c>
      <c r="H37" s="57">
        <v>22182</v>
      </c>
      <c r="I37" s="57">
        <v>22182</v>
      </c>
      <c r="J37" s="35" t="s">
        <v>19</v>
      </c>
      <c r="K37" s="36">
        <v>45838</v>
      </c>
      <c r="L37" s="36">
        <v>45930</v>
      </c>
      <c r="M37" s="35"/>
      <c r="N37" s="35"/>
      <c r="O37" s="35"/>
      <c r="P37" s="35" t="s">
        <v>10</v>
      </c>
      <c r="Q37" s="35" t="s">
        <v>11</v>
      </c>
    </row>
    <row r="38" spans="1:40" s="32" customFormat="1" ht="125.25" customHeight="1" x14ac:dyDescent="0.3">
      <c r="A38" s="111">
        <v>17</v>
      </c>
      <c r="B38" s="35">
        <v>49</v>
      </c>
      <c r="C38" s="35" t="s">
        <v>30</v>
      </c>
      <c r="D38" s="56" t="s">
        <v>585</v>
      </c>
      <c r="E38" s="29"/>
      <c r="F38" s="35"/>
      <c r="G38" s="35"/>
      <c r="H38" s="57">
        <f>SUM(H39:H40)</f>
        <v>42349.186000000002</v>
      </c>
      <c r="I38" s="57">
        <v>15000</v>
      </c>
      <c r="J38" s="35" t="s">
        <v>9</v>
      </c>
      <c r="K38" s="36"/>
      <c r="L38" s="36"/>
      <c r="M38" s="35"/>
      <c r="N38" s="35"/>
      <c r="O38" s="35"/>
      <c r="P38" s="35" t="s">
        <v>10</v>
      </c>
      <c r="Q38" s="35" t="s">
        <v>11</v>
      </c>
    </row>
    <row r="39" spans="1:40" s="154" customFormat="1" ht="134.4" customHeight="1" x14ac:dyDescent="0.3">
      <c r="A39" s="149"/>
      <c r="B39" s="35" t="s">
        <v>848</v>
      </c>
      <c r="C39" s="35" t="s">
        <v>30</v>
      </c>
      <c r="D39" s="56" t="s">
        <v>853</v>
      </c>
      <c r="E39" s="29" t="s">
        <v>850</v>
      </c>
      <c r="F39" s="35" t="s">
        <v>33</v>
      </c>
      <c r="G39" s="35" t="s">
        <v>16</v>
      </c>
      <c r="H39" s="57">
        <f>15000+6449.23</f>
        <v>21449.23</v>
      </c>
      <c r="I39" s="151"/>
      <c r="J39" s="35" t="s">
        <v>9</v>
      </c>
      <c r="K39" s="152">
        <v>45777</v>
      </c>
      <c r="L39" s="36">
        <v>45869</v>
      </c>
      <c r="M39" s="150"/>
      <c r="N39" s="153"/>
      <c r="O39" s="153"/>
      <c r="P39" s="35" t="s">
        <v>10</v>
      </c>
      <c r="Q39" s="35" t="s">
        <v>11</v>
      </c>
      <c r="R39" s="130"/>
      <c r="S39" s="130"/>
      <c r="T39" s="25"/>
      <c r="U39" s="25"/>
      <c r="V39" s="25"/>
      <c r="W39" s="24"/>
      <c r="X39" s="23"/>
      <c r="Y39" s="25"/>
      <c r="Z39" s="141"/>
      <c r="AA39" s="23"/>
      <c r="AB39" s="141"/>
      <c r="AC39" s="141"/>
      <c r="AD39" s="25"/>
      <c r="AE39" s="23"/>
      <c r="AF39" s="24"/>
      <c r="AG39" s="24"/>
      <c r="AH39" s="25"/>
      <c r="AI39" s="26"/>
      <c r="AJ39" s="23"/>
      <c r="AK39" s="23"/>
      <c r="AL39" s="25"/>
      <c r="AM39" s="25"/>
      <c r="AN39" s="52" t="s">
        <v>854</v>
      </c>
    </row>
    <row r="40" spans="1:40" s="154" customFormat="1" ht="134.4" customHeight="1" x14ac:dyDescent="0.3">
      <c r="A40" s="149"/>
      <c r="B40" s="35" t="s">
        <v>849</v>
      </c>
      <c r="C40" s="35" t="s">
        <v>30</v>
      </c>
      <c r="D40" s="56" t="s">
        <v>851</v>
      </c>
      <c r="E40" s="29" t="s">
        <v>852</v>
      </c>
      <c r="F40" s="35" t="s">
        <v>33</v>
      </c>
      <c r="G40" s="35" t="s">
        <v>16</v>
      </c>
      <c r="H40" s="57">
        <f>18999.96*1.1</f>
        <v>20899.956000000002</v>
      </c>
      <c r="I40" s="151"/>
      <c r="J40" s="35" t="s">
        <v>9</v>
      </c>
      <c r="K40" s="152">
        <v>45777</v>
      </c>
      <c r="L40" s="36">
        <v>45869</v>
      </c>
      <c r="M40" s="150"/>
      <c r="N40" s="153"/>
      <c r="O40" s="153"/>
      <c r="P40" s="35" t="s">
        <v>10</v>
      </c>
      <c r="Q40" s="35" t="s">
        <v>11</v>
      </c>
      <c r="R40" s="130"/>
      <c r="S40" s="130"/>
      <c r="T40" s="25"/>
      <c r="U40" s="25"/>
      <c r="V40" s="25"/>
      <c r="W40" s="24"/>
      <c r="X40" s="23"/>
      <c r="Y40" s="25"/>
      <c r="Z40" s="141"/>
      <c r="AA40" s="23"/>
      <c r="AB40" s="141"/>
      <c r="AC40" s="141"/>
      <c r="AD40" s="25"/>
      <c r="AE40" s="23"/>
      <c r="AF40" s="24"/>
      <c r="AG40" s="24"/>
      <c r="AH40" s="25"/>
      <c r="AI40" s="26"/>
      <c r="AJ40" s="23"/>
      <c r="AK40" s="23"/>
      <c r="AL40" s="25"/>
      <c r="AM40" s="25"/>
      <c r="AN40" s="52" t="s">
        <v>855</v>
      </c>
    </row>
    <row r="41" spans="1:40" s="32" customFormat="1" ht="92.25" customHeight="1" x14ac:dyDescent="0.3">
      <c r="A41" s="111">
        <v>2</v>
      </c>
      <c r="B41" s="35">
        <v>50</v>
      </c>
      <c r="C41" s="35" t="s">
        <v>30</v>
      </c>
      <c r="D41" s="56" t="s">
        <v>586</v>
      </c>
      <c r="E41" s="29" t="s">
        <v>49</v>
      </c>
      <c r="F41" s="35">
        <v>2</v>
      </c>
      <c r="G41" s="35" t="s">
        <v>48</v>
      </c>
      <c r="H41" s="57">
        <v>12677</v>
      </c>
      <c r="I41" s="57">
        <v>12677</v>
      </c>
      <c r="J41" s="35" t="s">
        <v>19</v>
      </c>
      <c r="K41" s="36">
        <v>45869</v>
      </c>
      <c r="L41" s="36">
        <v>45961</v>
      </c>
      <c r="M41" s="35"/>
      <c r="N41" s="35"/>
      <c r="O41" s="35"/>
      <c r="P41" s="35" t="s">
        <v>10</v>
      </c>
      <c r="Q41" s="35" t="s">
        <v>11</v>
      </c>
    </row>
    <row r="42" spans="1:40" s="32" customFormat="1" ht="99.6" customHeight="1" x14ac:dyDescent="0.3">
      <c r="A42" s="111">
        <v>21</v>
      </c>
      <c r="B42" s="35">
        <v>51</v>
      </c>
      <c r="C42" s="35" t="s">
        <v>30</v>
      </c>
      <c r="D42" s="56" t="s">
        <v>587</v>
      </c>
      <c r="E42" s="29" t="s">
        <v>49</v>
      </c>
      <c r="F42" s="35">
        <v>2</v>
      </c>
      <c r="G42" s="35" t="s">
        <v>48</v>
      </c>
      <c r="H42" s="57">
        <v>43984</v>
      </c>
      <c r="I42" s="57">
        <v>43984</v>
      </c>
      <c r="J42" s="35" t="s">
        <v>19</v>
      </c>
      <c r="K42" s="36">
        <v>45838</v>
      </c>
      <c r="L42" s="36">
        <v>45930</v>
      </c>
      <c r="M42" s="78"/>
      <c r="N42" s="78"/>
      <c r="O42" s="78"/>
      <c r="P42" s="35" t="s">
        <v>10</v>
      </c>
      <c r="Q42" s="35" t="s">
        <v>11</v>
      </c>
    </row>
    <row r="43" spans="1:40" s="32" customFormat="1" ht="96" customHeight="1" x14ac:dyDescent="0.3">
      <c r="A43" s="111">
        <v>20</v>
      </c>
      <c r="B43" s="35">
        <v>52</v>
      </c>
      <c r="C43" s="35" t="s">
        <v>30</v>
      </c>
      <c r="D43" s="56" t="s">
        <v>588</v>
      </c>
      <c r="E43" s="29" t="s">
        <v>49</v>
      </c>
      <c r="F43" s="35">
        <v>2</v>
      </c>
      <c r="G43" s="35" t="s">
        <v>48</v>
      </c>
      <c r="H43" s="57">
        <v>38981</v>
      </c>
      <c r="I43" s="57">
        <v>38981</v>
      </c>
      <c r="J43" s="35" t="s">
        <v>19</v>
      </c>
      <c r="K43" s="36">
        <v>45838</v>
      </c>
      <c r="L43" s="36">
        <v>45930</v>
      </c>
      <c r="M43" s="35"/>
      <c r="N43" s="35"/>
      <c r="O43" s="35"/>
      <c r="P43" s="35" t="s">
        <v>10</v>
      </c>
      <c r="Q43" s="35" t="s">
        <v>11</v>
      </c>
    </row>
    <row r="44" spans="1:40" s="32" customFormat="1" ht="96" customHeight="1" x14ac:dyDescent="0.3">
      <c r="A44" s="111">
        <v>22</v>
      </c>
      <c r="B44" s="35">
        <v>53</v>
      </c>
      <c r="C44" s="35" t="s">
        <v>30</v>
      </c>
      <c r="D44" s="56" t="s">
        <v>589</v>
      </c>
      <c r="E44" s="29" t="s">
        <v>49</v>
      </c>
      <c r="F44" s="35">
        <v>2</v>
      </c>
      <c r="G44" s="35" t="s">
        <v>48</v>
      </c>
      <c r="H44" s="57">
        <v>33522</v>
      </c>
      <c r="I44" s="57">
        <v>33522</v>
      </c>
      <c r="J44" s="35" t="s">
        <v>19</v>
      </c>
      <c r="K44" s="36">
        <v>45869</v>
      </c>
      <c r="L44" s="36">
        <v>45961</v>
      </c>
      <c r="M44" s="78"/>
      <c r="N44" s="78"/>
      <c r="O44" s="78"/>
      <c r="P44" s="35" t="s">
        <v>10</v>
      </c>
      <c r="Q44" s="35" t="s">
        <v>11</v>
      </c>
    </row>
    <row r="45" spans="1:40" s="32" customFormat="1" ht="198.75" customHeight="1" x14ac:dyDescent="0.3">
      <c r="A45" s="111">
        <v>24</v>
      </c>
      <c r="B45" s="35">
        <v>54</v>
      </c>
      <c r="C45" s="35" t="s">
        <v>30</v>
      </c>
      <c r="D45" s="56" t="s">
        <v>590</v>
      </c>
      <c r="E45" s="56" t="s">
        <v>50</v>
      </c>
      <c r="F45" s="35">
        <v>1</v>
      </c>
      <c r="G45" s="35" t="s">
        <v>51</v>
      </c>
      <c r="H45" s="57">
        <v>2000000</v>
      </c>
      <c r="I45" s="57">
        <v>1107185</v>
      </c>
      <c r="J45" s="35" t="s">
        <v>19</v>
      </c>
      <c r="K45" s="36">
        <v>45900</v>
      </c>
      <c r="L45" s="36">
        <v>46022</v>
      </c>
      <c r="M45" s="78"/>
      <c r="N45" s="78"/>
      <c r="O45" s="35"/>
      <c r="P45" s="35" t="s">
        <v>22</v>
      </c>
      <c r="Q45" s="35" t="s">
        <v>52</v>
      </c>
    </row>
    <row r="46" spans="1:40" s="32" customFormat="1" ht="183.6" customHeight="1" x14ac:dyDescent="0.3">
      <c r="A46" s="111">
        <v>25</v>
      </c>
      <c r="B46" s="35">
        <v>55</v>
      </c>
      <c r="C46" s="35" t="s">
        <v>30</v>
      </c>
      <c r="D46" s="56" t="s">
        <v>591</v>
      </c>
      <c r="E46" s="56" t="s">
        <v>53</v>
      </c>
      <c r="F46" s="35">
        <v>4</v>
      </c>
      <c r="G46" s="35" t="s">
        <v>54</v>
      </c>
      <c r="H46" s="57">
        <v>373828</v>
      </c>
      <c r="I46" s="57">
        <v>373828</v>
      </c>
      <c r="J46" s="35" t="s">
        <v>26</v>
      </c>
      <c r="K46" s="36">
        <v>45716</v>
      </c>
      <c r="L46" s="36">
        <v>45869</v>
      </c>
      <c r="M46" s="35"/>
      <c r="N46" s="35"/>
      <c r="O46" s="35"/>
      <c r="P46" s="35" t="s">
        <v>55</v>
      </c>
      <c r="Q46" s="35" t="s">
        <v>11</v>
      </c>
    </row>
    <row r="47" spans="1:40" s="32" customFormat="1" ht="181.8" customHeight="1" x14ac:dyDescent="0.3">
      <c r="A47" s="111">
        <v>1</v>
      </c>
      <c r="B47" s="35">
        <v>56</v>
      </c>
      <c r="C47" s="35" t="s">
        <v>56</v>
      </c>
      <c r="D47" s="56" t="s">
        <v>592</v>
      </c>
      <c r="E47" s="56" t="s">
        <v>523</v>
      </c>
      <c r="F47" s="35">
        <v>12</v>
      </c>
      <c r="G47" s="35" t="s">
        <v>25</v>
      </c>
      <c r="H47" s="57">
        <v>46401</v>
      </c>
      <c r="I47" s="57">
        <v>46401</v>
      </c>
      <c r="J47" s="35" t="s">
        <v>19</v>
      </c>
      <c r="K47" s="36">
        <v>45716</v>
      </c>
      <c r="L47" s="36">
        <v>45777</v>
      </c>
      <c r="M47" s="35"/>
      <c r="N47" s="35"/>
      <c r="O47" s="35"/>
      <c r="P47" s="35" t="s">
        <v>10</v>
      </c>
      <c r="Q47" s="35" t="s">
        <v>433</v>
      </c>
    </row>
    <row r="48" spans="1:40" s="32" customFormat="1" ht="345" customHeight="1" x14ac:dyDescent="0.3">
      <c r="A48" s="111">
        <v>6</v>
      </c>
      <c r="B48" s="35">
        <v>57</v>
      </c>
      <c r="C48" s="35" t="s">
        <v>56</v>
      </c>
      <c r="D48" s="56" t="s">
        <v>593</v>
      </c>
      <c r="E48" s="56" t="s">
        <v>524</v>
      </c>
      <c r="F48" s="35">
        <v>12</v>
      </c>
      <c r="G48" s="35" t="s">
        <v>25</v>
      </c>
      <c r="H48" s="57">
        <v>57756</v>
      </c>
      <c r="I48" s="57">
        <v>57756</v>
      </c>
      <c r="J48" s="35" t="s">
        <v>19</v>
      </c>
      <c r="K48" s="36">
        <v>45900</v>
      </c>
      <c r="L48" s="36">
        <v>45961</v>
      </c>
      <c r="M48" s="35"/>
      <c r="N48" s="35"/>
      <c r="O48" s="35"/>
      <c r="P48" s="35" t="s">
        <v>417</v>
      </c>
      <c r="Q48" s="35" t="s">
        <v>11</v>
      </c>
    </row>
    <row r="49" spans="1:17" s="32" customFormat="1" ht="390" customHeight="1" x14ac:dyDescent="0.3">
      <c r="A49" s="111">
        <v>7</v>
      </c>
      <c r="B49" s="35">
        <v>58</v>
      </c>
      <c r="C49" s="35" t="s">
        <v>56</v>
      </c>
      <c r="D49" s="56" t="s">
        <v>594</v>
      </c>
      <c r="E49" s="56" t="s">
        <v>525</v>
      </c>
      <c r="F49" s="35">
        <v>12</v>
      </c>
      <c r="G49" s="35" t="s">
        <v>25</v>
      </c>
      <c r="H49" s="57">
        <v>76901</v>
      </c>
      <c r="I49" s="57">
        <v>76901</v>
      </c>
      <c r="J49" s="35" t="s">
        <v>19</v>
      </c>
      <c r="K49" s="36">
        <v>45900</v>
      </c>
      <c r="L49" s="36">
        <v>45961</v>
      </c>
      <c r="M49" s="35"/>
      <c r="N49" s="35"/>
      <c r="O49" s="35"/>
      <c r="P49" s="35" t="s">
        <v>417</v>
      </c>
      <c r="Q49" s="35" t="s">
        <v>11</v>
      </c>
    </row>
    <row r="50" spans="1:17" s="32" customFormat="1" ht="350.1" customHeight="1" x14ac:dyDescent="0.3">
      <c r="A50" s="111">
        <v>8</v>
      </c>
      <c r="B50" s="35">
        <v>59</v>
      </c>
      <c r="C50" s="35" t="s">
        <v>56</v>
      </c>
      <c r="D50" s="56" t="s">
        <v>641</v>
      </c>
      <c r="E50" s="56" t="s">
        <v>526</v>
      </c>
      <c r="F50" s="35">
        <v>12</v>
      </c>
      <c r="G50" s="35" t="s">
        <v>25</v>
      </c>
      <c r="H50" s="57">
        <v>35213</v>
      </c>
      <c r="I50" s="57">
        <v>35213</v>
      </c>
      <c r="J50" s="35" t="s">
        <v>19</v>
      </c>
      <c r="K50" s="36">
        <v>45900</v>
      </c>
      <c r="L50" s="36">
        <v>45961</v>
      </c>
      <c r="M50" s="35"/>
      <c r="N50" s="35"/>
      <c r="O50" s="35"/>
      <c r="P50" s="35" t="s">
        <v>417</v>
      </c>
      <c r="Q50" s="35" t="s">
        <v>425</v>
      </c>
    </row>
    <row r="51" spans="1:17" s="32" customFormat="1" ht="365.1" customHeight="1" x14ac:dyDescent="0.3">
      <c r="A51" s="111">
        <v>9</v>
      </c>
      <c r="B51" s="35">
        <v>60</v>
      </c>
      <c r="C51" s="35" t="s">
        <v>56</v>
      </c>
      <c r="D51" s="56" t="s">
        <v>642</v>
      </c>
      <c r="E51" s="56" t="s">
        <v>527</v>
      </c>
      <c r="F51" s="35">
        <v>12</v>
      </c>
      <c r="G51" s="35" t="s">
        <v>25</v>
      </c>
      <c r="H51" s="57">
        <v>35675</v>
      </c>
      <c r="I51" s="57">
        <v>35675</v>
      </c>
      <c r="J51" s="35" t="s">
        <v>19</v>
      </c>
      <c r="K51" s="36">
        <v>45930</v>
      </c>
      <c r="L51" s="36">
        <v>45991</v>
      </c>
      <c r="M51" s="35"/>
      <c r="N51" s="35"/>
      <c r="O51" s="35"/>
      <c r="P51" s="35" t="s">
        <v>454</v>
      </c>
      <c r="Q51" s="35" t="s">
        <v>11</v>
      </c>
    </row>
    <row r="52" spans="1:17" s="32" customFormat="1" ht="210" customHeight="1" x14ac:dyDescent="0.3">
      <c r="A52" s="111">
        <v>11</v>
      </c>
      <c r="B52" s="35">
        <v>61</v>
      </c>
      <c r="C52" s="35" t="s">
        <v>56</v>
      </c>
      <c r="D52" s="56" t="s">
        <v>595</v>
      </c>
      <c r="E52" s="56" t="s">
        <v>455</v>
      </c>
      <c r="F52" s="35">
        <v>12</v>
      </c>
      <c r="G52" s="35" t="s">
        <v>25</v>
      </c>
      <c r="H52" s="57">
        <v>141966</v>
      </c>
      <c r="I52" s="57">
        <v>141966</v>
      </c>
      <c r="J52" s="35" t="s">
        <v>19</v>
      </c>
      <c r="K52" s="36">
        <v>45777</v>
      </c>
      <c r="L52" s="36">
        <v>45838</v>
      </c>
      <c r="M52" s="35"/>
      <c r="N52" s="35"/>
      <c r="O52" s="35"/>
      <c r="P52" s="35" t="s">
        <v>417</v>
      </c>
      <c r="Q52" s="35" t="s">
        <v>393</v>
      </c>
    </row>
    <row r="53" spans="1:17" s="32" customFormat="1" ht="205.2" customHeight="1" x14ac:dyDescent="0.3">
      <c r="A53" s="111">
        <v>12</v>
      </c>
      <c r="B53" s="35">
        <v>62</v>
      </c>
      <c r="C53" s="35" t="s">
        <v>56</v>
      </c>
      <c r="D53" s="56" t="s">
        <v>643</v>
      </c>
      <c r="E53" s="56" t="s">
        <v>456</v>
      </c>
      <c r="F53" s="35">
        <v>12</v>
      </c>
      <c r="G53" s="35" t="s">
        <v>25</v>
      </c>
      <c r="H53" s="57">
        <v>102964</v>
      </c>
      <c r="I53" s="57">
        <v>102964</v>
      </c>
      <c r="J53" s="35" t="s">
        <v>19</v>
      </c>
      <c r="K53" s="36">
        <v>45777</v>
      </c>
      <c r="L53" s="36">
        <v>45838</v>
      </c>
      <c r="M53" s="35"/>
      <c r="N53" s="35"/>
      <c r="O53" s="35"/>
      <c r="P53" s="35" t="s">
        <v>417</v>
      </c>
      <c r="Q53" s="35" t="s">
        <v>393</v>
      </c>
    </row>
    <row r="54" spans="1:17" s="32" customFormat="1" ht="204.9" customHeight="1" x14ac:dyDescent="0.3">
      <c r="A54" s="111">
        <v>13</v>
      </c>
      <c r="B54" s="35">
        <v>63</v>
      </c>
      <c r="C54" s="35" t="s">
        <v>56</v>
      </c>
      <c r="D54" s="56" t="s">
        <v>596</v>
      </c>
      <c r="E54" s="56" t="s">
        <v>457</v>
      </c>
      <c r="F54" s="35">
        <v>12</v>
      </c>
      <c r="G54" s="35" t="s">
        <v>25</v>
      </c>
      <c r="H54" s="57">
        <v>82142</v>
      </c>
      <c r="I54" s="57">
        <v>82142</v>
      </c>
      <c r="J54" s="35" t="s">
        <v>19</v>
      </c>
      <c r="K54" s="36">
        <v>45777</v>
      </c>
      <c r="L54" s="36">
        <v>45838</v>
      </c>
      <c r="M54" s="35"/>
      <c r="N54" s="35"/>
      <c r="O54" s="35"/>
      <c r="P54" s="35" t="s">
        <v>417</v>
      </c>
      <c r="Q54" s="35" t="s">
        <v>393</v>
      </c>
    </row>
    <row r="55" spans="1:17" s="32" customFormat="1" ht="204.9" customHeight="1" x14ac:dyDescent="0.3">
      <c r="A55" s="111">
        <v>14</v>
      </c>
      <c r="B55" s="35">
        <v>64</v>
      </c>
      <c r="C55" s="35" t="s">
        <v>56</v>
      </c>
      <c r="D55" s="56" t="s">
        <v>644</v>
      </c>
      <c r="E55" s="56" t="s">
        <v>458</v>
      </c>
      <c r="F55" s="35">
        <v>12</v>
      </c>
      <c r="G55" s="35" t="s">
        <v>25</v>
      </c>
      <c r="H55" s="57">
        <v>86838</v>
      </c>
      <c r="I55" s="57">
        <v>86838</v>
      </c>
      <c r="J55" s="35" t="s">
        <v>19</v>
      </c>
      <c r="K55" s="36">
        <v>45777</v>
      </c>
      <c r="L55" s="36">
        <v>45838</v>
      </c>
      <c r="M55" s="35"/>
      <c r="N55" s="35"/>
      <c r="O55" s="35"/>
      <c r="P55" s="35" t="s">
        <v>417</v>
      </c>
      <c r="Q55" s="35" t="s">
        <v>393</v>
      </c>
    </row>
    <row r="56" spans="1:17" s="32" customFormat="1" ht="204.9" customHeight="1" x14ac:dyDescent="0.3">
      <c r="A56" s="111">
        <v>15</v>
      </c>
      <c r="B56" s="35">
        <v>65</v>
      </c>
      <c r="C56" s="35" t="s">
        <v>56</v>
      </c>
      <c r="D56" s="56" t="s">
        <v>645</v>
      </c>
      <c r="E56" s="56" t="s">
        <v>464</v>
      </c>
      <c r="F56" s="35">
        <v>12</v>
      </c>
      <c r="G56" s="35" t="s">
        <v>25</v>
      </c>
      <c r="H56" s="57">
        <v>107430</v>
      </c>
      <c r="I56" s="57">
        <v>107430</v>
      </c>
      <c r="J56" s="35" t="s">
        <v>19</v>
      </c>
      <c r="K56" s="36">
        <v>45777</v>
      </c>
      <c r="L56" s="36">
        <v>45838</v>
      </c>
      <c r="M56" s="35"/>
      <c r="N56" s="35"/>
      <c r="O56" s="35"/>
      <c r="P56" s="35" t="s">
        <v>417</v>
      </c>
      <c r="Q56" s="35" t="s">
        <v>393</v>
      </c>
    </row>
    <row r="57" spans="1:17" s="32" customFormat="1" ht="189.9" customHeight="1" x14ac:dyDescent="0.3">
      <c r="A57" s="111">
        <v>16</v>
      </c>
      <c r="B57" s="35">
        <v>66</v>
      </c>
      <c r="C57" s="35" t="s">
        <v>56</v>
      </c>
      <c r="D57" s="56" t="s">
        <v>597</v>
      </c>
      <c r="E57" s="56" t="s">
        <v>465</v>
      </c>
      <c r="F57" s="35">
        <v>12</v>
      </c>
      <c r="G57" s="35" t="s">
        <v>25</v>
      </c>
      <c r="H57" s="57">
        <f>425617+1049.56</f>
        <v>426666.56</v>
      </c>
      <c r="I57" s="57">
        <v>425617</v>
      </c>
      <c r="J57" s="35" t="s">
        <v>19</v>
      </c>
      <c r="K57" s="36">
        <v>45688</v>
      </c>
      <c r="L57" s="36">
        <v>45747</v>
      </c>
      <c r="M57" s="35"/>
      <c r="N57" s="35"/>
      <c r="O57" s="35"/>
      <c r="P57" s="35" t="s">
        <v>417</v>
      </c>
      <c r="Q57" s="35" t="s">
        <v>393</v>
      </c>
    </row>
    <row r="58" spans="1:17" s="32" customFormat="1" ht="345" customHeight="1" x14ac:dyDescent="0.3">
      <c r="A58" s="111">
        <v>19</v>
      </c>
      <c r="B58" s="35">
        <v>67</v>
      </c>
      <c r="C58" s="35" t="s">
        <v>56</v>
      </c>
      <c r="D58" s="56" t="s">
        <v>598</v>
      </c>
      <c r="E58" s="56" t="s">
        <v>528</v>
      </c>
      <c r="F58" s="35">
        <v>12</v>
      </c>
      <c r="G58" s="35" t="s">
        <v>25</v>
      </c>
      <c r="H58" s="57">
        <v>39890</v>
      </c>
      <c r="I58" s="57">
        <v>39890</v>
      </c>
      <c r="J58" s="35" t="s">
        <v>19</v>
      </c>
      <c r="K58" s="36">
        <v>45716</v>
      </c>
      <c r="L58" s="36">
        <v>45777</v>
      </c>
      <c r="M58" s="35"/>
      <c r="N58" s="35"/>
      <c r="O58" s="35"/>
      <c r="P58" s="35" t="s">
        <v>417</v>
      </c>
      <c r="Q58" s="35" t="s">
        <v>42</v>
      </c>
    </row>
    <row r="59" spans="1:17" s="32" customFormat="1" ht="266.39999999999998" customHeight="1" x14ac:dyDescent="0.3">
      <c r="A59" s="111">
        <v>20</v>
      </c>
      <c r="B59" s="35">
        <v>68</v>
      </c>
      <c r="C59" s="35" t="s">
        <v>56</v>
      </c>
      <c r="D59" s="56" t="s">
        <v>599</v>
      </c>
      <c r="E59" s="56" t="s">
        <v>529</v>
      </c>
      <c r="F59" s="35">
        <v>12</v>
      </c>
      <c r="G59" s="35" t="s">
        <v>25</v>
      </c>
      <c r="H59" s="57">
        <v>136725</v>
      </c>
      <c r="I59" s="57">
        <v>136725</v>
      </c>
      <c r="J59" s="35" t="s">
        <v>19</v>
      </c>
      <c r="K59" s="36">
        <v>45688</v>
      </c>
      <c r="L59" s="36">
        <v>45747</v>
      </c>
      <c r="M59" s="35"/>
      <c r="N59" s="35"/>
      <c r="O59" s="35"/>
      <c r="P59" s="35" t="s">
        <v>417</v>
      </c>
      <c r="Q59" s="35" t="s">
        <v>433</v>
      </c>
    </row>
    <row r="60" spans="1:17" s="32" customFormat="1" ht="210" customHeight="1" x14ac:dyDescent="0.3">
      <c r="A60" s="111">
        <v>21</v>
      </c>
      <c r="B60" s="35">
        <v>69</v>
      </c>
      <c r="C60" s="35" t="s">
        <v>56</v>
      </c>
      <c r="D60" s="56" t="s">
        <v>600</v>
      </c>
      <c r="E60" s="56" t="s">
        <v>529</v>
      </c>
      <c r="F60" s="35">
        <v>12</v>
      </c>
      <c r="G60" s="35" t="s">
        <v>25</v>
      </c>
      <c r="H60" s="57">
        <v>165766</v>
      </c>
      <c r="I60" s="57">
        <v>165766</v>
      </c>
      <c r="J60" s="35" t="s">
        <v>19</v>
      </c>
      <c r="K60" s="36">
        <v>45657</v>
      </c>
      <c r="L60" s="36">
        <v>45747</v>
      </c>
      <c r="M60" s="35"/>
      <c r="N60" s="35"/>
      <c r="O60" s="35"/>
      <c r="P60" s="35" t="s">
        <v>417</v>
      </c>
      <c r="Q60" s="35" t="s">
        <v>433</v>
      </c>
    </row>
    <row r="61" spans="1:17" s="32" customFormat="1" ht="189.9" customHeight="1" x14ac:dyDescent="0.3">
      <c r="A61" s="111">
        <v>23</v>
      </c>
      <c r="B61" s="35">
        <v>70</v>
      </c>
      <c r="C61" s="35" t="s">
        <v>56</v>
      </c>
      <c r="D61" s="56" t="s">
        <v>601</v>
      </c>
      <c r="E61" s="56" t="s">
        <v>530</v>
      </c>
      <c r="F61" s="35">
        <v>12</v>
      </c>
      <c r="G61" s="35" t="s">
        <v>25</v>
      </c>
      <c r="H61" s="57">
        <v>572910</v>
      </c>
      <c r="I61" s="57">
        <v>572910</v>
      </c>
      <c r="J61" s="35" t="s">
        <v>19</v>
      </c>
      <c r="K61" s="36">
        <v>45777</v>
      </c>
      <c r="L61" s="36">
        <v>45838</v>
      </c>
      <c r="M61" s="35"/>
      <c r="N61" s="35"/>
      <c r="O61" s="35"/>
      <c r="P61" s="35" t="s">
        <v>417</v>
      </c>
      <c r="Q61" s="35" t="s">
        <v>418</v>
      </c>
    </row>
    <row r="62" spans="1:17" s="32" customFormat="1" ht="210" customHeight="1" x14ac:dyDescent="0.3">
      <c r="A62" s="111">
        <v>29</v>
      </c>
      <c r="B62" s="35">
        <v>71</v>
      </c>
      <c r="C62" s="35" t="s">
        <v>56</v>
      </c>
      <c r="D62" s="56" t="s">
        <v>602</v>
      </c>
      <c r="E62" s="56" t="s">
        <v>466</v>
      </c>
      <c r="F62" s="35">
        <v>12</v>
      </c>
      <c r="G62" s="35" t="s">
        <v>25</v>
      </c>
      <c r="H62" s="57">
        <v>98605</v>
      </c>
      <c r="I62" s="57">
        <v>98605</v>
      </c>
      <c r="J62" s="35" t="s">
        <v>19</v>
      </c>
      <c r="K62" s="36">
        <v>45777</v>
      </c>
      <c r="L62" s="36">
        <v>45838</v>
      </c>
      <c r="M62" s="35"/>
      <c r="N62" s="35"/>
      <c r="O62" s="35"/>
      <c r="P62" s="35" t="s">
        <v>417</v>
      </c>
      <c r="Q62" s="35" t="s">
        <v>416</v>
      </c>
    </row>
    <row r="63" spans="1:17" s="32" customFormat="1" ht="195" customHeight="1" x14ac:dyDescent="0.3">
      <c r="A63" s="111">
        <v>30</v>
      </c>
      <c r="B63" s="35">
        <v>72</v>
      </c>
      <c r="C63" s="35" t="s">
        <v>56</v>
      </c>
      <c r="D63" s="56" t="s">
        <v>603</v>
      </c>
      <c r="E63" s="56" t="s">
        <v>531</v>
      </c>
      <c r="F63" s="35">
        <v>12</v>
      </c>
      <c r="G63" s="35" t="s">
        <v>25</v>
      </c>
      <c r="H63" s="57">
        <v>92977</v>
      </c>
      <c r="I63" s="57">
        <v>92977</v>
      </c>
      <c r="J63" s="35" t="s">
        <v>19</v>
      </c>
      <c r="K63" s="36">
        <v>45777</v>
      </c>
      <c r="L63" s="36">
        <v>45838</v>
      </c>
      <c r="M63" s="35"/>
      <c r="N63" s="35"/>
      <c r="O63" s="35"/>
      <c r="P63" s="35" t="s">
        <v>417</v>
      </c>
      <c r="Q63" s="35" t="s">
        <v>416</v>
      </c>
    </row>
    <row r="64" spans="1:17" s="32" customFormat="1" ht="105" customHeight="1" x14ac:dyDescent="0.3">
      <c r="A64" s="111">
        <v>31</v>
      </c>
      <c r="B64" s="35">
        <v>73</v>
      </c>
      <c r="C64" s="35" t="s">
        <v>56</v>
      </c>
      <c r="D64" s="56" t="s">
        <v>604</v>
      </c>
      <c r="E64" s="56" t="s">
        <v>532</v>
      </c>
      <c r="F64" s="35">
        <v>12</v>
      </c>
      <c r="G64" s="35" t="s">
        <v>25</v>
      </c>
      <c r="H64" s="57">
        <v>309368</v>
      </c>
      <c r="I64" s="57">
        <v>309368</v>
      </c>
      <c r="J64" s="35" t="s">
        <v>19</v>
      </c>
      <c r="K64" s="36">
        <v>45657</v>
      </c>
      <c r="L64" s="36">
        <v>45688</v>
      </c>
      <c r="M64" s="35"/>
      <c r="N64" s="35"/>
      <c r="O64" s="35"/>
      <c r="P64" s="35" t="s">
        <v>454</v>
      </c>
      <c r="Q64" s="35" t="s">
        <v>433</v>
      </c>
    </row>
    <row r="65" spans="1:17" s="32" customFormat="1" ht="105" customHeight="1" x14ac:dyDescent="0.3">
      <c r="A65" s="111">
        <v>33</v>
      </c>
      <c r="B65" s="35">
        <v>74</v>
      </c>
      <c r="C65" s="35" t="s">
        <v>56</v>
      </c>
      <c r="D65" s="56" t="s">
        <v>605</v>
      </c>
      <c r="E65" s="56" t="s">
        <v>532</v>
      </c>
      <c r="F65" s="35">
        <v>12</v>
      </c>
      <c r="G65" s="35" t="s">
        <v>25</v>
      </c>
      <c r="H65" s="57">
        <v>18744</v>
      </c>
      <c r="I65" s="57">
        <v>18744</v>
      </c>
      <c r="J65" s="35" t="s">
        <v>19</v>
      </c>
      <c r="K65" s="36">
        <v>45657</v>
      </c>
      <c r="L65" s="36">
        <v>45688</v>
      </c>
      <c r="M65" s="35"/>
      <c r="N65" s="35"/>
      <c r="O65" s="35"/>
      <c r="P65" s="35" t="s">
        <v>417</v>
      </c>
      <c r="Q65" s="35" t="s">
        <v>433</v>
      </c>
    </row>
    <row r="66" spans="1:17" s="32" customFormat="1" ht="120" customHeight="1" x14ac:dyDescent="0.3">
      <c r="A66" s="111">
        <v>34</v>
      </c>
      <c r="B66" s="35">
        <v>75</v>
      </c>
      <c r="C66" s="35" t="s">
        <v>56</v>
      </c>
      <c r="D66" s="56" t="s">
        <v>606</v>
      </c>
      <c r="E66" s="56" t="s">
        <v>532</v>
      </c>
      <c r="F66" s="35">
        <v>12</v>
      </c>
      <c r="G66" s="35" t="s">
        <v>25</v>
      </c>
      <c r="H66" s="57">
        <v>16442</v>
      </c>
      <c r="I66" s="57">
        <v>16442</v>
      </c>
      <c r="J66" s="35" t="s">
        <v>19</v>
      </c>
      <c r="K66" s="36">
        <v>45657</v>
      </c>
      <c r="L66" s="36">
        <v>45688</v>
      </c>
      <c r="M66" s="35"/>
      <c r="N66" s="35"/>
      <c r="O66" s="35"/>
      <c r="P66" s="35" t="s">
        <v>417</v>
      </c>
      <c r="Q66" s="35" t="s">
        <v>433</v>
      </c>
    </row>
    <row r="67" spans="1:17" s="32" customFormat="1" ht="186.6" customHeight="1" x14ac:dyDescent="0.3">
      <c r="A67" s="111">
        <v>4</v>
      </c>
      <c r="B67" s="35">
        <v>79</v>
      </c>
      <c r="C67" s="35" t="s">
        <v>57</v>
      </c>
      <c r="D67" s="70" t="s">
        <v>607</v>
      </c>
      <c r="E67" s="71" t="s">
        <v>459</v>
      </c>
      <c r="F67" s="72">
        <v>1</v>
      </c>
      <c r="G67" s="72" t="s">
        <v>16</v>
      </c>
      <c r="H67" s="73">
        <v>125412</v>
      </c>
      <c r="I67" s="73">
        <v>125412</v>
      </c>
      <c r="J67" s="35" t="s">
        <v>19</v>
      </c>
      <c r="K67" s="36"/>
      <c r="L67" s="36"/>
      <c r="M67" s="35"/>
      <c r="N67" s="35"/>
      <c r="O67" s="35"/>
      <c r="P67" s="72" t="s">
        <v>55</v>
      </c>
      <c r="Q67" s="72" t="s">
        <v>467</v>
      </c>
    </row>
    <row r="68" spans="1:17" s="32" customFormat="1" ht="186.6" customHeight="1" x14ac:dyDescent="0.3">
      <c r="A68" s="111">
        <v>5</v>
      </c>
      <c r="B68" s="35">
        <v>80</v>
      </c>
      <c r="C68" s="35" t="s">
        <v>57</v>
      </c>
      <c r="D68" s="70" t="s">
        <v>608</v>
      </c>
      <c r="E68" s="71" t="s">
        <v>459</v>
      </c>
      <c r="F68" s="72">
        <v>1</v>
      </c>
      <c r="G68" s="72" t="s">
        <v>16</v>
      </c>
      <c r="H68" s="73">
        <v>504415</v>
      </c>
      <c r="I68" s="73">
        <v>504415</v>
      </c>
      <c r="J68" s="35" t="s">
        <v>19</v>
      </c>
      <c r="K68" s="36"/>
      <c r="L68" s="36"/>
      <c r="M68" s="35"/>
      <c r="N68" s="35"/>
      <c r="O68" s="35"/>
      <c r="P68" s="72" t="s">
        <v>55</v>
      </c>
      <c r="Q68" s="72" t="s">
        <v>467</v>
      </c>
    </row>
    <row r="69" spans="1:17" s="32" customFormat="1" ht="100.2" customHeight="1" x14ac:dyDescent="0.3">
      <c r="A69" s="113">
        <v>11</v>
      </c>
      <c r="B69" s="35">
        <v>85</v>
      </c>
      <c r="C69" s="35" t="s">
        <v>58</v>
      </c>
      <c r="D69" s="70" t="s">
        <v>461</v>
      </c>
      <c r="E69" s="71" t="s">
        <v>460</v>
      </c>
      <c r="F69" s="72">
        <v>1</v>
      </c>
      <c r="G69" s="72" t="s">
        <v>394</v>
      </c>
      <c r="H69" s="73">
        <v>73000</v>
      </c>
      <c r="I69" s="73">
        <v>73157</v>
      </c>
      <c r="J69" s="35" t="s">
        <v>9</v>
      </c>
      <c r="K69" s="36">
        <v>45961</v>
      </c>
      <c r="L69" s="36">
        <v>46022</v>
      </c>
      <c r="M69" s="35"/>
      <c r="N69" s="35"/>
      <c r="O69" s="35"/>
      <c r="P69" s="72" t="s">
        <v>55</v>
      </c>
      <c r="Q69" s="72" t="s">
        <v>468</v>
      </c>
    </row>
    <row r="70" spans="1:17" s="32" customFormat="1" ht="104.4" customHeight="1" x14ac:dyDescent="0.3">
      <c r="A70" s="113">
        <v>18</v>
      </c>
      <c r="B70" s="35">
        <v>92</v>
      </c>
      <c r="C70" s="35" t="s">
        <v>58</v>
      </c>
      <c r="D70" s="70" t="s">
        <v>609</v>
      </c>
      <c r="E70" s="71" t="s">
        <v>460</v>
      </c>
      <c r="F70" s="72">
        <v>1</v>
      </c>
      <c r="G70" s="72" t="s">
        <v>16</v>
      </c>
      <c r="H70" s="73">
        <v>20000</v>
      </c>
      <c r="I70" s="73">
        <v>20903</v>
      </c>
      <c r="J70" s="35" t="s">
        <v>9</v>
      </c>
      <c r="K70" s="36">
        <v>45869</v>
      </c>
      <c r="L70" s="36">
        <v>45961</v>
      </c>
      <c r="M70" s="35" t="s">
        <v>28</v>
      </c>
      <c r="N70" s="35" t="s">
        <v>88</v>
      </c>
      <c r="O70" s="72" t="s">
        <v>677</v>
      </c>
      <c r="P70" s="72" t="s">
        <v>55</v>
      </c>
      <c r="Q70" s="72" t="s">
        <v>468</v>
      </c>
    </row>
    <row r="71" spans="1:17" s="32" customFormat="1" ht="111.6" customHeight="1" x14ac:dyDescent="0.3">
      <c r="A71" s="113">
        <v>33</v>
      </c>
      <c r="B71" s="35">
        <v>101</v>
      </c>
      <c r="C71" s="35" t="s">
        <v>58</v>
      </c>
      <c r="D71" s="71" t="s">
        <v>462</v>
      </c>
      <c r="E71" s="71" t="s">
        <v>460</v>
      </c>
      <c r="F71" s="72" t="s">
        <v>463</v>
      </c>
      <c r="G71" s="72" t="s">
        <v>394</v>
      </c>
      <c r="H71" s="73">
        <v>100000</v>
      </c>
      <c r="I71" s="73">
        <v>100000</v>
      </c>
      <c r="J71" s="35" t="s">
        <v>9</v>
      </c>
      <c r="K71" s="36">
        <v>45930</v>
      </c>
      <c r="L71" s="36">
        <v>45991</v>
      </c>
      <c r="M71" s="35"/>
      <c r="N71" s="35"/>
      <c r="O71" s="35"/>
      <c r="P71" s="72" t="s">
        <v>55</v>
      </c>
      <c r="Q71" s="72" t="s">
        <v>468</v>
      </c>
    </row>
    <row r="72" spans="1:17" s="32" customFormat="1" ht="93.6" customHeight="1" x14ac:dyDescent="0.3">
      <c r="A72" s="113">
        <v>24</v>
      </c>
      <c r="B72" s="35">
        <v>102</v>
      </c>
      <c r="C72" s="35" t="s">
        <v>59</v>
      </c>
      <c r="D72" s="70" t="s">
        <v>610</v>
      </c>
      <c r="E72" s="70" t="s">
        <v>480</v>
      </c>
      <c r="F72" s="72">
        <v>1000</v>
      </c>
      <c r="G72" s="72" t="s">
        <v>481</v>
      </c>
      <c r="H72" s="73">
        <v>45000</v>
      </c>
      <c r="I72" s="73">
        <v>45000</v>
      </c>
      <c r="J72" s="35" t="s">
        <v>9</v>
      </c>
      <c r="K72" s="36">
        <v>45747</v>
      </c>
      <c r="L72" s="36">
        <v>45961</v>
      </c>
      <c r="M72" s="35" t="s">
        <v>28</v>
      </c>
      <c r="N72" s="35" t="s">
        <v>88</v>
      </c>
      <c r="O72" s="72" t="s">
        <v>677</v>
      </c>
      <c r="P72" s="72" t="s">
        <v>503</v>
      </c>
      <c r="Q72" s="72" t="s">
        <v>504</v>
      </c>
    </row>
    <row r="73" spans="1:17" s="32" customFormat="1" ht="137.4" customHeight="1" x14ac:dyDescent="0.3">
      <c r="A73" s="113">
        <v>26</v>
      </c>
      <c r="B73" s="35">
        <v>103</v>
      </c>
      <c r="C73" s="35" t="s">
        <v>59</v>
      </c>
      <c r="D73" s="70" t="s">
        <v>646</v>
      </c>
      <c r="E73" s="70" t="s">
        <v>482</v>
      </c>
      <c r="F73" s="159">
        <f>40+16</f>
        <v>56</v>
      </c>
      <c r="G73" s="159" t="s">
        <v>483</v>
      </c>
      <c r="H73" s="164">
        <f>57481+19525.67</f>
        <v>77006.67</v>
      </c>
      <c r="I73" s="73">
        <v>57481</v>
      </c>
      <c r="J73" s="35" t="s">
        <v>9</v>
      </c>
      <c r="K73" s="36">
        <v>45688</v>
      </c>
      <c r="L73" s="36">
        <v>45747</v>
      </c>
      <c r="M73" s="35"/>
      <c r="N73" s="35"/>
      <c r="O73" s="35"/>
      <c r="P73" s="72" t="s">
        <v>505</v>
      </c>
      <c r="Q73" s="72" t="s">
        <v>506</v>
      </c>
    </row>
    <row r="74" spans="1:17" s="32" customFormat="1" ht="106.95" customHeight="1" x14ac:dyDescent="0.3">
      <c r="A74" s="114" t="s">
        <v>469</v>
      </c>
      <c r="B74" s="35" t="s">
        <v>688</v>
      </c>
      <c r="C74" s="35" t="s">
        <v>59</v>
      </c>
      <c r="D74" s="61" t="s">
        <v>557</v>
      </c>
      <c r="E74" s="61" t="s">
        <v>484</v>
      </c>
      <c r="F74" s="62">
        <v>1</v>
      </c>
      <c r="G74" s="63" t="s">
        <v>485</v>
      </c>
      <c r="H74" s="64"/>
      <c r="I74" s="64"/>
      <c r="J74" s="35"/>
      <c r="K74" s="36"/>
      <c r="L74" s="36"/>
      <c r="M74" s="35"/>
      <c r="N74" s="35"/>
      <c r="O74" s="35"/>
      <c r="P74" s="35" t="s">
        <v>10</v>
      </c>
      <c r="Q74" s="63" t="s">
        <v>507</v>
      </c>
    </row>
    <row r="75" spans="1:17" s="32" customFormat="1" ht="89.4" customHeight="1" x14ac:dyDescent="0.3">
      <c r="A75" s="114" t="s">
        <v>470</v>
      </c>
      <c r="B75" s="35" t="s">
        <v>689</v>
      </c>
      <c r="C75" s="35" t="s">
        <v>59</v>
      </c>
      <c r="D75" s="61" t="s">
        <v>558</v>
      </c>
      <c r="E75" s="61" t="s">
        <v>486</v>
      </c>
      <c r="F75" s="62">
        <v>1</v>
      </c>
      <c r="G75" s="63" t="s">
        <v>514</v>
      </c>
      <c r="H75" s="64"/>
      <c r="I75" s="64"/>
      <c r="J75" s="35"/>
      <c r="K75" s="36"/>
      <c r="L75" s="36"/>
      <c r="M75" s="35"/>
      <c r="N75" s="35"/>
      <c r="O75" s="35"/>
      <c r="P75" s="35" t="s">
        <v>10</v>
      </c>
      <c r="Q75" s="63" t="s">
        <v>507</v>
      </c>
    </row>
    <row r="76" spans="1:17" s="32" customFormat="1" ht="73.2" customHeight="1" x14ac:dyDescent="0.3">
      <c r="A76" s="114" t="s">
        <v>471</v>
      </c>
      <c r="B76" s="35" t="s">
        <v>690</v>
      </c>
      <c r="C76" s="35" t="s">
        <v>59</v>
      </c>
      <c r="D76" s="61" t="s">
        <v>559</v>
      </c>
      <c r="E76" s="61" t="s">
        <v>487</v>
      </c>
      <c r="F76" s="62">
        <v>1</v>
      </c>
      <c r="G76" s="63" t="s">
        <v>488</v>
      </c>
      <c r="H76" s="64"/>
      <c r="I76" s="64"/>
      <c r="J76" s="35"/>
      <c r="K76" s="36"/>
      <c r="L76" s="36"/>
      <c r="M76" s="35"/>
      <c r="N76" s="35"/>
      <c r="O76" s="35"/>
      <c r="P76" s="35" t="s">
        <v>10</v>
      </c>
      <c r="Q76" s="63" t="s">
        <v>507</v>
      </c>
    </row>
    <row r="77" spans="1:17" s="32" customFormat="1" ht="74.400000000000006" customHeight="1" x14ac:dyDescent="0.3">
      <c r="A77" s="114" t="s">
        <v>472</v>
      </c>
      <c r="B77" s="35" t="s">
        <v>691</v>
      </c>
      <c r="C77" s="35" t="s">
        <v>59</v>
      </c>
      <c r="D77" s="61" t="s">
        <v>560</v>
      </c>
      <c r="E77" s="61" t="s">
        <v>489</v>
      </c>
      <c r="F77" s="62">
        <v>1</v>
      </c>
      <c r="G77" s="63" t="s">
        <v>488</v>
      </c>
      <c r="H77" s="64"/>
      <c r="I77" s="64"/>
      <c r="J77" s="35"/>
      <c r="K77" s="36"/>
      <c r="L77" s="36"/>
      <c r="M77" s="35"/>
      <c r="N77" s="35"/>
      <c r="O77" s="35"/>
      <c r="P77" s="35" t="s">
        <v>10</v>
      </c>
      <c r="Q77" s="63" t="s">
        <v>507</v>
      </c>
    </row>
    <row r="78" spans="1:17" s="32" customFormat="1" ht="71.400000000000006" customHeight="1" x14ac:dyDescent="0.3">
      <c r="A78" s="114" t="s">
        <v>473</v>
      </c>
      <c r="B78" s="35" t="s">
        <v>692</v>
      </c>
      <c r="C78" s="35" t="s">
        <v>59</v>
      </c>
      <c r="D78" s="61" t="s">
        <v>561</v>
      </c>
      <c r="E78" s="61" t="s">
        <v>490</v>
      </c>
      <c r="F78" s="62">
        <v>1</v>
      </c>
      <c r="G78" s="63" t="s">
        <v>488</v>
      </c>
      <c r="H78" s="64"/>
      <c r="I78" s="64"/>
      <c r="J78" s="35"/>
      <c r="K78" s="36"/>
      <c r="L78" s="36"/>
      <c r="M78" s="35"/>
      <c r="N78" s="35"/>
      <c r="O78" s="35"/>
      <c r="P78" s="35" t="s">
        <v>10</v>
      </c>
      <c r="Q78" s="63" t="s">
        <v>507</v>
      </c>
    </row>
    <row r="79" spans="1:17" s="32" customFormat="1" ht="77.400000000000006" customHeight="1" x14ac:dyDescent="0.3">
      <c r="A79" s="114" t="s">
        <v>474</v>
      </c>
      <c r="B79" s="35" t="s">
        <v>693</v>
      </c>
      <c r="C79" s="35" t="s">
        <v>59</v>
      </c>
      <c r="D79" s="61" t="s">
        <v>562</v>
      </c>
      <c r="E79" s="61" t="s">
        <v>491</v>
      </c>
      <c r="F79" s="62">
        <v>1</v>
      </c>
      <c r="G79" s="63" t="s">
        <v>492</v>
      </c>
      <c r="H79" s="64"/>
      <c r="I79" s="64"/>
      <c r="J79" s="35"/>
      <c r="K79" s="36"/>
      <c r="L79" s="36"/>
      <c r="M79" s="35"/>
      <c r="N79" s="35"/>
      <c r="O79" s="35"/>
      <c r="P79" s="35" t="s">
        <v>10</v>
      </c>
      <c r="Q79" s="63" t="s">
        <v>507</v>
      </c>
    </row>
    <row r="80" spans="1:17" s="32" customFormat="1" ht="70.95" customHeight="1" x14ac:dyDescent="0.3">
      <c r="A80" s="114" t="s">
        <v>475</v>
      </c>
      <c r="B80" s="35" t="s">
        <v>694</v>
      </c>
      <c r="C80" s="35" t="s">
        <v>59</v>
      </c>
      <c r="D80" s="61" t="s">
        <v>563</v>
      </c>
      <c r="E80" s="61" t="s">
        <v>493</v>
      </c>
      <c r="F80" s="62">
        <v>1</v>
      </c>
      <c r="G80" s="63" t="s">
        <v>494</v>
      </c>
      <c r="H80" s="64"/>
      <c r="I80" s="64"/>
      <c r="J80" s="35"/>
      <c r="K80" s="36"/>
      <c r="L80" s="36"/>
      <c r="M80" s="35"/>
      <c r="N80" s="35"/>
      <c r="O80" s="35"/>
      <c r="P80" s="35" t="s">
        <v>10</v>
      </c>
      <c r="Q80" s="63" t="s">
        <v>507</v>
      </c>
    </row>
    <row r="81" spans="1:17" s="32" customFormat="1" ht="89.4" customHeight="1" x14ac:dyDescent="0.3">
      <c r="A81" s="114" t="s">
        <v>476</v>
      </c>
      <c r="B81" s="35" t="s">
        <v>695</v>
      </c>
      <c r="C81" s="35" t="s">
        <v>59</v>
      </c>
      <c r="D81" s="61" t="s">
        <v>564</v>
      </c>
      <c r="E81" s="61" t="s">
        <v>495</v>
      </c>
      <c r="F81" s="62">
        <v>1</v>
      </c>
      <c r="G81" s="63" t="s">
        <v>496</v>
      </c>
      <c r="H81" s="64"/>
      <c r="I81" s="64"/>
      <c r="J81" s="35"/>
      <c r="K81" s="36"/>
      <c r="L81" s="36"/>
      <c r="M81" s="35"/>
      <c r="N81" s="35"/>
      <c r="O81" s="35"/>
      <c r="P81" s="35" t="s">
        <v>10</v>
      </c>
      <c r="Q81" s="63" t="s">
        <v>507</v>
      </c>
    </row>
    <row r="82" spans="1:17" s="32" customFormat="1" ht="89.4" customHeight="1" x14ac:dyDescent="0.3">
      <c r="A82" s="114" t="s">
        <v>477</v>
      </c>
      <c r="B82" s="35" t="s">
        <v>696</v>
      </c>
      <c r="C82" s="35" t="s">
        <v>59</v>
      </c>
      <c r="D82" s="61" t="s">
        <v>565</v>
      </c>
      <c r="E82" s="61" t="s">
        <v>497</v>
      </c>
      <c r="F82" s="62">
        <v>1</v>
      </c>
      <c r="G82" s="63" t="s">
        <v>498</v>
      </c>
      <c r="H82" s="64"/>
      <c r="I82" s="64"/>
      <c r="J82" s="35"/>
      <c r="K82" s="36"/>
      <c r="L82" s="36"/>
      <c r="M82" s="35"/>
      <c r="N82" s="35"/>
      <c r="O82" s="35"/>
      <c r="P82" s="35" t="s">
        <v>10</v>
      </c>
      <c r="Q82" s="63" t="s">
        <v>507</v>
      </c>
    </row>
    <row r="83" spans="1:17" s="32" customFormat="1" ht="69" customHeight="1" x14ac:dyDescent="0.3">
      <c r="A83" s="114" t="s">
        <v>478</v>
      </c>
      <c r="B83" s="35" t="s">
        <v>697</v>
      </c>
      <c r="C83" s="35" t="s">
        <v>59</v>
      </c>
      <c r="D83" s="61" t="s">
        <v>566</v>
      </c>
      <c r="E83" s="61" t="s">
        <v>499</v>
      </c>
      <c r="F83" s="62">
        <v>1</v>
      </c>
      <c r="G83" s="63" t="s">
        <v>500</v>
      </c>
      <c r="H83" s="64"/>
      <c r="I83" s="64"/>
      <c r="J83" s="35"/>
      <c r="K83" s="36"/>
      <c r="L83" s="36"/>
      <c r="M83" s="35"/>
      <c r="N83" s="35"/>
      <c r="O83" s="35"/>
      <c r="P83" s="35" t="s">
        <v>10</v>
      </c>
      <c r="Q83" s="63" t="s">
        <v>507</v>
      </c>
    </row>
    <row r="84" spans="1:17" s="32" customFormat="1" ht="69" customHeight="1" x14ac:dyDescent="0.3">
      <c r="A84" s="114" t="s">
        <v>479</v>
      </c>
      <c r="B84" s="35" t="s">
        <v>698</v>
      </c>
      <c r="C84" s="35" t="s">
        <v>59</v>
      </c>
      <c r="D84" s="61" t="s">
        <v>567</v>
      </c>
      <c r="E84" s="61" t="s">
        <v>501</v>
      </c>
      <c r="F84" s="62">
        <v>1</v>
      </c>
      <c r="G84" s="63" t="s">
        <v>502</v>
      </c>
      <c r="H84" s="64"/>
      <c r="I84" s="64"/>
      <c r="J84" s="35"/>
      <c r="K84" s="36"/>
      <c r="L84" s="36"/>
      <c r="M84" s="35"/>
      <c r="N84" s="35"/>
      <c r="O84" s="35"/>
      <c r="P84" s="35" t="s">
        <v>10</v>
      </c>
      <c r="Q84" s="63" t="s">
        <v>507</v>
      </c>
    </row>
    <row r="85" spans="1:17" s="32" customFormat="1" ht="120" customHeight="1" x14ac:dyDescent="0.3">
      <c r="A85" s="111">
        <v>1</v>
      </c>
      <c r="B85" s="35">
        <v>117</v>
      </c>
      <c r="C85" s="35" t="s">
        <v>61</v>
      </c>
      <c r="D85" s="56" t="s">
        <v>611</v>
      </c>
      <c r="E85" s="56" t="s">
        <v>533</v>
      </c>
      <c r="F85" s="35">
        <v>12</v>
      </c>
      <c r="G85" s="35" t="s">
        <v>25</v>
      </c>
      <c r="H85" s="57">
        <v>2639823</v>
      </c>
      <c r="I85" s="57">
        <v>2639823</v>
      </c>
      <c r="J85" s="35" t="s">
        <v>19</v>
      </c>
      <c r="K85" s="36">
        <v>45626</v>
      </c>
      <c r="L85" s="36">
        <v>45747</v>
      </c>
      <c r="M85" s="35"/>
      <c r="N85" s="35"/>
      <c r="O85" s="35"/>
      <c r="P85" s="35" t="s">
        <v>417</v>
      </c>
      <c r="Q85" s="35" t="s">
        <v>11</v>
      </c>
    </row>
    <row r="86" spans="1:17" s="32" customFormat="1" ht="208.8" customHeight="1" x14ac:dyDescent="0.3">
      <c r="A86" s="111">
        <v>2</v>
      </c>
      <c r="B86" s="35">
        <v>118</v>
      </c>
      <c r="C86" s="35" t="s">
        <v>61</v>
      </c>
      <c r="D86" s="56" t="s">
        <v>509</v>
      </c>
      <c r="E86" s="56" t="s">
        <v>534</v>
      </c>
      <c r="F86" s="35">
        <v>1</v>
      </c>
      <c r="G86" s="35" t="s">
        <v>16</v>
      </c>
      <c r="H86" s="57">
        <v>600000</v>
      </c>
      <c r="I86" s="57">
        <v>600000</v>
      </c>
      <c r="J86" s="35" t="s">
        <v>26</v>
      </c>
      <c r="K86" s="36">
        <v>45716</v>
      </c>
      <c r="L86" s="36">
        <v>45838</v>
      </c>
      <c r="M86" s="35"/>
      <c r="N86" s="35"/>
      <c r="O86" s="35"/>
      <c r="P86" s="35" t="s">
        <v>417</v>
      </c>
      <c r="Q86" s="35" t="s">
        <v>510</v>
      </c>
    </row>
    <row r="87" spans="1:17" s="32" customFormat="1" ht="135" customHeight="1" x14ac:dyDescent="0.3">
      <c r="A87" s="111">
        <v>3</v>
      </c>
      <c r="B87" s="35">
        <v>119</v>
      </c>
      <c r="C87" s="35" t="s">
        <v>61</v>
      </c>
      <c r="D87" s="56" t="s">
        <v>511</v>
      </c>
      <c r="E87" s="56" t="s">
        <v>535</v>
      </c>
      <c r="F87" s="35">
        <v>6500</v>
      </c>
      <c r="G87" s="35" t="s">
        <v>12</v>
      </c>
      <c r="H87" s="57">
        <v>104450</v>
      </c>
      <c r="I87" s="57">
        <v>50000</v>
      </c>
      <c r="J87" s="35" t="s">
        <v>26</v>
      </c>
      <c r="K87" s="36">
        <v>45565</v>
      </c>
      <c r="L87" s="36">
        <v>45716</v>
      </c>
      <c r="M87" s="35"/>
      <c r="N87" s="35"/>
      <c r="O87" s="35"/>
      <c r="P87" s="35" t="s">
        <v>512</v>
      </c>
      <c r="Q87" s="35" t="s">
        <v>513</v>
      </c>
    </row>
    <row r="88" spans="1:17" s="32" customFormat="1" ht="90" customHeight="1" x14ac:dyDescent="0.3">
      <c r="A88" s="111">
        <v>5</v>
      </c>
      <c r="B88" s="35">
        <v>121</v>
      </c>
      <c r="C88" s="35" t="s">
        <v>61</v>
      </c>
      <c r="D88" s="56" t="s">
        <v>612</v>
      </c>
      <c r="E88" s="56" t="s">
        <v>536</v>
      </c>
      <c r="F88" s="35">
        <v>1</v>
      </c>
      <c r="G88" s="35" t="s">
        <v>16</v>
      </c>
      <c r="H88" s="57">
        <v>3000000</v>
      </c>
      <c r="I88" s="57">
        <v>499910</v>
      </c>
      <c r="J88" s="35" t="s">
        <v>19</v>
      </c>
      <c r="K88" s="36">
        <v>45716</v>
      </c>
      <c r="L88" s="36">
        <v>45838</v>
      </c>
      <c r="M88" s="35"/>
      <c r="N88" s="35"/>
      <c r="O88" s="35"/>
      <c r="P88" s="35" t="s">
        <v>417</v>
      </c>
      <c r="Q88" s="35" t="s">
        <v>11</v>
      </c>
    </row>
    <row r="89" spans="1:17" s="32" customFormat="1" ht="75" customHeight="1" x14ac:dyDescent="0.3">
      <c r="A89" s="112" t="s">
        <v>201</v>
      </c>
      <c r="B89" s="35" t="s">
        <v>699</v>
      </c>
      <c r="C89" s="35" t="s">
        <v>61</v>
      </c>
      <c r="D89" s="80" t="s">
        <v>613</v>
      </c>
      <c r="E89" s="56"/>
      <c r="F89" s="35"/>
      <c r="G89" s="35"/>
      <c r="H89" s="57"/>
      <c r="I89" s="57"/>
      <c r="J89" s="35"/>
      <c r="K89" s="36"/>
      <c r="L89" s="36"/>
      <c r="M89" s="35"/>
      <c r="N89" s="35"/>
      <c r="O89" s="35"/>
      <c r="P89" s="35" t="s">
        <v>417</v>
      </c>
      <c r="Q89" s="35" t="s">
        <v>11</v>
      </c>
    </row>
    <row r="90" spans="1:17" s="32" customFormat="1" ht="75" customHeight="1" x14ac:dyDescent="0.3">
      <c r="A90" s="112" t="s">
        <v>202</v>
      </c>
      <c r="B90" s="35" t="s">
        <v>701</v>
      </c>
      <c r="C90" s="35" t="s">
        <v>61</v>
      </c>
      <c r="D90" s="80" t="s">
        <v>225</v>
      </c>
      <c r="E90" s="56"/>
      <c r="F90" s="35"/>
      <c r="G90" s="35"/>
      <c r="H90" s="57"/>
      <c r="I90" s="57"/>
      <c r="J90" s="35"/>
      <c r="K90" s="36"/>
      <c r="L90" s="36"/>
      <c r="M90" s="35"/>
      <c r="N90" s="35"/>
      <c r="O90" s="35"/>
      <c r="P90" s="35" t="s">
        <v>417</v>
      </c>
      <c r="Q90" s="35" t="s">
        <v>11</v>
      </c>
    </row>
    <row r="91" spans="1:17" s="32" customFormat="1" ht="75" customHeight="1" x14ac:dyDescent="0.3">
      <c r="A91" s="112" t="s">
        <v>203</v>
      </c>
      <c r="B91" s="35" t="s">
        <v>703</v>
      </c>
      <c r="C91" s="35" t="s">
        <v>61</v>
      </c>
      <c r="D91" s="80" t="s">
        <v>226</v>
      </c>
      <c r="E91" s="56"/>
      <c r="F91" s="35"/>
      <c r="G91" s="35"/>
      <c r="H91" s="57"/>
      <c r="I91" s="57"/>
      <c r="J91" s="35"/>
      <c r="K91" s="36"/>
      <c r="L91" s="36"/>
      <c r="M91" s="35"/>
      <c r="N91" s="35"/>
      <c r="O91" s="35"/>
      <c r="P91" s="35" t="s">
        <v>417</v>
      </c>
      <c r="Q91" s="35" t="s">
        <v>11</v>
      </c>
    </row>
    <row r="92" spans="1:17" s="32" customFormat="1" ht="75" customHeight="1" x14ac:dyDescent="0.3">
      <c r="A92" s="112" t="s">
        <v>204</v>
      </c>
      <c r="B92" s="35" t="s">
        <v>705</v>
      </c>
      <c r="C92" s="35" t="s">
        <v>61</v>
      </c>
      <c r="D92" s="54" t="s">
        <v>227</v>
      </c>
      <c r="E92" s="56"/>
      <c r="F92" s="35"/>
      <c r="G92" s="35"/>
      <c r="H92" s="57"/>
      <c r="I92" s="57"/>
      <c r="J92" s="35"/>
      <c r="K92" s="36"/>
      <c r="L92" s="36">
        <v>45747</v>
      </c>
      <c r="M92" s="35" t="s">
        <v>28</v>
      </c>
      <c r="N92" s="38" t="s">
        <v>88</v>
      </c>
      <c r="O92" s="38" t="s">
        <v>680</v>
      </c>
      <c r="P92" s="35" t="s">
        <v>417</v>
      </c>
      <c r="Q92" s="35" t="s">
        <v>11</v>
      </c>
    </row>
    <row r="93" spans="1:17" s="32" customFormat="1" ht="75" customHeight="1" x14ac:dyDescent="0.3">
      <c r="A93" s="112" t="s">
        <v>682</v>
      </c>
      <c r="B93" s="35" t="s">
        <v>707</v>
      </c>
      <c r="C93" s="35" t="s">
        <v>61</v>
      </c>
      <c r="D93" s="54" t="s">
        <v>681</v>
      </c>
      <c r="E93" s="56"/>
      <c r="F93" s="35"/>
      <c r="G93" s="35"/>
      <c r="H93" s="57"/>
      <c r="I93" s="57"/>
      <c r="J93" s="35"/>
      <c r="K93" s="36"/>
      <c r="L93" s="36">
        <v>45747</v>
      </c>
      <c r="M93" s="35" t="s">
        <v>28</v>
      </c>
      <c r="N93" s="38" t="s">
        <v>88</v>
      </c>
      <c r="O93" s="38" t="s">
        <v>680</v>
      </c>
      <c r="P93" s="35" t="s">
        <v>417</v>
      </c>
      <c r="Q93" s="35" t="s">
        <v>11</v>
      </c>
    </row>
    <row r="94" spans="1:17" s="32" customFormat="1" ht="75" customHeight="1" x14ac:dyDescent="0.3">
      <c r="A94" s="112" t="s">
        <v>205</v>
      </c>
      <c r="B94" s="35" t="s">
        <v>709</v>
      </c>
      <c r="C94" s="35" t="s">
        <v>61</v>
      </c>
      <c r="D94" s="54" t="s">
        <v>573</v>
      </c>
      <c r="E94" s="56"/>
      <c r="F94" s="35"/>
      <c r="G94" s="35"/>
      <c r="H94" s="57"/>
      <c r="I94" s="57"/>
      <c r="J94" s="35"/>
      <c r="K94" s="36"/>
      <c r="L94" s="36"/>
      <c r="M94" s="35"/>
      <c r="N94" s="35"/>
      <c r="O94" s="35"/>
      <c r="P94" s="35" t="s">
        <v>417</v>
      </c>
      <c r="Q94" s="35" t="s">
        <v>11</v>
      </c>
    </row>
    <row r="95" spans="1:17" s="32" customFormat="1" ht="75" customHeight="1" x14ac:dyDescent="0.3">
      <c r="A95" s="112" t="s">
        <v>206</v>
      </c>
      <c r="B95" s="35" t="s">
        <v>711</v>
      </c>
      <c r="C95" s="35" t="s">
        <v>61</v>
      </c>
      <c r="D95" s="56" t="s">
        <v>228</v>
      </c>
      <c r="E95" s="56"/>
      <c r="F95" s="35"/>
      <c r="G95" s="35"/>
      <c r="H95" s="57"/>
      <c r="I95" s="57"/>
      <c r="J95" s="35"/>
      <c r="K95" s="36"/>
      <c r="L95" s="36"/>
      <c r="M95" s="35"/>
      <c r="N95" s="35"/>
      <c r="O95" s="35"/>
      <c r="P95" s="35" t="s">
        <v>417</v>
      </c>
      <c r="Q95" s="35" t="s">
        <v>11</v>
      </c>
    </row>
    <row r="96" spans="1:17" s="32" customFormat="1" ht="75" customHeight="1" x14ac:dyDescent="0.3">
      <c r="A96" s="112" t="s">
        <v>207</v>
      </c>
      <c r="B96" s="35" t="s">
        <v>713</v>
      </c>
      <c r="C96" s="35" t="s">
        <v>61</v>
      </c>
      <c r="D96" s="80" t="s">
        <v>229</v>
      </c>
      <c r="E96" s="56"/>
      <c r="F96" s="35"/>
      <c r="G96" s="35"/>
      <c r="H96" s="57"/>
      <c r="I96" s="57"/>
      <c r="J96" s="35"/>
      <c r="K96" s="36"/>
      <c r="L96" s="36"/>
      <c r="M96" s="35"/>
      <c r="N96" s="35"/>
      <c r="O96" s="35"/>
      <c r="P96" s="35" t="s">
        <v>417</v>
      </c>
      <c r="Q96" s="35" t="s">
        <v>11</v>
      </c>
    </row>
    <row r="97" spans="1:17" s="32" customFormat="1" ht="75" customHeight="1" x14ac:dyDescent="0.3">
      <c r="A97" s="112" t="s">
        <v>208</v>
      </c>
      <c r="B97" s="35" t="s">
        <v>715</v>
      </c>
      <c r="C97" s="35" t="s">
        <v>61</v>
      </c>
      <c r="D97" s="54" t="s">
        <v>230</v>
      </c>
      <c r="E97" s="56"/>
      <c r="F97" s="35"/>
      <c r="G97" s="35"/>
      <c r="H97" s="57"/>
      <c r="I97" s="57"/>
      <c r="J97" s="35"/>
      <c r="K97" s="36"/>
      <c r="L97" s="36"/>
      <c r="M97" s="35"/>
      <c r="N97" s="35"/>
      <c r="O97" s="35"/>
      <c r="P97" s="35" t="s">
        <v>417</v>
      </c>
      <c r="Q97" s="35" t="s">
        <v>11</v>
      </c>
    </row>
    <row r="98" spans="1:17" ht="75" customHeight="1" x14ac:dyDescent="0.3">
      <c r="A98" s="112" t="s">
        <v>209</v>
      </c>
      <c r="B98" s="35" t="s">
        <v>717</v>
      </c>
      <c r="C98" s="35" t="s">
        <v>61</v>
      </c>
      <c r="D98" s="80" t="s">
        <v>231</v>
      </c>
      <c r="E98" s="53"/>
      <c r="F98" s="53"/>
      <c r="G98" s="53"/>
      <c r="H98" s="81"/>
      <c r="I98" s="81"/>
      <c r="J98" s="35"/>
      <c r="K98" s="36"/>
      <c r="L98" s="36"/>
      <c r="M98" s="35"/>
      <c r="N98" s="38"/>
      <c r="O98" s="38"/>
      <c r="P98" s="35" t="s">
        <v>417</v>
      </c>
      <c r="Q98" s="35" t="s">
        <v>11</v>
      </c>
    </row>
    <row r="99" spans="1:17" ht="75" customHeight="1" x14ac:dyDescent="0.3">
      <c r="A99" s="112" t="s">
        <v>210</v>
      </c>
      <c r="B99" s="35" t="s">
        <v>719</v>
      </c>
      <c r="C99" s="35" t="s">
        <v>61</v>
      </c>
      <c r="D99" s="54" t="s">
        <v>232</v>
      </c>
      <c r="E99" s="53"/>
      <c r="F99" s="53"/>
      <c r="G99" s="53"/>
      <c r="H99" s="81"/>
      <c r="I99" s="81"/>
      <c r="J99" s="35"/>
      <c r="K99" s="36"/>
      <c r="L99" s="36"/>
      <c r="M99" s="35"/>
      <c r="N99" s="38"/>
      <c r="O99" s="38"/>
      <c r="P99" s="35" t="s">
        <v>417</v>
      </c>
      <c r="Q99" s="35" t="s">
        <v>11</v>
      </c>
    </row>
    <row r="100" spans="1:17" ht="75" customHeight="1" x14ac:dyDescent="0.3">
      <c r="A100" s="112" t="s">
        <v>211</v>
      </c>
      <c r="B100" s="35" t="s">
        <v>721</v>
      </c>
      <c r="C100" s="35" t="s">
        <v>61</v>
      </c>
      <c r="D100" s="80" t="s">
        <v>233</v>
      </c>
      <c r="E100" s="53"/>
      <c r="F100" s="53"/>
      <c r="G100" s="53"/>
      <c r="H100" s="81"/>
      <c r="I100" s="81"/>
      <c r="J100" s="35"/>
      <c r="K100" s="36"/>
      <c r="L100" s="36"/>
      <c r="M100" s="35"/>
      <c r="N100" s="38"/>
      <c r="O100" s="38"/>
      <c r="P100" s="35" t="s">
        <v>417</v>
      </c>
      <c r="Q100" s="35" t="s">
        <v>11</v>
      </c>
    </row>
    <row r="101" spans="1:17" ht="75" customHeight="1" x14ac:dyDescent="0.3">
      <c r="A101" s="112" t="s">
        <v>212</v>
      </c>
      <c r="B101" s="35" t="s">
        <v>723</v>
      </c>
      <c r="C101" s="35" t="s">
        <v>61</v>
      </c>
      <c r="D101" s="80" t="s">
        <v>234</v>
      </c>
      <c r="E101" s="53"/>
      <c r="F101" s="53"/>
      <c r="G101" s="53"/>
      <c r="H101" s="81"/>
      <c r="I101" s="81"/>
      <c r="J101" s="35"/>
      <c r="K101" s="36"/>
      <c r="L101" s="36">
        <v>45747</v>
      </c>
      <c r="M101" s="35" t="s">
        <v>28</v>
      </c>
      <c r="N101" s="38" t="s">
        <v>88</v>
      </c>
      <c r="O101" s="38" t="s">
        <v>680</v>
      </c>
      <c r="P101" s="35" t="s">
        <v>417</v>
      </c>
      <c r="Q101" s="35" t="s">
        <v>11</v>
      </c>
    </row>
    <row r="102" spans="1:17" ht="75" customHeight="1" x14ac:dyDescent="0.3">
      <c r="A102" s="112" t="s">
        <v>213</v>
      </c>
      <c r="B102" s="35" t="s">
        <v>724</v>
      </c>
      <c r="C102" s="35" t="s">
        <v>61</v>
      </c>
      <c r="D102" s="54" t="s">
        <v>235</v>
      </c>
      <c r="E102" s="53"/>
      <c r="F102" s="53"/>
      <c r="G102" s="53"/>
      <c r="H102" s="81"/>
      <c r="I102" s="81"/>
      <c r="J102" s="35"/>
      <c r="K102" s="36"/>
      <c r="L102" s="36">
        <v>45747</v>
      </c>
      <c r="M102" s="35" t="s">
        <v>28</v>
      </c>
      <c r="N102" s="38" t="s">
        <v>88</v>
      </c>
      <c r="O102" s="38" t="s">
        <v>680</v>
      </c>
      <c r="P102" s="35" t="s">
        <v>417</v>
      </c>
      <c r="Q102" s="35" t="s">
        <v>11</v>
      </c>
    </row>
    <row r="103" spans="1:17" ht="75" customHeight="1" x14ac:dyDescent="0.3">
      <c r="A103" s="112" t="s">
        <v>214</v>
      </c>
      <c r="B103" s="35" t="s">
        <v>725</v>
      </c>
      <c r="C103" s="35" t="s">
        <v>61</v>
      </c>
      <c r="D103" s="80" t="s">
        <v>236</v>
      </c>
      <c r="E103" s="53"/>
      <c r="F103" s="53"/>
      <c r="G103" s="53"/>
      <c r="H103" s="81"/>
      <c r="I103" s="81"/>
      <c r="J103" s="35"/>
      <c r="K103" s="36"/>
      <c r="L103" s="36"/>
      <c r="M103" s="35"/>
      <c r="N103" s="38"/>
      <c r="O103" s="38"/>
      <c r="P103" s="35" t="s">
        <v>417</v>
      </c>
      <c r="Q103" s="35" t="s">
        <v>11</v>
      </c>
    </row>
    <row r="104" spans="1:17" ht="75" customHeight="1" x14ac:dyDescent="0.3">
      <c r="A104" s="112" t="s">
        <v>215</v>
      </c>
      <c r="B104" s="35" t="s">
        <v>726</v>
      </c>
      <c r="C104" s="35" t="s">
        <v>61</v>
      </c>
      <c r="D104" s="80" t="s">
        <v>237</v>
      </c>
      <c r="E104" s="53"/>
      <c r="F104" s="53"/>
      <c r="G104" s="53"/>
      <c r="H104" s="81"/>
      <c r="I104" s="81"/>
      <c r="J104" s="35"/>
      <c r="K104" s="36"/>
      <c r="L104" s="36"/>
      <c r="M104" s="35"/>
      <c r="N104" s="38"/>
      <c r="O104" s="38"/>
      <c r="P104" s="35" t="s">
        <v>417</v>
      </c>
      <c r="Q104" s="35" t="s">
        <v>11</v>
      </c>
    </row>
    <row r="105" spans="1:17" ht="75" customHeight="1" x14ac:dyDescent="0.3">
      <c r="A105" s="112" t="s">
        <v>216</v>
      </c>
      <c r="B105" s="35" t="s">
        <v>727</v>
      </c>
      <c r="C105" s="35" t="s">
        <v>61</v>
      </c>
      <c r="D105" s="80" t="s">
        <v>238</v>
      </c>
      <c r="E105" s="53"/>
      <c r="F105" s="53"/>
      <c r="G105" s="53"/>
      <c r="H105" s="81"/>
      <c r="I105" s="81"/>
      <c r="J105" s="35"/>
      <c r="K105" s="36"/>
      <c r="L105" s="36"/>
      <c r="M105" s="35"/>
      <c r="N105" s="38"/>
      <c r="O105" s="38"/>
      <c r="P105" s="35" t="s">
        <v>417</v>
      </c>
      <c r="Q105" s="35" t="s">
        <v>11</v>
      </c>
    </row>
    <row r="106" spans="1:17" ht="75" customHeight="1" x14ac:dyDescent="0.3">
      <c r="A106" s="112" t="s">
        <v>217</v>
      </c>
      <c r="B106" s="35" t="s">
        <v>728</v>
      </c>
      <c r="C106" s="35" t="s">
        <v>61</v>
      </c>
      <c r="D106" s="80" t="s">
        <v>239</v>
      </c>
      <c r="E106" s="53"/>
      <c r="F106" s="53"/>
      <c r="G106" s="53"/>
      <c r="H106" s="81"/>
      <c r="I106" s="81"/>
      <c r="J106" s="35"/>
      <c r="K106" s="36"/>
      <c r="L106" s="36"/>
      <c r="M106" s="35"/>
      <c r="N106" s="38"/>
      <c r="O106" s="38"/>
      <c r="P106" s="35" t="s">
        <v>417</v>
      </c>
      <c r="Q106" s="35" t="s">
        <v>11</v>
      </c>
    </row>
    <row r="107" spans="1:17" ht="75" customHeight="1" x14ac:dyDescent="0.3">
      <c r="A107" s="112" t="s">
        <v>218</v>
      </c>
      <c r="B107" s="35" t="s">
        <v>729</v>
      </c>
      <c r="C107" s="35" t="s">
        <v>61</v>
      </c>
      <c r="D107" s="54" t="s">
        <v>240</v>
      </c>
      <c r="E107" s="53"/>
      <c r="F107" s="53"/>
      <c r="G107" s="53"/>
      <c r="H107" s="81"/>
      <c r="I107" s="81"/>
      <c r="J107" s="35"/>
      <c r="K107" s="36"/>
      <c r="L107" s="36"/>
      <c r="M107" s="35"/>
      <c r="N107" s="38"/>
      <c r="O107" s="38"/>
      <c r="P107" s="35" t="s">
        <v>417</v>
      </c>
      <c r="Q107" s="35" t="s">
        <v>11</v>
      </c>
    </row>
    <row r="108" spans="1:17" ht="75" customHeight="1" x14ac:dyDescent="0.3">
      <c r="A108" s="112" t="s">
        <v>219</v>
      </c>
      <c r="B108" s="35" t="s">
        <v>730</v>
      </c>
      <c r="C108" s="35" t="s">
        <v>61</v>
      </c>
      <c r="D108" s="80" t="s">
        <v>241</v>
      </c>
      <c r="E108" s="53"/>
      <c r="F108" s="53"/>
      <c r="G108" s="53"/>
      <c r="H108" s="81"/>
      <c r="I108" s="81"/>
      <c r="J108" s="35"/>
      <c r="K108" s="36"/>
      <c r="L108" s="36"/>
      <c r="M108" s="35"/>
      <c r="N108" s="38"/>
      <c r="O108" s="38"/>
      <c r="P108" s="35" t="s">
        <v>417</v>
      </c>
      <c r="Q108" s="35" t="s">
        <v>11</v>
      </c>
    </row>
    <row r="109" spans="1:17" ht="75" customHeight="1" x14ac:dyDescent="0.3">
      <c r="A109" s="112" t="s">
        <v>220</v>
      </c>
      <c r="B109" s="35" t="s">
        <v>731</v>
      </c>
      <c r="C109" s="35" t="s">
        <v>61</v>
      </c>
      <c r="D109" s="54" t="s">
        <v>242</v>
      </c>
      <c r="E109" s="53"/>
      <c r="F109" s="53"/>
      <c r="G109" s="53"/>
      <c r="H109" s="81"/>
      <c r="I109" s="81"/>
      <c r="J109" s="35"/>
      <c r="K109" s="36"/>
      <c r="L109" s="36">
        <v>45747</v>
      </c>
      <c r="M109" s="35" t="s">
        <v>28</v>
      </c>
      <c r="N109" s="38" t="s">
        <v>88</v>
      </c>
      <c r="O109" s="38" t="s">
        <v>680</v>
      </c>
      <c r="P109" s="35" t="s">
        <v>417</v>
      </c>
      <c r="Q109" s="35" t="s">
        <v>11</v>
      </c>
    </row>
    <row r="110" spans="1:17" ht="75" customHeight="1" x14ac:dyDescent="0.3">
      <c r="A110" s="112" t="s">
        <v>221</v>
      </c>
      <c r="B110" s="35" t="s">
        <v>732</v>
      </c>
      <c r="C110" s="35" t="s">
        <v>61</v>
      </c>
      <c r="D110" s="28" t="s">
        <v>838</v>
      </c>
      <c r="E110" s="53"/>
      <c r="F110" s="53"/>
      <c r="G110" s="53"/>
      <c r="H110" s="81"/>
      <c r="I110" s="81"/>
      <c r="J110" s="35"/>
      <c r="K110" s="36"/>
      <c r="L110" s="36"/>
      <c r="M110" s="35"/>
      <c r="N110" s="38"/>
      <c r="O110" s="38"/>
      <c r="P110" s="35" t="s">
        <v>417</v>
      </c>
      <c r="Q110" s="35" t="s">
        <v>11</v>
      </c>
    </row>
    <row r="111" spans="1:17" ht="75" customHeight="1" x14ac:dyDescent="0.3">
      <c r="A111" s="112" t="s">
        <v>222</v>
      </c>
      <c r="B111" s="35" t="s">
        <v>733</v>
      </c>
      <c r="C111" s="35" t="s">
        <v>61</v>
      </c>
      <c r="D111" s="54" t="s">
        <v>243</v>
      </c>
      <c r="E111" s="53"/>
      <c r="F111" s="53"/>
      <c r="G111" s="53"/>
      <c r="H111" s="81"/>
      <c r="I111" s="81"/>
      <c r="J111" s="35"/>
      <c r="K111" s="36"/>
      <c r="L111" s="36"/>
      <c r="M111" s="35"/>
      <c r="N111" s="38"/>
      <c r="O111" s="38"/>
      <c r="P111" s="35" t="s">
        <v>417</v>
      </c>
      <c r="Q111" s="35" t="s">
        <v>11</v>
      </c>
    </row>
    <row r="112" spans="1:17" ht="75" customHeight="1" x14ac:dyDescent="0.3">
      <c r="A112" s="112" t="s">
        <v>223</v>
      </c>
      <c r="B112" s="35" t="s">
        <v>734</v>
      </c>
      <c r="C112" s="35" t="s">
        <v>61</v>
      </c>
      <c r="D112" s="80" t="s">
        <v>244</v>
      </c>
      <c r="E112" s="53"/>
      <c r="F112" s="53"/>
      <c r="G112" s="53"/>
      <c r="H112" s="81"/>
      <c r="I112" s="81"/>
      <c r="J112" s="35"/>
      <c r="K112" s="36"/>
      <c r="L112" s="36"/>
      <c r="M112" s="35"/>
      <c r="N112" s="38"/>
      <c r="O112" s="38"/>
      <c r="P112" s="35" t="s">
        <v>417</v>
      </c>
      <c r="Q112" s="35" t="s">
        <v>11</v>
      </c>
    </row>
    <row r="113" spans="1:17" ht="75" customHeight="1" x14ac:dyDescent="0.3">
      <c r="A113" s="112" t="s">
        <v>224</v>
      </c>
      <c r="B113" s="35" t="s">
        <v>735</v>
      </c>
      <c r="C113" s="35" t="s">
        <v>61</v>
      </c>
      <c r="D113" s="54" t="s">
        <v>245</v>
      </c>
      <c r="E113" s="53"/>
      <c r="F113" s="53"/>
      <c r="G113" s="53"/>
      <c r="H113" s="81"/>
      <c r="I113" s="81"/>
      <c r="J113" s="35"/>
      <c r="K113" s="36"/>
      <c r="L113" s="36"/>
      <c r="M113" s="35"/>
      <c r="N113" s="38"/>
      <c r="O113" s="38"/>
      <c r="P113" s="35" t="s">
        <v>417</v>
      </c>
      <c r="Q113" s="35" t="s">
        <v>11</v>
      </c>
    </row>
    <row r="114" spans="1:17" s="86" customFormat="1" ht="75" customHeight="1" x14ac:dyDescent="0.3">
      <c r="A114" s="112"/>
      <c r="B114" s="35" t="s">
        <v>803</v>
      </c>
      <c r="C114" s="35" t="s">
        <v>61</v>
      </c>
      <c r="D114" s="127" t="s">
        <v>808</v>
      </c>
      <c r="E114" s="127"/>
      <c r="F114" s="53"/>
      <c r="G114" s="53"/>
      <c r="H114" s="81"/>
      <c r="I114" s="81"/>
      <c r="J114" s="35" t="s">
        <v>19</v>
      </c>
      <c r="K114" s="36"/>
      <c r="L114" s="36"/>
      <c r="M114" s="35"/>
      <c r="N114" s="38"/>
      <c r="O114" s="38"/>
      <c r="P114" s="35" t="s">
        <v>417</v>
      </c>
      <c r="Q114" s="35" t="s">
        <v>11</v>
      </c>
    </row>
    <row r="115" spans="1:17" s="86" customFormat="1" ht="91.2" customHeight="1" x14ac:dyDescent="0.3">
      <c r="A115" s="112"/>
      <c r="B115" s="35" t="s">
        <v>804</v>
      </c>
      <c r="C115" s="35" t="s">
        <v>61</v>
      </c>
      <c r="D115" s="50" t="s">
        <v>809</v>
      </c>
      <c r="E115" s="28" t="s">
        <v>810</v>
      </c>
      <c r="F115" s="53"/>
      <c r="G115" s="53"/>
      <c r="H115" s="81"/>
      <c r="I115" s="81"/>
      <c r="J115" s="35" t="s">
        <v>19</v>
      </c>
      <c r="K115" s="36">
        <v>45688</v>
      </c>
      <c r="L115" s="36">
        <v>45777</v>
      </c>
      <c r="M115" s="35"/>
      <c r="N115" s="38"/>
      <c r="O115" s="38"/>
      <c r="P115" s="35" t="s">
        <v>417</v>
      </c>
      <c r="Q115" s="35" t="s">
        <v>11</v>
      </c>
    </row>
    <row r="116" spans="1:17" s="86" customFormat="1" ht="91.2" customHeight="1" x14ac:dyDescent="0.3">
      <c r="A116" s="112"/>
      <c r="B116" s="35" t="s">
        <v>805</v>
      </c>
      <c r="C116" s="35" t="s">
        <v>61</v>
      </c>
      <c r="D116" s="50" t="s">
        <v>811</v>
      </c>
      <c r="E116" s="28" t="s">
        <v>810</v>
      </c>
      <c r="F116" s="53"/>
      <c r="G116" s="53"/>
      <c r="H116" s="81"/>
      <c r="I116" s="81"/>
      <c r="J116" s="35" t="s">
        <v>19</v>
      </c>
      <c r="K116" s="36">
        <v>45688</v>
      </c>
      <c r="L116" s="36">
        <v>45777</v>
      </c>
      <c r="M116" s="35"/>
      <c r="N116" s="38"/>
      <c r="O116" s="38"/>
      <c r="P116" s="35" t="s">
        <v>417</v>
      </c>
      <c r="Q116" s="35" t="s">
        <v>11</v>
      </c>
    </row>
    <row r="117" spans="1:17" s="86" customFormat="1" ht="91.2" customHeight="1" x14ac:dyDescent="0.3">
      <c r="A117" s="112"/>
      <c r="B117" s="35" t="s">
        <v>806</v>
      </c>
      <c r="C117" s="35" t="s">
        <v>61</v>
      </c>
      <c r="D117" s="50" t="s">
        <v>812</v>
      </c>
      <c r="E117" s="28" t="s">
        <v>810</v>
      </c>
      <c r="F117" s="53"/>
      <c r="G117" s="53"/>
      <c r="H117" s="81"/>
      <c r="I117" s="81"/>
      <c r="J117" s="35" t="s">
        <v>19</v>
      </c>
      <c r="K117" s="36">
        <v>45688</v>
      </c>
      <c r="L117" s="36">
        <v>45777</v>
      </c>
      <c r="M117" s="35"/>
      <c r="N117" s="38"/>
      <c r="O117" s="38"/>
      <c r="P117" s="35" t="s">
        <v>417</v>
      </c>
      <c r="Q117" s="35" t="s">
        <v>11</v>
      </c>
    </row>
    <row r="118" spans="1:17" s="86" customFormat="1" ht="91.2" customHeight="1" x14ac:dyDescent="0.3">
      <c r="A118" s="112"/>
      <c r="B118" s="35" t="s">
        <v>807</v>
      </c>
      <c r="C118" s="35" t="s">
        <v>61</v>
      </c>
      <c r="D118" s="50" t="s">
        <v>813</v>
      </c>
      <c r="E118" s="28" t="s">
        <v>810</v>
      </c>
      <c r="F118" s="53"/>
      <c r="G118" s="53"/>
      <c r="H118" s="81"/>
      <c r="I118" s="81"/>
      <c r="J118" s="35" t="s">
        <v>19</v>
      </c>
      <c r="K118" s="36">
        <v>45688</v>
      </c>
      <c r="L118" s="36">
        <v>45777</v>
      </c>
      <c r="M118" s="35"/>
      <c r="N118" s="38"/>
      <c r="O118" s="38"/>
      <c r="P118" s="35" t="s">
        <v>417</v>
      </c>
      <c r="Q118" s="35" t="s">
        <v>11</v>
      </c>
    </row>
    <row r="119" spans="1:17" s="86" customFormat="1" ht="80.400000000000006" customHeight="1" x14ac:dyDescent="0.3">
      <c r="A119" s="112"/>
      <c r="B119" s="35" t="s">
        <v>876</v>
      </c>
      <c r="C119" s="35" t="s">
        <v>61</v>
      </c>
      <c r="D119" s="128" t="s">
        <v>877</v>
      </c>
      <c r="E119" s="128"/>
      <c r="F119" s="53"/>
      <c r="G119" s="53"/>
      <c r="H119" s="81"/>
      <c r="I119" s="81"/>
      <c r="J119" s="35"/>
      <c r="K119" s="36"/>
      <c r="L119" s="36"/>
      <c r="M119" s="35"/>
      <c r="N119" s="38"/>
      <c r="O119" s="38"/>
      <c r="P119" s="129" t="s">
        <v>417</v>
      </c>
      <c r="Q119" s="129" t="s">
        <v>11</v>
      </c>
    </row>
    <row r="120" spans="1:17" s="86" customFormat="1" ht="80.400000000000006" customHeight="1" x14ac:dyDescent="0.3">
      <c r="A120" s="112"/>
      <c r="B120" s="35" t="s">
        <v>882</v>
      </c>
      <c r="C120" s="35" t="s">
        <v>61</v>
      </c>
      <c r="D120" s="128" t="s">
        <v>883</v>
      </c>
      <c r="E120" s="128"/>
      <c r="F120" s="53"/>
      <c r="G120" s="53"/>
      <c r="H120" s="81"/>
      <c r="I120" s="81"/>
      <c r="J120" s="35"/>
      <c r="K120" s="36"/>
      <c r="L120" s="36"/>
      <c r="M120" s="35"/>
      <c r="N120" s="38"/>
      <c r="O120" s="38"/>
      <c r="P120" s="129" t="s">
        <v>417</v>
      </c>
      <c r="Q120" s="129" t="s">
        <v>11</v>
      </c>
    </row>
    <row r="121" spans="1:17" ht="75" customHeight="1" x14ac:dyDescent="0.3">
      <c r="A121" s="115">
        <v>6</v>
      </c>
      <c r="B121" s="35">
        <v>122</v>
      </c>
      <c r="C121" s="35" t="s">
        <v>61</v>
      </c>
      <c r="D121" s="29" t="s">
        <v>150</v>
      </c>
      <c r="E121" s="76" t="s">
        <v>536</v>
      </c>
      <c r="F121" s="39">
        <v>1</v>
      </c>
      <c r="G121" s="39" t="s">
        <v>16</v>
      </c>
      <c r="H121" s="66">
        <v>1500000</v>
      </c>
      <c r="I121" s="82">
        <v>50000</v>
      </c>
      <c r="J121" s="35" t="s">
        <v>19</v>
      </c>
      <c r="K121" s="36">
        <v>45716</v>
      </c>
      <c r="L121" s="36">
        <v>45838</v>
      </c>
      <c r="M121" s="35"/>
      <c r="N121" s="38"/>
      <c r="O121" s="38"/>
      <c r="P121" s="38" t="s">
        <v>417</v>
      </c>
      <c r="Q121" s="38" t="s">
        <v>11</v>
      </c>
    </row>
    <row r="122" spans="1:17" ht="75" customHeight="1" x14ac:dyDescent="0.3">
      <c r="A122" s="111" t="s">
        <v>246</v>
      </c>
      <c r="B122" s="35" t="s">
        <v>736</v>
      </c>
      <c r="C122" s="35" t="s">
        <v>61</v>
      </c>
      <c r="D122" s="29" t="s">
        <v>247</v>
      </c>
      <c r="E122" s="53"/>
      <c r="F122" s="53"/>
      <c r="G122" s="53"/>
      <c r="H122" s="81"/>
      <c r="I122" s="81"/>
      <c r="J122" s="35"/>
      <c r="K122" s="36"/>
      <c r="L122" s="36"/>
      <c r="M122" s="35"/>
      <c r="N122" s="38"/>
      <c r="O122" s="38"/>
      <c r="P122" s="38" t="s">
        <v>417</v>
      </c>
      <c r="Q122" s="38" t="s">
        <v>11</v>
      </c>
    </row>
    <row r="123" spans="1:17" ht="75" customHeight="1" x14ac:dyDescent="0.3">
      <c r="A123" s="116" t="s">
        <v>248</v>
      </c>
      <c r="B123" s="35" t="s">
        <v>700</v>
      </c>
      <c r="C123" s="35" t="s">
        <v>61</v>
      </c>
      <c r="D123" s="29" t="s">
        <v>249</v>
      </c>
      <c r="E123" s="53"/>
      <c r="F123" s="53"/>
      <c r="G123" s="53"/>
      <c r="H123" s="81"/>
      <c r="I123" s="81"/>
      <c r="J123" s="35"/>
      <c r="K123" s="36"/>
      <c r="L123" s="36"/>
      <c r="M123" s="35"/>
      <c r="N123" s="38"/>
      <c r="O123" s="38"/>
      <c r="P123" s="38" t="s">
        <v>417</v>
      </c>
      <c r="Q123" s="38" t="s">
        <v>11</v>
      </c>
    </row>
    <row r="124" spans="1:17" ht="75" customHeight="1" x14ac:dyDescent="0.3">
      <c r="A124" s="116" t="s">
        <v>250</v>
      </c>
      <c r="B124" s="35" t="s">
        <v>702</v>
      </c>
      <c r="C124" s="35" t="s">
        <v>61</v>
      </c>
      <c r="D124" s="29" t="s">
        <v>251</v>
      </c>
      <c r="E124" s="53"/>
      <c r="F124" s="53"/>
      <c r="G124" s="53"/>
      <c r="H124" s="81"/>
      <c r="I124" s="81"/>
      <c r="J124" s="35"/>
      <c r="K124" s="36"/>
      <c r="L124" s="36"/>
      <c r="M124" s="35"/>
      <c r="N124" s="38"/>
      <c r="O124" s="38"/>
      <c r="P124" s="38" t="s">
        <v>417</v>
      </c>
      <c r="Q124" s="38" t="s">
        <v>11</v>
      </c>
    </row>
    <row r="125" spans="1:17" ht="75" customHeight="1" x14ac:dyDescent="0.3">
      <c r="A125" s="116" t="s">
        <v>252</v>
      </c>
      <c r="B125" s="35" t="s">
        <v>704</v>
      </c>
      <c r="C125" s="35" t="s">
        <v>61</v>
      </c>
      <c r="D125" s="29" t="s">
        <v>679</v>
      </c>
      <c r="E125" s="53"/>
      <c r="F125" s="53"/>
      <c r="G125" s="53"/>
      <c r="H125" s="81"/>
      <c r="I125" s="81"/>
      <c r="J125" s="35"/>
      <c r="K125" s="36"/>
      <c r="L125" s="36">
        <v>45747</v>
      </c>
      <c r="M125" s="35" t="s">
        <v>28</v>
      </c>
      <c r="N125" s="38" t="s">
        <v>88</v>
      </c>
      <c r="O125" s="38" t="s">
        <v>674</v>
      </c>
      <c r="P125" s="38" t="s">
        <v>417</v>
      </c>
      <c r="Q125" s="38" t="s">
        <v>11</v>
      </c>
    </row>
    <row r="126" spans="1:17" ht="75" customHeight="1" x14ac:dyDescent="0.3">
      <c r="A126" s="116" t="s">
        <v>253</v>
      </c>
      <c r="B126" s="35" t="s">
        <v>706</v>
      </c>
      <c r="C126" s="35" t="s">
        <v>61</v>
      </c>
      <c r="D126" s="29" t="s">
        <v>254</v>
      </c>
      <c r="E126" s="53"/>
      <c r="F126" s="53"/>
      <c r="G126" s="53"/>
      <c r="H126" s="81"/>
      <c r="I126" s="81"/>
      <c r="J126" s="35"/>
      <c r="K126" s="36"/>
      <c r="L126" s="36"/>
      <c r="M126" s="35"/>
      <c r="N126" s="38"/>
      <c r="O126" s="38"/>
      <c r="P126" s="38" t="s">
        <v>417</v>
      </c>
      <c r="Q126" s="38" t="s">
        <v>11</v>
      </c>
    </row>
    <row r="127" spans="1:17" ht="75" customHeight="1" x14ac:dyDescent="0.3">
      <c r="A127" s="116" t="s">
        <v>255</v>
      </c>
      <c r="B127" s="35" t="s">
        <v>708</v>
      </c>
      <c r="C127" s="35" t="s">
        <v>61</v>
      </c>
      <c r="D127" s="29" t="s">
        <v>256</v>
      </c>
      <c r="E127" s="53"/>
      <c r="F127" s="53"/>
      <c r="G127" s="53"/>
      <c r="H127" s="81"/>
      <c r="I127" s="81"/>
      <c r="J127" s="35"/>
      <c r="K127" s="36"/>
      <c r="L127" s="36"/>
      <c r="M127" s="35"/>
      <c r="N127" s="38"/>
      <c r="O127" s="38"/>
      <c r="P127" s="38" t="s">
        <v>417</v>
      </c>
      <c r="Q127" s="38" t="s">
        <v>11</v>
      </c>
    </row>
    <row r="128" spans="1:17" ht="75" customHeight="1" x14ac:dyDescent="0.3">
      <c r="A128" s="116" t="s">
        <v>257</v>
      </c>
      <c r="B128" s="35" t="s">
        <v>710</v>
      </c>
      <c r="C128" s="35" t="s">
        <v>61</v>
      </c>
      <c r="D128" s="29" t="s">
        <v>258</v>
      </c>
      <c r="E128" s="53"/>
      <c r="F128" s="53"/>
      <c r="G128" s="53"/>
      <c r="H128" s="81"/>
      <c r="I128" s="81"/>
      <c r="J128" s="35"/>
      <c r="K128" s="36"/>
      <c r="L128" s="36"/>
      <c r="M128" s="35"/>
      <c r="N128" s="38"/>
      <c r="O128" s="38"/>
      <c r="P128" s="38" t="s">
        <v>417</v>
      </c>
      <c r="Q128" s="38" t="s">
        <v>11</v>
      </c>
    </row>
    <row r="129" spans="1:17" ht="75" customHeight="1" x14ac:dyDescent="0.3">
      <c r="A129" s="111" t="s">
        <v>259</v>
      </c>
      <c r="B129" s="35" t="s">
        <v>712</v>
      </c>
      <c r="C129" s="35" t="s">
        <v>61</v>
      </c>
      <c r="D129" s="29" t="s">
        <v>260</v>
      </c>
      <c r="E129" s="53"/>
      <c r="F129" s="53"/>
      <c r="G129" s="53"/>
      <c r="H129" s="81"/>
      <c r="I129" s="81"/>
      <c r="J129" s="35"/>
      <c r="K129" s="36"/>
      <c r="L129" s="36"/>
      <c r="M129" s="35"/>
      <c r="N129" s="38"/>
      <c r="O129" s="38"/>
      <c r="P129" s="38" t="s">
        <v>417</v>
      </c>
      <c r="Q129" s="38" t="s">
        <v>11</v>
      </c>
    </row>
    <row r="130" spans="1:17" ht="75" customHeight="1" x14ac:dyDescent="0.3">
      <c r="A130" s="116" t="s">
        <v>261</v>
      </c>
      <c r="B130" s="35" t="s">
        <v>714</v>
      </c>
      <c r="C130" s="35" t="s">
        <v>61</v>
      </c>
      <c r="D130" s="29" t="s">
        <v>262</v>
      </c>
      <c r="E130" s="53"/>
      <c r="F130" s="53"/>
      <c r="G130" s="53"/>
      <c r="H130" s="81"/>
      <c r="I130" s="81"/>
      <c r="J130" s="35"/>
      <c r="K130" s="36"/>
      <c r="L130" s="36"/>
      <c r="M130" s="35"/>
      <c r="N130" s="38"/>
      <c r="O130" s="38"/>
      <c r="P130" s="38" t="s">
        <v>417</v>
      </c>
      <c r="Q130" s="38" t="s">
        <v>11</v>
      </c>
    </row>
    <row r="131" spans="1:17" ht="75" customHeight="1" x14ac:dyDescent="0.3">
      <c r="A131" s="116" t="s">
        <v>263</v>
      </c>
      <c r="B131" s="35" t="s">
        <v>716</v>
      </c>
      <c r="C131" s="35" t="s">
        <v>61</v>
      </c>
      <c r="D131" s="29" t="s">
        <v>264</v>
      </c>
      <c r="E131" s="53"/>
      <c r="F131" s="53"/>
      <c r="G131" s="53"/>
      <c r="H131" s="81"/>
      <c r="I131" s="81"/>
      <c r="J131" s="35"/>
      <c r="K131" s="36"/>
      <c r="L131" s="36"/>
      <c r="M131" s="35"/>
      <c r="N131" s="38"/>
      <c r="O131" s="38"/>
      <c r="P131" s="38" t="s">
        <v>417</v>
      </c>
      <c r="Q131" s="38" t="s">
        <v>11</v>
      </c>
    </row>
    <row r="132" spans="1:17" ht="75" customHeight="1" x14ac:dyDescent="0.3">
      <c r="A132" s="116" t="s">
        <v>265</v>
      </c>
      <c r="B132" s="35" t="s">
        <v>718</v>
      </c>
      <c r="C132" s="35" t="s">
        <v>61</v>
      </c>
      <c r="D132" s="29" t="s">
        <v>266</v>
      </c>
      <c r="E132" s="53"/>
      <c r="F132" s="53"/>
      <c r="G132" s="53"/>
      <c r="H132" s="81"/>
      <c r="I132" s="81"/>
      <c r="J132" s="35"/>
      <c r="K132" s="36"/>
      <c r="L132" s="36"/>
      <c r="M132" s="35"/>
      <c r="N132" s="38"/>
      <c r="O132" s="38"/>
      <c r="P132" s="38" t="s">
        <v>417</v>
      </c>
      <c r="Q132" s="38" t="s">
        <v>11</v>
      </c>
    </row>
    <row r="133" spans="1:17" ht="75" customHeight="1" x14ac:dyDescent="0.3">
      <c r="A133" s="111" t="s">
        <v>267</v>
      </c>
      <c r="B133" s="35" t="s">
        <v>720</v>
      </c>
      <c r="C133" s="35" t="s">
        <v>61</v>
      </c>
      <c r="D133" s="29" t="s">
        <v>268</v>
      </c>
      <c r="E133" s="53"/>
      <c r="F133" s="53"/>
      <c r="G133" s="53"/>
      <c r="H133" s="81"/>
      <c r="I133" s="81"/>
      <c r="J133" s="35"/>
      <c r="K133" s="36"/>
      <c r="L133" s="36"/>
      <c r="M133" s="35"/>
      <c r="N133" s="38"/>
      <c r="O133" s="38"/>
      <c r="P133" s="38" t="s">
        <v>417</v>
      </c>
      <c r="Q133" s="38" t="s">
        <v>11</v>
      </c>
    </row>
    <row r="134" spans="1:17" ht="75" customHeight="1" x14ac:dyDescent="0.3">
      <c r="A134" s="116" t="s">
        <v>269</v>
      </c>
      <c r="B134" s="35" t="s">
        <v>722</v>
      </c>
      <c r="C134" s="35" t="s">
        <v>61</v>
      </c>
      <c r="D134" s="29" t="s">
        <v>270</v>
      </c>
      <c r="E134" s="53"/>
      <c r="F134" s="53"/>
      <c r="G134" s="53"/>
      <c r="H134" s="81"/>
      <c r="I134" s="81"/>
      <c r="J134" s="35"/>
      <c r="K134" s="36"/>
      <c r="L134" s="36"/>
      <c r="M134" s="35"/>
      <c r="N134" s="38"/>
      <c r="O134" s="38"/>
      <c r="P134" s="38" t="s">
        <v>417</v>
      </c>
      <c r="Q134" s="38" t="s">
        <v>11</v>
      </c>
    </row>
    <row r="135" spans="1:17" ht="75" customHeight="1" x14ac:dyDescent="0.3">
      <c r="A135" s="116" t="s">
        <v>271</v>
      </c>
      <c r="B135" s="35" t="s">
        <v>737</v>
      </c>
      <c r="C135" s="35" t="s">
        <v>61</v>
      </c>
      <c r="D135" s="29" t="s">
        <v>272</v>
      </c>
      <c r="E135" s="53"/>
      <c r="F135" s="53"/>
      <c r="G135" s="53"/>
      <c r="H135" s="81"/>
      <c r="I135" s="81"/>
      <c r="J135" s="35"/>
      <c r="K135" s="36"/>
      <c r="L135" s="36"/>
      <c r="M135" s="35"/>
      <c r="N135" s="38"/>
      <c r="O135" s="38"/>
      <c r="P135" s="38" t="s">
        <v>417</v>
      </c>
      <c r="Q135" s="38" t="s">
        <v>11</v>
      </c>
    </row>
    <row r="136" spans="1:17" ht="75" customHeight="1" x14ac:dyDescent="0.3">
      <c r="A136" s="111" t="s">
        <v>273</v>
      </c>
      <c r="B136" s="35" t="s">
        <v>738</v>
      </c>
      <c r="C136" s="35" t="s">
        <v>61</v>
      </c>
      <c r="D136" s="29" t="s">
        <v>274</v>
      </c>
      <c r="E136" s="53"/>
      <c r="F136" s="53"/>
      <c r="G136" s="53"/>
      <c r="H136" s="81"/>
      <c r="I136" s="81"/>
      <c r="J136" s="35"/>
      <c r="K136" s="36"/>
      <c r="L136" s="36"/>
      <c r="M136" s="35"/>
      <c r="N136" s="38"/>
      <c r="O136" s="38"/>
      <c r="P136" s="38" t="s">
        <v>417</v>
      </c>
      <c r="Q136" s="38" t="s">
        <v>11</v>
      </c>
    </row>
    <row r="137" spans="1:17" ht="75" customHeight="1" x14ac:dyDescent="0.3">
      <c r="A137" s="116" t="s">
        <v>275</v>
      </c>
      <c r="B137" s="35" t="s">
        <v>739</v>
      </c>
      <c r="C137" s="35" t="s">
        <v>61</v>
      </c>
      <c r="D137" s="29" t="s">
        <v>672</v>
      </c>
      <c r="E137" s="53"/>
      <c r="F137" s="53"/>
      <c r="G137" s="53"/>
      <c r="H137" s="81"/>
      <c r="I137" s="81"/>
      <c r="J137" s="35"/>
      <c r="K137" s="36"/>
      <c r="L137" s="36">
        <v>45747</v>
      </c>
      <c r="M137" s="35" t="s">
        <v>28</v>
      </c>
      <c r="N137" s="38" t="s">
        <v>88</v>
      </c>
      <c r="O137" s="38" t="s">
        <v>674</v>
      </c>
      <c r="P137" s="38" t="s">
        <v>417</v>
      </c>
      <c r="Q137" s="38" t="s">
        <v>11</v>
      </c>
    </row>
    <row r="138" spans="1:17" s="86" customFormat="1" ht="75" customHeight="1" x14ac:dyDescent="0.3">
      <c r="A138" s="116" t="s">
        <v>676</v>
      </c>
      <c r="B138" s="35" t="s">
        <v>740</v>
      </c>
      <c r="C138" s="35" t="s">
        <v>61</v>
      </c>
      <c r="D138" s="29" t="s">
        <v>673</v>
      </c>
      <c r="E138" s="53"/>
      <c r="F138" s="53"/>
      <c r="G138" s="53"/>
      <c r="H138" s="81"/>
      <c r="I138" s="81"/>
      <c r="J138" s="35"/>
      <c r="K138" s="36"/>
      <c r="L138" s="36">
        <v>45747</v>
      </c>
      <c r="M138" s="35" t="s">
        <v>28</v>
      </c>
      <c r="N138" s="38" t="s">
        <v>88</v>
      </c>
      <c r="O138" s="38" t="s">
        <v>674</v>
      </c>
      <c r="P138" s="38" t="s">
        <v>417</v>
      </c>
      <c r="Q138" s="38" t="s">
        <v>11</v>
      </c>
    </row>
    <row r="139" spans="1:17" ht="75" customHeight="1" x14ac:dyDescent="0.3">
      <c r="A139" s="116" t="s">
        <v>276</v>
      </c>
      <c r="B139" s="35" t="s">
        <v>741</v>
      </c>
      <c r="C139" s="35" t="s">
        <v>61</v>
      </c>
      <c r="D139" s="29" t="s">
        <v>277</v>
      </c>
      <c r="E139" s="53"/>
      <c r="F139" s="53"/>
      <c r="G139" s="53"/>
      <c r="H139" s="81"/>
      <c r="I139" s="81"/>
      <c r="J139" s="35"/>
      <c r="K139" s="36"/>
      <c r="L139" s="36"/>
      <c r="M139" s="35"/>
      <c r="N139" s="38"/>
      <c r="O139" s="38"/>
      <c r="P139" s="38" t="s">
        <v>417</v>
      </c>
      <c r="Q139" s="38" t="s">
        <v>11</v>
      </c>
    </row>
    <row r="140" spans="1:17" ht="75" customHeight="1" x14ac:dyDescent="0.3">
      <c r="A140" s="111" t="s">
        <v>278</v>
      </c>
      <c r="B140" s="35" t="s">
        <v>742</v>
      </c>
      <c r="C140" s="35" t="s">
        <v>61</v>
      </c>
      <c r="D140" s="29" t="s">
        <v>279</v>
      </c>
      <c r="E140" s="53"/>
      <c r="F140" s="53"/>
      <c r="G140" s="53"/>
      <c r="H140" s="81"/>
      <c r="I140" s="81"/>
      <c r="J140" s="35"/>
      <c r="K140" s="36"/>
      <c r="L140" s="36"/>
      <c r="M140" s="35"/>
      <c r="N140" s="38"/>
      <c r="O140" s="38"/>
      <c r="P140" s="38" t="s">
        <v>417</v>
      </c>
      <c r="Q140" s="38" t="s">
        <v>11</v>
      </c>
    </row>
    <row r="141" spans="1:17" ht="75" customHeight="1" x14ac:dyDescent="0.3">
      <c r="A141" s="116" t="s">
        <v>280</v>
      </c>
      <c r="B141" s="35" t="s">
        <v>743</v>
      </c>
      <c r="C141" s="35" t="s">
        <v>61</v>
      </c>
      <c r="D141" s="29" t="s">
        <v>281</v>
      </c>
      <c r="E141" s="53"/>
      <c r="F141" s="53"/>
      <c r="G141" s="53"/>
      <c r="H141" s="81"/>
      <c r="I141" s="81"/>
      <c r="J141" s="35"/>
      <c r="K141" s="36"/>
      <c r="L141" s="36"/>
      <c r="M141" s="35"/>
      <c r="N141" s="38"/>
      <c r="O141" s="38"/>
      <c r="P141" s="38" t="s">
        <v>417</v>
      </c>
      <c r="Q141" s="38" t="s">
        <v>11</v>
      </c>
    </row>
    <row r="142" spans="1:17" ht="75" customHeight="1" x14ac:dyDescent="0.3">
      <c r="A142" s="111" t="s">
        <v>282</v>
      </c>
      <c r="B142" s="35" t="s">
        <v>744</v>
      </c>
      <c r="C142" s="35" t="s">
        <v>61</v>
      </c>
      <c r="D142" s="29" t="s">
        <v>675</v>
      </c>
      <c r="E142" s="53"/>
      <c r="F142" s="53"/>
      <c r="G142" s="53"/>
      <c r="H142" s="81"/>
      <c r="I142" s="81"/>
      <c r="J142" s="35"/>
      <c r="K142" s="36"/>
      <c r="L142" s="36"/>
      <c r="M142" s="35"/>
      <c r="N142" s="38"/>
      <c r="O142" s="38"/>
      <c r="P142" s="38" t="s">
        <v>417</v>
      </c>
      <c r="Q142" s="38" t="s">
        <v>11</v>
      </c>
    </row>
    <row r="143" spans="1:17" ht="75" customHeight="1" x14ac:dyDescent="0.3">
      <c r="A143" s="116" t="s">
        <v>283</v>
      </c>
      <c r="B143" s="35" t="s">
        <v>745</v>
      </c>
      <c r="C143" s="35" t="s">
        <v>61</v>
      </c>
      <c r="D143" s="29" t="s">
        <v>284</v>
      </c>
      <c r="E143" s="53"/>
      <c r="F143" s="53"/>
      <c r="G143" s="53"/>
      <c r="H143" s="81"/>
      <c r="I143" s="81"/>
      <c r="J143" s="35"/>
      <c r="K143" s="36"/>
      <c r="L143" s="36"/>
      <c r="M143" s="35"/>
      <c r="N143" s="38"/>
      <c r="O143" s="38"/>
      <c r="P143" s="38" t="s">
        <v>417</v>
      </c>
      <c r="Q143" s="38" t="s">
        <v>11</v>
      </c>
    </row>
    <row r="144" spans="1:17" ht="75" customHeight="1" x14ac:dyDescent="0.3">
      <c r="A144" s="111" t="s">
        <v>285</v>
      </c>
      <c r="B144" s="35" t="s">
        <v>746</v>
      </c>
      <c r="C144" s="35" t="s">
        <v>61</v>
      </c>
      <c r="D144" s="29" t="s">
        <v>614</v>
      </c>
      <c r="E144" s="53"/>
      <c r="F144" s="53"/>
      <c r="G144" s="53"/>
      <c r="H144" s="81"/>
      <c r="I144" s="81"/>
      <c r="J144" s="35"/>
      <c r="K144" s="36"/>
      <c r="L144" s="36"/>
      <c r="M144" s="35"/>
      <c r="N144" s="38"/>
      <c r="O144" s="38"/>
      <c r="P144" s="38" t="s">
        <v>417</v>
      </c>
      <c r="Q144" s="38" t="s">
        <v>11</v>
      </c>
    </row>
    <row r="145" spans="1:17" ht="75" customHeight="1" x14ac:dyDescent="0.3">
      <c r="A145" s="111" t="s">
        <v>286</v>
      </c>
      <c r="B145" s="35" t="s">
        <v>747</v>
      </c>
      <c r="C145" s="35" t="s">
        <v>61</v>
      </c>
      <c r="D145" s="29" t="s">
        <v>287</v>
      </c>
      <c r="E145" s="53"/>
      <c r="F145" s="53"/>
      <c r="G145" s="53"/>
      <c r="H145" s="81"/>
      <c r="I145" s="81"/>
      <c r="J145" s="35"/>
      <c r="K145" s="36"/>
      <c r="L145" s="36"/>
      <c r="M145" s="35"/>
      <c r="N145" s="38"/>
      <c r="O145" s="38"/>
      <c r="P145" s="38" t="s">
        <v>417</v>
      </c>
      <c r="Q145" s="38" t="s">
        <v>11</v>
      </c>
    </row>
    <row r="146" spans="1:17" ht="75" customHeight="1" x14ac:dyDescent="0.3">
      <c r="A146" s="111" t="s">
        <v>288</v>
      </c>
      <c r="B146" s="35" t="s">
        <v>748</v>
      </c>
      <c r="C146" s="35" t="s">
        <v>61</v>
      </c>
      <c r="D146" s="29" t="s">
        <v>289</v>
      </c>
      <c r="E146" s="53"/>
      <c r="F146" s="53"/>
      <c r="G146" s="53"/>
      <c r="H146" s="81"/>
      <c r="I146" s="81"/>
      <c r="J146" s="35"/>
      <c r="K146" s="36"/>
      <c r="L146" s="36"/>
      <c r="M146" s="35"/>
      <c r="N146" s="38"/>
      <c r="O146" s="38"/>
      <c r="P146" s="38" t="s">
        <v>417</v>
      </c>
      <c r="Q146" s="38" t="s">
        <v>11</v>
      </c>
    </row>
    <row r="147" spans="1:17" ht="75" customHeight="1" x14ac:dyDescent="0.3">
      <c r="A147" s="112" t="s">
        <v>290</v>
      </c>
      <c r="B147" s="35" t="s">
        <v>749</v>
      </c>
      <c r="C147" s="35" t="s">
        <v>61</v>
      </c>
      <c r="D147" s="54" t="s">
        <v>291</v>
      </c>
      <c r="E147" s="53"/>
      <c r="F147" s="53"/>
      <c r="G147" s="53"/>
      <c r="H147" s="81"/>
      <c r="I147" s="81"/>
      <c r="J147" s="35"/>
      <c r="K147" s="36"/>
      <c r="L147" s="36"/>
      <c r="M147" s="35"/>
      <c r="N147" s="38"/>
      <c r="O147" s="38"/>
      <c r="P147" s="38" t="s">
        <v>417</v>
      </c>
      <c r="Q147" s="38" t="s">
        <v>11</v>
      </c>
    </row>
    <row r="148" spans="1:17" s="86" customFormat="1" ht="75" customHeight="1" x14ac:dyDescent="0.3">
      <c r="A148" s="112"/>
      <c r="B148" s="35" t="s">
        <v>867</v>
      </c>
      <c r="C148" s="35" t="s">
        <v>61</v>
      </c>
      <c r="D148" s="54" t="s">
        <v>866</v>
      </c>
      <c r="E148" s="53"/>
      <c r="F148" s="53"/>
      <c r="G148" s="53"/>
      <c r="H148" s="81"/>
      <c r="I148" s="81"/>
      <c r="J148" s="35"/>
      <c r="K148" s="36"/>
      <c r="L148" s="36"/>
      <c r="M148" s="35"/>
      <c r="N148" s="38"/>
      <c r="O148" s="38"/>
      <c r="P148" s="38" t="s">
        <v>417</v>
      </c>
      <c r="Q148" s="38" t="s">
        <v>11</v>
      </c>
    </row>
    <row r="149" spans="1:17" s="86" customFormat="1" ht="75" customHeight="1" x14ac:dyDescent="0.3">
      <c r="A149" s="112"/>
      <c r="B149" s="35" t="s">
        <v>875</v>
      </c>
      <c r="C149" s="35" t="s">
        <v>61</v>
      </c>
      <c r="D149" s="54" t="s">
        <v>874</v>
      </c>
      <c r="E149" s="53"/>
      <c r="F149" s="53"/>
      <c r="G149" s="53"/>
      <c r="H149" s="81"/>
      <c r="I149" s="81"/>
      <c r="J149" s="35"/>
      <c r="K149" s="36"/>
      <c r="L149" s="36"/>
      <c r="M149" s="35"/>
      <c r="N149" s="38"/>
      <c r="O149" s="38"/>
      <c r="P149" s="38" t="s">
        <v>417</v>
      </c>
      <c r="Q149" s="38" t="s">
        <v>11</v>
      </c>
    </row>
    <row r="150" spans="1:17" s="86" customFormat="1" ht="75" customHeight="1" x14ac:dyDescent="0.3">
      <c r="A150" s="112"/>
      <c r="B150" s="35" t="s">
        <v>879</v>
      </c>
      <c r="C150" s="35" t="s">
        <v>61</v>
      </c>
      <c r="D150" s="54" t="s">
        <v>878</v>
      </c>
      <c r="E150" s="53"/>
      <c r="F150" s="53"/>
      <c r="G150" s="53"/>
      <c r="H150" s="81"/>
      <c r="I150" s="81"/>
      <c r="J150" s="35"/>
      <c r="K150" s="36"/>
      <c r="L150" s="36"/>
      <c r="M150" s="35"/>
      <c r="N150" s="38"/>
      <c r="O150" s="38"/>
      <c r="P150" s="38" t="s">
        <v>417</v>
      </c>
      <c r="Q150" s="38" t="s">
        <v>11</v>
      </c>
    </row>
    <row r="151" spans="1:17" s="86" customFormat="1" ht="75" customHeight="1" x14ac:dyDescent="0.3">
      <c r="A151" s="112"/>
      <c r="B151" s="35" t="s">
        <v>880</v>
      </c>
      <c r="C151" s="35" t="s">
        <v>61</v>
      </c>
      <c r="D151" s="54" t="s">
        <v>881</v>
      </c>
      <c r="E151" s="53"/>
      <c r="F151" s="53"/>
      <c r="G151" s="53"/>
      <c r="H151" s="81"/>
      <c r="I151" s="81"/>
      <c r="J151" s="35"/>
      <c r="K151" s="36"/>
      <c r="L151" s="36"/>
      <c r="M151" s="35"/>
      <c r="N151" s="38"/>
      <c r="O151" s="38"/>
      <c r="P151" s="38" t="s">
        <v>417</v>
      </c>
      <c r="Q151" s="38" t="s">
        <v>11</v>
      </c>
    </row>
    <row r="152" spans="1:17" s="86" customFormat="1" ht="75" customHeight="1" x14ac:dyDescent="0.3">
      <c r="A152" s="112"/>
      <c r="B152" s="35" t="s">
        <v>888</v>
      </c>
      <c r="C152" s="35" t="s">
        <v>61</v>
      </c>
      <c r="D152" s="50" t="s">
        <v>889</v>
      </c>
      <c r="E152" s="27" t="s">
        <v>890</v>
      </c>
      <c r="F152" s="170">
        <v>290</v>
      </c>
      <c r="G152" s="27" t="s">
        <v>891</v>
      </c>
      <c r="H152" s="171">
        <v>3915</v>
      </c>
      <c r="I152" s="81"/>
      <c r="J152" s="35" t="s">
        <v>26</v>
      </c>
      <c r="K152" s="36">
        <v>45838</v>
      </c>
      <c r="L152" s="36">
        <v>45900</v>
      </c>
      <c r="M152" s="35"/>
      <c r="N152" s="38"/>
      <c r="O152" s="38"/>
      <c r="P152" s="38" t="s">
        <v>417</v>
      </c>
      <c r="Q152" s="38" t="s">
        <v>11</v>
      </c>
    </row>
    <row r="153" spans="1:17" s="68" customFormat="1" ht="80.400000000000006" customHeight="1" x14ac:dyDescent="0.25">
      <c r="A153" s="115">
        <v>7</v>
      </c>
      <c r="B153" s="35">
        <v>123</v>
      </c>
      <c r="C153" s="35" t="s">
        <v>61</v>
      </c>
      <c r="D153" s="29" t="s">
        <v>568</v>
      </c>
      <c r="E153" s="29" t="s">
        <v>536</v>
      </c>
      <c r="F153" s="37">
        <v>1</v>
      </c>
      <c r="G153" s="37" t="s">
        <v>16</v>
      </c>
      <c r="H153" s="66">
        <f>50000+230165.08</f>
        <v>280165.07999999996</v>
      </c>
      <c r="I153" s="67">
        <v>50000</v>
      </c>
      <c r="J153" s="35" t="s">
        <v>19</v>
      </c>
      <c r="K153" s="36">
        <v>45688</v>
      </c>
      <c r="L153" s="36">
        <v>45838</v>
      </c>
      <c r="M153" s="35"/>
      <c r="N153" s="35"/>
      <c r="O153" s="35"/>
      <c r="P153" s="35" t="s">
        <v>417</v>
      </c>
      <c r="Q153" s="35" t="s">
        <v>11</v>
      </c>
    </row>
    <row r="154" spans="1:17" s="32" customFormat="1" ht="95.4" customHeight="1" x14ac:dyDescent="0.3">
      <c r="A154" s="115" t="s">
        <v>292</v>
      </c>
      <c r="B154" s="35" t="s">
        <v>750</v>
      </c>
      <c r="C154" s="35" t="s">
        <v>61</v>
      </c>
      <c r="D154" s="165" t="s">
        <v>861</v>
      </c>
      <c r="E154" s="138"/>
      <c r="F154" s="65"/>
      <c r="G154" s="65"/>
      <c r="H154" s="69"/>
      <c r="I154" s="69"/>
      <c r="J154" s="35"/>
      <c r="K154" s="36"/>
      <c r="L154" s="36"/>
      <c r="M154" s="35"/>
      <c r="N154" s="35"/>
      <c r="O154" s="35"/>
      <c r="P154" s="35" t="s">
        <v>417</v>
      </c>
      <c r="Q154" s="35" t="s">
        <v>11</v>
      </c>
    </row>
    <row r="155" spans="1:17" s="32" customFormat="1" ht="82.8" customHeight="1" x14ac:dyDescent="0.3">
      <c r="A155" s="115" t="s">
        <v>293</v>
      </c>
      <c r="B155" s="35" t="s">
        <v>751</v>
      </c>
      <c r="C155" s="35" t="s">
        <v>61</v>
      </c>
      <c r="D155" s="61" t="s">
        <v>823</v>
      </c>
      <c r="E155" s="65"/>
      <c r="F155" s="65"/>
      <c r="G155" s="65"/>
      <c r="H155" s="69"/>
      <c r="I155" s="69"/>
      <c r="J155" s="35"/>
      <c r="K155" s="36"/>
      <c r="L155" s="36"/>
      <c r="M155" s="35"/>
      <c r="N155" s="35"/>
      <c r="O155" s="35"/>
      <c r="P155" s="35" t="s">
        <v>417</v>
      </c>
      <c r="Q155" s="35" t="s">
        <v>11</v>
      </c>
    </row>
    <row r="156" spans="1:17" s="32" customFormat="1" ht="64.2" customHeight="1" x14ac:dyDescent="0.3">
      <c r="A156" s="115" t="s">
        <v>294</v>
      </c>
      <c r="B156" s="35" t="s">
        <v>752</v>
      </c>
      <c r="C156" s="35" t="s">
        <v>61</v>
      </c>
      <c r="D156" s="61" t="s">
        <v>824</v>
      </c>
      <c r="E156" s="65"/>
      <c r="F156" s="65"/>
      <c r="G156" s="65"/>
      <c r="H156" s="69"/>
      <c r="I156" s="69"/>
      <c r="J156" s="35"/>
      <c r="K156" s="36"/>
      <c r="L156" s="36"/>
      <c r="M156" s="35"/>
      <c r="N156" s="35"/>
      <c r="O156" s="35"/>
      <c r="P156" s="35" t="s">
        <v>417</v>
      </c>
      <c r="Q156" s="35" t="s">
        <v>11</v>
      </c>
    </row>
    <row r="157" spans="1:17" s="32" customFormat="1" ht="73.2" customHeight="1" x14ac:dyDescent="0.3">
      <c r="A157" s="115" t="s">
        <v>295</v>
      </c>
      <c r="B157" s="35" t="s">
        <v>753</v>
      </c>
      <c r="C157" s="35" t="s">
        <v>61</v>
      </c>
      <c r="D157" s="61" t="s">
        <v>825</v>
      </c>
      <c r="E157" s="65"/>
      <c r="F157" s="65"/>
      <c r="G157" s="65"/>
      <c r="H157" s="69"/>
      <c r="I157" s="69"/>
      <c r="J157" s="35"/>
      <c r="K157" s="36"/>
      <c r="L157" s="36"/>
      <c r="M157" s="35"/>
      <c r="N157" s="35"/>
      <c r="O157" s="35"/>
      <c r="P157" s="35" t="s">
        <v>417</v>
      </c>
      <c r="Q157" s="35" t="s">
        <v>11</v>
      </c>
    </row>
    <row r="158" spans="1:17" s="32" customFormat="1" ht="75" customHeight="1" x14ac:dyDescent="0.3">
      <c r="A158" s="115" t="s">
        <v>296</v>
      </c>
      <c r="B158" s="35" t="s">
        <v>754</v>
      </c>
      <c r="C158" s="35" t="s">
        <v>61</v>
      </c>
      <c r="D158" s="61" t="s">
        <v>826</v>
      </c>
      <c r="E158" s="65"/>
      <c r="F158" s="65"/>
      <c r="G158" s="65"/>
      <c r="H158" s="69"/>
      <c r="I158" s="69"/>
      <c r="J158" s="35"/>
      <c r="K158" s="36"/>
      <c r="L158" s="36"/>
      <c r="M158" s="35"/>
      <c r="N158" s="35"/>
      <c r="O158" s="35"/>
      <c r="P158" s="35" t="s">
        <v>417</v>
      </c>
      <c r="Q158" s="35" t="s">
        <v>11</v>
      </c>
    </row>
    <row r="159" spans="1:17" s="32" customFormat="1" ht="85.2" customHeight="1" x14ac:dyDescent="0.3">
      <c r="A159" s="115" t="s">
        <v>297</v>
      </c>
      <c r="B159" s="35" t="s">
        <v>755</v>
      </c>
      <c r="C159" s="35" t="s">
        <v>61</v>
      </c>
      <c r="D159" s="61" t="s">
        <v>827</v>
      </c>
      <c r="E159" s="65"/>
      <c r="F159" s="65"/>
      <c r="G159" s="65"/>
      <c r="H159" s="69"/>
      <c r="I159" s="69"/>
      <c r="J159" s="35"/>
      <c r="K159" s="36"/>
      <c r="L159" s="36"/>
      <c r="M159" s="35"/>
      <c r="N159" s="35"/>
      <c r="O159" s="35"/>
      <c r="P159" s="35" t="s">
        <v>417</v>
      </c>
      <c r="Q159" s="35" t="s">
        <v>11</v>
      </c>
    </row>
    <row r="160" spans="1:17" s="32" customFormat="1" ht="75" customHeight="1" x14ac:dyDescent="0.3">
      <c r="A160" s="115" t="s">
        <v>298</v>
      </c>
      <c r="B160" s="35" t="s">
        <v>756</v>
      </c>
      <c r="C160" s="35" t="s">
        <v>61</v>
      </c>
      <c r="D160" s="61" t="s">
        <v>828</v>
      </c>
      <c r="E160" s="65"/>
      <c r="F160" s="65"/>
      <c r="G160" s="65"/>
      <c r="H160" s="69"/>
      <c r="I160" s="69"/>
      <c r="J160" s="35"/>
      <c r="K160" s="36"/>
      <c r="L160" s="36"/>
      <c r="M160" s="35"/>
      <c r="N160" s="35"/>
      <c r="O160" s="35"/>
      <c r="P160" s="35" t="s">
        <v>417</v>
      </c>
      <c r="Q160" s="35" t="s">
        <v>11</v>
      </c>
    </row>
    <row r="161" spans="1:17" s="32" customFormat="1" ht="83.4" customHeight="1" x14ac:dyDescent="0.3">
      <c r="A161" s="115" t="s">
        <v>299</v>
      </c>
      <c r="B161" s="35" t="s">
        <v>757</v>
      </c>
      <c r="C161" s="35" t="s">
        <v>61</v>
      </c>
      <c r="D161" s="61" t="s">
        <v>829</v>
      </c>
      <c r="E161" s="65"/>
      <c r="F161" s="65"/>
      <c r="G161" s="65"/>
      <c r="H161" s="69"/>
      <c r="I161" s="69"/>
      <c r="J161" s="35"/>
      <c r="K161" s="36"/>
      <c r="L161" s="36"/>
      <c r="M161" s="35"/>
      <c r="N161" s="35"/>
      <c r="O161" s="35"/>
      <c r="P161" s="35" t="s">
        <v>417</v>
      </c>
      <c r="Q161" s="35" t="s">
        <v>11</v>
      </c>
    </row>
    <row r="162" spans="1:17" s="32" customFormat="1" ht="75" customHeight="1" x14ac:dyDescent="0.3">
      <c r="A162" s="115" t="s">
        <v>300</v>
      </c>
      <c r="B162" s="35" t="s">
        <v>758</v>
      </c>
      <c r="C162" s="35" t="s">
        <v>61</v>
      </c>
      <c r="D162" s="61" t="s">
        <v>830</v>
      </c>
      <c r="E162" s="65"/>
      <c r="F162" s="65"/>
      <c r="G162" s="65"/>
      <c r="H162" s="69"/>
      <c r="I162" s="69"/>
      <c r="J162" s="35"/>
      <c r="K162" s="36"/>
      <c r="L162" s="36"/>
      <c r="M162" s="35"/>
      <c r="N162" s="35"/>
      <c r="O162" s="35"/>
      <c r="P162" s="35" t="s">
        <v>417</v>
      </c>
      <c r="Q162" s="35" t="s">
        <v>11</v>
      </c>
    </row>
    <row r="163" spans="1:17" s="32" customFormat="1" ht="75" customHeight="1" x14ac:dyDescent="0.3">
      <c r="A163" s="115" t="s">
        <v>301</v>
      </c>
      <c r="B163" s="35" t="s">
        <v>759</v>
      </c>
      <c r="C163" s="35" t="s">
        <v>61</v>
      </c>
      <c r="D163" s="61" t="s">
        <v>831</v>
      </c>
      <c r="E163" s="65"/>
      <c r="F163" s="65"/>
      <c r="G163" s="65"/>
      <c r="H163" s="69"/>
      <c r="I163" s="69"/>
      <c r="J163" s="35"/>
      <c r="K163" s="36"/>
      <c r="L163" s="36"/>
      <c r="M163" s="35"/>
      <c r="N163" s="35"/>
      <c r="O163" s="35"/>
      <c r="P163" s="35" t="s">
        <v>417</v>
      </c>
      <c r="Q163" s="35" t="s">
        <v>11</v>
      </c>
    </row>
    <row r="164" spans="1:17" s="32" customFormat="1" ht="75" customHeight="1" x14ac:dyDescent="0.3">
      <c r="A164" s="115" t="s">
        <v>302</v>
      </c>
      <c r="B164" s="35" t="s">
        <v>760</v>
      </c>
      <c r="C164" s="35" t="s">
        <v>61</v>
      </c>
      <c r="D164" s="29" t="s">
        <v>832</v>
      </c>
      <c r="E164" s="65"/>
      <c r="F164" s="65"/>
      <c r="G164" s="65"/>
      <c r="H164" s="69"/>
      <c r="I164" s="69"/>
      <c r="J164" s="35"/>
      <c r="K164" s="36"/>
      <c r="L164" s="36"/>
      <c r="M164" s="35"/>
      <c r="N164" s="35"/>
      <c r="O164" s="35"/>
      <c r="P164" s="35" t="s">
        <v>417</v>
      </c>
      <c r="Q164" s="35" t="s">
        <v>11</v>
      </c>
    </row>
    <row r="165" spans="1:17" s="32" customFormat="1" ht="119.4" customHeight="1" x14ac:dyDescent="0.3">
      <c r="A165" s="115" t="s">
        <v>303</v>
      </c>
      <c r="B165" s="35" t="s">
        <v>761</v>
      </c>
      <c r="C165" s="35" t="s">
        <v>61</v>
      </c>
      <c r="D165" s="29" t="s">
        <v>833</v>
      </c>
      <c r="E165" s="65"/>
      <c r="F165" s="65"/>
      <c r="G165" s="65"/>
      <c r="H165" s="69"/>
      <c r="I165" s="69"/>
      <c r="J165" s="35"/>
      <c r="K165" s="36"/>
      <c r="L165" s="36"/>
      <c r="M165" s="35"/>
      <c r="N165" s="35"/>
      <c r="O165" s="35"/>
      <c r="P165" s="35" t="s">
        <v>417</v>
      </c>
      <c r="Q165" s="35" t="s">
        <v>11</v>
      </c>
    </row>
    <row r="166" spans="1:17" s="32" customFormat="1" ht="75" customHeight="1" x14ac:dyDescent="0.3">
      <c r="A166" s="115" t="s">
        <v>304</v>
      </c>
      <c r="B166" s="35" t="s">
        <v>762</v>
      </c>
      <c r="C166" s="35" t="s">
        <v>61</v>
      </c>
      <c r="D166" s="29" t="s">
        <v>834</v>
      </c>
      <c r="E166" s="65"/>
      <c r="F166" s="65"/>
      <c r="G166" s="65"/>
      <c r="H166" s="69"/>
      <c r="I166" s="69"/>
      <c r="J166" s="35"/>
      <c r="K166" s="36"/>
      <c r="L166" s="36"/>
      <c r="M166" s="35"/>
      <c r="N166" s="35"/>
      <c r="O166" s="35"/>
      <c r="P166" s="35" t="s">
        <v>417</v>
      </c>
      <c r="Q166" s="35" t="s">
        <v>11</v>
      </c>
    </row>
    <row r="167" spans="1:17" s="32" customFormat="1" ht="75" customHeight="1" x14ac:dyDescent="0.3">
      <c r="A167" s="115" t="s">
        <v>305</v>
      </c>
      <c r="B167" s="35" t="s">
        <v>763</v>
      </c>
      <c r="C167" s="35" t="s">
        <v>61</v>
      </c>
      <c r="D167" s="29" t="s">
        <v>835</v>
      </c>
      <c r="E167" s="65"/>
      <c r="F167" s="65"/>
      <c r="G167" s="65"/>
      <c r="H167" s="69"/>
      <c r="I167" s="69"/>
      <c r="J167" s="35"/>
      <c r="K167" s="36"/>
      <c r="L167" s="36"/>
      <c r="M167" s="35"/>
      <c r="N167" s="35"/>
      <c r="O167" s="35"/>
      <c r="P167" s="35" t="s">
        <v>417</v>
      </c>
      <c r="Q167" s="35" t="s">
        <v>11</v>
      </c>
    </row>
    <row r="168" spans="1:17" s="32" customFormat="1" ht="75" customHeight="1" x14ac:dyDescent="0.3">
      <c r="A168" s="115" t="s">
        <v>306</v>
      </c>
      <c r="B168" s="35" t="s">
        <v>764</v>
      </c>
      <c r="C168" s="35" t="s">
        <v>61</v>
      </c>
      <c r="D168" s="29" t="s">
        <v>836</v>
      </c>
      <c r="E168" s="65"/>
      <c r="F168" s="65"/>
      <c r="G168" s="65"/>
      <c r="H168" s="69"/>
      <c r="I168" s="69"/>
      <c r="J168" s="35"/>
      <c r="K168" s="36"/>
      <c r="L168" s="36"/>
      <c r="M168" s="35"/>
      <c r="N168" s="35"/>
      <c r="O168" s="35"/>
      <c r="P168" s="35" t="s">
        <v>417</v>
      </c>
      <c r="Q168" s="35" t="s">
        <v>11</v>
      </c>
    </row>
    <row r="169" spans="1:17" s="32" customFormat="1" ht="75" customHeight="1" x14ac:dyDescent="0.3">
      <c r="A169" s="115" t="s">
        <v>307</v>
      </c>
      <c r="B169" s="35" t="s">
        <v>765</v>
      </c>
      <c r="C169" s="35" t="s">
        <v>61</v>
      </c>
      <c r="D169" s="29" t="s">
        <v>837</v>
      </c>
      <c r="E169" s="65"/>
      <c r="F169" s="65"/>
      <c r="G169" s="65"/>
      <c r="H169" s="69"/>
      <c r="I169" s="69"/>
      <c r="J169" s="35"/>
      <c r="K169" s="36"/>
      <c r="L169" s="36"/>
      <c r="M169" s="35"/>
      <c r="N169" s="35"/>
      <c r="O169" s="35"/>
      <c r="P169" s="35" t="s">
        <v>417</v>
      </c>
      <c r="Q169" s="35" t="s">
        <v>11</v>
      </c>
    </row>
    <row r="170" spans="1:17" s="32" customFormat="1" ht="75" customHeight="1" x14ac:dyDescent="0.3">
      <c r="A170" s="115" t="s">
        <v>308</v>
      </c>
      <c r="B170" s="35" t="s">
        <v>766</v>
      </c>
      <c r="C170" s="35" t="s">
        <v>61</v>
      </c>
      <c r="D170" s="155" t="s">
        <v>862</v>
      </c>
      <c r="E170" s="29" t="s">
        <v>536</v>
      </c>
      <c r="F170" s="65"/>
      <c r="G170" s="65"/>
      <c r="H170" s="69"/>
      <c r="I170" s="69"/>
      <c r="J170" s="35" t="s">
        <v>19</v>
      </c>
      <c r="K170" s="36">
        <v>45688</v>
      </c>
      <c r="L170" s="36">
        <v>45838</v>
      </c>
      <c r="M170" s="35"/>
      <c r="N170" s="35"/>
      <c r="O170" s="35"/>
      <c r="P170" s="35" t="s">
        <v>417</v>
      </c>
      <c r="Q170" s="35" t="s">
        <v>11</v>
      </c>
    </row>
    <row r="171" spans="1:17" s="32" customFormat="1" ht="75" customHeight="1" x14ac:dyDescent="0.3">
      <c r="A171" s="115" t="s">
        <v>309</v>
      </c>
      <c r="B171" s="35" t="s">
        <v>767</v>
      </c>
      <c r="C171" s="35" t="s">
        <v>61</v>
      </c>
      <c r="D171" s="29" t="s">
        <v>887</v>
      </c>
      <c r="E171" s="65"/>
      <c r="F171" s="65"/>
      <c r="G171" s="65"/>
      <c r="H171" s="69"/>
      <c r="I171" s="69"/>
      <c r="J171" s="35"/>
      <c r="K171" s="36"/>
      <c r="L171" s="36"/>
      <c r="M171" s="35"/>
      <c r="N171" s="35"/>
      <c r="O171" s="35"/>
      <c r="P171" s="35" t="s">
        <v>417</v>
      </c>
      <c r="Q171" s="35" t="s">
        <v>11</v>
      </c>
    </row>
    <row r="172" spans="1:17" ht="176.4" customHeight="1" x14ac:dyDescent="0.3">
      <c r="A172" s="112">
        <v>1</v>
      </c>
      <c r="B172" s="35">
        <v>124</v>
      </c>
      <c r="C172" s="35" t="s">
        <v>62</v>
      </c>
      <c r="D172" s="56" t="s">
        <v>647</v>
      </c>
      <c r="E172" s="56" t="s">
        <v>414</v>
      </c>
      <c r="F172" s="39">
        <v>1</v>
      </c>
      <c r="G172" s="39" t="s">
        <v>12</v>
      </c>
      <c r="H172" s="82">
        <f>380000+25140.59</f>
        <v>405140.59</v>
      </c>
      <c r="I172" s="82">
        <v>380000</v>
      </c>
      <c r="J172" s="35" t="s">
        <v>26</v>
      </c>
      <c r="K172" s="36">
        <v>45657</v>
      </c>
      <c r="L172" s="36">
        <v>45838</v>
      </c>
      <c r="M172" s="35"/>
      <c r="N172" s="35"/>
      <c r="O172" s="35"/>
      <c r="P172" s="35" t="s">
        <v>415</v>
      </c>
      <c r="Q172" s="35" t="s">
        <v>416</v>
      </c>
    </row>
    <row r="173" spans="1:17" s="32" customFormat="1" ht="191.4" customHeight="1" x14ac:dyDescent="0.3">
      <c r="A173" s="111">
        <v>3</v>
      </c>
      <c r="B173" s="35">
        <v>125</v>
      </c>
      <c r="C173" s="35" t="s">
        <v>62</v>
      </c>
      <c r="D173" s="56" t="s">
        <v>648</v>
      </c>
      <c r="E173" s="56" t="s">
        <v>537</v>
      </c>
      <c r="F173" s="37">
        <v>66</v>
      </c>
      <c r="G173" s="37" t="s">
        <v>419</v>
      </c>
      <c r="H173" s="66">
        <v>170000</v>
      </c>
      <c r="I173" s="66">
        <v>170000</v>
      </c>
      <c r="J173" s="35" t="s">
        <v>9</v>
      </c>
      <c r="K173" s="36">
        <v>45838</v>
      </c>
      <c r="L173" s="36">
        <v>46022</v>
      </c>
      <c r="M173" s="35"/>
      <c r="N173" s="35"/>
      <c r="O173" s="35"/>
      <c r="P173" s="35" t="s">
        <v>420</v>
      </c>
      <c r="Q173" s="35" t="s">
        <v>418</v>
      </c>
    </row>
    <row r="174" spans="1:17" ht="111.6" customHeight="1" x14ac:dyDescent="0.3">
      <c r="A174" s="112">
        <v>4</v>
      </c>
      <c r="B174" s="35">
        <v>126</v>
      </c>
      <c r="C174" s="35" t="s">
        <v>62</v>
      </c>
      <c r="D174" s="76" t="s">
        <v>615</v>
      </c>
      <c r="E174" s="76" t="s">
        <v>538</v>
      </c>
      <c r="F174" s="39">
        <v>1</v>
      </c>
      <c r="G174" s="39" t="s">
        <v>12</v>
      </c>
      <c r="H174" s="82">
        <v>365000</v>
      </c>
      <c r="I174" s="82">
        <v>365000</v>
      </c>
      <c r="J174" s="35" t="s">
        <v>26</v>
      </c>
      <c r="K174" s="36">
        <v>45900</v>
      </c>
      <c r="L174" s="36">
        <v>46022</v>
      </c>
      <c r="M174" s="38"/>
      <c r="N174" s="38"/>
      <c r="O174" s="38"/>
      <c r="P174" s="38" t="s">
        <v>415</v>
      </c>
      <c r="Q174" s="38" t="s">
        <v>418</v>
      </c>
    </row>
    <row r="175" spans="1:17" ht="105.6" customHeight="1" x14ac:dyDescent="0.3">
      <c r="A175" s="112">
        <v>5</v>
      </c>
      <c r="B175" s="35">
        <v>127</v>
      </c>
      <c r="C175" s="35" t="s">
        <v>62</v>
      </c>
      <c r="D175" s="76" t="s">
        <v>616</v>
      </c>
      <c r="E175" s="76" t="s">
        <v>539</v>
      </c>
      <c r="F175" s="39">
        <v>1</v>
      </c>
      <c r="G175" s="39" t="s">
        <v>12</v>
      </c>
      <c r="H175" s="82">
        <v>315000</v>
      </c>
      <c r="I175" s="82">
        <v>315000</v>
      </c>
      <c r="J175" s="35" t="s">
        <v>26</v>
      </c>
      <c r="K175" s="36">
        <v>45900</v>
      </c>
      <c r="L175" s="36">
        <v>46022</v>
      </c>
      <c r="M175" s="38"/>
      <c r="N175" s="38"/>
      <c r="O175" s="38"/>
      <c r="P175" s="38" t="s">
        <v>421</v>
      </c>
      <c r="Q175" s="38" t="s">
        <v>422</v>
      </c>
    </row>
    <row r="176" spans="1:17" ht="90" customHeight="1" x14ac:dyDescent="0.3">
      <c r="A176" s="112">
        <v>11</v>
      </c>
      <c r="B176" s="35">
        <v>128</v>
      </c>
      <c r="C176" s="35" t="s">
        <v>62</v>
      </c>
      <c r="D176" s="76" t="s">
        <v>617</v>
      </c>
      <c r="E176" s="76" t="s">
        <v>540</v>
      </c>
      <c r="F176" s="39">
        <v>12</v>
      </c>
      <c r="G176" s="39" t="s">
        <v>25</v>
      </c>
      <c r="H176" s="82">
        <v>82297</v>
      </c>
      <c r="I176" s="82">
        <v>82297</v>
      </c>
      <c r="J176" s="35" t="s">
        <v>19</v>
      </c>
      <c r="K176" s="36">
        <v>45838</v>
      </c>
      <c r="L176" s="36">
        <v>45930</v>
      </c>
      <c r="M176" s="38"/>
      <c r="N176" s="38"/>
      <c r="O176" s="38"/>
      <c r="P176" s="38" t="s">
        <v>417</v>
      </c>
      <c r="Q176" s="38" t="s">
        <v>11</v>
      </c>
    </row>
    <row r="177" spans="1:17" ht="75" customHeight="1" x14ac:dyDescent="0.3">
      <c r="A177" s="112">
        <v>12</v>
      </c>
      <c r="B177" s="35">
        <v>129</v>
      </c>
      <c r="C177" s="35" t="s">
        <v>62</v>
      </c>
      <c r="D177" s="76" t="s">
        <v>618</v>
      </c>
      <c r="E177" s="76" t="s">
        <v>541</v>
      </c>
      <c r="F177" s="39">
        <v>12</v>
      </c>
      <c r="G177" s="39" t="s">
        <v>25</v>
      </c>
      <c r="H177" s="82">
        <v>314583</v>
      </c>
      <c r="I177" s="82">
        <v>314583</v>
      </c>
      <c r="J177" s="35" t="s">
        <v>19</v>
      </c>
      <c r="K177" s="36">
        <v>45838</v>
      </c>
      <c r="L177" s="36">
        <v>45930</v>
      </c>
      <c r="M177" s="38"/>
      <c r="N177" s="38"/>
      <c r="O177" s="38"/>
      <c r="P177" s="38" t="s">
        <v>423</v>
      </c>
      <c r="Q177" s="38" t="s">
        <v>11</v>
      </c>
    </row>
    <row r="178" spans="1:17" ht="108.6" customHeight="1" x14ac:dyDescent="0.3">
      <c r="A178" s="112">
        <v>13</v>
      </c>
      <c r="B178" s="35">
        <v>130</v>
      </c>
      <c r="C178" s="35" t="s">
        <v>62</v>
      </c>
      <c r="D178" s="76" t="s">
        <v>619</v>
      </c>
      <c r="E178" s="76" t="s">
        <v>542</v>
      </c>
      <c r="F178" s="39">
        <v>12</v>
      </c>
      <c r="G178" s="39" t="s">
        <v>25</v>
      </c>
      <c r="H178" s="82">
        <v>724657</v>
      </c>
      <c r="I178" s="82">
        <v>724687</v>
      </c>
      <c r="J178" s="35" t="s">
        <v>19</v>
      </c>
      <c r="K178" s="36">
        <v>45808</v>
      </c>
      <c r="L178" s="36">
        <v>45900</v>
      </c>
      <c r="M178" s="38"/>
      <c r="N178" s="38"/>
      <c r="O178" s="38"/>
      <c r="P178" s="38" t="s">
        <v>424</v>
      </c>
      <c r="Q178" s="38" t="s">
        <v>425</v>
      </c>
    </row>
    <row r="179" spans="1:17" ht="150" customHeight="1" x14ac:dyDescent="0.3">
      <c r="A179" s="112">
        <v>15</v>
      </c>
      <c r="B179" s="35">
        <v>131</v>
      </c>
      <c r="C179" s="35" t="s">
        <v>62</v>
      </c>
      <c r="D179" s="56" t="s">
        <v>620</v>
      </c>
      <c r="E179" s="56" t="s">
        <v>543</v>
      </c>
      <c r="F179" s="39">
        <v>12</v>
      </c>
      <c r="G179" s="39" t="s">
        <v>12</v>
      </c>
      <c r="H179" s="82">
        <v>6420</v>
      </c>
      <c r="I179" s="82">
        <v>6420</v>
      </c>
      <c r="J179" s="35" t="s">
        <v>19</v>
      </c>
      <c r="K179" s="36">
        <v>45657</v>
      </c>
      <c r="L179" s="36">
        <v>45777</v>
      </c>
      <c r="M179" s="38"/>
      <c r="N179" s="38"/>
      <c r="O179" s="38"/>
      <c r="P179" s="38" t="s">
        <v>10</v>
      </c>
      <c r="Q179" s="38" t="s">
        <v>11</v>
      </c>
    </row>
    <row r="180" spans="1:17" ht="120" customHeight="1" x14ac:dyDescent="0.3">
      <c r="A180" s="112">
        <v>16</v>
      </c>
      <c r="B180" s="35">
        <v>132</v>
      </c>
      <c r="C180" s="35" t="s">
        <v>62</v>
      </c>
      <c r="D180" s="76" t="s">
        <v>649</v>
      </c>
      <c r="E180" s="76" t="s">
        <v>544</v>
      </c>
      <c r="F180" s="39">
        <v>1</v>
      </c>
      <c r="G180" s="39" t="s">
        <v>16</v>
      </c>
      <c r="H180" s="82">
        <v>300000</v>
      </c>
      <c r="I180" s="82">
        <v>1</v>
      </c>
      <c r="J180" s="35" t="s">
        <v>19</v>
      </c>
      <c r="K180" s="36">
        <v>45657</v>
      </c>
      <c r="L180" s="36">
        <v>45838</v>
      </c>
      <c r="M180" s="38"/>
      <c r="N180" s="38"/>
      <c r="O180" s="38"/>
      <c r="P180" s="39" t="s">
        <v>426</v>
      </c>
      <c r="Q180" s="38" t="s">
        <v>416</v>
      </c>
    </row>
    <row r="181" spans="1:17" ht="255" customHeight="1" x14ac:dyDescent="0.3">
      <c r="A181" s="112">
        <v>18</v>
      </c>
      <c r="B181" s="35">
        <v>133</v>
      </c>
      <c r="C181" s="35" t="s">
        <v>62</v>
      </c>
      <c r="D181" s="76" t="s">
        <v>650</v>
      </c>
      <c r="E181" s="76" t="s">
        <v>545</v>
      </c>
      <c r="F181" s="39">
        <v>1</v>
      </c>
      <c r="G181" s="39" t="s">
        <v>16</v>
      </c>
      <c r="H181" s="82">
        <v>77800</v>
      </c>
      <c r="I181" s="82">
        <v>77788</v>
      </c>
      <c r="J181" s="35" t="s">
        <v>19</v>
      </c>
      <c r="K181" s="36">
        <v>45596</v>
      </c>
      <c r="L181" s="36">
        <v>45688</v>
      </c>
      <c r="M181" s="38"/>
      <c r="N181" s="38"/>
      <c r="O181" s="38"/>
      <c r="P181" s="35" t="s">
        <v>10</v>
      </c>
      <c r="Q181" s="38" t="s">
        <v>11</v>
      </c>
    </row>
    <row r="182" spans="1:17" ht="105" customHeight="1" x14ac:dyDescent="0.3">
      <c r="A182" s="112">
        <v>19</v>
      </c>
      <c r="B182" s="35">
        <v>134</v>
      </c>
      <c r="C182" s="35" t="s">
        <v>62</v>
      </c>
      <c r="D182" s="76" t="s">
        <v>621</v>
      </c>
      <c r="E182" s="76" t="s">
        <v>546</v>
      </c>
      <c r="F182" s="39">
        <v>12</v>
      </c>
      <c r="G182" s="39" t="s">
        <v>25</v>
      </c>
      <c r="H182" s="82">
        <v>225660</v>
      </c>
      <c r="I182" s="82">
        <v>225660</v>
      </c>
      <c r="J182" s="35" t="s">
        <v>19</v>
      </c>
      <c r="K182" s="36">
        <v>45900</v>
      </c>
      <c r="L182" s="36">
        <v>45991</v>
      </c>
      <c r="M182" s="38"/>
      <c r="N182" s="38"/>
      <c r="O182" s="38"/>
      <c r="P182" s="38" t="s">
        <v>417</v>
      </c>
      <c r="Q182" s="38" t="s">
        <v>416</v>
      </c>
    </row>
    <row r="183" spans="1:17" ht="120" customHeight="1" x14ac:dyDescent="0.3">
      <c r="A183" s="112">
        <v>20</v>
      </c>
      <c r="B183" s="35">
        <v>135</v>
      </c>
      <c r="C183" s="35" t="s">
        <v>62</v>
      </c>
      <c r="D183" s="76" t="s">
        <v>622</v>
      </c>
      <c r="E183" s="76" t="s">
        <v>547</v>
      </c>
      <c r="F183" s="39">
        <v>12</v>
      </c>
      <c r="G183" s="39" t="s">
        <v>25</v>
      </c>
      <c r="H183" s="82">
        <v>326679</v>
      </c>
      <c r="I183" s="82">
        <v>326679</v>
      </c>
      <c r="J183" s="35" t="s">
        <v>19</v>
      </c>
      <c r="K183" s="36">
        <v>45777</v>
      </c>
      <c r="L183" s="36">
        <v>46022</v>
      </c>
      <c r="M183" s="38"/>
      <c r="N183" s="38"/>
      <c r="O183" s="38"/>
      <c r="P183" s="38" t="s">
        <v>417</v>
      </c>
      <c r="Q183" s="38" t="s">
        <v>416</v>
      </c>
    </row>
    <row r="184" spans="1:17" ht="150" customHeight="1" x14ac:dyDescent="0.3">
      <c r="A184" s="111">
        <v>26</v>
      </c>
      <c r="B184" s="35">
        <v>136</v>
      </c>
      <c r="C184" s="35" t="s">
        <v>62</v>
      </c>
      <c r="D184" s="56" t="s">
        <v>623</v>
      </c>
      <c r="E184" s="56" t="s">
        <v>548</v>
      </c>
      <c r="F184" s="37">
        <v>1</v>
      </c>
      <c r="G184" s="37" t="s">
        <v>12</v>
      </c>
      <c r="H184" s="66">
        <v>1300000</v>
      </c>
      <c r="I184" s="66">
        <v>1300000</v>
      </c>
      <c r="J184" s="35" t="s">
        <v>19</v>
      </c>
      <c r="K184" s="36">
        <v>45596</v>
      </c>
      <c r="L184" s="36">
        <v>45688</v>
      </c>
      <c r="M184" s="38"/>
      <c r="N184" s="38"/>
      <c r="O184" s="38"/>
      <c r="P184" s="35" t="s">
        <v>417</v>
      </c>
      <c r="Q184" s="35" t="s">
        <v>422</v>
      </c>
    </row>
    <row r="185" spans="1:17" s="32" customFormat="1" ht="75" customHeight="1" x14ac:dyDescent="0.3">
      <c r="A185" s="111">
        <v>27</v>
      </c>
      <c r="B185" s="35">
        <v>137</v>
      </c>
      <c r="C185" s="35" t="s">
        <v>62</v>
      </c>
      <c r="D185" s="56" t="s">
        <v>624</v>
      </c>
      <c r="E185" s="56" t="s">
        <v>549</v>
      </c>
      <c r="F185" s="37">
        <v>2</v>
      </c>
      <c r="G185" s="37" t="s">
        <v>432</v>
      </c>
      <c r="H185" s="66">
        <v>100000</v>
      </c>
      <c r="I185" s="66">
        <v>100000</v>
      </c>
      <c r="J185" s="35" t="s">
        <v>19</v>
      </c>
      <c r="K185" s="36">
        <v>45657</v>
      </c>
      <c r="L185" s="36">
        <v>45747</v>
      </c>
      <c r="M185" s="35"/>
      <c r="N185" s="35"/>
      <c r="O185" s="35"/>
      <c r="P185" s="35" t="s">
        <v>417</v>
      </c>
      <c r="Q185" s="35" t="s">
        <v>383</v>
      </c>
    </row>
    <row r="186" spans="1:17" s="32" customFormat="1" ht="127.2" customHeight="1" x14ac:dyDescent="0.3">
      <c r="A186" s="111"/>
      <c r="B186" s="27" t="s">
        <v>814</v>
      </c>
      <c r="C186" s="35" t="s">
        <v>62</v>
      </c>
      <c r="D186" s="50" t="s">
        <v>817</v>
      </c>
      <c r="E186" s="28" t="s">
        <v>818</v>
      </c>
      <c r="F186" s="27">
        <v>12</v>
      </c>
      <c r="G186" s="27" t="s">
        <v>25</v>
      </c>
      <c r="H186" s="132">
        <v>0</v>
      </c>
      <c r="I186" s="133">
        <v>0</v>
      </c>
      <c r="J186" s="35" t="s">
        <v>9</v>
      </c>
      <c r="K186" s="36">
        <v>45657</v>
      </c>
      <c r="L186" s="36">
        <v>45716</v>
      </c>
      <c r="M186" s="35"/>
      <c r="N186" s="35"/>
      <c r="O186" s="35"/>
      <c r="P186" s="35"/>
      <c r="Q186" s="35"/>
    </row>
    <row r="187" spans="1:17" s="32" customFormat="1" ht="163.19999999999999" customHeight="1" x14ac:dyDescent="0.3">
      <c r="A187" s="111"/>
      <c r="B187" s="27" t="s">
        <v>815</v>
      </c>
      <c r="C187" s="35" t="s">
        <v>62</v>
      </c>
      <c r="D187" s="50" t="s">
        <v>819</v>
      </c>
      <c r="E187" s="28" t="s">
        <v>820</v>
      </c>
      <c r="F187" s="27">
        <v>12</v>
      </c>
      <c r="G187" s="27" t="s">
        <v>25</v>
      </c>
      <c r="H187" s="132">
        <v>0</v>
      </c>
      <c r="I187" s="133">
        <v>0</v>
      </c>
      <c r="J187" s="35" t="s">
        <v>9</v>
      </c>
      <c r="K187" s="36">
        <v>45657</v>
      </c>
      <c r="L187" s="36">
        <v>45716</v>
      </c>
      <c r="M187" s="35"/>
      <c r="N187" s="35"/>
      <c r="O187" s="35"/>
      <c r="P187" s="35"/>
      <c r="Q187" s="35"/>
    </row>
    <row r="188" spans="1:17" s="32" customFormat="1" ht="136.80000000000001" customHeight="1" x14ac:dyDescent="0.3">
      <c r="A188" s="111"/>
      <c r="B188" s="27" t="s">
        <v>816</v>
      </c>
      <c r="C188" s="35" t="s">
        <v>62</v>
      </c>
      <c r="D188" s="50" t="s">
        <v>821</v>
      </c>
      <c r="E188" s="28" t="s">
        <v>822</v>
      </c>
      <c r="F188" s="27">
        <v>6</v>
      </c>
      <c r="G188" s="27" t="s">
        <v>25</v>
      </c>
      <c r="H188" s="132">
        <v>0</v>
      </c>
      <c r="I188" s="133">
        <v>0</v>
      </c>
      <c r="J188" s="35" t="s">
        <v>26</v>
      </c>
      <c r="K188" s="36">
        <v>45747</v>
      </c>
      <c r="L188" s="36">
        <v>45838</v>
      </c>
      <c r="M188" s="35"/>
      <c r="N188" s="35"/>
      <c r="O188" s="35"/>
      <c r="P188" s="35"/>
      <c r="Q188" s="35"/>
    </row>
    <row r="189" spans="1:17" s="32" customFormat="1" ht="136.80000000000001" customHeight="1" x14ac:dyDescent="0.3">
      <c r="A189" s="111"/>
      <c r="B189" s="27" t="s">
        <v>868</v>
      </c>
      <c r="C189" s="35" t="s">
        <v>62</v>
      </c>
      <c r="D189" s="50" t="s">
        <v>869</v>
      </c>
      <c r="E189" s="28" t="s">
        <v>871</v>
      </c>
      <c r="F189" s="27">
        <v>1</v>
      </c>
      <c r="G189" s="27" t="s">
        <v>870</v>
      </c>
      <c r="H189" s="169">
        <f>430000+79415.35</f>
        <v>509415.35</v>
      </c>
      <c r="I189" s="132">
        <v>430000</v>
      </c>
      <c r="J189" s="35" t="s">
        <v>19</v>
      </c>
      <c r="K189" s="36">
        <v>45808</v>
      </c>
      <c r="L189" s="36">
        <v>45869</v>
      </c>
      <c r="M189" s="35"/>
      <c r="N189" s="35"/>
      <c r="O189" s="35"/>
      <c r="P189" s="29" t="s">
        <v>872</v>
      </c>
      <c r="Q189" s="35" t="s">
        <v>873</v>
      </c>
    </row>
    <row r="190" spans="1:17" s="32" customFormat="1" ht="301.2" customHeight="1" x14ac:dyDescent="0.3">
      <c r="A190" s="111">
        <v>1</v>
      </c>
      <c r="B190" s="35">
        <v>138</v>
      </c>
      <c r="C190" s="35" t="s">
        <v>63</v>
      </c>
      <c r="D190" s="56" t="s">
        <v>436</v>
      </c>
      <c r="E190" s="56" t="s">
        <v>437</v>
      </c>
      <c r="F190" s="35">
        <v>2</v>
      </c>
      <c r="G190" s="35" t="s">
        <v>438</v>
      </c>
      <c r="H190" s="57">
        <v>22000</v>
      </c>
      <c r="I190" s="57">
        <v>22000</v>
      </c>
      <c r="J190" s="35" t="s">
        <v>26</v>
      </c>
      <c r="K190" s="36">
        <v>45747</v>
      </c>
      <c r="L190" s="36">
        <v>45930</v>
      </c>
      <c r="M190" s="35"/>
      <c r="N190" s="35"/>
      <c r="O190" s="35"/>
      <c r="P190" s="35" t="s">
        <v>55</v>
      </c>
      <c r="Q190" s="35" t="s">
        <v>11</v>
      </c>
    </row>
    <row r="191" spans="1:17" s="32" customFormat="1" ht="114.6" customHeight="1" x14ac:dyDescent="0.3">
      <c r="A191" s="111">
        <v>17</v>
      </c>
      <c r="B191" s="35">
        <v>139</v>
      </c>
      <c r="C191" s="35" t="s">
        <v>63</v>
      </c>
      <c r="D191" s="56" t="s">
        <v>569</v>
      </c>
      <c r="E191" s="29" t="s">
        <v>434</v>
      </c>
      <c r="F191" s="35">
        <v>8</v>
      </c>
      <c r="G191" s="35" t="s">
        <v>435</v>
      </c>
      <c r="H191" s="67">
        <v>80000</v>
      </c>
      <c r="I191" s="57">
        <v>80000</v>
      </c>
      <c r="J191" s="35" t="s">
        <v>19</v>
      </c>
      <c r="K191" s="36">
        <v>45747</v>
      </c>
      <c r="L191" s="36">
        <v>45930</v>
      </c>
      <c r="M191" s="35"/>
      <c r="N191" s="35"/>
      <c r="O191" s="35"/>
      <c r="P191" s="35" t="s">
        <v>515</v>
      </c>
      <c r="Q191" s="35" t="s">
        <v>11</v>
      </c>
    </row>
    <row r="192" spans="1:17" s="32" customFormat="1" ht="134.4" customHeight="1" x14ac:dyDescent="0.3">
      <c r="A192" s="111">
        <v>3</v>
      </c>
      <c r="B192" s="35">
        <v>140</v>
      </c>
      <c r="C192" s="35" t="s">
        <v>63</v>
      </c>
      <c r="D192" s="56" t="s">
        <v>625</v>
      </c>
      <c r="E192" s="56" t="s">
        <v>439</v>
      </c>
      <c r="F192" s="35">
        <f>2471+972</f>
        <v>3443</v>
      </c>
      <c r="G192" s="35" t="s">
        <v>440</v>
      </c>
      <c r="H192" s="83">
        <f>158638+250046.1</f>
        <v>408684.1</v>
      </c>
      <c r="I192" s="57">
        <v>224370</v>
      </c>
      <c r="J192" s="35" t="s">
        <v>19</v>
      </c>
      <c r="K192" s="36">
        <v>45688</v>
      </c>
      <c r="L192" s="36">
        <v>45838</v>
      </c>
      <c r="M192" s="35"/>
      <c r="N192" s="35"/>
      <c r="O192" s="35"/>
      <c r="P192" s="35" t="s">
        <v>452</v>
      </c>
      <c r="Q192" s="35" t="s">
        <v>11</v>
      </c>
    </row>
    <row r="193" spans="1:17" ht="182.4" customHeight="1" x14ac:dyDescent="0.3">
      <c r="A193" s="112">
        <v>6</v>
      </c>
      <c r="B193" s="35">
        <v>142</v>
      </c>
      <c r="C193" s="35" t="s">
        <v>63</v>
      </c>
      <c r="D193" s="76" t="s">
        <v>441</v>
      </c>
      <c r="E193" s="76" t="s">
        <v>442</v>
      </c>
      <c r="F193" s="38">
        <v>4</v>
      </c>
      <c r="G193" s="38" t="s">
        <v>443</v>
      </c>
      <c r="H193" s="75">
        <v>80000</v>
      </c>
      <c r="I193" s="75">
        <v>80000</v>
      </c>
      <c r="J193" s="35" t="s">
        <v>26</v>
      </c>
      <c r="K193" s="36">
        <v>45900</v>
      </c>
      <c r="L193" s="36">
        <v>45961</v>
      </c>
      <c r="M193" s="38"/>
      <c r="N193" s="38"/>
      <c r="O193" s="38"/>
      <c r="P193" s="38" t="s">
        <v>452</v>
      </c>
      <c r="Q193" s="38" t="s">
        <v>395</v>
      </c>
    </row>
    <row r="194" spans="1:17" ht="141" customHeight="1" x14ac:dyDescent="0.3">
      <c r="A194" s="112">
        <v>10</v>
      </c>
      <c r="B194" s="35">
        <v>146</v>
      </c>
      <c r="C194" s="35" t="s">
        <v>63</v>
      </c>
      <c r="D194" s="76" t="s">
        <v>626</v>
      </c>
      <c r="E194" s="76" t="s">
        <v>444</v>
      </c>
      <c r="F194" s="38">
        <v>34</v>
      </c>
      <c r="G194" s="38" t="s">
        <v>445</v>
      </c>
      <c r="H194" s="57">
        <v>3000</v>
      </c>
      <c r="I194" s="57">
        <v>3000</v>
      </c>
      <c r="J194" s="35" t="s">
        <v>19</v>
      </c>
      <c r="K194" s="36">
        <v>45747</v>
      </c>
      <c r="L194" s="36">
        <v>45808</v>
      </c>
      <c r="M194" s="38"/>
      <c r="N194" s="38"/>
      <c r="O194" s="38"/>
      <c r="P194" s="38" t="s">
        <v>55</v>
      </c>
      <c r="Q194" s="38" t="s">
        <v>11</v>
      </c>
    </row>
    <row r="195" spans="1:17" ht="125.4" customHeight="1" x14ac:dyDescent="0.3">
      <c r="A195" s="112">
        <v>12</v>
      </c>
      <c r="B195" s="35">
        <v>148</v>
      </c>
      <c r="C195" s="35" t="s">
        <v>63</v>
      </c>
      <c r="D195" s="76" t="s">
        <v>627</v>
      </c>
      <c r="E195" s="76" t="s">
        <v>446</v>
      </c>
      <c r="F195" s="38">
        <v>1</v>
      </c>
      <c r="G195" s="38" t="s">
        <v>447</v>
      </c>
      <c r="H195" s="75">
        <v>26637</v>
      </c>
      <c r="I195" s="75">
        <v>26637</v>
      </c>
      <c r="J195" s="35" t="s">
        <v>19</v>
      </c>
      <c r="K195" s="36">
        <v>45777</v>
      </c>
      <c r="L195" s="36">
        <v>45869</v>
      </c>
      <c r="M195" s="38"/>
      <c r="N195" s="38"/>
      <c r="O195" s="38"/>
      <c r="P195" s="38" t="s">
        <v>55</v>
      </c>
      <c r="Q195" s="38" t="s">
        <v>11</v>
      </c>
    </row>
    <row r="196" spans="1:17" ht="111.6" customHeight="1" x14ac:dyDescent="0.3">
      <c r="A196" s="112">
        <v>13</v>
      </c>
      <c r="B196" s="35">
        <v>149</v>
      </c>
      <c r="C196" s="35" t="s">
        <v>63</v>
      </c>
      <c r="D196" s="76" t="s">
        <v>628</v>
      </c>
      <c r="E196" s="76" t="s">
        <v>448</v>
      </c>
      <c r="F196" s="38">
        <v>240</v>
      </c>
      <c r="G196" s="38" t="s">
        <v>449</v>
      </c>
      <c r="H196" s="75">
        <v>7949</v>
      </c>
      <c r="I196" s="75">
        <v>7949</v>
      </c>
      <c r="J196" s="35" t="s">
        <v>19</v>
      </c>
      <c r="K196" s="36">
        <v>45626</v>
      </c>
      <c r="L196" s="36">
        <v>45716</v>
      </c>
      <c r="M196" s="38"/>
      <c r="N196" s="38"/>
      <c r="O196" s="38"/>
      <c r="P196" s="38" t="s">
        <v>55</v>
      </c>
      <c r="Q196" s="38" t="s">
        <v>453</v>
      </c>
    </row>
    <row r="197" spans="1:17" ht="143.4" customHeight="1" x14ac:dyDescent="0.3">
      <c r="A197" s="112">
        <v>14</v>
      </c>
      <c r="B197" s="35">
        <v>150</v>
      </c>
      <c r="C197" s="35" t="s">
        <v>63</v>
      </c>
      <c r="D197" s="76" t="s">
        <v>629</v>
      </c>
      <c r="E197" s="76" t="s">
        <v>450</v>
      </c>
      <c r="F197" s="38">
        <v>1</v>
      </c>
      <c r="G197" s="38" t="s">
        <v>451</v>
      </c>
      <c r="H197" s="88" t="s">
        <v>666</v>
      </c>
      <c r="I197" s="88" t="s">
        <v>666</v>
      </c>
      <c r="J197" s="35" t="s">
        <v>19</v>
      </c>
      <c r="K197" s="36">
        <v>45900</v>
      </c>
      <c r="L197" s="36">
        <v>45991</v>
      </c>
      <c r="M197" s="38"/>
      <c r="N197" s="38"/>
      <c r="O197" s="38"/>
      <c r="P197" s="38" t="s">
        <v>55</v>
      </c>
      <c r="Q197" s="38" t="s">
        <v>11</v>
      </c>
    </row>
    <row r="198" spans="1:17" s="32" customFormat="1" ht="92.4" customHeight="1" x14ac:dyDescent="0.3">
      <c r="A198" s="111">
        <v>17</v>
      </c>
      <c r="B198" s="35">
        <v>152</v>
      </c>
      <c r="C198" s="35" t="s">
        <v>63</v>
      </c>
      <c r="D198" s="56" t="s">
        <v>630</v>
      </c>
      <c r="E198" s="29" t="s">
        <v>554</v>
      </c>
      <c r="F198" s="35">
        <v>1</v>
      </c>
      <c r="G198" s="35" t="s">
        <v>108</v>
      </c>
      <c r="H198" s="67">
        <v>5000000</v>
      </c>
      <c r="I198" s="67">
        <v>5000000</v>
      </c>
      <c r="J198" s="35" t="s">
        <v>19</v>
      </c>
      <c r="K198" s="36">
        <v>45930</v>
      </c>
      <c r="L198" s="36">
        <v>46022</v>
      </c>
      <c r="M198" s="35"/>
      <c r="N198" s="35"/>
      <c r="O198" s="35"/>
      <c r="P198" s="35" t="s">
        <v>55</v>
      </c>
      <c r="Q198" s="35" t="s">
        <v>11</v>
      </c>
    </row>
    <row r="199" spans="1:17" s="32" customFormat="1" ht="92.4" customHeight="1" x14ac:dyDescent="0.3">
      <c r="A199" s="111">
        <v>18</v>
      </c>
      <c r="B199" s="35">
        <v>153</v>
      </c>
      <c r="C199" s="35" t="s">
        <v>63</v>
      </c>
      <c r="D199" s="56" t="s">
        <v>631</v>
      </c>
      <c r="E199" s="29" t="s">
        <v>554</v>
      </c>
      <c r="F199" s="35">
        <v>1</v>
      </c>
      <c r="G199" s="35" t="s">
        <v>108</v>
      </c>
      <c r="H199" s="67">
        <v>8500000</v>
      </c>
      <c r="I199" s="67">
        <v>8500000</v>
      </c>
      <c r="J199" s="35" t="s">
        <v>19</v>
      </c>
      <c r="K199" s="36">
        <v>45930</v>
      </c>
      <c r="L199" s="36">
        <v>46022</v>
      </c>
      <c r="M199" s="35"/>
      <c r="N199" s="35"/>
      <c r="O199" s="35"/>
      <c r="P199" s="35" t="s">
        <v>55</v>
      </c>
      <c r="Q199" s="35" t="s">
        <v>11</v>
      </c>
    </row>
    <row r="200" spans="1:17" s="154" customFormat="1" ht="115.2" customHeight="1" x14ac:dyDescent="0.3">
      <c r="A200" s="149"/>
      <c r="B200" s="35" t="s">
        <v>858</v>
      </c>
      <c r="C200" s="35" t="s">
        <v>63</v>
      </c>
      <c r="D200" s="157" t="s">
        <v>856</v>
      </c>
      <c r="E200" s="157" t="s">
        <v>857</v>
      </c>
      <c r="F200" s="150">
        <v>1</v>
      </c>
      <c r="G200" s="150" t="s">
        <v>16</v>
      </c>
      <c r="H200" s="158">
        <v>300000</v>
      </c>
      <c r="I200" s="151"/>
      <c r="J200" s="35" t="s">
        <v>19</v>
      </c>
      <c r="K200" s="152">
        <v>45565</v>
      </c>
      <c r="L200" s="152">
        <v>45747</v>
      </c>
      <c r="M200" s="150"/>
      <c r="N200" s="153"/>
      <c r="O200" s="153"/>
      <c r="P200" s="35" t="s">
        <v>10</v>
      </c>
      <c r="Q200" s="35" t="s">
        <v>884</v>
      </c>
    </row>
    <row r="201" spans="1:17" s="32" customFormat="1" ht="224.4" customHeight="1" x14ac:dyDescent="0.3">
      <c r="A201" s="111">
        <v>1</v>
      </c>
      <c r="B201" s="35">
        <v>154</v>
      </c>
      <c r="C201" s="35" t="s">
        <v>196</v>
      </c>
      <c r="D201" s="74" t="s">
        <v>570</v>
      </c>
      <c r="E201" s="61" t="s">
        <v>508</v>
      </c>
      <c r="F201" s="63">
        <v>60</v>
      </c>
      <c r="G201" s="63" t="s">
        <v>25</v>
      </c>
      <c r="H201" s="79">
        <v>45200</v>
      </c>
      <c r="I201" s="79">
        <v>9680</v>
      </c>
      <c r="J201" s="35" t="s">
        <v>19</v>
      </c>
      <c r="K201" s="36"/>
      <c r="L201" s="36">
        <v>45688</v>
      </c>
      <c r="M201" s="35"/>
      <c r="N201" s="35"/>
      <c r="O201" s="35"/>
      <c r="P201" s="35" t="s">
        <v>516</v>
      </c>
      <c r="Q201" s="63" t="s">
        <v>433</v>
      </c>
    </row>
    <row r="202" spans="1:17" ht="137.4" customHeight="1" x14ac:dyDescent="0.3">
      <c r="A202" s="112">
        <v>1</v>
      </c>
      <c r="B202" s="35">
        <v>155</v>
      </c>
      <c r="C202" s="38" t="s">
        <v>65</v>
      </c>
      <c r="D202" s="54" t="s">
        <v>310</v>
      </c>
      <c r="E202" s="54" t="s">
        <v>406</v>
      </c>
      <c r="F202" s="38">
        <v>1</v>
      </c>
      <c r="G202" s="38" t="s">
        <v>16</v>
      </c>
      <c r="H202" s="75">
        <f>650000-650000</f>
        <v>0</v>
      </c>
      <c r="I202" s="57">
        <v>650000</v>
      </c>
      <c r="J202" s="35" t="s">
        <v>9</v>
      </c>
      <c r="K202" s="36">
        <v>45596</v>
      </c>
      <c r="L202" s="36">
        <v>45838</v>
      </c>
      <c r="M202" s="38"/>
      <c r="N202" s="38"/>
      <c r="O202" s="38"/>
      <c r="P202" s="38" t="s">
        <v>10</v>
      </c>
      <c r="Q202" s="38" t="s">
        <v>37</v>
      </c>
    </row>
    <row r="203" spans="1:17" ht="67.2" customHeight="1" x14ac:dyDescent="0.3">
      <c r="A203" s="112" t="s">
        <v>311</v>
      </c>
      <c r="B203" s="35" t="s">
        <v>768</v>
      </c>
      <c r="C203" s="35" t="s">
        <v>65</v>
      </c>
      <c r="D203" s="54" t="s">
        <v>346</v>
      </c>
      <c r="E203" s="53"/>
      <c r="F203" s="53"/>
      <c r="G203" s="53"/>
      <c r="H203" s="81"/>
      <c r="I203" s="81"/>
      <c r="J203" s="35"/>
      <c r="K203" s="36"/>
      <c r="L203" s="36"/>
      <c r="M203" s="38"/>
      <c r="N203" s="38"/>
      <c r="O203" s="38"/>
      <c r="P203" s="38" t="s">
        <v>10</v>
      </c>
      <c r="Q203" s="38" t="s">
        <v>37</v>
      </c>
    </row>
    <row r="204" spans="1:17" ht="67.2" customHeight="1" x14ac:dyDescent="0.3">
      <c r="A204" s="112" t="s">
        <v>312</v>
      </c>
      <c r="B204" s="35" t="s">
        <v>769</v>
      </c>
      <c r="C204" s="35" t="s">
        <v>65</v>
      </c>
      <c r="D204" s="54" t="s">
        <v>347</v>
      </c>
      <c r="E204" s="53"/>
      <c r="F204" s="53"/>
      <c r="G204" s="53"/>
      <c r="H204" s="81"/>
      <c r="I204" s="81"/>
      <c r="J204" s="35"/>
      <c r="K204" s="36"/>
      <c r="L204" s="36"/>
      <c r="M204" s="38"/>
      <c r="N204" s="38"/>
      <c r="O204" s="38"/>
      <c r="P204" s="38" t="s">
        <v>10</v>
      </c>
      <c r="Q204" s="38" t="s">
        <v>37</v>
      </c>
    </row>
    <row r="205" spans="1:17" ht="67.2" customHeight="1" x14ac:dyDescent="0.3">
      <c r="A205" s="112" t="s">
        <v>313</v>
      </c>
      <c r="B205" s="35" t="s">
        <v>770</v>
      </c>
      <c r="C205" s="35" t="s">
        <v>65</v>
      </c>
      <c r="D205" s="54" t="s">
        <v>348</v>
      </c>
      <c r="E205" s="53"/>
      <c r="F205" s="53"/>
      <c r="G205" s="53"/>
      <c r="H205" s="81"/>
      <c r="I205" s="81"/>
      <c r="J205" s="35"/>
      <c r="K205" s="36"/>
      <c r="L205" s="36"/>
      <c r="M205" s="38"/>
      <c r="N205" s="38"/>
      <c r="O205" s="38"/>
      <c r="P205" s="38" t="s">
        <v>10</v>
      </c>
      <c r="Q205" s="38" t="s">
        <v>37</v>
      </c>
    </row>
    <row r="206" spans="1:17" ht="67.2" customHeight="1" x14ac:dyDescent="0.3">
      <c r="A206" s="112" t="s">
        <v>314</v>
      </c>
      <c r="B206" s="35" t="s">
        <v>771</v>
      </c>
      <c r="C206" s="35" t="s">
        <v>65</v>
      </c>
      <c r="D206" s="54" t="s">
        <v>349</v>
      </c>
      <c r="E206" s="53"/>
      <c r="F206" s="53"/>
      <c r="G206" s="53"/>
      <c r="H206" s="81"/>
      <c r="I206" s="81"/>
      <c r="J206" s="35"/>
      <c r="K206" s="36"/>
      <c r="L206" s="36"/>
      <c r="M206" s="38"/>
      <c r="N206" s="38"/>
      <c r="O206" s="38"/>
      <c r="P206" s="38" t="s">
        <v>10</v>
      </c>
      <c r="Q206" s="38" t="s">
        <v>37</v>
      </c>
    </row>
    <row r="207" spans="1:17" ht="67.2" customHeight="1" x14ac:dyDescent="0.3">
      <c r="A207" s="112" t="s">
        <v>315</v>
      </c>
      <c r="B207" s="35" t="s">
        <v>772</v>
      </c>
      <c r="C207" s="35" t="s">
        <v>65</v>
      </c>
      <c r="D207" s="54" t="s">
        <v>350</v>
      </c>
      <c r="E207" s="53"/>
      <c r="F207" s="53"/>
      <c r="G207" s="53"/>
      <c r="H207" s="81"/>
      <c r="I207" s="81"/>
      <c r="J207" s="35"/>
      <c r="K207" s="36"/>
      <c r="L207" s="36"/>
      <c r="M207" s="38"/>
      <c r="N207" s="38"/>
      <c r="O207" s="38"/>
      <c r="P207" s="38" t="s">
        <v>10</v>
      </c>
      <c r="Q207" s="38" t="s">
        <v>37</v>
      </c>
    </row>
    <row r="208" spans="1:17" ht="67.2" customHeight="1" x14ac:dyDescent="0.3">
      <c r="A208" s="112" t="s">
        <v>316</v>
      </c>
      <c r="B208" s="35" t="s">
        <v>773</v>
      </c>
      <c r="C208" s="35" t="s">
        <v>65</v>
      </c>
      <c r="D208" s="54" t="s">
        <v>351</v>
      </c>
      <c r="E208" s="53"/>
      <c r="F208" s="53"/>
      <c r="G208" s="53"/>
      <c r="H208" s="81"/>
      <c r="I208" s="81"/>
      <c r="J208" s="35"/>
      <c r="K208" s="36"/>
      <c r="L208" s="36"/>
      <c r="M208" s="38"/>
      <c r="N208" s="38"/>
      <c r="O208" s="38"/>
      <c r="P208" s="38" t="s">
        <v>10</v>
      </c>
      <c r="Q208" s="38" t="s">
        <v>37</v>
      </c>
    </row>
    <row r="209" spans="1:17" ht="67.2" customHeight="1" x14ac:dyDescent="0.3">
      <c r="A209" s="112" t="s">
        <v>317</v>
      </c>
      <c r="B209" s="35" t="s">
        <v>774</v>
      </c>
      <c r="C209" s="35" t="s">
        <v>65</v>
      </c>
      <c r="D209" s="54" t="s">
        <v>352</v>
      </c>
      <c r="E209" s="53"/>
      <c r="F209" s="53"/>
      <c r="G209" s="53"/>
      <c r="H209" s="81"/>
      <c r="I209" s="81"/>
      <c r="J209" s="35"/>
      <c r="K209" s="36"/>
      <c r="L209" s="36"/>
      <c r="M209" s="38"/>
      <c r="N209" s="38"/>
      <c r="O209" s="38"/>
      <c r="P209" s="38" t="s">
        <v>10</v>
      </c>
      <c r="Q209" s="38" t="s">
        <v>37</v>
      </c>
    </row>
    <row r="210" spans="1:17" ht="67.2" customHeight="1" x14ac:dyDescent="0.3">
      <c r="A210" s="112" t="s">
        <v>318</v>
      </c>
      <c r="B210" s="35" t="s">
        <v>775</v>
      </c>
      <c r="C210" s="35" t="s">
        <v>65</v>
      </c>
      <c r="D210" s="54" t="s">
        <v>353</v>
      </c>
      <c r="E210" s="53"/>
      <c r="F210" s="53"/>
      <c r="G210" s="53"/>
      <c r="H210" s="81"/>
      <c r="I210" s="81"/>
      <c r="J210" s="35"/>
      <c r="K210" s="36"/>
      <c r="L210" s="36"/>
      <c r="M210" s="38"/>
      <c r="N210" s="38"/>
      <c r="O210" s="38"/>
      <c r="P210" s="38" t="s">
        <v>10</v>
      </c>
      <c r="Q210" s="38" t="s">
        <v>37</v>
      </c>
    </row>
    <row r="211" spans="1:17" ht="67.2" customHeight="1" x14ac:dyDescent="0.3">
      <c r="A211" s="112" t="s">
        <v>319</v>
      </c>
      <c r="B211" s="35" t="s">
        <v>776</v>
      </c>
      <c r="C211" s="35" t="s">
        <v>65</v>
      </c>
      <c r="D211" s="54" t="s">
        <v>354</v>
      </c>
      <c r="E211" s="53"/>
      <c r="F211" s="53"/>
      <c r="G211" s="53"/>
      <c r="H211" s="81"/>
      <c r="I211" s="81"/>
      <c r="J211" s="35"/>
      <c r="K211" s="36"/>
      <c r="L211" s="36"/>
      <c r="M211" s="38"/>
      <c r="N211" s="38"/>
      <c r="O211" s="38"/>
      <c r="P211" s="38" t="s">
        <v>10</v>
      </c>
      <c r="Q211" s="38" t="s">
        <v>37</v>
      </c>
    </row>
    <row r="212" spans="1:17" ht="67.2" customHeight="1" x14ac:dyDescent="0.3">
      <c r="A212" s="112" t="s">
        <v>320</v>
      </c>
      <c r="B212" s="35" t="s">
        <v>777</v>
      </c>
      <c r="C212" s="35" t="s">
        <v>65</v>
      </c>
      <c r="D212" s="54" t="s">
        <v>355</v>
      </c>
      <c r="E212" s="53"/>
      <c r="F212" s="53"/>
      <c r="G212" s="53"/>
      <c r="H212" s="81"/>
      <c r="I212" s="81"/>
      <c r="J212" s="35"/>
      <c r="K212" s="36"/>
      <c r="L212" s="36"/>
      <c r="M212" s="38"/>
      <c r="N212" s="38"/>
      <c r="O212" s="38"/>
      <c r="P212" s="38" t="s">
        <v>10</v>
      </c>
      <c r="Q212" s="38" t="s">
        <v>37</v>
      </c>
    </row>
    <row r="213" spans="1:17" ht="67.2" customHeight="1" x14ac:dyDescent="0.3">
      <c r="A213" s="112" t="s">
        <v>321</v>
      </c>
      <c r="B213" s="35" t="s">
        <v>778</v>
      </c>
      <c r="C213" s="35" t="s">
        <v>65</v>
      </c>
      <c r="D213" s="54" t="s">
        <v>356</v>
      </c>
      <c r="E213" s="53"/>
      <c r="F213" s="53"/>
      <c r="G213" s="53"/>
      <c r="H213" s="81"/>
      <c r="I213" s="81"/>
      <c r="J213" s="35"/>
      <c r="K213" s="36"/>
      <c r="L213" s="36"/>
      <c r="M213" s="38"/>
      <c r="N213" s="38"/>
      <c r="O213" s="38"/>
      <c r="P213" s="38" t="s">
        <v>10</v>
      </c>
      <c r="Q213" s="38" t="s">
        <v>37</v>
      </c>
    </row>
    <row r="214" spans="1:17" ht="67.2" customHeight="1" x14ac:dyDescent="0.3">
      <c r="A214" s="112" t="s">
        <v>322</v>
      </c>
      <c r="B214" s="35" t="s">
        <v>779</v>
      </c>
      <c r="C214" s="35" t="s">
        <v>65</v>
      </c>
      <c r="D214" s="54" t="s">
        <v>357</v>
      </c>
      <c r="E214" s="53"/>
      <c r="F214" s="53"/>
      <c r="G214" s="53"/>
      <c r="H214" s="81"/>
      <c r="I214" s="81"/>
      <c r="J214" s="35"/>
      <c r="K214" s="36"/>
      <c r="L214" s="36"/>
      <c r="M214" s="38"/>
      <c r="N214" s="38"/>
      <c r="O214" s="38"/>
      <c r="P214" s="38" t="s">
        <v>10</v>
      </c>
      <c r="Q214" s="38" t="s">
        <v>37</v>
      </c>
    </row>
    <row r="215" spans="1:17" ht="67.2" customHeight="1" x14ac:dyDescent="0.3">
      <c r="A215" s="112" t="s">
        <v>323</v>
      </c>
      <c r="B215" s="35" t="s">
        <v>780</v>
      </c>
      <c r="C215" s="35" t="s">
        <v>65</v>
      </c>
      <c r="D215" s="54" t="s">
        <v>358</v>
      </c>
      <c r="E215" s="53"/>
      <c r="F215" s="53"/>
      <c r="G215" s="53"/>
      <c r="H215" s="81"/>
      <c r="I215" s="81"/>
      <c r="J215" s="35"/>
      <c r="K215" s="36"/>
      <c r="L215" s="36"/>
      <c r="M215" s="38"/>
      <c r="N215" s="38"/>
      <c r="O215" s="38"/>
      <c r="P215" s="38" t="s">
        <v>10</v>
      </c>
      <c r="Q215" s="38" t="s">
        <v>37</v>
      </c>
    </row>
    <row r="216" spans="1:17" ht="67.2" customHeight="1" x14ac:dyDescent="0.3">
      <c r="A216" s="112" t="s">
        <v>324</v>
      </c>
      <c r="B216" s="35" t="s">
        <v>781</v>
      </c>
      <c r="C216" s="35" t="s">
        <v>65</v>
      </c>
      <c r="D216" s="54" t="s">
        <v>359</v>
      </c>
      <c r="E216" s="53"/>
      <c r="F216" s="53"/>
      <c r="G216" s="53"/>
      <c r="H216" s="81"/>
      <c r="I216" s="81"/>
      <c r="J216" s="35"/>
      <c r="K216" s="36"/>
      <c r="L216" s="36"/>
      <c r="M216" s="38"/>
      <c r="N216" s="38"/>
      <c r="O216" s="38"/>
      <c r="P216" s="38" t="s">
        <v>10</v>
      </c>
      <c r="Q216" s="38" t="s">
        <v>37</v>
      </c>
    </row>
    <row r="217" spans="1:17" ht="67.2" customHeight="1" x14ac:dyDescent="0.3">
      <c r="A217" s="112" t="s">
        <v>325</v>
      </c>
      <c r="B217" s="35" t="s">
        <v>782</v>
      </c>
      <c r="C217" s="35" t="s">
        <v>65</v>
      </c>
      <c r="D217" s="54" t="s">
        <v>686</v>
      </c>
      <c r="E217" s="53"/>
      <c r="F217" s="53"/>
      <c r="G217" s="53"/>
      <c r="H217" s="81"/>
      <c r="I217" s="81"/>
      <c r="J217" s="35"/>
      <c r="K217" s="36"/>
      <c r="L217" s="36"/>
      <c r="M217" s="38"/>
      <c r="N217" s="38"/>
      <c r="O217" s="38"/>
      <c r="P217" s="38" t="s">
        <v>10</v>
      </c>
      <c r="Q217" s="38" t="s">
        <v>37</v>
      </c>
    </row>
    <row r="218" spans="1:17" ht="67.2" customHeight="1" x14ac:dyDescent="0.3">
      <c r="A218" s="112" t="s">
        <v>326</v>
      </c>
      <c r="B218" s="35" t="s">
        <v>783</v>
      </c>
      <c r="C218" s="35" t="s">
        <v>65</v>
      </c>
      <c r="D218" s="54" t="s">
        <v>360</v>
      </c>
      <c r="E218" s="53"/>
      <c r="F218" s="53"/>
      <c r="G218" s="53"/>
      <c r="H218" s="81"/>
      <c r="I218" s="81"/>
      <c r="J218" s="35"/>
      <c r="K218" s="36"/>
      <c r="L218" s="36"/>
      <c r="M218" s="38"/>
      <c r="N218" s="38"/>
      <c r="O218" s="38"/>
      <c r="P218" s="38" t="s">
        <v>10</v>
      </c>
      <c r="Q218" s="38" t="s">
        <v>37</v>
      </c>
    </row>
    <row r="219" spans="1:17" ht="67.2" customHeight="1" x14ac:dyDescent="0.3">
      <c r="A219" s="112" t="s">
        <v>327</v>
      </c>
      <c r="B219" s="35" t="s">
        <v>784</v>
      </c>
      <c r="C219" s="35" t="s">
        <v>65</v>
      </c>
      <c r="D219" s="54" t="s">
        <v>361</v>
      </c>
      <c r="E219" s="53"/>
      <c r="F219" s="53"/>
      <c r="G219" s="53"/>
      <c r="H219" s="81"/>
      <c r="I219" s="81"/>
      <c r="J219" s="35"/>
      <c r="K219" s="36"/>
      <c r="L219" s="36"/>
      <c r="M219" s="38"/>
      <c r="N219" s="38"/>
      <c r="O219" s="38"/>
      <c r="P219" s="38" t="s">
        <v>10</v>
      </c>
      <c r="Q219" s="38" t="s">
        <v>37</v>
      </c>
    </row>
    <row r="220" spans="1:17" ht="67.2" customHeight="1" x14ac:dyDescent="0.3">
      <c r="A220" s="112" t="s">
        <v>328</v>
      </c>
      <c r="B220" s="35" t="s">
        <v>785</v>
      </c>
      <c r="C220" s="35" t="s">
        <v>65</v>
      </c>
      <c r="D220" s="54" t="s">
        <v>362</v>
      </c>
      <c r="E220" s="53"/>
      <c r="F220" s="53"/>
      <c r="G220" s="53"/>
      <c r="H220" s="81"/>
      <c r="I220" s="81"/>
      <c r="J220" s="35"/>
      <c r="K220" s="36"/>
      <c r="L220" s="36"/>
      <c r="M220" s="38"/>
      <c r="N220" s="38"/>
      <c r="O220" s="38"/>
      <c r="P220" s="38" t="s">
        <v>10</v>
      </c>
      <c r="Q220" s="38" t="s">
        <v>37</v>
      </c>
    </row>
    <row r="221" spans="1:17" ht="67.2" customHeight="1" x14ac:dyDescent="0.3">
      <c r="A221" s="112" t="s">
        <v>329</v>
      </c>
      <c r="B221" s="35" t="s">
        <v>786</v>
      </c>
      <c r="C221" s="35" t="s">
        <v>65</v>
      </c>
      <c r="D221" s="54" t="s">
        <v>363</v>
      </c>
      <c r="E221" s="53"/>
      <c r="F221" s="53"/>
      <c r="G221" s="53"/>
      <c r="H221" s="81"/>
      <c r="I221" s="81"/>
      <c r="J221" s="35"/>
      <c r="K221" s="36"/>
      <c r="L221" s="36"/>
      <c r="M221" s="38"/>
      <c r="N221" s="38"/>
      <c r="O221" s="38"/>
      <c r="P221" s="38" t="s">
        <v>10</v>
      </c>
      <c r="Q221" s="38" t="s">
        <v>37</v>
      </c>
    </row>
    <row r="222" spans="1:17" ht="67.2" customHeight="1" x14ac:dyDescent="0.3">
      <c r="A222" s="112" t="s">
        <v>330</v>
      </c>
      <c r="B222" s="35" t="s">
        <v>787</v>
      </c>
      <c r="C222" s="35" t="s">
        <v>65</v>
      </c>
      <c r="D222" s="54" t="s">
        <v>364</v>
      </c>
      <c r="E222" s="53"/>
      <c r="F222" s="53"/>
      <c r="G222" s="53"/>
      <c r="H222" s="81"/>
      <c r="I222" s="81"/>
      <c r="J222" s="35"/>
      <c r="K222" s="36"/>
      <c r="L222" s="36"/>
      <c r="M222" s="38"/>
      <c r="N222" s="38"/>
      <c r="O222" s="38"/>
      <c r="P222" s="38" t="s">
        <v>10</v>
      </c>
      <c r="Q222" s="38" t="s">
        <v>37</v>
      </c>
    </row>
    <row r="223" spans="1:17" ht="67.2" customHeight="1" x14ac:dyDescent="0.3">
      <c r="A223" s="112" t="s">
        <v>331</v>
      </c>
      <c r="B223" s="35" t="s">
        <v>788</v>
      </c>
      <c r="C223" s="35" t="s">
        <v>65</v>
      </c>
      <c r="D223" s="54" t="s">
        <v>365</v>
      </c>
      <c r="E223" s="53"/>
      <c r="F223" s="53"/>
      <c r="G223" s="53"/>
      <c r="H223" s="81"/>
      <c r="I223" s="81"/>
      <c r="J223" s="35"/>
      <c r="K223" s="36"/>
      <c r="L223" s="36"/>
      <c r="M223" s="38"/>
      <c r="N223" s="38"/>
      <c r="O223" s="38"/>
      <c r="P223" s="38" t="s">
        <v>10</v>
      </c>
      <c r="Q223" s="38" t="s">
        <v>37</v>
      </c>
    </row>
    <row r="224" spans="1:17" ht="67.2" customHeight="1" x14ac:dyDescent="0.3">
      <c r="A224" s="112" t="s">
        <v>332</v>
      </c>
      <c r="B224" s="35" t="s">
        <v>789</v>
      </c>
      <c r="C224" s="35" t="s">
        <v>65</v>
      </c>
      <c r="D224" s="54" t="s">
        <v>366</v>
      </c>
      <c r="E224" s="53"/>
      <c r="F224" s="53"/>
      <c r="G224" s="53"/>
      <c r="H224" s="81"/>
      <c r="I224" s="81"/>
      <c r="J224" s="35"/>
      <c r="K224" s="36"/>
      <c r="L224" s="36"/>
      <c r="M224" s="38"/>
      <c r="N224" s="38"/>
      <c r="O224" s="38"/>
      <c r="P224" s="38" t="s">
        <v>10</v>
      </c>
      <c r="Q224" s="38" t="s">
        <v>37</v>
      </c>
    </row>
    <row r="225" spans="1:17" ht="67.2" customHeight="1" x14ac:dyDescent="0.3">
      <c r="A225" s="112" t="s">
        <v>333</v>
      </c>
      <c r="B225" s="35" t="s">
        <v>790</v>
      </c>
      <c r="C225" s="35" t="s">
        <v>65</v>
      </c>
      <c r="D225" s="54" t="s">
        <v>367</v>
      </c>
      <c r="E225" s="53"/>
      <c r="F225" s="53"/>
      <c r="G225" s="53"/>
      <c r="H225" s="81"/>
      <c r="I225" s="81"/>
      <c r="J225" s="35"/>
      <c r="K225" s="36"/>
      <c r="L225" s="36"/>
      <c r="M225" s="38"/>
      <c r="N225" s="38"/>
      <c r="O225" s="38"/>
      <c r="P225" s="38" t="s">
        <v>10</v>
      </c>
      <c r="Q225" s="38" t="s">
        <v>37</v>
      </c>
    </row>
    <row r="226" spans="1:17" ht="67.2" customHeight="1" x14ac:dyDescent="0.3">
      <c r="A226" s="112" t="s">
        <v>334</v>
      </c>
      <c r="B226" s="35" t="s">
        <v>791</v>
      </c>
      <c r="C226" s="35" t="s">
        <v>65</v>
      </c>
      <c r="D226" s="54" t="s">
        <v>368</v>
      </c>
      <c r="E226" s="53"/>
      <c r="F226" s="53"/>
      <c r="G226" s="53"/>
      <c r="H226" s="81"/>
      <c r="I226" s="81"/>
      <c r="J226" s="35"/>
      <c r="K226" s="36"/>
      <c r="L226" s="36"/>
      <c r="M226" s="38"/>
      <c r="N226" s="38"/>
      <c r="O226" s="38"/>
      <c r="P226" s="38" t="s">
        <v>10</v>
      </c>
      <c r="Q226" s="38" t="s">
        <v>37</v>
      </c>
    </row>
    <row r="227" spans="1:17" ht="67.2" customHeight="1" x14ac:dyDescent="0.3">
      <c r="A227" s="112" t="s">
        <v>335</v>
      </c>
      <c r="B227" s="35" t="s">
        <v>792</v>
      </c>
      <c r="C227" s="35" t="s">
        <v>65</v>
      </c>
      <c r="D227" s="54" t="s">
        <v>369</v>
      </c>
      <c r="E227" s="53"/>
      <c r="F227" s="53"/>
      <c r="G227" s="53"/>
      <c r="H227" s="81"/>
      <c r="I227" s="81"/>
      <c r="J227" s="35"/>
      <c r="K227" s="36"/>
      <c r="L227" s="36"/>
      <c r="M227" s="38"/>
      <c r="N227" s="38"/>
      <c r="O227" s="38"/>
      <c r="P227" s="38" t="s">
        <v>10</v>
      </c>
      <c r="Q227" s="38" t="s">
        <v>37</v>
      </c>
    </row>
    <row r="228" spans="1:17" ht="67.2" customHeight="1" x14ac:dyDescent="0.3">
      <c r="A228" s="112" t="s">
        <v>336</v>
      </c>
      <c r="B228" s="35" t="s">
        <v>793</v>
      </c>
      <c r="C228" s="35" t="s">
        <v>65</v>
      </c>
      <c r="D228" s="54" t="s">
        <v>370</v>
      </c>
      <c r="E228" s="53"/>
      <c r="F228" s="53"/>
      <c r="G228" s="53"/>
      <c r="H228" s="81"/>
      <c r="I228" s="81"/>
      <c r="J228" s="35"/>
      <c r="K228" s="36"/>
      <c r="L228" s="36"/>
      <c r="M228" s="38"/>
      <c r="N228" s="38"/>
      <c r="O228" s="38"/>
      <c r="P228" s="38" t="s">
        <v>10</v>
      </c>
      <c r="Q228" s="38" t="s">
        <v>37</v>
      </c>
    </row>
    <row r="229" spans="1:17" ht="67.2" customHeight="1" x14ac:dyDescent="0.3">
      <c r="A229" s="112" t="s">
        <v>337</v>
      </c>
      <c r="B229" s="35" t="s">
        <v>794</v>
      </c>
      <c r="C229" s="35" t="s">
        <v>65</v>
      </c>
      <c r="D229" s="54" t="s">
        <v>371</v>
      </c>
      <c r="E229" s="53"/>
      <c r="F229" s="53"/>
      <c r="G229" s="53"/>
      <c r="H229" s="81"/>
      <c r="I229" s="81"/>
      <c r="J229" s="35"/>
      <c r="K229" s="36"/>
      <c r="L229" s="36"/>
      <c r="M229" s="38"/>
      <c r="N229" s="38"/>
      <c r="O229" s="38"/>
      <c r="P229" s="38" t="s">
        <v>10</v>
      </c>
      <c r="Q229" s="38" t="s">
        <v>37</v>
      </c>
    </row>
    <row r="230" spans="1:17" ht="67.2" customHeight="1" x14ac:dyDescent="0.3">
      <c r="A230" s="112" t="s">
        <v>338</v>
      </c>
      <c r="B230" s="35" t="s">
        <v>795</v>
      </c>
      <c r="C230" s="35" t="s">
        <v>65</v>
      </c>
      <c r="D230" s="54" t="s">
        <v>372</v>
      </c>
      <c r="E230" s="53"/>
      <c r="F230" s="53"/>
      <c r="G230" s="53"/>
      <c r="H230" s="81"/>
      <c r="I230" s="81"/>
      <c r="J230" s="35"/>
      <c r="K230" s="36"/>
      <c r="L230" s="36"/>
      <c r="M230" s="38"/>
      <c r="N230" s="38"/>
      <c r="O230" s="38"/>
      <c r="P230" s="38" t="s">
        <v>10</v>
      </c>
      <c r="Q230" s="38" t="s">
        <v>37</v>
      </c>
    </row>
    <row r="231" spans="1:17" ht="67.2" customHeight="1" x14ac:dyDescent="0.3">
      <c r="A231" s="112" t="s">
        <v>339</v>
      </c>
      <c r="B231" s="35" t="s">
        <v>796</v>
      </c>
      <c r="C231" s="35" t="s">
        <v>65</v>
      </c>
      <c r="D231" s="54" t="s">
        <v>373</v>
      </c>
      <c r="E231" s="53"/>
      <c r="F231" s="53"/>
      <c r="G231" s="53"/>
      <c r="H231" s="81"/>
      <c r="I231" s="81"/>
      <c r="J231" s="35"/>
      <c r="K231" s="36"/>
      <c r="L231" s="36"/>
      <c r="M231" s="38"/>
      <c r="N231" s="38"/>
      <c r="O231" s="38"/>
      <c r="P231" s="38" t="s">
        <v>10</v>
      </c>
      <c r="Q231" s="38" t="s">
        <v>37</v>
      </c>
    </row>
    <row r="232" spans="1:17" ht="67.2" customHeight="1" x14ac:dyDescent="0.3">
      <c r="A232" s="112" t="s">
        <v>340</v>
      </c>
      <c r="B232" s="35" t="s">
        <v>797</v>
      </c>
      <c r="C232" s="35" t="s">
        <v>65</v>
      </c>
      <c r="D232" s="54" t="s">
        <v>374</v>
      </c>
      <c r="E232" s="53"/>
      <c r="F232" s="53"/>
      <c r="G232" s="53"/>
      <c r="H232" s="81"/>
      <c r="I232" s="81"/>
      <c r="J232" s="35"/>
      <c r="K232" s="36"/>
      <c r="L232" s="36"/>
      <c r="M232" s="38"/>
      <c r="N232" s="38"/>
      <c r="O232" s="38"/>
      <c r="P232" s="38" t="s">
        <v>10</v>
      </c>
      <c r="Q232" s="38" t="s">
        <v>37</v>
      </c>
    </row>
    <row r="233" spans="1:17" ht="67.2" customHeight="1" x14ac:dyDescent="0.3">
      <c r="A233" s="112" t="s">
        <v>341</v>
      </c>
      <c r="B233" s="35" t="s">
        <v>798</v>
      </c>
      <c r="C233" s="35" t="s">
        <v>65</v>
      </c>
      <c r="D233" s="54" t="s">
        <v>375</v>
      </c>
      <c r="E233" s="53"/>
      <c r="F233" s="53"/>
      <c r="G233" s="53"/>
      <c r="H233" s="81"/>
      <c r="I233" s="81"/>
      <c r="J233" s="35"/>
      <c r="K233" s="36"/>
      <c r="L233" s="36"/>
      <c r="M233" s="38"/>
      <c r="N233" s="38"/>
      <c r="O233" s="38"/>
      <c r="P233" s="38" t="s">
        <v>10</v>
      </c>
      <c r="Q233" s="38" t="s">
        <v>37</v>
      </c>
    </row>
    <row r="234" spans="1:17" ht="67.2" customHeight="1" x14ac:dyDescent="0.3">
      <c r="A234" s="112" t="s">
        <v>342</v>
      </c>
      <c r="B234" s="35" t="s">
        <v>799</v>
      </c>
      <c r="C234" s="35" t="s">
        <v>65</v>
      </c>
      <c r="D234" s="54" t="s">
        <v>839</v>
      </c>
      <c r="E234" s="53"/>
      <c r="F234" s="53"/>
      <c r="G234" s="53"/>
      <c r="H234" s="81"/>
      <c r="I234" s="81"/>
      <c r="J234" s="35"/>
      <c r="K234" s="36"/>
      <c r="L234" s="36"/>
      <c r="M234" s="38"/>
      <c r="N234" s="38"/>
      <c r="O234" s="38"/>
      <c r="P234" s="38" t="s">
        <v>10</v>
      </c>
      <c r="Q234" s="38" t="s">
        <v>37</v>
      </c>
    </row>
    <row r="235" spans="1:17" ht="67.2" customHeight="1" x14ac:dyDescent="0.3">
      <c r="A235" s="112" t="s">
        <v>343</v>
      </c>
      <c r="B235" s="35" t="s">
        <v>800</v>
      </c>
      <c r="C235" s="35" t="s">
        <v>65</v>
      </c>
      <c r="D235" s="54" t="s">
        <v>376</v>
      </c>
      <c r="E235" s="53"/>
      <c r="F235" s="53"/>
      <c r="G235" s="53"/>
      <c r="H235" s="81"/>
      <c r="I235" s="81"/>
      <c r="J235" s="35"/>
      <c r="K235" s="36"/>
      <c r="L235" s="36"/>
      <c r="M235" s="38"/>
      <c r="N235" s="38"/>
      <c r="O235" s="38"/>
      <c r="P235" s="38" t="s">
        <v>10</v>
      </c>
      <c r="Q235" s="38" t="s">
        <v>37</v>
      </c>
    </row>
    <row r="236" spans="1:17" ht="67.2" customHeight="1" x14ac:dyDescent="0.3">
      <c r="A236" s="112" t="s">
        <v>344</v>
      </c>
      <c r="B236" s="35" t="s">
        <v>801</v>
      </c>
      <c r="C236" s="35" t="s">
        <v>65</v>
      </c>
      <c r="D236" s="54" t="s">
        <v>377</v>
      </c>
      <c r="E236" s="53"/>
      <c r="F236" s="53"/>
      <c r="G236" s="53"/>
      <c r="H236" s="81"/>
      <c r="I236" s="81"/>
      <c r="J236" s="35"/>
      <c r="K236" s="36"/>
      <c r="L236" s="36"/>
      <c r="M236" s="38"/>
      <c r="N236" s="38"/>
      <c r="O236" s="38"/>
      <c r="P236" s="38" t="s">
        <v>10</v>
      </c>
      <c r="Q236" s="38" t="s">
        <v>37</v>
      </c>
    </row>
    <row r="237" spans="1:17" ht="67.2" customHeight="1" x14ac:dyDescent="0.3">
      <c r="A237" s="112" t="s">
        <v>345</v>
      </c>
      <c r="B237" s="35" t="s">
        <v>802</v>
      </c>
      <c r="C237" s="35" t="s">
        <v>65</v>
      </c>
      <c r="D237" s="54" t="s">
        <v>378</v>
      </c>
      <c r="E237" s="53"/>
      <c r="F237" s="53"/>
      <c r="G237" s="53"/>
      <c r="H237" s="81"/>
      <c r="I237" s="81"/>
      <c r="J237" s="35"/>
      <c r="K237" s="36"/>
      <c r="L237" s="36"/>
      <c r="M237" s="38"/>
      <c r="N237" s="38"/>
      <c r="O237" s="38"/>
      <c r="P237" s="38" t="s">
        <v>10</v>
      </c>
      <c r="Q237" s="38" t="s">
        <v>37</v>
      </c>
    </row>
    <row r="238" spans="1:17" ht="202.95" customHeight="1" x14ac:dyDescent="0.3">
      <c r="A238" s="112">
        <v>3</v>
      </c>
      <c r="B238" s="35">
        <v>158</v>
      </c>
      <c r="C238" s="35" t="s">
        <v>65</v>
      </c>
      <c r="D238" s="76" t="s">
        <v>379</v>
      </c>
      <c r="E238" s="29" t="s">
        <v>407</v>
      </c>
      <c r="F238" s="166">
        <f>20+7</f>
        <v>27</v>
      </c>
      <c r="G238" s="166" t="s">
        <v>12</v>
      </c>
      <c r="H238" s="134">
        <f>304000-39535</f>
        <v>264465</v>
      </c>
      <c r="I238" s="57">
        <v>304000</v>
      </c>
      <c r="J238" s="35" t="s">
        <v>9</v>
      </c>
      <c r="K238" s="36">
        <v>45443</v>
      </c>
      <c r="L238" s="36">
        <v>45716</v>
      </c>
      <c r="M238" s="38"/>
      <c r="N238" s="38"/>
      <c r="O238" s="38"/>
      <c r="P238" s="38" t="s">
        <v>10</v>
      </c>
      <c r="Q238" s="38" t="s">
        <v>37</v>
      </c>
    </row>
    <row r="239" spans="1:17" ht="80.400000000000006" customHeight="1" x14ac:dyDescent="0.3">
      <c r="A239" s="112">
        <v>4</v>
      </c>
      <c r="B239" s="35">
        <v>159</v>
      </c>
      <c r="C239" s="35" t="s">
        <v>65</v>
      </c>
      <c r="D239" s="76" t="s">
        <v>380</v>
      </c>
      <c r="E239" s="29" t="s">
        <v>408</v>
      </c>
      <c r="F239" s="35">
        <v>1</v>
      </c>
      <c r="G239" s="35" t="s">
        <v>16</v>
      </c>
      <c r="H239" s="57">
        <v>500000</v>
      </c>
      <c r="I239" s="57">
        <v>500000</v>
      </c>
      <c r="J239" s="35" t="s">
        <v>26</v>
      </c>
      <c r="K239" s="36">
        <v>45535</v>
      </c>
      <c r="L239" s="36">
        <v>45777</v>
      </c>
      <c r="M239" s="38"/>
      <c r="N239" s="38"/>
      <c r="O239" s="38"/>
      <c r="P239" s="38" t="s">
        <v>10</v>
      </c>
      <c r="Q239" s="38" t="s">
        <v>37</v>
      </c>
    </row>
    <row r="240" spans="1:17" ht="80.400000000000006" customHeight="1" x14ac:dyDescent="0.3">
      <c r="A240" s="112">
        <v>7</v>
      </c>
      <c r="B240" s="35">
        <v>160</v>
      </c>
      <c r="C240" s="35" t="s">
        <v>65</v>
      </c>
      <c r="D240" s="76" t="s">
        <v>381</v>
      </c>
      <c r="E240" s="29" t="s">
        <v>409</v>
      </c>
      <c r="F240" s="35">
        <v>1</v>
      </c>
      <c r="G240" s="35" t="s">
        <v>410</v>
      </c>
      <c r="H240" s="57">
        <v>150000</v>
      </c>
      <c r="I240" s="57">
        <v>150000</v>
      </c>
      <c r="J240" s="35" t="s">
        <v>9</v>
      </c>
      <c r="K240" s="36">
        <v>45716</v>
      </c>
      <c r="L240" s="36">
        <v>45808</v>
      </c>
      <c r="M240" s="38"/>
      <c r="N240" s="38"/>
      <c r="O240" s="38"/>
      <c r="P240" s="38" t="s">
        <v>10</v>
      </c>
      <c r="Q240" s="38" t="s">
        <v>37</v>
      </c>
    </row>
    <row r="241" spans="1:18" ht="187.95" customHeight="1" x14ac:dyDescent="0.3">
      <c r="A241" s="112">
        <v>9</v>
      </c>
      <c r="B241" s="35">
        <v>161</v>
      </c>
      <c r="C241" s="35" t="s">
        <v>65</v>
      </c>
      <c r="D241" s="160" t="s">
        <v>886</v>
      </c>
      <c r="E241" s="167" t="s">
        <v>411</v>
      </c>
      <c r="F241" s="161">
        <f>14-14</f>
        <v>0</v>
      </c>
      <c r="G241" s="161" t="s">
        <v>412</v>
      </c>
      <c r="H241" s="168">
        <f>1200000</f>
        <v>1200000</v>
      </c>
      <c r="I241" s="134">
        <f>1200000-1200000</f>
        <v>0</v>
      </c>
      <c r="J241" s="35" t="s">
        <v>26</v>
      </c>
      <c r="K241" s="36">
        <v>45626</v>
      </c>
      <c r="L241" s="36">
        <v>45808</v>
      </c>
      <c r="M241" s="38"/>
      <c r="N241" s="38"/>
      <c r="O241" s="38"/>
      <c r="P241" s="38" t="s">
        <v>10</v>
      </c>
      <c r="Q241" s="38" t="s">
        <v>393</v>
      </c>
    </row>
    <row r="242" spans="1:18" ht="171" customHeight="1" x14ac:dyDescent="0.3">
      <c r="A242" s="112">
        <v>10</v>
      </c>
      <c r="B242" s="35">
        <v>162</v>
      </c>
      <c r="C242" s="35" t="s">
        <v>65</v>
      </c>
      <c r="D242" s="76" t="s">
        <v>632</v>
      </c>
      <c r="E242" s="54" t="s">
        <v>413</v>
      </c>
      <c r="F242" s="38">
        <v>12</v>
      </c>
      <c r="G242" s="38" t="s">
        <v>25</v>
      </c>
      <c r="H242" s="75">
        <v>1075565</v>
      </c>
      <c r="I242" s="75">
        <v>1075565</v>
      </c>
      <c r="J242" s="35" t="s">
        <v>19</v>
      </c>
      <c r="K242" s="36">
        <v>45716</v>
      </c>
      <c r="L242" s="36">
        <v>45808</v>
      </c>
      <c r="M242" s="38"/>
      <c r="N242" s="38"/>
      <c r="O242" s="38"/>
      <c r="P242" s="38" t="s">
        <v>10</v>
      </c>
      <c r="Q242" s="38" t="s">
        <v>37</v>
      </c>
    </row>
    <row r="243" spans="1:18" ht="108" customHeight="1" x14ac:dyDescent="0.3">
      <c r="A243" s="112">
        <v>12</v>
      </c>
      <c r="B243" s="35">
        <v>163</v>
      </c>
      <c r="C243" s="35" t="s">
        <v>65</v>
      </c>
      <c r="D243" s="76" t="s">
        <v>382</v>
      </c>
      <c r="E243" s="54" t="s">
        <v>427</v>
      </c>
      <c r="F243" s="38">
        <v>1</v>
      </c>
      <c r="G243" s="38" t="s">
        <v>16</v>
      </c>
      <c r="H243" s="162">
        <f>44000-24000</f>
        <v>20000</v>
      </c>
      <c r="I243" s="75">
        <v>44000</v>
      </c>
      <c r="J243" s="35" t="s">
        <v>9</v>
      </c>
      <c r="K243" s="36">
        <v>45900</v>
      </c>
      <c r="L243" s="36">
        <v>45991</v>
      </c>
      <c r="M243" s="38"/>
      <c r="N243" s="38"/>
      <c r="O243" s="38"/>
      <c r="P243" s="38" t="s">
        <v>10</v>
      </c>
      <c r="Q243" s="38" t="s">
        <v>430</v>
      </c>
    </row>
    <row r="244" spans="1:18" ht="248.4" customHeight="1" x14ac:dyDescent="0.3">
      <c r="A244" s="112">
        <v>13</v>
      </c>
      <c r="B244" s="35">
        <v>164</v>
      </c>
      <c r="C244" s="35" t="s">
        <v>65</v>
      </c>
      <c r="D244" s="56" t="s">
        <v>651</v>
      </c>
      <c r="E244" s="29" t="s">
        <v>428</v>
      </c>
      <c r="F244" s="35">
        <v>250</v>
      </c>
      <c r="G244" s="35" t="s">
        <v>429</v>
      </c>
      <c r="H244" s="88" t="s">
        <v>666</v>
      </c>
      <c r="I244" s="88" t="s">
        <v>666</v>
      </c>
      <c r="J244" s="35" t="s">
        <v>9</v>
      </c>
      <c r="K244" s="36">
        <v>45900</v>
      </c>
      <c r="L244" s="36">
        <v>45991</v>
      </c>
      <c r="M244" s="38"/>
      <c r="N244" s="38"/>
      <c r="O244" s="38"/>
      <c r="P244" s="38" t="s">
        <v>10</v>
      </c>
      <c r="Q244" s="38" t="s">
        <v>37</v>
      </c>
    </row>
    <row r="245" spans="1:18" s="32" customFormat="1" ht="132.6" customHeight="1" x14ac:dyDescent="0.3">
      <c r="A245" s="111">
        <v>15</v>
      </c>
      <c r="B245" s="35">
        <v>165</v>
      </c>
      <c r="C245" s="35" t="s">
        <v>65</v>
      </c>
      <c r="D245" s="56" t="s">
        <v>571</v>
      </c>
      <c r="E245" s="29" t="s">
        <v>553</v>
      </c>
      <c r="F245" s="35">
        <v>2</v>
      </c>
      <c r="G245" s="35" t="s">
        <v>12</v>
      </c>
      <c r="H245" s="67">
        <v>800000</v>
      </c>
      <c r="I245" s="57">
        <v>800000</v>
      </c>
      <c r="J245" s="35" t="s">
        <v>9</v>
      </c>
      <c r="K245" s="36">
        <v>45565</v>
      </c>
      <c r="L245" s="36">
        <v>45808</v>
      </c>
      <c r="M245" s="35"/>
      <c r="N245" s="35"/>
      <c r="O245" s="35"/>
      <c r="P245" s="35" t="s">
        <v>10</v>
      </c>
      <c r="Q245" s="35" t="s">
        <v>430</v>
      </c>
    </row>
    <row r="246" spans="1:18" s="32" customFormat="1" ht="74.400000000000006" customHeight="1" x14ac:dyDescent="0.3">
      <c r="A246" s="111">
        <v>16</v>
      </c>
      <c r="B246" s="35">
        <v>166</v>
      </c>
      <c r="C246" s="35" t="s">
        <v>65</v>
      </c>
      <c r="D246" s="56" t="s">
        <v>572</v>
      </c>
      <c r="E246" s="29" t="s">
        <v>431</v>
      </c>
      <c r="F246" s="35">
        <v>3</v>
      </c>
      <c r="G246" s="35" t="s">
        <v>12</v>
      </c>
      <c r="H246" s="67">
        <v>500000</v>
      </c>
      <c r="I246" s="57">
        <v>500000</v>
      </c>
      <c r="J246" s="35" t="s">
        <v>9</v>
      </c>
      <c r="K246" s="36">
        <v>45626</v>
      </c>
      <c r="L246" s="36">
        <v>45838</v>
      </c>
      <c r="M246" s="35"/>
      <c r="N246" s="35"/>
      <c r="O246" s="35"/>
      <c r="P246" s="35" t="s">
        <v>421</v>
      </c>
      <c r="Q246" s="35" t="s">
        <v>37</v>
      </c>
    </row>
    <row r="247" spans="1:18" s="32" customFormat="1" ht="103.2" customHeight="1" x14ac:dyDescent="0.3">
      <c r="A247" s="111">
        <v>16</v>
      </c>
      <c r="B247" s="35">
        <v>168</v>
      </c>
      <c r="C247" s="35" t="s">
        <v>65</v>
      </c>
      <c r="D247" s="139" t="s">
        <v>840</v>
      </c>
      <c r="E247" s="55" t="s">
        <v>841</v>
      </c>
      <c r="F247" s="51">
        <v>3</v>
      </c>
      <c r="G247" s="51" t="s">
        <v>12</v>
      </c>
      <c r="H247" s="136">
        <v>283500</v>
      </c>
      <c r="I247" s="136">
        <v>283500</v>
      </c>
      <c r="J247" s="35" t="s">
        <v>26</v>
      </c>
      <c r="K247" s="36">
        <v>45716</v>
      </c>
      <c r="L247" s="36">
        <v>45808</v>
      </c>
      <c r="M247" s="35"/>
      <c r="N247" s="35"/>
      <c r="O247" s="35"/>
      <c r="P247" s="51" t="s">
        <v>10</v>
      </c>
      <c r="Q247" s="51" t="s">
        <v>37</v>
      </c>
    </row>
    <row r="248" spans="1:18" s="154" customFormat="1" ht="103.2" customHeight="1" x14ac:dyDescent="0.3">
      <c r="A248" s="149"/>
      <c r="B248" s="35">
        <v>172</v>
      </c>
      <c r="C248" s="35" t="s">
        <v>65</v>
      </c>
      <c r="D248" s="135" t="s">
        <v>860</v>
      </c>
      <c r="E248" s="55" t="s">
        <v>859</v>
      </c>
      <c r="F248" s="60">
        <v>1</v>
      </c>
      <c r="G248" s="60" t="s">
        <v>16</v>
      </c>
      <c r="H248" s="137">
        <v>255000</v>
      </c>
      <c r="I248" s="151"/>
      <c r="J248" s="35" t="s">
        <v>26</v>
      </c>
      <c r="K248" s="152">
        <v>45688</v>
      </c>
      <c r="L248" s="152">
        <v>45838</v>
      </c>
      <c r="M248" s="150"/>
      <c r="N248" s="153"/>
      <c r="O248" s="153"/>
      <c r="P248" s="60" t="s">
        <v>10</v>
      </c>
      <c r="Q248" s="35" t="s">
        <v>885</v>
      </c>
    </row>
    <row r="249" spans="1:18" ht="15" customHeight="1" x14ac:dyDescent="0.3">
      <c r="A249" s="117"/>
      <c r="B249" s="48"/>
      <c r="C249" s="48"/>
      <c r="D249" s="48"/>
      <c r="E249" s="48"/>
      <c r="F249" s="48"/>
      <c r="G249" s="48"/>
      <c r="H249" s="118"/>
      <c r="I249" s="118"/>
      <c r="J249" s="48"/>
      <c r="K249" s="48"/>
      <c r="L249" s="48"/>
      <c r="M249" s="48"/>
      <c r="N249" s="48"/>
      <c r="O249" s="48"/>
      <c r="P249" s="48"/>
      <c r="Q249" s="131"/>
    </row>
    <row r="250" spans="1:18" ht="17.399999999999999" customHeight="1" x14ac:dyDescent="0.3">
      <c r="A250" s="117"/>
      <c r="B250" s="48"/>
      <c r="C250" s="101" t="s">
        <v>667</v>
      </c>
      <c r="D250" s="92"/>
      <c r="E250" s="92"/>
      <c r="F250" s="92"/>
      <c r="G250" s="92"/>
      <c r="H250" s="93"/>
      <c r="I250" s="93"/>
      <c r="J250" s="94"/>
      <c r="K250" s="48"/>
      <c r="L250" s="48"/>
      <c r="M250" s="48"/>
      <c r="N250" s="48"/>
      <c r="O250" s="48"/>
      <c r="P250" s="48"/>
      <c r="Q250" s="131"/>
      <c r="R250" s="86"/>
    </row>
    <row r="251" spans="1:18" ht="15" customHeight="1" x14ac:dyDescent="0.3">
      <c r="A251" s="117"/>
      <c r="B251" s="48"/>
      <c r="C251" s="95" t="s">
        <v>683</v>
      </c>
      <c r="D251" s="96"/>
      <c r="E251" s="96"/>
      <c r="F251" s="96"/>
      <c r="G251" s="102" t="s">
        <v>149</v>
      </c>
      <c r="H251" s="97"/>
      <c r="I251" s="97"/>
      <c r="J251" s="98"/>
      <c r="K251" s="48"/>
      <c r="L251" s="48"/>
      <c r="M251" s="48"/>
      <c r="N251" s="48"/>
      <c r="O251" s="48"/>
      <c r="P251" s="48"/>
      <c r="Q251" s="131"/>
    </row>
    <row r="252" spans="1:18" ht="15" customHeight="1" x14ac:dyDescent="0.3">
      <c r="A252" s="117"/>
      <c r="B252" s="48"/>
      <c r="C252" s="100" t="s">
        <v>671</v>
      </c>
      <c r="D252" s="99" t="s">
        <v>668</v>
      </c>
      <c r="E252" s="96"/>
      <c r="F252" s="96"/>
      <c r="G252" s="96"/>
      <c r="H252" s="97"/>
      <c r="I252" s="97"/>
      <c r="J252" s="98"/>
      <c r="K252" s="48"/>
      <c r="L252" s="48"/>
      <c r="M252" s="48"/>
      <c r="N252" s="48"/>
      <c r="O252" s="48"/>
      <c r="P252" s="48"/>
      <c r="Q252" s="131"/>
    </row>
    <row r="253" spans="1:18" ht="15" customHeight="1" x14ac:dyDescent="0.3">
      <c r="A253" s="117"/>
      <c r="B253" s="48"/>
      <c r="C253" s="95"/>
      <c r="D253" s="96"/>
      <c r="E253" s="96"/>
      <c r="F253" s="96"/>
      <c r="G253" s="96"/>
      <c r="H253" s="97"/>
      <c r="I253" s="97"/>
      <c r="J253" s="98"/>
      <c r="K253" s="48"/>
      <c r="L253" s="48"/>
      <c r="M253" s="48"/>
      <c r="N253" s="48"/>
      <c r="O253" s="48"/>
      <c r="P253" s="48"/>
      <c r="Q253" s="131"/>
    </row>
    <row r="254" spans="1:18" ht="15" customHeight="1" x14ac:dyDescent="0.3">
      <c r="A254" s="117"/>
      <c r="B254" s="48"/>
      <c r="C254" s="95" t="s">
        <v>670</v>
      </c>
      <c r="D254" s="96"/>
      <c r="E254" s="96"/>
      <c r="F254" s="96"/>
      <c r="G254" s="102" t="s">
        <v>684</v>
      </c>
      <c r="H254" s="97"/>
      <c r="I254" s="97"/>
      <c r="J254" s="98"/>
      <c r="K254" s="48"/>
      <c r="L254" s="48"/>
      <c r="M254" s="48"/>
      <c r="N254" s="48"/>
      <c r="O254" s="48"/>
      <c r="P254" s="48"/>
    </row>
    <row r="255" spans="1:18" ht="15" customHeight="1" thickBot="1" x14ac:dyDescent="0.35">
      <c r="A255" s="119"/>
      <c r="B255" s="120"/>
      <c r="C255" s="121" t="s">
        <v>671</v>
      </c>
      <c r="D255" s="122" t="s">
        <v>669</v>
      </c>
      <c r="E255" s="123"/>
      <c r="F255" s="123"/>
      <c r="G255" s="123"/>
      <c r="H255" s="124"/>
      <c r="I255" s="124"/>
      <c r="J255" s="125"/>
      <c r="K255" s="120"/>
      <c r="L255" s="120"/>
      <c r="M255" s="120"/>
      <c r="N255" s="120"/>
      <c r="O255" s="120"/>
      <c r="P255" s="131"/>
      <c r="Q255" s="126"/>
    </row>
    <row r="256" spans="1:18" ht="15" customHeight="1" x14ac:dyDescent="0.3">
      <c r="H256" s="58"/>
      <c r="I256" s="58"/>
    </row>
    <row r="257" spans="8:9" ht="15" customHeight="1" x14ac:dyDescent="0.3">
      <c r="H257" s="58"/>
      <c r="I257" s="58"/>
    </row>
    <row r="258" spans="8:9" ht="15" customHeight="1" x14ac:dyDescent="0.3">
      <c r="H258" s="58"/>
      <c r="I258" s="58"/>
    </row>
    <row r="259" spans="8:9" ht="15" customHeight="1" x14ac:dyDescent="0.3">
      <c r="H259" s="58"/>
      <c r="I259" s="58"/>
    </row>
    <row r="260" spans="8:9" ht="15" customHeight="1" x14ac:dyDescent="0.3">
      <c r="H260" s="58"/>
      <c r="I260" s="58"/>
    </row>
    <row r="261" spans="8:9" ht="15" customHeight="1" x14ac:dyDescent="0.3">
      <c r="H261" s="58"/>
      <c r="I261" s="58"/>
    </row>
    <row r="262" spans="8:9" ht="15" customHeight="1" x14ac:dyDescent="0.3">
      <c r="H262" s="58"/>
      <c r="I262" s="58"/>
    </row>
    <row r="263" spans="8:9" ht="15" customHeight="1" x14ac:dyDescent="0.3">
      <c r="H263" s="58"/>
      <c r="I263" s="58"/>
    </row>
    <row r="264" spans="8:9" ht="15" customHeight="1" x14ac:dyDescent="0.3">
      <c r="H264" s="58"/>
      <c r="I264" s="58"/>
    </row>
    <row r="265" spans="8:9" ht="15" customHeight="1" x14ac:dyDescent="0.3">
      <c r="H265" s="58"/>
      <c r="I265" s="58"/>
    </row>
    <row r="266" spans="8:9" ht="15" customHeight="1" x14ac:dyDescent="0.3">
      <c r="H266" s="58"/>
      <c r="I266" s="58"/>
    </row>
    <row r="267" spans="8:9" ht="15" customHeight="1" x14ac:dyDescent="0.3">
      <c r="H267" s="58"/>
      <c r="I267" s="58"/>
    </row>
    <row r="268" spans="8:9" ht="15" customHeight="1" x14ac:dyDescent="0.3">
      <c r="H268" s="58"/>
      <c r="I268" s="58"/>
    </row>
    <row r="269" spans="8:9" ht="15" customHeight="1" x14ac:dyDescent="0.3">
      <c r="H269" s="58"/>
      <c r="I269" s="58"/>
    </row>
    <row r="270" spans="8:9" ht="15" customHeight="1" x14ac:dyDescent="0.3">
      <c r="H270" s="58"/>
      <c r="I270" s="58"/>
    </row>
    <row r="271" spans="8:9" ht="15" customHeight="1" x14ac:dyDescent="0.3">
      <c r="H271" s="58"/>
      <c r="I271" s="58"/>
    </row>
    <row r="272" spans="8:9" ht="15" customHeight="1" x14ac:dyDescent="0.3">
      <c r="H272" s="58"/>
      <c r="I272" s="58"/>
    </row>
    <row r="273" spans="8:9" ht="15" customHeight="1" x14ac:dyDescent="0.3">
      <c r="H273" s="58"/>
      <c r="I273" s="58"/>
    </row>
    <row r="274" spans="8:9" ht="15" customHeight="1" x14ac:dyDescent="0.3">
      <c r="H274" s="58"/>
      <c r="I274" s="58"/>
    </row>
    <row r="275" spans="8:9" ht="15" customHeight="1" x14ac:dyDescent="0.3">
      <c r="H275" s="58"/>
      <c r="I275" s="58"/>
    </row>
    <row r="276" spans="8:9" ht="15" customHeight="1" x14ac:dyDescent="0.3">
      <c r="H276" s="58"/>
      <c r="I276" s="58"/>
    </row>
    <row r="277" spans="8:9" ht="15" customHeight="1" x14ac:dyDescent="0.3">
      <c r="H277" s="58"/>
      <c r="I277" s="58"/>
    </row>
    <row r="278" spans="8:9" ht="15" customHeight="1" x14ac:dyDescent="0.3">
      <c r="H278" s="58"/>
      <c r="I278" s="58"/>
    </row>
    <row r="279" spans="8:9" ht="15" customHeight="1" x14ac:dyDescent="0.3">
      <c r="H279" s="58"/>
      <c r="I279" s="58"/>
    </row>
    <row r="280" spans="8:9" ht="15" customHeight="1" x14ac:dyDescent="0.3">
      <c r="H280" s="58"/>
      <c r="I280" s="58"/>
    </row>
    <row r="281" spans="8:9" ht="15" customHeight="1" x14ac:dyDescent="0.3">
      <c r="H281" s="58"/>
      <c r="I281" s="58"/>
    </row>
    <row r="282" spans="8:9" ht="15" customHeight="1" x14ac:dyDescent="0.3">
      <c r="H282" s="58"/>
      <c r="I282" s="58"/>
    </row>
    <row r="283" spans="8:9" ht="15" customHeight="1" x14ac:dyDescent="0.3">
      <c r="H283" s="58"/>
      <c r="I283" s="58"/>
    </row>
    <row r="284" spans="8:9" ht="15" customHeight="1" x14ac:dyDescent="0.3">
      <c r="H284" s="58"/>
      <c r="I284" s="58"/>
    </row>
    <row r="285" spans="8:9" ht="15" customHeight="1" x14ac:dyDescent="0.3">
      <c r="H285" s="58"/>
      <c r="I285" s="58"/>
    </row>
    <row r="286" spans="8:9" ht="15" customHeight="1" x14ac:dyDescent="0.3">
      <c r="H286" s="58"/>
      <c r="I286" s="58"/>
    </row>
    <row r="287" spans="8:9" ht="15" customHeight="1" x14ac:dyDescent="0.3">
      <c r="H287" s="58"/>
      <c r="I287" s="58"/>
    </row>
    <row r="288" spans="8:9" ht="15" customHeight="1" x14ac:dyDescent="0.3">
      <c r="H288" s="58"/>
      <c r="I288" s="58"/>
    </row>
    <row r="289" spans="8:9" ht="15" customHeight="1" x14ac:dyDescent="0.3">
      <c r="H289" s="58"/>
      <c r="I289" s="58"/>
    </row>
    <row r="290" spans="8:9" ht="15" customHeight="1" x14ac:dyDescent="0.3">
      <c r="H290" s="58"/>
      <c r="I290" s="58"/>
    </row>
    <row r="291" spans="8:9" ht="15" customHeight="1" x14ac:dyDescent="0.3">
      <c r="H291" s="58"/>
      <c r="I291" s="58"/>
    </row>
    <row r="292" spans="8:9" ht="15" customHeight="1" x14ac:dyDescent="0.3">
      <c r="H292" s="58"/>
      <c r="I292" s="58"/>
    </row>
    <row r="293" spans="8:9" ht="15" customHeight="1" x14ac:dyDescent="0.3">
      <c r="H293" s="58"/>
      <c r="I293" s="58"/>
    </row>
    <row r="294" spans="8:9" ht="15" customHeight="1" x14ac:dyDescent="0.3">
      <c r="H294" s="58"/>
      <c r="I294" s="58"/>
    </row>
    <row r="295" spans="8:9" ht="15" customHeight="1" x14ac:dyDescent="0.3">
      <c r="H295" s="58"/>
      <c r="I295" s="58"/>
    </row>
    <row r="296" spans="8:9" ht="15" customHeight="1" x14ac:dyDescent="0.3">
      <c r="H296" s="58"/>
      <c r="I296" s="58"/>
    </row>
    <row r="297" spans="8:9" ht="15" customHeight="1" x14ac:dyDescent="0.3">
      <c r="H297" s="58"/>
      <c r="I297" s="58"/>
    </row>
    <row r="298" spans="8:9" ht="15" customHeight="1" x14ac:dyDescent="0.3">
      <c r="H298" s="58"/>
      <c r="I298" s="58"/>
    </row>
    <row r="299" spans="8:9" ht="15" customHeight="1" x14ac:dyDescent="0.3">
      <c r="H299" s="58"/>
      <c r="I299" s="58"/>
    </row>
    <row r="300" spans="8:9" ht="15" customHeight="1" x14ac:dyDescent="0.3">
      <c r="H300" s="58"/>
      <c r="I300" s="58"/>
    </row>
    <row r="301" spans="8:9" ht="15" customHeight="1" x14ac:dyDescent="0.3">
      <c r="H301" s="58"/>
      <c r="I301" s="58"/>
    </row>
    <row r="302" spans="8:9" ht="15" customHeight="1" x14ac:dyDescent="0.3">
      <c r="H302" s="58"/>
      <c r="I302" s="58"/>
    </row>
    <row r="303" spans="8:9" ht="15" customHeight="1" x14ac:dyDescent="0.3">
      <c r="H303" s="58"/>
      <c r="I303" s="58"/>
    </row>
    <row r="304" spans="8:9" ht="15" customHeight="1" x14ac:dyDescent="0.3">
      <c r="H304" s="58"/>
      <c r="I304" s="58"/>
    </row>
    <row r="305" spans="8:9" ht="15" customHeight="1" x14ac:dyDescent="0.3">
      <c r="H305" s="58"/>
      <c r="I305" s="58"/>
    </row>
    <row r="306" spans="8:9" ht="15" customHeight="1" x14ac:dyDescent="0.3">
      <c r="H306" s="58"/>
      <c r="I306" s="58"/>
    </row>
    <row r="307" spans="8:9" ht="15" customHeight="1" x14ac:dyDescent="0.3">
      <c r="H307" s="58"/>
      <c r="I307" s="58"/>
    </row>
    <row r="308" spans="8:9" ht="15" customHeight="1" x14ac:dyDescent="0.3">
      <c r="H308" s="58"/>
      <c r="I308" s="58"/>
    </row>
    <row r="309" spans="8:9" ht="15" customHeight="1" x14ac:dyDescent="0.3">
      <c r="H309" s="58"/>
      <c r="I309" s="58"/>
    </row>
    <row r="310" spans="8:9" ht="15" customHeight="1" x14ac:dyDescent="0.3">
      <c r="H310" s="58"/>
      <c r="I310" s="58"/>
    </row>
    <row r="311" spans="8:9" ht="15" customHeight="1" x14ac:dyDescent="0.3">
      <c r="H311" s="58"/>
      <c r="I311" s="58"/>
    </row>
    <row r="312" spans="8:9" ht="15" customHeight="1" x14ac:dyDescent="0.3">
      <c r="H312" s="58"/>
      <c r="I312" s="58"/>
    </row>
    <row r="313" spans="8:9" ht="15" customHeight="1" x14ac:dyDescent="0.3">
      <c r="H313" s="58"/>
      <c r="I313" s="58"/>
    </row>
    <row r="314" spans="8:9" ht="15" customHeight="1" x14ac:dyDescent="0.3">
      <c r="H314" s="58"/>
      <c r="I314" s="58"/>
    </row>
    <row r="315" spans="8:9" ht="15" customHeight="1" x14ac:dyDescent="0.3">
      <c r="H315" s="58"/>
      <c r="I315" s="58"/>
    </row>
    <row r="316" spans="8:9" ht="15" customHeight="1" x14ac:dyDescent="0.3">
      <c r="H316" s="58"/>
      <c r="I316" s="58"/>
    </row>
    <row r="317" spans="8:9" ht="15" customHeight="1" x14ac:dyDescent="0.3">
      <c r="H317" s="58"/>
      <c r="I317" s="58"/>
    </row>
    <row r="318" spans="8:9" ht="15" customHeight="1" x14ac:dyDescent="0.3">
      <c r="H318" s="58"/>
      <c r="I318" s="58"/>
    </row>
    <row r="319" spans="8:9" ht="15" customHeight="1" x14ac:dyDescent="0.3">
      <c r="H319" s="58"/>
      <c r="I319" s="58"/>
    </row>
    <row r="320" spans="8:9" ht="15" customHeight="1" x14ac:dyDescent="0.3">
      <c r="H320" s="58"/>
      <c r="I320" s="58"/>
    </row>
    <row r="321" spans="8:9" ht="15" customHeight="1" x14ac:dyDescent="0.3">
      <c r="H321" s="58"/>
      <c r="I321" s="58"/>
    </row>
    <row r="322" spans="8:9" ht="15" customHeight="1" x14ac:dyDescent="0.3">
      <c r="H322" s="58"/>
      <c r="I322" s="58"/>
    </row>
    <row r="323" spans="8:9" ht="15" customHeight="1" x14ac:dyDescent="0.3">
      <c r="H323" s="58"/>
      <c r="I323" s="58"/>
    </row>
    <row r="324" spans="8:9" ht="15" customHeight="1" x14ac:dyDescent="0.3">
      <c r="H324" s="58"/>
      <c r="I324" s="58"/>
    </row>
    <row r="325" spans="8:9" ht="15" customHeight="1" x14ac:dyDescent="0.3">
      <c r="H325" s="58"/>
      <c r="I325" s="58"/>
    </row>
    <row r="326" spans="8:9" ht="15" customHeight="1" x14ac:dyDescent="0.3">
      <c r="H326" s="58"/>
      <c r="I326" s="58"/>
    </row>
    <row r="327" spans="8:9" ht="15" customHeight="1" x14ac:dyDescent="0.3">
      <c r="H327" s="58"/>
      <c r="I327" s="58"/>
    </row>
    <row r="328" spans="8:9" ht="15" customHeight="1" x14ac:dyDescent="0.3">
      <c r="H328" s="58"/>
      <c r="I328" s="58"/>
    </row>
    <row r="329" spans="8:9" ht="15" customHeight="1" x14ac:dyDescent="0.3">
      <c r="H329" s="58"/>
      <c r="I329" s="58"/>
    </row>
    <row r="330" spans="8:9" ht="15" customHeight="1" x14ac:dyDescent="0.3">
      <c r="H330" s="58"/>
      <c r="I330" s="58"/>
    </row>
    <row r="331" spans="8:9" ht="15" customHeight="1" x14ac:dyDescent="0.3">
      <c r="H331" s="58"/>
      <c r="I331" s="58"/>
    </row>
    <row r="332" spans="8:9" ht="15" customHeight="1" x14ac:dyDescent="0.3">
      <c r="H332" s="58"/>
      <c r="I332" s="58"/>
    </row>
    <row r="333" spans="8:9" ht="15" customHeight="1" x14ac:dyDescent="0.3">
      <c r="H333" s="58"/>
      <c r="I333" s="58"/>
    </row>
    <row r="334" spans="8:9" ht="15" customHeight="1" x14ac:dyDescent="0.3">
      <c r="H334" s="58"/>
      <c r="I334" s="58"/>
    </row>
    <row r="335" spans="8:9" ht="15" customHeight="1" x14ac:dyDescent="0.3">
      <c r="H335" s="58"/>
      <c r="I335" s="58"/>
    </row>
    <row r="336" spans="8:9" ht="15" customHeight="1" x14ac:dyDescent="0.3">
      <c r="H336" s="58"/>
      <c r="I336" s="58"/>
    </row>
    <row r="337" spans="8:9" ht="15" customHeight="1" x14ac:dyDescent="0.3">
      <c r="H337" s="58"/>
      <c r="I337" s="58"/>
    </row>
    <row r="338" spans="8:9" ht="15" customHeight="1" x14ac:dyDescent="0.3">
      <c r="H338" s="58"/>
      <c r="I338" s="58"/>
    </row>
    <row r="339" spans="8:9" ht="15" customHeight="1" x14ac:dyDescent="0.3">
      <c r="H339" s="58"/>
      <c r="I339" s="58"/>
    </row>
    <row r="340" spans="8:9" ht="15" customHeight="1" x14ac:dyDescent="0.3">
      <c r="H340" s="58"/>
      <c r="I340" s="58"/>
    </row>
    <row r="341" spans="8:9" ht="15" customHeight="1" x14ac:dyDescent="0.3">
      <c r="H341" s="58"/>
      <c r="I341" s="58"/>
    </row>
    <row r="342" spans="8:9" ht="15" customHeight="1" x14ac:dyDescent="0.3">
      <c r="H342" s="58"/>
      <c r="I342" s="58"/>
    </row>
    <row r="343" spans="8:9" ht="15" customHeight="1" x14ac:dyDescent="0.3">
      <c r="H343" s="58"/>
      <c r="I343" s="58"/>
    </row>
    <row r="344" spans="8:9" ht="15" customHeight="1" x14ac:dyDescent="0.3">
      <c r="H344" s="58"/>
      <c r="I344" s="58"/>
    </row>
    <row r="345" spans="8:9" ht="15" customHeight="1" x14ac:dyDescent="0.3">
      <c r="H345" s="58"/>
      <c r="I345" s="58"/>
    </row>
    <row r="346" spans="8:9" ht="15" customHeight="1" x14ac:dyDescent="0.3">
      <c r="H346" s="58"/>
      <c r="I346" s="58"/>
    </row>
    <row r="347" spans="8:9" ht="15" customHeight="1" x14ac:dyDescent="0.3">
      <c r="H347" s="58"/>
      <c r="I347" s="58"/>
    </row>
    <row r="348" spans="8:9" ht="15" customHeight="1" x14ac:dyDescent="0.3">
      <c r="H348" s="58"/>
      <c r="I348" s="58"/>
    </row>
    <row r="349" spans="8:9" ht="15" customHeight="1" x14ac:dyDescent="0.3">
      <c r="H349" s="58"/>
      <c r="I349" s="58"/>
    </row>
    <row r="350" spans="8:9" ht="15" customHeight="1" x14ac:dyDescent="0.3">
      <c r="H350" s="58"/>
      <c r="I350" s="58"/>
    </row>
  </sheetData>
  <autoFilter ref="A8:Q248"/>
  <sortState ref="D236:D240">
    <sortCondition ref="D236:D240"/>
  </sortState>
  <mergeCells count="5">
    <mergeCell ref="A3:Q3"/>
    <mergeCell ref="B1:Q1"/>
    <mergeCell ref="A5:B5"/>
    <mergeCell ref="K5:L5"/>
    <mergeCell ref="M5:N5"/>
  </mergeCells>
  <conditionalFormatting sqref="G25:G26 G38 G43 G46:G66 G94:G97 B89:B113 G10:G11 G85:G92 B238:B245">
    <cfRule type="expression" dxfId="322" priority="692" stopIfTrue="1">
      <formula>#REF!="Item do PAA com execução iniciada"</formula>
    </cfRule>
  </conditionalFormatting>
  <conditionalFormatting sqref="G25:G26 G38 G43 G46:G66 G94:G97 B89:B113 G10:G11 G85:G92 B238:B245">
    <cfRule type="expression" dxfId="321" priority="693" stopIfTrue="1">
      <formula>#REF!="Item do PAA completamente executado"</formula>
    </cfRule>
  </conditionalFormatting>
  <conditionalFormatting sqref="G25:G26 G38 G43 G46:G66 G94:G97 B89:B113 G10:G11 G85:G92 B238:B245">
    <cfRule type="expression" dxfId="320" priority="694" stopIfTrue="1">
      <formula>#REF!="Item do PAA com execução interrompida"</formula>
    </cfRule>
  </conditionalFormatting>
  <conditionalFormatting sqref="G25:G26 G38 G43 G46:G66 G94:G97 B89:B113 G10:G11 G85:G92 B238:B245">
    <cfRule type="expression" dxfId="319" priority="695" stopIfTrue="1">
      <formula>#REF!="Item do PAA sem execução"</formula>
    </cfRule>
  </conditionalFormatting>
  <conditionalFormatting sqref="G31:G32">
    <cfRule type="expression" dxfId="318" priority="718" stopIfTrue="1">
      <formula>#REF!="Item do PAA completamente executado"</formula>
    </cfRule>
  </conditionalFormatting>
  <conditionalFormatting sqref="G31:G32">
    <cfRule type="expression" dxfId="317" priority="719" stopIfTrue="1">
      <formula>#REF!="Item do PAA com execução interrompida"</formula>
    </cfRule>
  </conditionalFormatting>
  <conditionalFormatting sqref="G31:G32">
    <cfRule type="expression" dxfId="316" priority="720" stopIfTrue="1">
      <formula>#REF!="Item do PAA sem execução"</formula>
    </cfRule>
  </conditionalFormatting>
  <conditionalFormatting sqref="G31:G32">
    <cfRule type="expression" dxfId="315" priority="722" stopIfTrue="1">
      <formula>#REF!="Item do PAA com execução iniciada"</formula>
    </cfRule>
  </conditionalFormatting>
  <conditionalFormatting sqref="G23">
    <cfRule type="expression" dxfId="314" priority="726" stopIfTrue="1">
      <formula>#REF!="Item do PAA com execução iniciada"</formula>
    </cfRule>
  </conditionalFormatting>
  <conditionalFormatting sqref="G23">
    <cfRule type="expression" dxfId="313" priority="727" stopIfTrue="1">
      <formula>#REF!="Item do PAA completamente executado"</formula>
    </cfRule>
  </conditionalFormatting>
  <conditionalFormatting sqref="G23">
    <cfRule type="expression" dxfId="312" priority="728" stopIfTrue="1">
      <formula>#REF!="Item do PAA com execução interrompida"</formula>
    </cfRule>
  </conditionalFormatting>
  <conditionalFormatting sqref="G23">
    <cfRule type="expression" dxfId="311" priority="729" stopIfTrue="1">
      <formula>#REF!="Item do PAA sem execução"</formula>
    </cfRule>
  </conditionalFormatting>
  <conditionalFormatting sqref="G24">
    <cfRule type="expression" dxfId="310" priority="731" stopIfTrue="1">
      <formula>#REF!="Item do PAA com execução iniciada"</formula>
    </cfRule>
  </conditionalFormatting>
  <conditionalFormatting sqref="G24">
    <cfRule type="expression" dxfId="309" priority="732" stopIfTrue="1">
      <formula>#REF!="Item do PAA completamente executado"</formula>
    </cfRule>
  </conditionalFormatting>
  <conditionalFormatting sqref="G24">
    <cfRule type="expression" dxfId="308" priority="733" stopIfTrue="1">
      <formula>#REF!="Item do PAA com execução interrompida"</formula>
    </cfRule>
  </conditionalFormatting>
  <conditionalFormatting sqref="G24">
    <cfRule type="expression" dxfId="307" priority="734" stopIfTrue="1">
      <formula>#REF!="Item do PAA sem execução"</formula>
    </cfRule>
  </conditionalFormatting>
  <conditionalFormatting sqref="G28:G30">
    <cfRule type="expression" dxfId="306" priority="736" stopIfTrue="1">
      <formula>#REF!="Item do PAA com execução iniciada"</formula>
    </cfRule>
  </conditionalFormatting>
  <conditionalFormatting sqref="G28:G30">
    <cfRule type="expression" dxfId="305" priority="737" stopIfTrue="1">
      <formula>#REF!="Item do PAA completamente executado"</formula>
    </cfRule>
  </conditionalFormatting>
  <conditionalFormatting sqref="G28:G30">
    <cfRule type="expression" dxfId="304" priority="738" stopIfTrue="1">
      <formula>#REF!="Item do PAA com execução interrompida"</formula>
    </cfRule>
  </conditionalFormatting>
  <conditionalFormatting sqref="G28:G30">
    <cfRule type="expression" dxfId="303" priority="739" stopIfTrue="1">
      <formula>#REF!="Item do PAA sem execução"</formula>
    </cfRule>
  </conditionalFormatting>
  <conditionalFormatting sqref="G36:G37">
    <cfRule type="expression" dxfId="302" priority="741" stopIfTrue="1">
      <formula>#REF!="Item do PAA com execução iniciada"</formula>
    </cfRule>
  </conditionalFormatting>
  <conditionalFormatting sqref="G36:G37">
    <cfRule type="expression" dxfId="301" priority="742" stopIfTrue="1">
      <formula>#REF!="Item do PAA completamente executado"</formula>
    </cfRule>
  </conditionalFormatting>
  <conditionalFormatting sqref="G36:G37">
    <cfRule type="expression" dxfId="300" priority="743" stopIfTrue="1">
      <formula>#REF!="Item do PAA com execução interrompida"</formula>
    </cfRule>
  </conditionalFormatting>
  <conditionalFormatting sqref="G36:G37">
    <cfRule type="expression" dxfId="299" priority="744" stopIfTrue="1">
      <formula>#REF!="Item do PAA sem execução"</formula>
    </cfRule>
  </conditionalFormatting>
  <conditionalFormatting sqref="G44">
    <cfRule type="expression" dxfId="298" priority="745" stopIfTrue="1">
      <formula>#REF!="Item do PAA com execução iniciada"</formula>
    </cfRule>
  </conditionalFormatting>
  <conditionalFormatting sqref="G44">
    <cfRule type="expression" dxfId="297" priority="746" stopIfTrue="1">
      <formula>#REF!="Item do PAA completamente executado"</formula>
    </cfRule>
  </conditionalFormatting>
  <conditionalFormatting sqref="G44">
    <cfRule type="expression" dxfId="296" priority="747" stopIfTrue="1">
      <formula>#REF!="Item do PAA com execução interrompida"</formula>
    </cfRule>
  </conditionalFormatting>
  <conditionalFormatting sqref="G44">
    <cfRule type="expression" dxfId="295" priority="748" stopIfTrue="1">
      <formula>#REF!="Item do PAA sem execução"</formula>
    </cfRule>
  </conditionalFormatting>
  <conditionalFormatting sqref="G45">
    <cfRule type="expression" dxfId="294" priority="937">
      <formula>#REF!="Item do PAA com execução iniciada"</formula>
    </cfRule>
  </conditionalFormatting>
  <conditionalFormatting sqref="G45">
    <cfRule type="expression" dxfId="293" priority="938">
      <formula>#REF!="Item do PAA completamente executado"</formula>
    </cfRule>
  </conditionalFormatting>
  <conditionalFormatting sqref="G45">
    <cfRule type="expression" dxfId="292" priority="939">
      <formula>#REF!="Item do PAA com execução interrompida"</formula>
    </cfRule>
  </conditionalFormatting>
  <conditionalFormatting sqref="G45">
    <cfRule type="expression" dxfId="291" priority="940">
      <formula>#REF!="Item do PAA sem execução"</formula>
    </cfRule>
  </conditionalFormatting>
  <conditionalFormatting sqref="G27">
    <cfRule type="expression" dxfId="290" priority="955" stopIfTrue="1">
      <formula>#REF!="Item do PAA com execução iniciada"</formula>
    </cfRule>
  </conditionalFormatting>
  <conditionalFormatting sqref="G27">
    <cfRule type="expression" dxfId="289" priority="956" stopIfTrue="1">
      <formula>#REF!="Item do PAA completamente executado"</formula>
    </cfRule>
  </conditionalFormatting>
  <conditionalFormatting sqref="G27">
    <cfRule type="expression" dxfId="288" priority="957" stopIfTrue="1">
      <formula>#REF!="Item do PAA com execução interrompida"</formula>
    </cfRule>
  </conditionalFormatting>
  <conditionalFormatting sqref="G27">
    <cfRule type="expression" dxfId="287" priority="958" stopIfTrue="1">
      <formula>#REF!="Item do PAA sem execução"</formula>
    </cfRule>
  </conditionalFormatting>
  <conditionalFormatting sqref="G41">
    <cfRule type="expression" dxfId="286" priority="969" stopIfTrue="1">
      <formula>#REF!="Item do PAA com execução iniciada"</formula>
    </cfRule>
  </conditionalFormatting>
  <conditionalFormatting sqref="G41">
    <cfRule type="expression" dxfId="285" priority="970" stopIfTrue="1">
      <formula>#REF!="Item do PAA completamente executado"</formula>
    </cfRule>
  </conditionalFormatting>
  <conditionalFormatting sqref="G41">
    <cfRule type="expression" dxfId="284" priority="971" stopIfTrue="1">
      <formula>#REF!="Item do PAA com execução interrompida"</formula>
    </cfRule>
  </conditionalFormatting>
  <conditionalFormatting sqref="G41">
    <cfRule type="expression" dxfId="283" priority="972" stopIfTrue="1">
      <formula>#REF!="Item do PAA sem execução"</formula>
    </cfRule>
  </conditionalFormatting>
  <conditionalFormatting sqref="G42">
    <cfRule type="expression" dxfId="282" priority="975" stopIfTrue="1">
      <formula>#REF!="Item do PAA com execução iniciada"</formula>
    </cfRule>
  </conditionalFormatting>
  <conditionalFormatting sqref="G42">
    <cfRule type="expression" dxfId="281" priority="976" stopIfTrue="1">
      <formula>#REF!="Item do PAA completamente executado"</formula>
    </cfRule>
  </conditionalFormatting>
  <conditionalFormatting sqref="G42">
    <cfRule type="expression" dxfId="280" priority="977" stopIfTrue="1">
      <formula>#REF!="Item do PAA com execução interrompida"</formula>
    </cfRule>
  </conditionalFormatting>
  <conditionalFormatting sqref="G42">
    <cfRule type="expression" dxfId="279" priority="978" stopIfTrue="1">
      <formula>#REF!="Item do PAA sem execução"</formula>
    </cfRule>
  </conditionalFormatting>
  <conditionalFormatting sqref="G19">
    <cfRule type="expression" dxfId="278" priority="677">
      <formula>#REF!="Item do PAA com execução iniciada"</formula>
    </cfRule>
  </conditionalFormatting>
  <conditionalFormatting sqref="G19">
    <cfRule type="expression" dxfId="277" priority="678">
      <formula>#REF!="Item do PAA completamente executado"</formula>
    </cfRule>
  </conditionalFormatting>
  <conditionalFormatting sqref="G19">
    <cfRule type="expression" dxfId="276" priority="679">
      <formula>#REF!="Item do PAA com execução interrompida"</formula>
    </cfRule>
  </conditionalFormatting>
  <conditionalFormatting sqref="G19">
    <cfRule type="expression" dxfId="275" priority="680">
      <formula>#REF!="Item do PAA sem execução"</formula>
    </cfRule>
  </conditionalFormatting>
  <conditionalFormatting sqref="G202">
    <cfRule type="expression" dxfId="274" priority="594">
      <formula>#REF!="Item do PAA com execução iniciada"</formula>
    </cfRule>
  </conditionalFormatting>
  <conditionalFormatting sqref="G202">
    <cfRule type="expression" dxfId="273" priority="595">
      <formula>#REF!="Item do PAA completamente executado"</formula>
    </cfRule>
  </conditionalFormatting>
  <conditionalFormatting sqref="G202">
    <cfRule type="expression" dxfId="272" priority="596">
      <formula>#REF!="Item do PAA com execução interrompida"</formula>
    </cfRule>
  </conditionalFormatting>
  <conditionalFormatting sqref="G202">
    <cfRule type="expression" dxfId="271" priority="597">
      <formula>#REF!="Item do PAA sem execução"</formula>
    </cfRule>
  </conditionalFormatting>
  <conditionalFormatting sqref="G239:G240">
    <cfRule type="expression" dxfId="270" priority="574">
      <formula>#REF!="Item do PAA com execução interrompida"</formula>
    </cfRule>
  </conditionalFormatting>
  <conditionalFormatting sqref="G239:G240">
    <cfRule type="expression" dxfId="269" priority="575">
      <formula>#REF!="Item do PAA sem execução"</formula>
    </cfRule>
  </conditionalFormatting>
  <conditionalFormatting sqref="G239:G240">
    <cfRule type="expression" dxfId="268" priority="577">
      <formula>#REF!="Item do PAA com execução iniciada"</formula>
    </cfRule>
  </conditionalFormatting>
  <conditionalFormatting sqref="G239:G240">
    <cfRule type="expression" dxfId="267" priority="578">
      <formula>#REF!="Item do PAA completamente executado"</formula>
    </cfRule>
  </conditionalFormatting>
  <conditionalFormatting sqref="G243">
    <cfRule type="expression" dxfId="266" priority="564">
      <formula>#REF!="Item do PAA com execução iniciada"</formula>
    </cfRule>
  </conditionalFormatting>
  <conditionalFormatting sqref="G243">
    <cfRule type="expression" dxfId="265" priority="565">
      <formula>#REF!="Item do PAA completamente executado"</formula>
    </cfRule>
  </conditionalFormatting>
  <conditionalFormatting sqref="G243">
    <cfRule type="expression" dxfId="264" priority="566">
      <formula>#REF!="Item do PAA com execução interrompida"</formula>
    </cfRule>
  </conditionalFormatting>
  <conditionalFormatting sqref="G243">
    <cfRule type="expression" dxfId="263" priority="567">
      <formula>#REF!="Item do PAA sem execução"</formula>
    </cfRule>
  </conditionalFormatting>
  <conditionalFormatting sqref="G242">
    <cfRule type="expression" dxfId="262" priority="589">
      <formula>#REF!="Item do PAA com execução iniciada"</formula>
    </cfRule>
  </conditionalFormatting>
  <conditionalFormatting sqref="G242">
    <cfRule type="expression" dxfId="261" priority="590">
      <formula>#REF!="Item do PAA completamente executado"</formula>
    </cfRule>
  </conditionalFormatting>
  <conditionalFormatting sqref="G242">
    <cfRule type="expression" dxfId="260" priority="591">
      <formula>#REF!="Item do PAA com execução interrompida"</formula>
    </cfRule>
  </conditionalFormatting>
  <conditionalFormatting sqref="G242">
    <cfRule type="expression" dxfId="259" priority="592">
      <formula>#REF!="Item do PAA sem execução"</formula>
    </cfRule>
  </conditionalFormatting>
  <conditionalFormatting sqref="G244">
    <cfRule type="expression" dxfId="258" priority="559">
      <formula>#REF!="Item do PAA com execução iniciada"</formula>
    </cfRule>
  </conditionalFormatting>
  <conditionalFormatting sqref="G244">
    <cfRule type="expression" dxfId="257" priority="560">
      <formula>#REF!="Item do PAA completamente executado"</formula>
    </cfRule>
  </conditionalFormatting>
  <conditionalFormatting sqref="G244">
    <cfRule type="expression" dxfId="256" priority="561">
      <formula>#REF!="Item do PAA com execução interrompida"</formula>
    </cfRule>
  </conditionalFormatting>
  <conditionalFormatting sqref="G244">
    <cfRule type="expression" dxfId="255" priority="562">
      <formula>#REF!="Item do PAA sem execução"</formula>
    </cfRule>
  </conditionalFormatting>
  <conditionalFormatting sqref="G245">
    <cfRule type="expression" dxfId="254" priority="554">
      <formula>#REF!="Item do PAA com execução iniciada"</formula>
    </cfRule>
  </conditionalFormatting>
  <conditionalFormatting sqref="G245">
    <cfRule type="expression" dxfId="253" priority="555">
      <formula>#REF!="Item do PAA completamente executado"</formula>
    </cfRule>
  </conditionalFormatting>
  <conditionalFormatting sqref="G245">
    <cfRule type="expression" dxfId="252" priority="556">
      <formula>#REF!="Item do PAA com execução interrompida"</formula>
    </cfRule>
  </conditionalFormatting>
  <conditionalFormatting sqref="G245">
    <cfRule type="expression" dxfId="251" priority="557">
      <formula>#REF!="Item do PAA sem execução"</formula>
    </cfRule>
  </conditionalFormatting>
  <conditionalFormatting sqref="G191">
    <cfRule type="expression" dxfId="250" priority="544" stopIfTrue="1">
      <formula>#REF!="Item do PAA com execução iniciada"</formula>
    </cfRule>
  </conditionalFormatting>
  <conditionalFormatting sqref="G191">
    <cfRule type="expression" dxfId="249" priority="545" stopIfTrue="1">
      <formula>#REF!="Item do PAA completamente executado"</formula>
    </cfRule>
  </conditionalFormatting>
  <conditionalFormatting sqref="G191">
    <cfRule type="expression" dxfId="248" priority="546" stopIfTrue="1">
      <formula>#REF!="Item do PAA com execução interrompida"</formula>
    </cfRule>
  </conditionalFormatting>
  <conditionalFormatting sqref="G191">
    <cfRule type="expression" dxfId="247" priority="547" stopIfTrue="1">
      <formula>#REF!="Item do PAA sem execução"</formula>
    </cfRule>
  </conditionalFormatting>
  <conditionalFormatting sqref="G190">
    <cfRule type="expression" dxfId="246" priority="539" stopIfTrue="1">
      <formula>#REF!="Item do PAA com execução iniciada"</formula>
    </cfRule>
  </conditionalFormatting>
  <conditionalFormatting sqref="G190">
    <cfRule type="expression" dxfId="245" priority="540" stopIfTrue="1">
      <formula>#REF!="Item do PAA completamente executado"</formula>
    </cfRule>
  </conditionalFormatting>
  <conditionalFormatting sqref="G190">
    <cfRule type="expression" dxfId="244" priority="541" stopIfTrue="1">
      <formula>#REF!="Item do PAA com execução interrompida"</formula>
    </cfRule>
  </conditionalFormatting>
  <conditionalFormatting sqref="G190">
    <cfRule type="expression" dxfId="243" priority="542" stopIfTrue="1">
      <formula>#REF!="Item do PAA sem execução"</formula>
    </cfRule>
  </conditionalFormatting>
  <conditionalFormatting sqref="G192">
    <cfRule type="expression" dxfId="242" priority="479" stopIfTrue="1">
      <formula>#REF!="Item do PAA com execução iniciada"</formula>
    </cfRule>
  </conditionalFormatting>
  <conditionalFormatting sqref="G192">
    <cfRule type="expression" dxfId="241" priority="480" stopIfTrue="1">
      <formula>#REF!="Item do PAA completamente executado"</formula>
    </cfRule>
  </conditionalFormatting>
  <conditionalFormatting sqref="G192">
    <cfRule type="expression" dxfId="240" priority="481" stopIfTrue="1">
      <formula>#REF!="Item do PAA com execução interrompida"</formula>
    </cfRule>
  </conditionalFormatting>
  <conditionalFormatting sqref="G192">
    <cfRule type="expression" dxfId="239" priority="482" stopIfTrue="1">
      <formula>#REF!="Item do PAA sem execução"</formula>
    </cfRule>
  </conditionalFormatting>
  <conditionalFormatting sqref="G193">
    <cfRule type="expression" dxfId="238" priority="489" stopIfTrue="1">
      <formula>#REF!="Item do PAA com execução iniciada"</formula>
    </cfRule>
  </conditionalFormatting>
  <conditionalFormatting sqref="G193">
    <cfRule type="expression" dxfId="237" priority="490" stopIfTrue="1">
      <formula>#REF!="Item do PAA completamente executado"</formula>
    </cfRule>
  </conditionalFormatting>
  <conditionalFormatting sqref="G193">
    <cfRule type="expression" dxfId="236" priority="491" stopIfTrue="1">
      <formula>#REF!="Item do PAA com execução interrompida"</formula>
    </cfRule>
  </conditionalFormatting>
  <conditionalFormatting sqref="G193">
    <cfRule type="expression" dxfId="235" priority="492" stopIfTrue="1">
      <formula>#REF!="Item do PAA sem execução"</formula>
    </cfRule>
  </conditionalFormatting>
  <conditionalFormatting sqref="G194">
    <cfRule type="expression" dxfId="234" priority="509" stopIfTrue="1">
      <formula>#REF!="Item do PAA com execução iniciada"</formula>
    </cfRule>
  </conditionalFormatting>
  <conditionalFormatting sqref="G194">
    <cfRule type="expression" dxfId="233" priority="510" stopIfTrue="1">
      <formula>#REF!="Item do PAA completamente executado"</formula>
    </cfRule>
  </conditionalFormatting>
  <conditionalFormatting sqref="G194">
    <cfRule type="expression" dxfId="232" priority="511" stopIfTrue="1">
      <formula>#REF!="Item do PAA com execução interrompida"</formula>
    </cfRule>
  </conditionalFormatting>
  <conditionalFormatting sqref="G194">
    <cfRule type="expression" dxfId="231" priority="512" stopIfTrue="1">
      <formula>#REF!="Item do PAA sem execução"</formula>
    </cfRule>
  </conditionalFormatting>
  <conditionalFormatting sqref="G195">
    <cfRule type="expression" dxfId="230" priority="519" stopIfTrue="1">
      <formula>#REF!="Item do PAA com execução iniciada"</formula>
    </cfRule>
  </conditionalFormatting>
  <conditionalFormatting sqref="G195">
    <cfRule type="expression" dxfId="229" priority="520" stopIfTrue="1">
      <formula>#REF!="Item do PAA completamente executado"</formula>
    </cfRule>
  </conditionalFormatting>
  <conditionalFormatting sqref="G195">
    <cfRule type="expression" dxfId="228" priority="521" stopIfTrue="1">
      <formula>#REF!="Item do PAA com execução interrompida"</formula>
    </cfRule>
  </conditionalFormatting>
  <conditionalFormatting sqref="G195">
    <cfRule type="expression" dxfId="227" priority="522" stopIfTrue="1">
      <formula>#REF!="Item do PAA sem execução"</formula>
    </cfRule>
  </conditionalFormatting>
  <conditionalFormatting sqref="G196">
    <cfRule type="expression" dxfId="226" priority="524" stopIfTrue="1">
      <formula>#REF!="Item do PAA com execução iniciada"</formula>
    </cfRule>
  </conditionalFormatting>
  <conditionalFormatting sqref="G196">
    <cfRule type="expression" dxfId="225" priority="525" stopIfTrue="1">
      <formula>#REF!="Item do PAA completamente executado"</formula>
    </cfRule>
  </conditionalFormatting>
  <conditionalFormatting sqref="G196">
    <cfRule type="expression" dxfId="224" priority="526" stopIfTrue="1">
      <formula>#REF!="Item do PAA com execução interrompida"</formula>
    </cfRule>
  </conditionalFormatting>
  <conditionalFormatting sqref="G196">
    <cfRule type="expression" dxfId="223" priority="527" stopIfTrue="1">
      <formula>#REF!="Item do PAA sem execução"</formula>
    </cfRule>
  </conditionalFormatting>
  <conditionalFormatting sqref="G197">
    <cfRule type="expression" dxfId="222" priority="529" stopIfTrue="1">
      <formula>#REF!="Item do PAA com execução iniciada"</formula>
    </cfRule>
  </conditionalFormatting>
  <conditionalFormatting sqref="G197">
    <cfRule type="expression" dxfId="221" priority="530" stopIfTrue="1">
      <formula>#REF!="Item do PAA completamente executado"</formula>
    </cfRule>
  </conditionalFormatting>
  <conditionalFormatting sqref="G197">
    <cfRule type="expression" dxfId="220" priority="531" stopIfTrue="1">
      <formula>#REF!="Item do PAA com execução interrompida"</formula>
    </cfRule>
  </conditionalFormatting>
  <conditionalFormatting sqref="G197">
    <cfRule type="expression" dxfId="219" priority="532" stopIfTrue="1">
      <formula>#REF!="Item do PAA sem execução"</formula>
    </cfRule>
  </conditionalFormatting>
  <conditionalFormatting sqref="G67:G69 O70">
    <cfRule type="expression" dxfId="218" priority="473">
      <formula>#REF!="Item do PAA com execução iniciada"</formula>
    </cfRule>
  </conditionalFormatting>
  <conditionalFormatting sqref="G67:G69 O70">
    <cfRule type="expression" dxfId="217" priority="474">
      <formula>#REF!="Item do PAA completamente executado"</formula>
    </cfRule>
  </conditionalFormatting>
  <conditionalFormatting sqref="G67:G69 O70">
    <cfRule type="expression" dxfId="216" priority="475">
      <formula>#REF!="Item do PAA com execução interrompida"</formula>
    </cfRule>
  </conditionalFormatting>
  <conditionalFormatting sqref="G67:G69 O70 G71">
    <cfRule type="expression" dxfId="215" priority="476">
      <formula>#REF!="Item do PAA sem execução"</formula>
    </cfRule>
  </conditionalFormatting>
  <conditionalFormatting sqref="G70">
    <cfRule type="expression" dxfId="214" priority="453">
      <formula>#REF!="Item do PAA com execução iniciada"</formula>
    </cfRule>
  </conditionalFormatting>
  <conditionalFormatting sqref="G70">
    <cfRule type="expression" dxfId="213" priority="454">
      <formula>#REF!="Item do PAA completamente executado"</formula>
    </cfRule>
  </conditionalFormatting>
  <conditionalFormatting sqref="G70">
    <cfRule type="expression" dxfId="212" priority="455">
      <formula>#REF!="Item do PAA com execução interrompida"</formula>
    </cfRule>
  </conditionalFormatting>
  <conditionalFormatting sqref="G70">
    <cfRule type="expression" dxfId="211" priority="456">
      <formula>#REF!="Item do PAA sem execução"</formula>
    </cfRule>
  </conditionalFormatting>
  <conditionalFormatting sqref="G71">
    <cfRule type="expression" dxfId="210" priority="458">
      <formula>#REF!="Item do PAA com execução iniciada"</formula>
    </cfRule>
  </conditionalFormatting>
  <conditionalFormatting sqref="G71">
    <cfRule type="expression" dxfId="209" priority="459">
      <formula>#REF!="Item do PAA completamente executado"</formula>
    </cfRule>
  </conditionalFormatting>
  <conditionalFormatting sqref="G71">
    <cfRule type="expression" dxfId="208" priority="460">
      <formula>#REF!="Item do PAA com execução interrompida"</formula>
    </cfRule>
  </conditionalFormatting>
  <conditionalFormatting sqref="G72">
    <cfRule type="expression" dxfId="207" priority="434">
      <formula>#REF!="Item do PAA com execução iniciada"</formula>
    </cfRule>
  </conditionalFormatting>
  <conditionalFormatting sqref="G72">
    <cfRule type="expression" dxfId="206" priority="435">
      <formula>#REF!="Item do PAA completamente executado"</formula>
    </cfRule>
  </conditionalFormatting>
  <conditionalFormatting sqref="G72">
    <cfRule type="expression" dxfId="205" priority="436">
      <formula>#REF!="Item do PAA com execução interrompida"</formula>
    </cfRule>
  </conditionalFormatting>
  <conditionalFormatting sqref="G72">
    <cfRule type="expression" dxfId="204" priority="437">
      <formula>#REF!="Item do PAA sem execução"</formula>
    </cfRule>
  </conditionalFormatting>
  <conditionalFormatting sqref="G201">
    <cfRule type="expression" dxfId="203" priority="325">
      <formula>#REF!="Sim"</formula>
    </cfRule>
  </conditionalFormatting>
  <conditionalFormatting sqref="G201">
    <cfRule type="expression" dxfId="202" priority="326">
      <formula>#REF!="Item do PAA com execução iniciada"</formula>
    </cfRule>
  </conditionalFormatting>
  <conditionalFormatting sqref="G201">
    <cfRule type="expression" dxfId="201" priority="327">
      <formula>#REF!="Item do PAA completamente executado"</formula>
    </cfRule>
  </conditionalFormatting>
  <conditionalFormatting sqref="G201">
    <cfRule type="expression" dxfId="200" priority="328">
      <formula>#REF!="Item do PAA com execução interrompida"</formula>
    </cfRule>
  </conditionalFormatting>
  <conditionalFormatting sqref="G201">
    <cfRule type="expression" dxfId="199" priority="329">
      <formula>#REF!="Item do PAA sem execução"</formula>
    </cfRule>
  </conditionalFormatting>
  <conditionalFormatting sqref="G33:G34">
    <cfRule type="expression" dxfId="198" priority="312" stopIfTrue="1">
      <formula>#REF!="Item do PAA com execução iniciada"</formula>
    </cfRule>
  </conditionalFormatting>
  <conditionalFormatting sqref="G33:G34">
    <cfRule type="expression" dxfId="197" priority="313" stopIfTrue="1">
      <formula>#REF!="Item do PAA completamente executado"</formula>
    </cfRule>
  </conditionalFormatting>
  <conditionalFormatting sqref="G33:G34">
    <cfRule type="expression" dxfId="196" priority="314" stopIfTrue="1">
      <formula>#REF!="Item do PAA com execução interrompida"</formula>
    </cfRule>
  </conditionalFormatting>
  <conditionalFormatting sqref="G33:G34">
    <cfRule type="expression" dxfId="195" priority="315" stopIfTrue="1">
      <formula>#REF!="Item do PAA sem execução"</formula>
    </cfRule>
  </conditionalFormatting>
  <conditionalFormatting sqref="G35">
    <cfRule type="expression" dxfId="194" priority="320" stopIfTrue="1">
      <formula>#REF!="Item do PAA com execução iniciada"</formula>
    </cfRule>
  </conditionalFormatting>
  <conditionalFormatting sqref="G35">
    <cfRule type="expression" dxfId="193" priority="321" stopIfTrue="1">
      <formula>#REF!="Item do PAA completamente executado"</formula>
    </cfRule>
  </conditionalFormatting>
  <conditionalFormatting sqref="G35">
    <cfRule type="expression" dxfId="192" priority="322" stopIfTrue="1">
      <formula>#REF!="Item do PAA com execução interrompida"</formula>
    </cfRule>
  </conditionalFormatting>
  <conditionalFormatting sqref="G35">
    <cfRule type="expression" dxfId="191" priority="323" stopIfTrue="1">
      <formula>#REF!="Item do PAA sem execução"</formula>
    </cfRule>
  </conditionalFormatting>
  <conditionalFormatting sqref="G198:G199">
    <cfRule type="expression" dxfId="190" priority="306" stopIfTrue="1">
      <formula>#REF!="Item do PAA com execução iniciada"</formula>
    </cfRule>
  </conditionalFormatting>
  <conditionalFormatting sqref="G198:G199">
    <cfRule type="expression" dxfId="189" priority="307" stopIfTrue="1">
      <formula>#REF!="Item do PAA completamente executado"</formula>
    </cfRule>
  </conditionalFormatting>
  <conditionalFormatting sqref="G198:G199">
    <cfRule type="expression" dxfId="188" priority="308" stopIfTrue="1">
      <formula>#REF!="Item do PAA com execução interrompida"</formula>
    </cfRule>
  </conditionalFormatting>
  <conditionalFormatting sqref="G198:G199">
    <cfRule type="expression" dxfId="187" priority="309" stopIfTrue="1">
      <formula>#REF!="Item do PAA sem execução"</formula>
    </cfRule>
  </conditionalFormatting>
  <conditionalFormatting sqref="G17">
    <cfRule type="expression" dxfId="186" priority="296">
      <formula>#REF!="Item do PAA com execução iniciada"</formula>
    </cfRule>
  </conditionalFormatting>
  <conditionalFormatting sqref="G17">
    <cfRule type="expression" dxfId="185" priority="297">
      <formula>#REF!="Item do PAA completamente executado"</formula>
    </cfRule>
  </conditionalFormatting>
  <conditionalFormatting sqref="G17">
    <cfRule type="expression" dxfId="184" priority="298">
      <formula>#REF!="Item do PAA com execução interrompida"</formula>
    </cfRule>
  </conditionalFormatting>
  <conditionalFormatting sqref="G17">
    <cfRule type="expression" dxfId="183" priority="299">
      <formula>#REF!="Item do PAA sem execução"</formula>
    </cfRule>
  </conditionalFormatting>
  <conditionalFormatting sqref="O72">
    <cfRule type="expression" dxfId="182" priority="281">
      <formula>#REF!="Item do PAA com execução iniciada"</formula>
    </cfRule>
  </conditionalFormatting>
  <conditionalFormatting sqref="O72">
    <cfRule type="expression" dxfId="181" priority="282">
      <formula>#REF!="Item do PAA completamente executado"</formula>
    </cfRule>
  </conditionalFormatting>
  <conditionalFormatting sqref="O72">
    <cfRule type="expression" dxfId="180" priority="283">
      <formula>#REF!="Item do PAA com execução interrompida"</formula>
    </cfRule>
  </conditionalFormatting>
  <conditionalFormatting sqref="O72">
    <cfRule type="expression" dxfId="179" priority="284">
      <formula>#REF!="Item do PAA sem execução"</formula>
    </cfRule>
  </conditionalFormatting>
  <conditionalFormatting sqref="B121">
    <cfRule type="expression" dxfId="178" priority="270" stopIfTrue="1">
      <formula>#REF!="Item do PAA com execução iniciada"</formula>
    </cfRule>
  </conditionalFormatting>
  <conditionalFormatting sqref="B121">
    <cfRule type="expression" dxfId="177" priority="271" stopIfTrue="1">
      <formula>#REF!="Item do PAA completamente executado"</formula>
    </cfRule>
  </conditionalFormatting>
  <conditionalFormatting sqref="B121">
    <cfRule type="expression" dxfId="176" priority="272" stopIfTrue="1">
      <formula>#REF!="Item do PAA com execução interrompida"</formula>
    </cfRule>
  </conditionalFormatting>
  <conditionalFormatting sqref="B121">
    <cfRule type="expression" dxfId="175" priority="273" stopIfTrue="1">
      <formula>#REF!="Item do PAA sem execução"</formula>
    </cfRule>
  </conditionalFormatting>
  <conditionalFormatting sqref="B122:B147">
    <cfRule type="expression" dxfId="174" priority="265" stopIfTrue="1">
      <formula>#REF!="Item do PAA com execução iniciada"</formula>
    </cfRule>
  </conditionalFormatting>
  <conditionalFormatting sqref="B122:B147">
    <cfRule type="expression" dxfId="173" priority="266" stopIfTrue="1">
      <formula>#REF!="Item do PAA completamente executado"</formula>
    </cfRule>
  </conditionalFormatting>
  <conditionalFormatting sqref="B122:B147">
    <cfRule type="expression" dxfId="172" priority="267" stopIfTrue="1">
      <formula>#REF!="Item do PAA com execução interrompida"</formula>
    </cfRule>
  </conditionalFormatting>
  <conditionalFormatting sqref="B122:B147">
    <cfRule type="expression" dxfId="171" priority="268" stopIfTrue="1">
      <formula>#REF!="Item do PAA sem execução"</formula>
    </cfRule>
  </conditionalFormatting>
  <conditionalFormatting sqref="B153:B171">
    <cfRule type="expression" dxfId="170" priority="260" stopIfTrue="1">
      <formula>#REF!="Item do PAA com execução iniciada"</formula>
    </cfRule>
  </conditionalFormatting>
  <conditionalFormatting sqref="B153:B171">
    <cfRule type="expression" dxfId="169" priority="261" stopIfTrue="1">
      <formula>#REF!="Item do PAA completamente executado"</formula>
    </cfRule>
  </conditionalFormatting>
  <conditionalFormatting sqref="B153:B171">
    <cfRule type="expression" dxfId="168" priority="262" stopIfTrue="1">
      <formula>#REF!="Item do PAA com execução interrompida"</formula>
    </cfRule>
  </conditionalFormatting>
  <conditionalFormatting sqref="B153:B171">
    <cfRule type="expression" dxfId="167" priority="263" stopIfTrue="1">
      <formula>#REF!="Item do PAA sem execução"</formula>
    </cfRule>
  </conditionalFormatting>
  <conditionalFormatting sqref="B172 B174 B176 B178 B180 B182 B184 B190 B192:B195 B197:B198 B201">
    <cfRule type="expression" dxfId="166" priority="255" stopIfTrue="1">
      <formula>#REF!="Item do PAA com execução iniciada"</formula>
    </cfRule>
  </conditionalFormatting>
  <conditionalFormatting sqref="B172 B174 B176 B178 B180 B182 B184 B190 B192:B195 B197:B198 B201">
    <cfRule type="expression" dxfId="165" priority="256" stopIfTrue="1">
      <formula>#REF!="Item do PAA completamente executado"</formula>
    </cfRule>
  </conditionalFormatting>
  <conditionalFormatting sqref="B172 B174 B176 B178 B180 B182 B184 B190 B192:B195 B197:B198 B201">
    <cfRule type="expression" dxfId="164" priority="257" stopIfTrue="1">
      <formula>#REF!="Item do PAA com execução interrompida"</formula>
    </cfRule>
  </conditionalFormatting>
  <conditionalFormatting sqref="B172 B174 B176 B178 B180 B182 B184 B190 B192:B195 B197:B198 B201">
    <cfRule type="expression" dxfId="163" priority="258" stopIfTrue="1">
      <formula>#REF!="Item do PAA sem execução"</formula>
    </cfRule>
  </conditionalFormatting>
  <conditionalFormatting sqref="B173 B202 B175 B177 B179 B181 B183 B185 B191 B196 B199">
    <cfRule type="expression" dxfId="162" priority="250" stopIfTrue="1">
      <formula>#REF!="Item do PAA com execução iniciada"</formula>
    </cfRule>
  </conditionalFormatting>
  <conditionalFormatting sqref="B173 B202 B175 B177 B179 B181 B183 B185 B191 B196 B199">
    <cfRule type="expression" dxfId="161" priority="251" stopIfTrue="1">
      <formula>#REF!="Item do PAA completamente executado"</formula>
    </cfRule>
  </conditionalFormatting>
  <conditionalFormatting sqref="B173 B202 B175 B177 B179 B181 B183 B185 B191 B196 B199">
    <cfRule type="expression" dxfId="160" priority="252" stopIfTrue="1">
      <formula>#REF!="Item do PAA com execução interrompida"</formula>
    </cfRule>
  </conditionalFormatting>
  <conditionalFormatting sqref="B173 B202 B175 B177 B179 B181 B183 B185 B191 B196 B199">
    <cfRule type="expression" dxfId="159" priority="253" stopIfTrue="1">
      <formula>#REF!="Item do PAA sem execução"</formula>
    </cfRule>
  </conditionalFormatting>
  <conditionalFormatting sqref="B203 B205 B207 B209 B211 B213 B215 B217 B219 B221 B223 B225 B227 B229 B231 B233 B235 B237">
    <cfRule type="expression" dxfId="158" priority="245" stopIfTrue="1">
      <formula>#REF!="Item do PAA com execução iniciada"</formula>
    </cfRule>
  </conditionalFormatting>
  <conditionalFormatting sqref="B203 B205 B207 B209 B211 B213 B215 B217 B219 B221 B223 B225 B227 B229 B231 B233 B235 B237">
    <cfRule type="expression" dxfId="157" priority="246" stopIfTrue="1">
      <formula>#REF!="Item do PAA completamente executado"</formula>
    </cfRule>
  </conditionalFormatting>
  <conditionalFormatting sqref="B203 B205 B207 B209 B211 B213 B215 B217 B219 B221 B223 B225 B227 B229 B231 B233 B235 B237">
    <cfRule type="expression" dxfId="156" priority="247" stopIfTrue="1">
      <formula>#REF!="Item do PAA com execução interrompida"</formula>
    </cfRule>
  </conditionalFormatting>
  <conditionalFormatting sqref="B203 B205 B207 B209 B211 B213 B215 B217 B219 B221 B223 B225 B227 B229 B231 B233 B235 B237">
    <cfRule type="expression" dxfId="155" priority="248" stopIfTrue="1">
      <formula>#REF!="Item do PAA sem execução"</formula>
    </cfRule>
  </conditionalFormatting>
  <conditionalFormatting sqref="B204 B206 B208 B210 B212 B214 B216 B218 B220 B222 B224 B226 B228 B230 B232 B234 B236">
    <cfRule type="expression" dxfId="154" priority="240" stopIfTrue="1">
      <formula>#REF!="Item do PAA com execução iniciada"</formula>
    </cfRule>
  </conditionalFormatting>
  <conditionalFormatting sqref="B204 B206 B208 B210 B212 B214 B216 B218 B220 B222 B224 B226 B228 B230 B232 B234 B236">
    <cfRule type="expression" dxfId="153" priority="241" stopIfTrue="1">
      <formula>#REF!="Item do PAA completamente executado"</formula>
    </cfRule>
  </conditionalFormatting>
  <conditionalFormatting sqref="B204 B206 B208 B210 B212 B214 B216 B218 B220 B222 B224 B226 B228 B230 B232 B234 B236">
    <cfRule type="expression" dxfId="152" priority="242" stopIfTrue="1">
      <formula>#REF!="Item do PAA com execução interrompida"</formula>
    </cfRule>
  </conditionalFormatting>
  <conditionalFormatting sqref="B204 B206 B208 B210 B212 B214 B216 B218 B220 B222 B224 B226 B228 B230 B232 B234 B236">
    <cfRule type="expression" dxfId="151" priority="243" stopIfTrue="1">
      <formula>#REF!="Item do PAA sem execução"</formula>
    </cfRule>
  </conditionalFormatting>
  <conditionalFormatting sqref="B247:B248">
    <cfRule type="expression" dxfId="150" priority="235" stopIfTrue="1">
      <formula>#REF!="Item do PAA com execução iniciada"</formula>
    </cfRule>
  </conditionalFormatting>
  <conditionalFormatting sqref="B247:B248">
    <cfRule type="expression" dxfId="149" priority="236" stopIfTrue="1">
      <formula>#REF!="Item do PAA completamente executado"</formula>
    </cfRule>
  </conditionalFormatting>
  <conditionalFormatting sqref="B247:B248">
    <cfRule type="expression" dxfId="148" priority="237" stopIfTrue="1">
      <formula>#REF!="Item do PAA com execução interrompida"</formula>
    </cfRule>
  </conditionalFormatting>
  <conditionalFormatting sqref="B247:B248">
    <cfRule type="expression" dxfId="147" priority="238" stopIfTrue="1">
      <formula>#REF!="Item do PAA sem execução"</formula>
    </cfRule>
  </conditionalFormatting>
  <conditionalFormatting sqref="G93">
    <cfRule type="expression" dxfId="146" priority="230" stopIfTrue="1">
      <formula>#REF!="Item do PAA com execução iniciada"</formula>
    </cfRule>
  </conditionalFormatting>
  <conditionalFormatting sqref="G93">
    <cfRule type="expression" dxfId="145" priority="231" stopIfTrue="1">
      <formula>#REF!="Item do PAA completamente executado"</formula>
    </cfRule>
  </conditionalFormatting>
  <conditionalFormatting sqref="G93">
    <cfRule type="expression" dxfId="144" priority="232" stopIfTrue="1">
      <formula>#REF!="Item do PAA com execução interrompida"</formula>
    </cfRule>
  </conditionalFormatting>
  <conditionalFormatting sqref="G93">
    <cfRule type="expression" dxfId="143" priority="233" stopIfTrue="1">
      <formula>#REF!="Item do PAA sem execução"</formula>
    </cfRule>
  </conditionalFormatting>
  <conditionalFormatting sqref="G46:G66 B121:B147 G41:G44 B153:B185 G10:G11 G23:G38 G85:G97 G190:G199 B190:B199 B201:B245">
    <cfRule type="expression" dxfId="142" priority="1023" stopIfTrue="1">
      <formula>#REF!="Sim"</formula>
    </cfRule>
  </conditionalFormatting>
  <conditionalFormatting sqref="B89:B113 B247:B248">
    <cfRule type="expression" dxfId="141" priority="1033" stopIfTrue="1">
      <formula>#REF!="Sim"</formula>
    </cfRule>
  </conditionalFormatting>
  <conditionalFormatting sqref="G45 G202 G242:G245 G239:G240">
    <cfRule type="expression" dxfId="140" priority="1037">
      <formula>#REF!="Sim"</formula>
    </cfRule>
  </conditionalFormatting>
  <conditionalFormatting sqref="G17">
    <cfRule type="expression" dxfId="138" priority="1051">
      <formula>#REF!="Sim"</formula>
    </cfRule>
  </conditionalFormatting>
  <conditionalFormatting sqref="G19">
    <cfRule type="expression" dxfId="137" priority="1052">
      <formula>#REF!="Sim"</formula>
    </cfRule>
  </conditionalFormatting>
  <conditionalFormatting sqref="O72 O70 G67:G70">
    <cfRule type="expression" dxfId="136" priority="1088">
      <formula>#REF!="Sim"</formula>
    </cfRule>
  </conditionalFormatting>
  <conditionalFormatting sqref="G71">
    <cfRule type="expression" dxfId="135" priority="1090">
      <formula>#REF!="Sim"</formula>
    </cfRule>
  </conditionalFormatting>
  <conditionalFormatting sqref="G72">
    <cfRule type="expression" dxfId="134" priority="1093">
      <formula>#REF!="Sim"</formula>
    </cfRule>
  </conditionalFormatting>
  <conditionalFormatting sqref="G74:G84">
    <cfRule type="expression" dxfId="133" priority="1094">
      <formula>#REF!="Sim"</formula>
    </cfRule>
    <cfRule type="expression" dxfId="132" priority="1095">
      <formula>#REF!="Item do PAA com execução iniciada"</formula>
    </cfRule>
    <cfRule type="expression" dxfId="131" priority="1096">
      <formula>#REF!="Item do PAA completamente executado"</formula>
    </cfRule>
    <cfRule type="expression" dxfId="130" priority="1097">
      <formula>#REF!="Item do PAA com execução interrompida"</formula>
    </cfRule>
    <cfRule type="expression" dxfId="129" priority="1098">
      <formula>#REF!="Item do PAA sem execução"</formula>
    </cfRule>
  </conditionalFormatting>
  <conditionalFormatting sqref="B204 B206 B208 B210 B212 B214 B216 B218 B220 B222 B224 B226 B228 B230 B232 B234 B236">
    <cfRule type="expression" dxfId="128" priority="225" stopIfTrue="1">
      <formula>#REF!="Item do PAA com execução iniciada"</formula>
    </cfRule>
  </conditionalFormatting>
  <conditionalFormatting sqref="B204 B206 B208 B210 B212 B214 B216 B218 B220 B222 B224 B226 B228 B230 B232 B234 B236">
    <cfRule type="expression" dxfId="127" priority="226" stopIfTrue="1">
      <formula>#REF!="Item do PAA completamente executado"</formula>
    </cfRule>
  </conditionalFormatting>
  <conditionalFormatting sqref="B204 B206 B208 B210 B212 B214 B216 B218 B220 B222 B224 B226 B228 B230 B232 B234 B236">
    <cfRule type="expression" dxfId="126" priority="227" stopIfTrue="1">
      <formula>#REF!="Item do PAA com execução interrompida"</formula>
    </cfRule>
  </conditionalFormatting>
  <conditionalFormatting sqref="B204 B206 B208 B210 B212 B214 B216 B218 B220 B222 B224 B226 B228 B230 B232 B234 B236">
    <cfRule type="expression" dxfId="125" priority="228" stopIfTrue="1">
      <formula>#REF!="Item do PAA sem execução"</formula>
    </cfRule>
  </conditionalFormatting>
  <conditionalFormatting sqref="B114:B118">
    <cfRule type="expression" dxfId="124" priority="215" stopIfTrue="1">
      <formula>#REF!="Item do PAA com execução iniciada"</formula>
    </cfRule>
  </conditionalFormatting>
  <conditionalFormatting sqref="B114:B118">
    <cfRule type="expression" dxfId="123" priority="216" stopIfTrue="1">
      <formula>#REF!="Item do PAA completamente executado"</formula>
    </cfRule>
  </conditionalFormatting>
  <conditionalFormatting sqref="B114:B118">
    <cfRule type="expression" dxfId="122" priority="217" stopIfTrue="1">
      <formula>#REF!="Item do PAA com execução interrompida"</formula>
    </cfRule>
  </conditionalFormatting>
  <conditionalFormatting sqref="B114:B118">
    <cfRule type="expression" dxfId="121" priority="218" stopIfTrue="1">
      <formula>#REF!="Item do PAA sem execução"</formula>
    </cfRule>
  </conditionalFormatting>
  <conditionalFormatting sqref="B114:B118">
    <cfRule type="expression" dxfId="120" priority="219" stopIfTrue="1">
      <formula>#REF!="Sim"</formula>
    </cfRule>
  </conditionalFormatting>
  <conditionalFormatting sqref="G186:G188">
    <cfRule type="expression" dxfId="118" priority="204" stopIfTrue="1">
      <formula>V186="Sim"</formula>
    </cfRule>
  </conditionalFormatting>
  <conditionalFormatting sqref="G186:G188">
    <cfRule type="expression" dxfId="117" priority="205" stopIfTrue="1">
      <formula>#REF!="Item do PAA com execução iniciada"</formula>
    </cfRule>
  </conditionalFormatting>
  <conditionalFormatting sqref="G186:G188">
    <cfRule type="expression" dxfId="116" priority="206" stopIfTrue="1">
      <formula>#REF!="Item do PAA completamente executado"</formula>
    </cfRule>
  </conditionalFormatting>
  <conditionalFormatting sqref="G186:G188">
    <cfRule type="expression" dxfId="115" priority="207" stopIfTrue="1">
      <formula>#REF!="Item do PAA com execução interrompida"</formula>
    </cfRule>
  </conditionalFormatting>
  <conditionalFormatting sqref="G186:G188">
    <cfRule type="expression" dxfId="114" priority="208" stopIfTrue="1">
      <formula>#REF!="Item do PAA sem execução"</formula>
    </cfRule>
  </conditionalFormatting>
  <conditionalFormatting sqref="G241">
    <cfRule type="expression" dxfId="113" priority="199">
      <formula>#REF!="Item do PAA com execução iniciada"</formula>
    </cfRule>
  </conditionalFormatting>
  <conditionalFormatting sqref="G241">
    <cfRule type="expression" dxfId="112" priority="200">
      <formula>#REF!="Item do PAA completamente executado"</formula>
    </cfRule>
  </conditionalFormatting>
  <conditionalFormatting sqref="G241">
    <cfRule type="expression" dxfId="111" priority="201">
      <formula>#REF!="Item do PAA com execução interrompida"</formula>
    </cfRule>
  </conditionalFormatting>
  <conditionalFormatting sqref="G241">
    <cfRule type="expression" dxfId="110" priority="202">
      <formula>#REF!="Item do PAA sem execução"</formula>
    </cfRule>
  </conditionalFormatting>
  <conditionalFormatting sqref="G241">
    <cfRule type="expression" dxfId="109" priority="203">
      <formula>#REF!="Sim"</formula>
    </cfRule>
  </conditionalFormatting>
  <conditionalFormatting sqref="G246">
    <cfRule type="expression" dxfId="108" priority="193">
      <formula>#REF!="Item do PAA com execução iniciada"</formula>
    </cfRule>
  </conditionalFormatting>
  <conditionalFormatting sqref="G246">
    <cfRule type="expression" dxfId="107" priority="194">
      <formula>#REF!="Item do PAA completamente executado"</formula>
    </cfRule>
  </conditionalFormatting>
  <conditionalFormatting sqref="G246">
    <cfRule type="expression" dxfId="106" priority="195">
      <formula>#REF!="Item do PAA com execução interrompida"</formula>
    </cfRule>
  </conditionalFormatting>
  <conditionalFormatting sqref="G246">
    <cfRule type="expression" dxfId="105" priority="196">
      <formula>#REF!="Item do PAA sem execução"</formula>
    </cfRule>
  </conditionalFormatting>
  <conditionalFormatting sqref="B246">
    <cfRule type="expression" dxfId="104" priority="189" stopIfTrue="1">
      <formula>#REF!="Item do PAA com execução iniciada"</formula>
    </cfRule>
  </conditionalFormatting>
  <conditionalFormatting sqref="B246">
    <cfRule type="expression" dxfId="103" priority="190" stopIfTrue="1">
      <formula>#REF!="Item do PAA completamente executado"</formula>
    </cfRule>
  </conditionalFormatting>
  <conditionalFormatting sqref="B246">
    <cfRule type="expression" dxfId="102" priority="191" stopIfTrue="1">
      <formula>#REF!="Item do PAA com execução interrompida"</formula>
    </cfRule>
  </conditionalFormatting>
  <conditionalFormatting sqref="B246">
    <cfRule type="expression" dxfId="101" priority="192" stopIfTrue="1">
      <formula>#REF!="Item do PAA sem execução"</formula>
    </cfRule>
  </conditionalFormatting>
  <conditionalFormatting sqref="B246">
    <cfRule type="expression" dxfId="100" priority="197" stopIfTrue="1">
      <formula>#REF!="Sim"</formula>
    </cfRule>
  </conditionalFormatting>
  <conditionalFormatting sqref="G246">
    <cfRule type="expression" dxfId="99" priority="198">
      <formula>#REF!="Sim"</formula>
    </cfRule>
  </conditionalFormatting>
  <conditionalFormatting sqref="G247">
    <cfRule type="expression" dxfId="98" priority="169">
      <formula>V247="Sim"</formula>
    </cfRule>
  </conditionalFormatting>
  <conditionalFormatting sqref="G247">
    <cfRule type="expression" dxfId="97" priority="170">
      <formula>#REF!="Item do PAA com execução iniciada"</formula>
    </cfRule>
  </conditionalFormatting>
  <conditionalFormatting sqref="G247">
    <cfRule type="expression" dxfId="96" priority="171">
      <formula>#REF!="Item do PAA completamente executado"</formula>
    </cfRule>
  </conditionalFormatting>
  <conditionalFormatting sqref="G247">
    <cfRule type="expression" dxfId="95" priority="172">
      <formula>#REF!="Item do PAA com execução interrompida"</formula>
    </cfRule>
  </conditionalFormatting>
  <conditionalFormatting sqref="G247">
    <cfRule type="expression" dxfId="94" priority="173">
      <formula>#REF!="Item do PAA sem execução"</formula>
    </cfRule>
  </conditionalFormatting>
  <conditionalFormatting sqref="G9">
    <cfRule type="expression" dxfId="93" priority="159">
      <formula>V9="Sim"</formula>
    </cfRule>
  </conditionalFormatting>
  <conditionalFormatting sqref="G9">
    <cfRule type="expression" dxfId="92" priority="160">
      <formula>#REF!="Item do PAA com execução iniciada"</formula>
    </cfRule>
  </conditionalFormatting>
  <conditionalFormatting sqref="G9">
    <cfRule type="expression" dxfId="91" priority="161">
      <formula>#REF!="Item do PAA completamente executado"</formula>
    </cfRule>
  </conditionalFormatting>
  <conditionalFormatting sqref="G9">
    <cfRule type="expression" dxfId="90" priority="162">
      <formula>#REF!="Item do PAA com execução interrompida"</formula>
    </cfRule>
  </conditionalFormatting>
  <conditionalFormatting sqref="G9">
    <cfRule type="expression" dxfId="89" priority="163">
      <formula>#REF!="Item do PAA sem execução"</formula>
    </cfRule>
  </conditionalFormatting>
  <conditionalFormatting sqref="G12">
    <cfRule type="expression" dxfId="88" priority="119">
      <formula>V12="Sim"</formula>
    </cfRule>
  </conditionalFormatting>
  <conditionalFormatting sqref="G12">
    <cfRule type="expression" dxfId="87" priority="120">
      <formula>#REF!="Item do PAA com execução iniciada"</formula>
    </cfRule>
  </conditionalFormatting>
  <conditionalFormatting sqref="G12">
    <cfRule type="expression" dxfId="86" priority="121">
      <formula>#REF!="Item do PAA completamente executado"</formula>
    </cfRule>
  </conditionalFormatting>
  <conditionalFormatting sqref="G12">
    <cfRule type="expression" dxfId="85" priority="122">
      <formula>#REF!="Item do PAA com execução interrompida"</formula>
    </cfRule>
  </conditionalFormatting>
  <conditionalFormatting sqref="G12">
    <cfRule type="expression" dxfId="84" priority="123">
      <formula>#REF!="Item do PAA sem execução"</formula>
    </cfRule>
  </conditionalFormatting>
  <conditionalFormatting sqref="G20">
    <cfRule type="expression" dxfId="83" priority="115" stopIfTrue="1">
      <formula>#REF!="Item do PAA com execução iniciada"</formula>
    </cfRule>
  </conditionalFormatting>
  <conditionalFormatting sqref="G20">
    <cfRule type="expression" dxfId="82" priority="116" stopIfTrue="1">
      <formula>#REF!="Item do PAA completamente executado"</formula>
    </cfRule>
  </conditionalFormatting>
  <conditionalFormatting sqref="G20">
    <cfRule type="expression" dxfId="81" priority="117" stopIfTrue="1">
      <formula>#REF!="Item do PAA com execução interrompida"</formula>
    </cfRule>
  </conditionalFormatting>
  <conditionalFormatting sqref="G20">
    <cfRule type="expression" dxfId="80" priority="118" stopIfTrue="1">
      <formula>#REF!="Item do PAA sem execução"</formula>
    </cfRule>
  </conditionalFormatting>
  <conditionalFormatting sqref="G20">
    <cfRule type="expression" dxfId="79" priority="114" stopIfTrue="1">
      <formula>#REF!="Sim"</formula>
    </cfRule>
  </conditionalFormatting>
  <conditionalFormatting sqref="G39:G40">
    <cfRule type="expression" dxfId="77" priority="92" stopIfTrue="1">
      <formula>#REF!="Item do PAA com execução iniciada"</formula>
    </cfRule>
  </conditionalFormatting>
  <conditionalFormatting sqref="G39:G40">
    <cfRule type="expression" dxfId="76" priority="93" stopIfTrue="1">
      <formula>#REF!="Item do PAA completamente executado"</formula>
    </cfRule>
  </conditionalFormatting>
  <conditionalFormatting sqref="G39:G40">
    <cfRule type="expression" dxfId="75" priority="94" stopIfTrue="1">
      <formula>#REF!="Item do PAA com execução interrompida"</formula>
    </cfRule>
  </conditionalFormatting>
  <conditionalFormatting sqref="G39:G40">
    <cfRule type="expression" dxfId="74" priority="95" stopIfTrue="1">
      <formula>#REF!="Item do PAA sem execução"</formula>
    </cfRule>
  </conditionalFormatting>
  <conditionalFormatting sqref="G39:G40">
    <cfRule type="expression" dxfId="73" priority="96" stopIfTrue="1">
      <formula>#REF!="Sim"</formula>
    </cfRule>
  </conditionalFormatting>
  <conditionalFormatting sqref="AA39:AA40">
    <cfRule type="cellIs" dxfId="72" priority="91" operator="equal">
      <formula>"ATRASADO"</formula>
    </cfRule>
  </conditionalFormatting>
  <conditionalFormatting sqref="G200">
    <cfRule type="expression" dxfId="69" priority="84" stopIfTrue="1">
      <formula>#REF!="Item do PAA com execução iniciada"</formula>
    </cfRule>
  </conditionalFormatting>
  <conditionalFormatting sqref="G200">
    <cfRule type="expression" dxfId="68" priority="85" stopIfTrue="1">
      <formula>#REF!="Item do PAA completamente executado"</formula>
    </cfRule>
  </conditionalFormatting>
  <conditionalFormatting sqref="G200">
    <cfRule type="expression" dxfId="67" priority="86" stopIfTrue="1">
      <formula>#REF!="Item do PAA com execução interrompida"</formula>
    </cfRule>
  </conditionalFormatting>
  <conditionalFormatting sqref="G200">
    <cfRule type="expression" dxfId="66" priority="87" stopIfTrue="1">
      <formula>#REF!="Item do PAA sem execução"</formula>
    </cfRule>
  </conditionalFormatting>
  <conditionalFormatting sqref="G200">
    <cfRule type="expression" dxfId="65" priority="88" stopIfTrue="1">
      <formula>#REF!="Sim"</formula>
    </cfRule>
  </conditionalFormatting>
  <conditionalFormatting sqref="B200">
    <cfRule type="expression" dxfId="64" priority="79" stopIfTrue="1">
      <formula>#REF!="Item do PAA com execução iniciada"</formula>
    </cfRule>
  </conditionalFormatting>
  <conditionalFormatting sqref="B200">
    <cfRule type="expression" dxfId="63" priority="80" stopIfTrue="1">
      <formula>#REF!="Item do PAA completamente executado"</formula>
    </cfRule>
  </conditionalFormatting>
  <conditionalFormatting sqref="B200">
    <cfRule type="expression" dxfId="62" priority="81" stopIfTrue="1">
      <formula>#REF!="Item do PAA com execução interrompida"</formula>
    </cfRule>
  </conditionalFormatting>
  <conditionalFormatting sqref="B200">
    <cfRule type="expression" dxfId="61" priority="82" stopIfTrue="1">
      <formula>#REF!="Item do PAA sem execução"</formula>
    </cfRule>
  </conditionalFormatting>
  <conditionalFormatting sqref="B200">
    <cfRule type="expression" dxfId="60" priority="83" stopIfTrue="1">
      <formula>#REF!="Sim"</formula>
    </cfRule>
  </conditionalFormatting>
  <conditionalFormatting sqref="G248">
    <cfRule type="expression" dxfId="59" priority="66">
      <formula>V248="Sim"</formula>
    </cfRule>
  </conditionalFormatting>
  <conditionalFormatting sqref="G248">
    <cfRule type="expression" dxfId="58" priority="67">
      <formula>#REF!="Item do PAA com execução iniciada"</formula>
    </cfRule>
  </conditionalFormatting>
  <conditionalFormatting sqref="G248">
    <cfRule type="expression" dxfId="57" priority="68">
      <formula>#REF!="Item do PAA completamente executado"</formula>
    </cfRule>
  </conditionalFormatting>
  <conditionalFormatting sqref="G248">
    <cfRule type="expression" dxfId="56" priority="69">
      <formula>#REF!="Item do PAA com execução interrompida"</formula>
    </cfRule>
  </conditionalFormatting>
  <conditionalFormatting sqref="G248">
    <cfRule type="expression" dxfId="55" priority="70">
      <formula>#REF!="Item do PAA sem execução"</formula>
    </cfRule>
  </conditionalFormatting>
  <conditionalFormatting sqref="G18">
    <cfRule type="expression" dxfId="54" priority="61">
      <formula>#REF!="Item do PAA com execução iniciada"</formula>
    </cfRule>
  </conditionalFormatting>
  <conditionalFormatting sqref="G18">
    <cfRule type="expression" dxfId="53" priority="62">
      <formula>#REF!="Item do PAA completamente executado"</formula>
    </cfRule>
  </conditionalFormatting>
  <conditionalFormatting sqref="G18">
    <cfRule type="expression" dxfId="52" priority="63">
      <formula>#REF!="Item do PAA com execução interrompida"</formula>
    </cfRule>
  </conditionalFormatting>
  <conditionalFormatting sqref="G18">
    <cfRule type="expression" dxfId="51" priority="64">
      <formula>#REF!="Item do PAA sem execução"</formula>
    </cfRule>
  </conditionalFormatting>
  <conditionalFormatting sqref="G18">
    <cfRule type="expression" dxfId="50" priority="65">
      <formula>#REF!="Sim"</formula>
    </cfRule>
  </conditionalFormatting>
  <conditionalFormatting sqref="G238">
    <cfRule type="expression" dxfId="49" priority="46">
      <formula>#REF!="Item do PAA com execução iniciada"</formula>
    </cfRule>
  </conditionalFormatting>
  <conditionalFormatting sqref="G238">
    <cfRule type="expression" dxfId="48" priority="47">
      <formula>#REF!="Item do PAA completamente executado"</formula>
    </cfRule>
  </conditionalFormatting>
  <conditionalFormatting sqref="G238">
    <cfRule type="expression" dxfId="47" priority="48">
      <formula>#REF!="Item do PAA com execução interrompida"</formula>
    </cfRule>
  </conditionalFormatting>
  <conditionalFormatting sqref="G238">
    <cfRule type="expression" dxfId="46" priority="49">
      <formula>#REF!="Item do PAA sem execução"</formula>
    </cfRule>
  </conditionalFormatting>
  <conditionalFormatting sqref="G238">
    <cfRule type="expression" dxfId="45" priority="50">
      <formula>#REF!="Sim"</formula>
    </cfRule>
  </conditionalFormatting>
  <conditionalFormatting sqref="B148">
    <cfRule type="expression" dxfId="44" priority="41" stopIfTrue="1">
      <formula>#REF!="Item do PAA com execução iniciada"</formula>
    </cfRule>
  </conditionalFormatting>
  <conditionalFormatting sqref="B148">
    <cfRule type="expression" dxfId="43" priority="42" stopIfTrue="1">
      <formula>#REF!="Item do PAA completamente executado"</formula>
    </cfRule>
  </conditionalFormatting>
  <conditionalFormatting sqref="B148">
    <cfRule type="expression" dxfId="42" priority="43" stopIfTrue="1">
      <formula>#REF!="Item do PAA com execução interrompida"</formula>
    </cfRule>
  </conditionalFormatting>
  <conditionalFormatting sqref="B148">
    <cfRule type="expression" dxfId="41" priority="44" stopIfTrue="1">
      <formula>#REF!="Item do PAA sem execução"</formula>
    </cfRule>
  </conditionalFormatting>
  <conditionalFormatting sqref="B148">
    <cfRule type="expression" dxfId="40" priority="45" stopIfTrue="1">
      <formula>#REF!="Sim"</formula>
    </cfRule>
  </conditionalFormatting>
  <conditionalFormatting sqref="G189">
    <cfRule type="expression" dxfId="39" priority="36" stopIfTrue="1">
      <formula>W189="Sim"</formula>
    </cfRule>
  </conditionalFormatting>
  <conditionalFormatting sqref="G189">
    <cfRule type="expression" dxfId="38" priority="37" stopIfTrue="1">
      <formula>#REF!="Item do PAA com execução iniciada"</formula>
    </cfRule>
  </conditionalFormatting>
  <conditionalFormatting sqref="G189">
    <cfRule type="expression" dxfId="37" priority="38" stopIfTrue="1">
      <formula>#REF!="Item do PAA completamente executado"</formula>
    </cfRule>
  </conditionalFormatting>
  <conditionalFormatting sqref="G189">
    <cfRule type="expression" dxfId="36" priority="39" stopIfTrue="1">
      <formula>#REF!="Item do PAA com execução interrompida"</formula>
    </cfRule>
  </conditionalFormatting>
  <conditionalFormatting sqref="G189">
    <cfRule type="expression" dxfId="35" priority="40" stopIfTrue="1">
      <formula>#REF!="Item do PAA sem execução"</formula>
    </cfRule>
  </conditionalFormatting>
  <conditionalFormatting sqref="B149">
    <cfRule type="expression" dxfId="34" priority="31" stopIfTrue="1">
      <formula>#REF!="Item do PAA com execução iniciada"</formula>
    </cfRule>
  </conditionalFormatting>
  <conditionalFormatting sqref="B149">
    <cfRule type="expression" dxfId="33" priority="32" stopIfTrue="1">
      <formula>#REF!="Item do PAA completamente executado"</formula>
    </cfRule>
  </conditionalFormatting>
  <conditionalFormatting sqref="B149">
    <cfRule type="expression" dxfId="32" priority="33" stopIfTrue="1">
      <formula>#REF!="Item do PAA com execução interrompida"</formula>
    </cfRule>
  </conditionalFormatting>
  <conditionalFormatting sqref="B149">
    <cfRule type="expression" dxfId="31" priority="34" stopIfTrue="1">
      <formula>#REF!="Item do PAA sem execução"</formula>
    </cfRule>
  </conditionalFormatting>
  <conditionalFormatting sqref="B149">
    <cfRule type="expression" dxfId="30" priority="35" stopIfTrue="1">
      <formula>#REF!="Sim"</formula>
    </cfRule>
  </conditionalFormatting>
  <conditionalFormatting sqref="B119">
    <cfRule type="expression" dxfId="29" priority="26" stopIfTrue="1">
      <formula>#REF!="Item do PAA com execução iniciada"</formula>
    </cfRule>
  </conditionalFormatting>
  <conditionalFormatting sqref="B119">
    <cfRule type="expression" dxfId="28" priority="27" stopIfTrue="1">
      <formula>#REF!="Item do PAA completamente executado"</formula>
    </cfRule>
  </conditionalFormatting>
  <conditionalFormatting sqref="B119">
    <cfRule type="expression" dxfId="27" priority="28" stopIfTrue="1">
      <formula>#REF!="Item do PAA com execução interrompida"</formula>
    </cfRule>
  </conditionalFormatting>
  <conditionalFormatting sqref="B119">
    <cfRule type="expression" dxfId="26" priority="29" stopIfTrue="1">
      <formula>#REF!="Item do PAA sem execução"</formula>
    </cfRule>
  </conditionalFormatting>
  <conditionalFormatting sqref="B119">
    <cfRule type="expression" dxfId="25" priority="30" stopIfTrue="1">
      <formula>#REF!="Sim"</formula>
    </cfRule>
  </conditionalFormatting>
  <conditionalFormatting sqref="B150">
    <cfRule type="expression" dxfId="24" priority="21" stopIfTrue="1">
      <formula>#REF!="Item do PAA com execução iniciada"</formula>
    </cfRule>
  </conditionalFormatting>
  <conditionalFormatting sqref="B150">
    <cfRule type="expression" dxfId="23" priority="22" stopIfTrue="1">
      <formula>#REF!="Item do PAA completamente executado"</formula>
    </cfRule>
  </conditionalFormatting>
  <conditionalFormatting sqref="B150">
    <cfRule type="expression" dxfId="22" priority="23" stopIfTrue="1">
      <formula>#REF!="Item do PAA com execução interrompida"</formula>
    </cfRule>
  </conditionalFormatting>
  <conditionalFormatting sqref="B150">
    <cfRule type="expression" dxfId="21" priority="24" stopIfTrue="1">
      <formula>#REF!="Item do PAA sem execução"</formula>
    </cfRule>
  </conditionalFormatting>
  <conditionalFormatting sqref="B150">
    <cfRule type="expression" dxfId="20" priority="25" stopIfTrue="1">
      <formula>#REF!="Sim"</formula>
    </cfRule>
  </conditionalFormatting>
  <conditionalFormatting sqref="B151">
    <cfRule type="expression" dxfId="19" priority="16" stopIfTrue="1">
      <formula>#REF!="Item do PAA com execução iniciada"</formula>
    </cfRule>
  </conditionalFormatting>
  <conditionalFormatting sqref="B151">
    <cfRule type="expression" dxfId="18" priority="17" stopIfTrue="1">
      <formula>#REF!="Item do PAA completamente executado"</formula>
    </cfRule>
  </conditionalFormatting>
  <conditionalFormatting sqref="B151">
    <cfRule type="expression" dxfId="17" priority="18" stopIfTrue="1">
      <formula>#REF!="Item do PAA com execução interrompida"</formula>
    </cfRule>
  </conditionalFormatting>
  <conditionalFormatting sqref="B151">
    <cfRule type="expression" dxfId="16" priority="19" stopIfTrue="1">
      <formula>#REF!="Item do PAA sem execução"</formula>
    </cfRule>
  </conditionalFormatting>
  <conditionalFormatting sqref="B151">
    <cfRule type="expression" dxfId="15" priority="20" stopIfTrue="1">
      <formula>#REF!="Sim"</formula>
    </cfRule>
  </conditionalFormatting>
  <conditionalFormatting sqref="B120">
    <cfRule type="expression" dxfId="14" priority="11" stopIfTrue="1">
      <formula>#REF!="Item do PAA com execução iniciada"</formula>
    </cfRule>
  </conditionalFormatting>
  <conditionalFormatting sqref="B120">
    <cfRule type="expression" dxfId="13" priority="12" stopIfTrue="1">
      <formula>#REF!="Item do PAA completamente executado"</formula>
    </cfRule>
  </conditionalFormatting>
  <conditionalFormatting sqref="B120">
    <cfRule type="expression" dxfId="12" priority="13" stopIfTrue="1">
      <formula>#REF!="Item do PAA com execução interrompida"</formula>
    </cfRule>
  </conditionalFormatting>
  <conditionalFormatting sqref="B120">
    <cfRule type="expression" dxfId="11" priority="14" stopIfTrue="1">
      <formula>#REF!="Item do PAA sem execução"</formula>
    </cfRule>
  </conditionalFormatting>
  <conditionalFormatting sqref="B120">
    <cfRule type="expression" dxfId="10" priority="15" stopIfTrue="1">
      <formula>#REF!="Sim"</formula>
    </cfRule>
  </conditionalFormatting>
  <conditionalFormatting sqref="B152">
    <cfRule type="expression" dxfId="9" priority="6" stopIfTrue="1">
      <formula>#REF!="Item do PAA com execução iniciada"</formula>
    </cfRule>
  </conditionalFormatting>
  <conditionalFormatting sqref="B152">
    <cfRule type="expression" dxfId="8" priority="7" stopIfTrue="1">
      <formula>#REF!="Item do PAA completamente executado"</formula>
    </cfRule>
  </conditionalFormatting>
  <conditionalFormatting sqref="B152">
    <cfRule type="expression" dxfId="7" priority="8" stopIfTrue="1">
      <formula>#REF!="Item do PAA com execução interrompida"</formula>
    </cfRule>
  </conditionalFormatting>
  <conditionalFormatting sqref="B152">
    <cfRule type="expression" dxfId="6" priority="9" stopIfTrue="1">
      <formula>#REF!="Item do PAA sem execução"</formula>
    </cfRule>
  </conditionalFormatting>
  <conditionalFormatting sqref="B152">
    <cfRule type="expression" dxfId="5" priority="10" stopIfTrue="1">
      <formula>#REF!="Sim"</formula>
    </cfRule>
  </conditionalFormatting>
  <conditionalFormatting sqref="G152">
    <cfRule type="expression" dxfId="4" priority="1" stopIfTrue="1">
      <formula>#REF!="Item do PAA com execução iniciada"</formula>
    </cfRule>
  </conditionalFormatting>
  <conditionalFormatting sqref="G152">
    <cfRule type="expression" dxfId="3" priority="2" stopIfTrue="1">
      <formula>#REF!="Item do PAA completamente executado"</formula>
    </cfRule>
  </conditionalFormatting>
  <conditionalFormatting sqref="G152">
    <cfRule type="expression" dxfId="2" priority="3" stopIfTrue="1">
      <formula>#REF!="Item do PAA com execução interrompida"</formula>
    </cfRule>
  </conditionalFormatting>
  <conditionalFormatting sqref="G152">
    <cfRule type="expression" dxfId="1" priority="4" stopIfTrue="1">
      <formula>#REF!="Item do PAA sem execução"</formula>
    </cfRule>
  </conditionalFormatting>
  <conditionalFormatting sqref="G152">
    <cfRule type="expression" dxfId="0" priority="5" stopIfTrue="1">
      <formula>W152="Sim"</formula>
    </cfRule>
  </conditionalFormatting>
  <dataValidations xWindow="1249" yWindow="664" count="3">
    <dataValidation operator="equal" allowBlank="1" showInputMessage="1" showErrorMessage="1" promptTitle="Valor orçamentário 2025" prompt=" " sqref="I74:I84">
      <formula1>0</formula1>
      <formula2>0</formula2>
    </dataValidation>
    <dataValidation operator="equal" allowBlank="1" showInputMessage="1" showErrorMessage="1" promptTitle="Valor estimado" prompt="Valor global da contratação e não o do orçamento do ano" sqref="H74:H84">
      <formula1>0</formula1>
      <formula2>0</formula2>
    </dataValidation>
    <dataValidation type="list" allowBlank="1" showInputMessage="1" showErrorMessage="1" prompt="Abrangência - Selecione a abrangência da contratação compartilhada." sqref="O94:O97 O46:O69 O71 O73:O91">
      <formula1>#REF!</formula1>
    </dataValidation>
  </dataValidations>
  <hyperlinks>
    <hyperlink ref="D252" r:id="rId1" location="section-0"/>
    <hyperlink ref="D255" r:id="rId2"/>
    <hyperlink ref="G251" r:id="rId3" location="section-0"/>
    <hyperlink ref="G254" r:id="rId4"/>
  </hyperlinks>
  <printOptions horizontalCentered="1" verticalCentered="1"/>
  <pageMargins left="0.19685039370078741" right="0.19685039370078741" top="0.59055118110236227" bottom="0.70866141732283472" header="0" footer="0"/>
  <pageSetup paperSize="9" scale="55" pageOrder="overThenDown" orientation="landscape" r:id="rId5"/>
  <headerFooter>
    <oddFooter>&amp;LPCA 2025&amp;CPágina &amp;P / &amp;N&amp;R18/06/2025</oddFooter>
  </headerFooter>
  <extLst>
    <ext xmlns:x14="http://schemas.microsoft.com/office/spreadsheetml/2009/9/main" uri="{CCE6A557-97BC-4b89-ADB6-D9C93CAAB3DF}">
      <x14:dataValidations xmlns:xm="http://schemas.microsoft.com/office/excel/2006/main" xWindow="1249" yWindow="664" count="7">
        <x14:dataValidation type="list" allowBlank="1" showInputMessage="1" showErrorMessage="1" prompt="Abrangência - Selecione a abrangência da contratação compartilhada.">
          <x14:formula1>
            <xm:f>Listas_Suspensas!$AB$2:$AB$4</xm:f>
          </x14:formula1>
          <xm:sqref>O41:O44 O23:O38</xm:sqref>
        </x14:dataValidation>
        <x14:dataValidation type="list" allowBlank="1" showInputMessage="1" showErrorMessage="1">
          <x14:formula1>
            <xm:f>Listas_Suspensas!$AB$2:$AB$4</xm:f>
          </x14:formula1>
          <xm:sqref>N10:N11 N13:N19 N21:N38 N41:N199 N201:N247</xm:sqref>
        </x14:dataValidation>
        <x14:dataValidation type="list" allowBlank="1" showInputMessage="1" showErrorMessage="1">
          <x14:formula1>
            <xm:f>Listas_Suspensas!$D$8</xm:f>
          </x14:formula1>
          <xm:sqref>M9:M248</xm:sqref>
        </x14:dataValidation>
        <x14:dataValidation type="list" allowBlank="1" showInputMessage="1" showErrorMessage="1" prompt="Sigla da área">
          <x14:formula1>
            <xm:f>Listas_Suspensas!$B$2:$B$50</xm:f>
          </x14:formula1>
          <xm:sqref>C9:C248</xm:sqref>
        </x14:dataValidation>
        <x14:dataValidation type="list" allowBlank="1" showInputMessage="1" showErrorMessage="1" prompt="Mês para conclusão da contratação">
          <x14:formula1>
            <xm:f>Listas_Suspensas!$P$2:$P$13</xm:f>
          </x14:formula1>
          <xm:sqref>L9:L248</xm:sqref>
        </x14:dataValidation>
        <x14:dataValidation type="list" allowBlank="1" showInputMessage="1" showErrorMessage="1" prompt="Nível de prioridade - Selecione o nível de prioridade">
          <x14:formula1>
            <xm:f>Listas_Suspensas!$D$2:$D$4</xm:f>
          </x14:formula1>
          <xm:sqref>J9:J248</xm:sqref>
        </x14:dataValidation>
        <x14:dataValidation type="list" allowBlank="1" showInputMessage="1" showErrorMessage="1" prompt="Início da tramitação: selecione o mês de envio do e-PAD à DADM ou à DOF.">
          <x14:formula1>
            <xm:f>Listas_Suspensas!$N$2:$N$21</xm:f>
          </x14:formula1>
          <xm:sqref>K9:K248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election activeCell="C21" sqref="C21"/>
    </sheetView>
  </sheetViews>
  <sheetFormatPr defaultColWidth="12.59765625" defaultRowHeight="15" customHeight="1" x14ac:dyDescent="0.2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showGridLines="0" workbookViewId="0">
      <pane ySplit="1" topLeftCell="A34" activePane="bottomLeft" state="frozen"/>
      <selection pane="bottomLeft" activeCell="A2" sqref="A2:B47"/>
    </sheetView>
  </sheetViews>
  <sheetFormatPr defaultColWidth="12.59765625" defaultRowHeight="15" customHeight="1" x14ac:dyDescent="0.25"/>
  <cols>
    <col min="1" max="1" width="63.8984375" customWidth="1"/>
    <col min="2" max="2" width="14.19921875" customWidth="1"/>
    <col min="3" max="3" width="1.5" customWidth="1"/>
    <col min="4" max="4" width="10.19921875" customWidth="1"/>
    <col min="5" max="5" width="1.5" customWidth="1"/>
    <col min="6" max="6" width="45.5" hidden="1" customWidth="1"/>
    <col min="7" max="7" width="1.5" hidden="1" customWidth="1"/>
    <col min="8" max="8" width="28.69921875" customWidth="1"/>
    <col min="9" max="9" width="1.5" customWidth="1"/>
    <col min="10" max="10" width="12.8984375" hidden="1" customWidth="1"/>
    <col min="11" max="11" width="1.5" hidden="1" customWidth="1"/>
    <col min="12" max="12" width="17.59765625" customWidth="1"/>
    <col min="13" max="13" width="1.5" customWidth="1"/>
    <col min="14" max="14" width="14.69921875" customWidth="1"/>
    <col min="15" max="15" width="1.5" customWidth="1"/>
    <col min="16" max="16" width="11.5" customWidth="1"/>
    <col min="17" max="17" width="1.5" customWidth="1"/>
    <col min="18" max="18" width="8.19921875" customWidth="1"/>
    <col min="19" max="19" width="1.5" customWidth="1"/>
    <col min="20" max="20" width="14" customWidth="1"/>
    <col min="21" max="21" width="1.5" customWidth="1"/>
    <col min="22" max="22" width="12.5" hidden="1" customWidth="1"/>
    <col min="23" max="23" width="1.5" hidden="1" customWidth="1"/>
    <col min="24" max="24" width="14" customWidth="1"/>
    <col min="25" max="25" width="1.5" customWidth="1"/>
    <col min="26" max="26" width="41.3984375" customWidth="1"/>
    <col min="27" max="27" width="1.5" customWidth="1"/>
    <col min="28" max="28" width="11.69921875" customWidth="1"/>
    <col min="29" max="29" width="1.5" customWidth="1"/>
    <col min="30" max="30" width="14.69921875" customWidth="1"/>
  </cols>
  <sheetData>
    <row r="1" spans="1:30" ht="31.5" customHeight="1" x14ac:dyDescent="0.3">
      <c r="A1" s="5" t="s">
        <v>66</v>
      </c>
      <c r="B1" s="5" t="s">
        <v>67</v>
      </c>
      <c r="C1" s="6"/>
      <c r="D1" s="7" t="s">
        <v>68</v>
      </c>
      <c r="E1" s="6"/>
      <c r="F1" s="8" t="s">
        <v>69</v>
      </c>
      <c r="G1" s="6"/>
      <c r="H1" s="7" t="s">
        <v>70</v>
      </c>
      <c r="I1" s="6"/>
      <c r="J1" s="7" t="s">
        <v>71</v>
      </c>
      <c r="K1" s="6"/>
      <c r="L1" s="7" t="s">
        <v>72</v>
      </c>
      <c r="M1" s="6"/>
      <c r="N1" s="7" t="s">
        <v>73</v>
      </c>
      <c r="O1" s="6"/>
      <c r="P1" s="7" t="s">
        <v>74</v>
      </c>
      <c r="Q1" s="6"/>
      <c r="R1" s="7" t="s">
        <v>75</v>
      </c>
      <c r="S1" s="6"/>
      <c r="T1" s="7" t="s">
        <v>76</v>
      </c>
      <c r="U1" s="6"/>
      <c r="V1" s="7" t="s">
        <v>77</v>
      </c>
      <c r="W1" s="6"/>
      <c r="X1" s="7" t="s">
        <v>78</v>
      </c>
      <c r="Y1" s="6"/>
      <c r="Z1" s="7" t="s">
        <v>79</v>
      </c>
      <c r="AA1" s="6"/>
      <c r="AB1" s="7" t="s">
        <v>80</v>
      </c>
      <c r="AC1" s="9"/>
      <c r="AD1" s="7" t="s">
        <v>81</v>
      </c>
    </row>
    <row r="2" spans="1:30" ht="18" customHeight="1" x14ac:dyDescent="0.3">
      <c r="A2" s="10" t="s">
        <v>82</v>
      </c>
      <c r="B2" s="10" t="s">
        <v>8</v>
      </c>
      <c r="C2" s="9"/>
      <c r="D2" s="4" t="s">
        <v>9</v>
      </c>
      <c r="E2" s="9"/>
      <c r="F2" s="11" t="s">
        <v>83</v>
      </c>
      <c r="G2" s="12"/>
      <c r="H2" s="11" t="s">
        <v>18</v>
      </c>
      <c r="I2" s="9"/>
      <c r="J2" s="13" t="s">
        <v>9</v>
      </c>
      <c r="K2" s="9"/>
      <c r="L2" s="3">
        <v>45322</v>
      </c>
      <c r="M2" s="9"/>
      <c r="N2" s="3">
        <v>45443</v>
      </c>
      <c r="O2" s="9"/>
      <c r="P2" s="14">
        <v>45688</v>
      </c>
      <c r="Q2" s="9"/>
      <c r="R2" s="13" t="s">
        <v>28</v>
      </c>
      <c r="S2" s="9"/>
      <c r="T2" s="13" t="s">
        <v>84</v>
      </c>
      <c r="U2" s="9"/>
      <c r="V2" s="13" t="s">
        <v>85</v>
      </c>
      <c r="W2" s="9"/>
      <c r="X2" s="13" t="s">
        <v>86</v>
      </c>
      <c r="Y2" s="12"/>
      <c r="Z2" s="11" t="s">
        <v>87</v>
      </c>
      <c r="AA2" s="9"/>
      <c r="AB2" s="13" t="s">
        <v>88</v>
      </c>
      <c r="AC2" s="9"/>
      <c r="AD2" s="14">
        <v>45322</v>
      </c>
    </row>
    <row r="3" spans="1:30" ht="18" customHeight="1" x14ac:dyDescent="0.3">
      <c r="A3" s="10" t="s">
        <v>89</v>
      </c>
      <c r="B3" s="10" t="s">
        <v>13</v>
      </c>
      <c r="C3" s="9"/>
      <c r="D3" s="4" t="s">
        <v>26</v>
      </c>
      <c r="E3" s="9"/>
      <c r="F3" s="11" t="s">
        <v>90</v>
      </c>
      <c r="G3" s="12"/>
      <c r="H3" s="11" t="s">
        <v>64</v>
      </c>
      <c r="I3" s="9"/>
      <c r="J3" s="13" t="s">
        <v>26</v>
      </c>
      <c r="K3" s="9"/>
      <c r="L3" s="3">
        <v>45351</v>
      </c>
      <c r="M3" s="9"/>
      <c r="N3" s="3">
        <v>45473</v>
      </c>
      <c r="O3" s="9"/>
      <c r="P3" s="14">
        <v>45716</v>
      </c>
      <c r="Q3" s="9"/>
      <c r="R3" s="13" t="s">
        <v>91</v>
      </c>
      <c r="S3" s="9"/>
      <c r="T3" s="13" t="s">
        <v>92</v>
      </c>
      <c r="U3" s="9"/>
      <c r="V3" s="13" t="s">
        <v>15</v>
      </c>
      <c r="W3" s="9"/>
      <c r="X3" s="13" t="s">
        <v>93</v>
      </c>
      <c r="Y3" s="12"/>
      <c r="Z3" s="11" t="s">
        <v>94</v>
      </c>
      <c r="AA3" s="9"/>
      <c r="AB3" s="13" t="s">
        <v>95</v>
      </c>
      <c r="AC3" s="9"/>
      <c r="AD3" s="14">
        <v>45351</v>
      </c>
    </row>
    <row r="4" spans="1:30" ht="18" customHeight="1" x14ac:dyDescent="0.3">
      <c r="A4" s="10" t="s">
        <v>96</v>
      </c>
      <c r="B4" s="10" t="s">
        <v>85</v>
      </c>
      <c r="C4" s="9"/>
      <c r="D4" s="4" t="s">
        <v>19</v>
      </c>
      <c r="E4" s="9"/>
      <c r="F4" s="11" t="s">
        <v>97</v>
      </c>
      <c r="G4" s="12"/>
      <c r="H4" s="11" t="s">
        <v>555</v>
      </c>
      <c r="I4" s="9"/>
      <c r="J4" s="13" t="s">
        <v>19</v>
      </c>
      <c r="K4" s="9"/>
      <c r="L4" s="3">
        <v>45382</v>
      </c>
      <c r="M4" s="9"/>
      <c r="N4" s="3">
        <v>45504</v>
      </c>
      <c r="O4" s="9"/>
      <c r="P4" s="14">
        <v>45747</v>
      </c>
      <c r="Q4" s="9"/>
      <c r="R4" s="9"/>
      <c r="S4" s="9"/>
      <c r="T4" s="13" t="s">
        <v>91</v>
      </c>
      <c r="U4" s="9"/>
      <c r="V4" s="9"/>
      <c r="W4" s="9"/>
      <c r="X4" s="13" t="s">
        <v>91</v>
      </c>
      <c r="Y4" s="12"/>
      <c r="Z4" s="11" t="s">
        <v>99</v>
      </c>
      <c r="AA4" s="9"/>
      <c r="AB4" s="13" t="s">
        <v>100</v>
      </c>
      <c r="AC4" s="9"/>
      <c r="AD4" s="14">
        <v>45382</v>
      </c>
    </row>
    <row r="5" spans="1:30" ht="18" customHeight="1" x14ac:dyDescent="0.3">
      <c r="A5" s="10" t="s">
        <v>101</v>
      </c>
      <c r="B5" s="10" t="s">
        <v>102</v>
      </c>
      <c r="C5" s="9"/>
      <c r="D5" s="9"/>
      <c r="E5" s="9"/>
      <c r="F5" s="11" t="s">
        <v>103</v>
      </c>
      <c r="G5" s="12"/>
      <c r="H5" s="11" t="s">
        <v>98</v>
      </c>
      <c r="I5" s="9"/>
      <c r="J5" s="9"/>
      <c r="K5" s="9"/>
      <c r="L5" s="3">
        <v>45412</v>
      </c>
      <c r="M5" s="9"/>
      <c r="N5" s="3">
        <v>45535</v>
      </c>
      <c r="O5" s="9"/>
      <c r="P5" s="14">
        <v>45777</v>
      </c>
      <c r="Q5" s="9"/>
      <c r="R5" s="9"/>
      <c r="S5" s="9"/>
      <c r="T5" s="9"/>
      <c r="U5" s="9"/>
      <c r="V5" s="9"/>
      <c r="W5" s="9"/>
      <c r="X5" s="9"/>
      <c r="Y5" s="12"/>
      <c r="Z5" s="13" t="s">
        <v>105</v>
      </c>
      <c r="AA5" s="9"/>
      <c r="AB5" s="9"/>
      <c r="AC5" s="9"/>
      <c r="AD5" s="14">
        <v>45412</v>
      </c>
    </row>
    <row r="6" spans="1:30" ht="18" customHeight="1" x14ac:dyDescent="0.3">
      <c r="A6" s="10" t="s">
        <v>106</v>
      </c>
      <c r="B6" s="10" t="s">
        <v>20</v>
      </c>
      <c r="C6" s="9"/>
      <c r="D6" s="9"/>
      <c r="E6" s="9"/>
      <c r="F6" s="11" t="s">
        <v>107</v>
      </c>
      <c r="G6" s="12"/>
      <c r="H6" s="11" t="s">
        <v>104</v>
      </c>
      <c r="I6" s="9"/>
      <c r="J6" s="9"/>
      <c r="K6" s="9"/>
      <c r="L6" s="3">
        <v>45443</v>
      </c>
      <c r="M6" s="9"/>
      <c r="N6" s="3">
        <v>45565</v>
      </c>
      <c r="O6" s="9"/>
      <c r="P6" s="14">
        <v>45808</v>
      </c>
      <c r="Q6" s="9"/>
      <c r="R6" s="9"/>
      <c r="S6" s="9"/>
      <c r="T6" s="9"/>
      <c r="U6" s="9"/>
      <c r="V6" s="9"/>
      <c r="W6" s="9"/>
      <c r="X6" s="9"/>
      <c r="Y6" s="12"/>
      <c r="Z6" s="11" t="s">
        <v>109</v>
      </c>
      <c r="AA6" s="9"/>
      <c r="AB6" s="9"/>
      <c r="AC6" s="9"/>
      <c r="AD6" s="14">
        <v>45443</v>
      </c>
    </row>
    <row r="7" spans="1:30" ht="18" customHeight="1" x14ac:dyDescent="0.3">
      <c r="A7" s="10" t="s">
        <v>110</v>
      </c>
      <c r="B7" s="10" t="s">
        <v>111</v>
      </c>
      <c r="C7" s="9"/>
      <c r="D7" s="7" t="s">
        <v>28</v>
      </c>
      <c r="E7" s="9"/>
      <c r="F7" s="11" t="s">
        <v>112</v>
      </c>
      <c r="G7" s="12"/>
      <c r="H7" s="15" t="s">
        <v>108</v>
      </c>
      <c r="I7" s="9"/>
      <c r="J7" s="9"/>
      <c r="K7" s="9"/>
      <c r="L7" s="3">
        <v>45473</v>
      </c>
      <c r="M7" s="9"/>
      <c r="N7" s="3">
        <v>45596</v>
      </c>
      <c r="O7" s="9"/>
      <c r="P7" s="14">
        <v>45838</v>
      </c>
      <c r="Q7" s="9"/>
      <c r="R7" s="9"/>
      <c r="S7" s="9"/>
      <c r="T7" s="9"/>
      <c r="U7" s="9"/>
      <c r="V7" s="9"/>
      <c r="W7" s="9"/>
      <c r="X7" s="9"/>
      <c r="Y7" s="12"/>
      <c r="Z7" s="11"/>
      <c r="AA7" s="9"/>
      <c r="AB7" s="9"/>
      <c r="AC7" s="9"/>
      <c r="AD7" s="14">
        <v>45473</v>
      </c>
    </row>
    <row r="8" spans="1:30" ht="18" customHeight="1" x14ac:dyDescent="0.3">
      <c r="A8" s="10" t="s">
        <v>114</v>
      </c>
      <c r="B8" s="10" t="s">
        <v>115</v>
      </c>
      <c r="C8" s="9"/>
      <c r="D8" s="4" t="s">
        <v>28</v>
      </c>
      <c r="E8" s="9"/>
      <c r="F8" s="11" t="s">
        <v>116</v>
      </c>
      <c r="G8" s="12"/>
      <c r="H8" s="11" t="s">
        <v>113</v>
      </c>
      <c r="I8" s="9"/>
      <c r="J8" s="9"/>
      <c r="K8" s="9"/>
      <c r="L8" s="3">
        <v>45504</v>
      </c>
      <c r="M8" s="9"/>
      <c r="N8" s="3">
        <v>45626</v>
      </c>
      <c r="O8" s="9"/>
      <c r="P8" s="14">
        <v>45869</v>
      </c>
      <c r="Q8" s="9"/>
      <c r="R8" s="9"/>
      <c r="S8" s="9"/>
      <c r="T8" s="9"/>
      <c r="U8" s="9"/>
      <c r="V8" s="9"/>
      <c r="W8" s="9"/>
      <c r="X8" s="9"/>
      <c r="Y8" s="12"/>
      <c r="Z8" s="11"/>
      <c r="AA8" s="9"/>
      <c r="AB8" s="9"/>
      <c r="AC8" s="9"/>
      <c r="AD8" s="14">
        <v>45504</v>
      </c>
    </row>
    <row r="9" spans="1:30" ht="18" customHeight="1" x14ac:dyDescent="0.3">
      <c r="A9" s="10" t="s">
        <v>118</v>
      </c>
      <c r="B9" s="10" t="s">
        <v>15</v>
      </c>
      <c r="C9" s="9"/>
      <c r="D9" s="9"/>
      <c r="E9" s="9"/>
      <c r="F9" s="11" t="s">
        <v>119</v>
      </c>
      <c r="G9" s="12"/>
      <c r="H9" s="11" t="s">
        <v>117</v>
      </c>
      <c r="I9" s="9"/>
      <c r="J9" s="9"/>
      <c r="K9" s="9"/>
      <c r="L9" s="3">
        <v>45535</v>
      </c>
      <c r="M9" s="9"/>
      <c r="N9" s="3">
        <v>45657</v>
      </c>
      <c r="O9" s="9"/>
      <c r="P9" s="14">
        <v>45900</v>
      </c>
      <c r="Q9" s="9"/>
      <c r="R9" s="9"/>
      <c r="S9" s="9"/>
      <c r="T9" s="9"/>
      <c r="U9" s="9"/>
      <c r="V9" s="9"/>
      <c r="W9" s="9"/>
      <c r="X9" s="9"/>
      <c r="Y9" s="12"/>
      <c r="Z9" s="11"/>
      <c r="AA9" s="9"/>
      <c r="AB9" s="9"/>
      <c r="AC9" s="9"/>
      <c r="AD9" s="14">
        <v>45535</v>
      </c>
    </row>
    <row r="10" spans="1:30" ht="18" customHeight="1" x14ac:dyDescent="0.3">
      <c r="A10" s="10" t="s">
        <v>120</v>
      </c>
      <c r="B10" s="10" t="s">
        <v>121</v>
      </c>
      <c r="C10" s="9"/>
      <c r="D10" s="9"/>
      <c r="E10" s="9"/>
      <c r="F10" s="11"/>
      <c r="G10" s="12"/>
      <c r="H10" s="13" t="s">
        <v>14</v>
      </c>
      <c r="I10" s="9"/>
      <c r="J10" s="9"/>
      <c r="K10" s="9"/>
      <c r="L10" s="3">
        <v>45565</v>
      </c>
      <c r="M10" s="9"/>
      <c r="N10" s="3">
        <v>45688</v>
      </c>
      <c r="O10" s="9"/>
      <c r="P10" s="14">
        <v>45930</v>
      </c>
      <c r="Q10" s="9"/>
      <c r="R10" s="9"/>
      <c r="S10" s="9"/>
      <c r="T10" s="9"/>
      <c r="U10" s="9"/>
      <c r="V10" s="9"/>
      <c r="W10" s="9"/>
      <c r="X10" s="9"/>
      <c r="Y10" s="12"/>
      <c r="Z10" s="16"/>
      <c r="AA10" s="9"/>
      <c r="AB10" s="9"/>
      <c r="AC10" s="9"/>
      <c r="AD10" s="14"/>
    </row>
    <row r="11" spans="1:30" ht="18" customHeight="1" x14ac:dyDescent="0.3">
      <c r="A11" s="10" t="s">
        <v>122</v>
      </c>
      <c r="B11" s="10" t="s">
        <v>123</v>
      </c>
      <c r="C11" s="9"/>
      <c r="D11" s="9"/>
      <c r="E11" s="9"/>
      <c r="F11" s="11"/>
      <c r="G11" s="12"/>
      <c r="H11" s="11" t="s">
        <v>24</v>
      </c>
      <c r="I11" s="9"/>
      <c r="J11" s="9"/>
      <c r="K11" s="9"/>
      <c r="L11" s="3">
        <v>45596</v>
      </c>
      <c r="M11" s="9"/>
      <c r="N11" s="3">
        <v>45716</v>
      </c>
      <c r="O11" s="9"/>
      <c r="P11" s="14">
        <v>45961</v>
      </c>
      <c r="Q11" s="9"/>
      <c r="R11" s="9"/>
      <c r="S11" s="9"/>
      <c r="T11" s="9"/>
      <c r="U11" s="9"/>
      <c r="V11" s="9"/>
      <c r="W11" s="9"/>
      <c r="X11" s="9"/>
      <c r="Y11" s="12"/>
      <c r="Z11" s="16"/>
      <c r="AA11" s="9"/>
      <c r="AB11" s="9"/>
      <c r="AC11" s="9"/>
      <c r="AD11" s="14"/>
    </row>
    <row r="12" spans="1:30" ht="18" customHeight="1" x14ac:dyDescent="0.3">
      <c r="A12" s="10" t="s">
        <v>385</v>
      </c>
      <c r="B12" s="10" t="s">
        <v>386</v>
      </c>
      <c r="C12" s="9"/>
      <c r="D12" s="9"/>
      <c r="E12" s="9"/>
      <c r="F12" s="11"/>
      <c r="G12" s="12"/>
      <c r="H12" s="11" t="s">
        <v>17</v>
      </c>
      <c r="I12" s="9"/>
      <c r="J12" s="9"/>
      <c r="K12" s="9"/>
      <c r="L12" s="3">
        <v>45626</v>
      </c>
      <c r="M12" s="9"/>
      <c r="N12" s="3">
        <v>45747</v>
      </c>
      <c r="O12" s="9"/>
      <c r="P12" s="14">
        <v>45991</v>
      </c>
      <c r="Q12" s="9"/>
      <c r="R12" s="9"/>
      <c r="S12" s="9"/>
      <c r="T12" s="9"/>
      <c r="U12" s="9"/>
      <c r="V12" s="9"/>
      <c r="W12" s="9"/>
      <c r="X12" s="9"/>
      <c r="Y12" s="12"/>
      <c r="Z12" s="16"/>
      <c r="AA12" s="9"/>
      <c r="AB12" s="9"/>
      <c r="AC12" s="9"/>
      <c r="AD12" s="14"/>
    </row>
    <row r="13" spans="1:30" ht="18" customHeight="1" x14ac:dyDescent="0.3">
      <c r="A13" s="10" t="s">
        <v>125</v>
      </c>
      <c r="B13" s="10" t="s">
        <v>126</v>
      </c>
      <c r="C13" s="9"/>
      <c r="D13" s="9"/>
      <c r="E13" s="9"/>
      <c r="F13" s="11"/>
      <c r="G13" s="12"/>
      <c r="H13" s="11" t="s">
        <v>124</v>
      </c>
      <c r="I13" s="9"/>
      <c r="J13" s="9"/>
      <c r="K13" s="9"/>
      <c r="L13" s="3">
        <v>45657</v>
      </c>
      <c r="M13" s="9"/>
      <c r="N13" s="3">
        <v>45777</v>
      </c>
      <c r="O13" s="9"/>
      <c r="P13" s="14">
        <v>46022</v>
      </c>
      <c r="Q13" s="9"/>
      <c r="R13" s="9"/>
      <c r="S13" s="9"/>
      <c r="T13" s="9"/>
      <c r="U13" s="9"/>
      <c r="V13" s="9"/>
      <c r="W13" s="9"/>
      <c r="X13" s="9"/>
      <c r="Y13" s="12"/>
      <c r="Z13" s="16"/>
      <c r="AA13" s="9"/>
      <c r="AB13" s="9"/>
      <c r="AC13" s="9"/>
      <c r="AD13" s="14"/>
    </row>
    <row r="14" spans="1:30" ht="18" customHeight="1" x14ac:dyDescent="0.3">
      <c r="A14" s="10" t="s">
        <v>127</v>
      </c>
      <c r="B14" s="10" t="s">
        <v>128</v>
      </c>
      <c r="C14" s="9"/>
      <c r="D14" s="9"/>
      <c r="E14" s="9"/>
      <c r="F14" s="11" t="s">
        <v>129</v>
      </c>
      <c r="G14" s="12"/>
      <c r="H14" s="11" t="s">
        <v>23</v>
      </c>
      <c r="I14" s="9"/>
      <c r="J14" s="9"/>
      <c r="K14" s="9"/>
      <c r="L14" s="3">
        <v>45688</v>
      </c>
      <c r="M14" s="9"/>
      <c r="N14" s="3">
        <v>45808</v>
      </c>
      <c r="O14" s="9"/>
      <c r="P14" s="9"/>
      <c r="Q14" s="9"/>
      <c r="R14" s="9"/>
      <c r="S14" s="9"/>
      <c r="T14" s="9"/>
      <c r="U14" s="9"/>
      <c r="V14" s="9"/>
      <c r="W14" s="9"/>
      <c r="X14" s="9"/>
      <c r="Y14" s="12"/>
      <c r="Z14" s="9"/>
      <c r="AA14" s="9"/>
      <c r="AB14" s="9"/>
      <c r="AC14" s="9"/>
      <c r="AD14" s="14">
        <v>45565</v>
      </c>
    </row>
    <row r="15" spans="1:30" ht="18" customHeight="1" x14ac:dyDescent="0.3">
      <c r="A15" s="10" t="s">
        <v>130</v>
      </c>
      <c r="B15" s="10" t="s">
        <v>131</v>
      </c>
      <c r="C15" s="9"/>
      <c r="D15" s="9"/>
      <c r="E15" s="9"/>
      <c r="F15" s="11" t="s">
        <v>132</v>
      </c>
      <c r="G15" s="12"/>
      <c r="H15" s="11"/>
      <c r="I15" s="9"/>
      <c r="J15" s="9"/>
      <c r="K15" s="9"/>
      <c r="L15" s="3">
        <v>45716</v>
      </c>
      <c r="M15" s="9"/>
      <c r="N15" s="3">
        <v>45838</v>
      </c>
      <c r="O15" s="9"/>
      <c r="P15" s="9"/>
      <c r="Q15" s="9"/>
      <c r="R15" s="9"/>
      <c r="S15" s="9"/>
      <c r="T15" s="9"/>
      <c r="U15" s="9"/>
      <c r="V15" s="9"/>
      <c r="W15" s="9"/>
      <c r="X15" s="9"/>
      <c r="Y15" s="12"/>
      <c r="Z15" s="17"/>
      <c r="AA15" s="9"/>
      <c r="AB15" s="9"/>
      <c r="AC15" s="9"/>
      <c r="AD15" s="14">
        <v>45596</v>
      </c>
    </row>
    <row r="16" spans="1:30" ht="18" customHeight="1" x14ac:dyDescent="0.3">
      <c r="A16" s="10" t="s">
        <v>133</v>
      </c>
      <c r="B16" s="10" t="s">
        <v>134</v>
      </c>
      <c r="C16" s="9"/>
      <c r="D16" s="9"/>
      <c r="E16" s="9"/>
      <c r="F16" s="11" t="s">
        <v>135</v>
      </c>
      <c r="G16" s="12"/>
      <c r="H16" s="11"/>
      <c r="I16" s="9"/>
      <c r="J16" s="9"/>
      <c r="K16" s="9"/>
      <c r="L16" s="3">
        <v>45747</v>
      </c>
      <c r="M16" s="9"/>
      <c r="N16" s="3">
        <v>45869</v>
      </c>
      <c r="O16" s="9"/>
      <c r="P16" s="9"/>
      <c r="Q16" s="9"/>
      <c r="R16" s="9"/>
      <c r="S16" s="9"/>
      <c r="T16" s="9"/>
      <c r="U16" s="9"/>
      <c r="V16" s="9"/>
      <c r="W16" s="9"/>
      <c r="X16" s="9"/>
      <c r="Y16" s="12"/>
      <c r="Z16" s="9"/>
      <c r="AA16" s="9"/>
      <c r="AB16" s="9"/>
      <c r="AC16" s="9"/>
      <c r="AD16" s="14">
        <v>45626</v>
      </c>
    </row>
    <row r="17" spans="1:30" ht="18" customHeight="1" x14ac:dyDescent="0.3">
      <c r="A17" s="10" t="s">
        <v>136</v>
      </c>
      <c r="B17" s="10" t="s">
        <v>137</v>
      </c>
      <c r="C17" s="9"/>
      <c r="D17" s="9"/>
      <c r="E17" s="9"/>
      <c r="F17" s="11" t="s">
        <v>138</v>
      </c>
      <c r="G17" s="12"/>
      <c r="H17" s="2"/>
      <c r="I17" s="9"/>
      <c r="J17" s="9"/>
      <c r="K17" s="9"/>
      <c r="L17" s="3">
        <v>45777</v>
      </c>
      <c r="M17" s="9"/>
      <c r="N17" s="3">
        <v>45900</v>
      </c>
      <c r="O17" s="9"/>
      <c r="P17" s="9"/>
      <c r="Q17" s="9"/>
      <c r="R17" s="9"/>
      <c r="S17" s="9"/>
      <c r="T17" s="9"/>
      <c r="U17" s="9"/>
      <c r="V17" s="9"/>
      <c r="W17" s="9"/>
      <c r="X17" s="9"/>
      <c r="Y17" s="12"/>
      <c r="Z17" s="9"/>
      <c r="AA17" s="9"/>
      <c r="AB17" s="9"/>
      <c r="AC17" s="9"/>
      <c r="AD17" s="14">
        <v>45657</v>
      </c>
    </row>
    <row r="18" spans="1:30" ht="18" customHeight="1" x14ac:dyDescent="0.3">
      <c r="A18" s="10" t="s">
        <v>139</v>
      </c>
      <c r="B18" s="10" t="s">
        <v>140</v>
      </c>
      <c r="C18" s="9"/>
      <c r="D18" s="9"/>
      <c r="E18" s="9"/>
      <c r="F18" s="11" t="s">
        <v>141</v>
      </c>
      <c r="G18" s="12"/>
      <c r="H18" s="18"/>
      <c r="I18" s="9"/>
      <c r="J18" s="9"/>
      <c r="K18" s="9"/>
      <c r="L18" s="3">
        <v>45808</v>
      </c>
      <c r="M18" s="9"/>
      <c r="N18" s="3">
        <v>45930</v>
      </c>
      <c r="O18" s="9"/>
      <c r="P18" s="9"/>
      <c r="Q18" s="9"/>
      <c r="R18" s="9"/>
      <c r="S18" s="9"/>
      <c r="T18" s="9"/>
      <c r="U18" s="9"/>
      <c r="V18" s="9"/>
      <c r="W18" s="9"/>
      <c r="X18" s="9"/>
      <c r="Y18" s="12"/>
      <c r="Z18" s="9"/>
      <c r="AA18" s="9"/>
      <c r="AB18" s="9"/>
      <c r="AC18" s="9"/>
      <c r="AD18" s="14">
        <v>45688</v>
      </c>
    </row>
    <row r="19" spans="1:30" ht="18" customHeight="1" x14ac:dyDescent="0.3">
      <c r="A19" s="10" t="s">
        <v>142</v>
      </c>
      <c r="B19" s="10" t="s">
        <v>143</v>
      </c>
      <c r="C19" s="9"/>
      <c r="D19" s="9"/>
      <c r="E19" s="9"/>
      <c r="F19" s="11" t="s">
        <v>144</v>
      </c>
      <c r="G19" s="12"/>
      <c r="H19" s="18"/>
      <c r="I19" s="9"/>
      <c r="J19" s="9"/>
      <c r="K19" s="9"/>
      <c r="L19" s="3">
        <v>45838</v>
      </c>
      <c r="M19" s="9"/>
      <c r="N19" s="3">
        <v>45961</v>
      </c>
      <c r="O19" s="9"/>
      <c r="P19" s="9"/>
      <c r="Q19" s="9"/>
      <c r="R19" s="9"/>
      <c r="S19" s="9"/>
      <c r="T19" s="9"/>
      <c r="U19" s="9"/>
      <c r="V19" s="9"/>
      <c r="W19" s="9"/>
      <c r="X19" s="9"/>
      <c r="Y19" s="12"/>
      <c r="Z19" s="9"/>
      <c r="AA19" s="9"/>
      <c r="AB19" s="9"/>
      <c r="AC19" s="9"/>
      <c r="AD19" s="14">
        <v>45716</v>
      </c>
    </row>
    <row r="20" spans="1:30" ht="18" customHeight="1" x14ac:dyDescent="0.3">
      <c r="A20" s="10" t="s">
        <v>145</v>
      </c>
      <c r="B20" s="10" t="s">
        <v>146</v>
      </c>
      <c r="C20" s="9"/>
      <c r="D20" s="9"/>
      <c r="E20" s="9"/>
      <c r="F20" s="11" t="s">
        <v>147</v>
      </c>
      <c r="G20" s="12"/>
      <c r="H20" s="18"/>
      <c r="I20" s="9"/>
      <c r="J20" s="9"/>
      <c r="K20" s="9"/>
      <c r="L20" s="3">
        <v>45869</v>
      </c>
      <c r="M20" s="9"/>
      <c r="N20" s="3">
        <v>45991</v>
      </c>
      <c r="O20" s="9"/>
      <c r="P20" s="9"/>
      <c r="Q20" s="9"/>
      <c r="R20" s="9"/>
      <c r="S20" s="9"/>
      <c r="T20" s="9"/>
      <c r="U20" s="9"/>
      <c r="V20" s="9"/>
      <c r="W20" s="9"/>
      <c r="X20" s="9"/>
      <c r="Y20" s="12"/>
      <c r="Z20" s="9"/>
      <c r="AA20" s="9"/>
      <c r="AB20" s="9"/>
      <c r="AC20" s="9"/>
      <c r="AD20" s="14">
        <v>45747</v>
      </c>
    </row>
    <row r="21" spans="1:30" ht="18" customHeight="1" x14ac:dyDescent="0.3">
      <c r="A21" s="10" t="s">
        <v>148</v>
      </c>
      <c r="B21" s="10" t="s">
        <v>149</v>
      </c>
      <c r="C21" s="9"/>
      <c r="D21" s="9"/>
      <c r="E21" s="9"/>
      <c r="F21" s="11" t="s">
        <v>150</v>
      </c>
      <c r="G21" s="12"/>
      <c r="H21" s="18"/>
      <c r="I21" s="9"/>
      <c r="J21" s="9"/>
      <c r="K21" s="9"/>
      <c r="L21" s="3">
        <v>45900</v>
      </c>
      <c r="M21" s="9"/>
      <c r="N21" s="3">
        <v>46022</v>
      </c>
      <c r="O21" s="9"/>
      <c r="P21" s="9"/>
      <c r="Q21" s="9"/>
      <c r="R21" s="9"/>
      <c r="S21" s="9"/>
      <c r="T21" s="9"/>
      <c r="U21" s="9"/>
      <c r="V21" s="9"/>
      <c r="W21" s="9"/>
      <c r="X21" s="9"/>
      <c r="Y21" s="12"/>
      <c r="Z21" s="9"/>
      <c r="AA21" s="9"/>
      <c r="AB21" s="9"/>
      <c r="AC21" s="9"/>
      <c r="AD21" s="14">
        <v>45777</v>
      </c>
    </row>
    <row r="22" spans="1:30" ht="18" customHeight="1" x14ac:dyDescent="0.3">
      <c r="A22" s="10" t="s">
        <v>151</v>
      </c>
      <c r="B22" s="10" t="s">
        <v>152</v>
      </c>
      <c r="C22" s="9"/>
      <c r="D22" s="9"/>
      <c r="E22" s="9"/>
      <c r="F22" s="11" t="s">
        <v>153</v>
      </c>
      <c r="G22" s="12"/>
      <c r="H22" s="18"/>
      <c r="I22" s="9"/>
      <c r="J22" s="9"/>
      <c r="K22" s="9"/>
      <c r="L22" s="3">
        <v>45930</v>
      </c>
      <c r="M22" s="9"/>
      <c r="N22" s="9"/>
      <c r="O22" s="9"/>
      <c r="P22" s="9"/>
      <c r="Q22" s="9"/>
      <c r="R22" s="9"/>
      <c r="S22" s="9"/>
      <c r="T22" s="9"/>
      <c r="U22" s="9"/>
      <c r="V22" s="9"/>
      <c r="W22" s="9"/>
      <c r="X22" s="9"/>
      <c r="Y22" s="12"/>
      <c r="Z22" s="9"/>
      <c r="AA22" s="9"/>
      <c r="AB22" s="9"/>
      <c r="AC22" s="9"/>
      <c r="AD22" s="14">
        <v>45808</v>
      </c>
    </row>
    <row r="23" spans="1:30" ht="18" customHeight="1" x14ac:dyDescent="0.3">
      <c r="A23" s="10" t="s">
        <v>154</v>
      </c>
      <c r="B23" s="10" t="s">
        <v>57</v>
      </c>
      <c r="C23" s="9"/>
      <c r="D23" s="9"/>
      <c r="E23" s="9"/>
      <c r="F23" s="11" t="s">
        <v>155</v>
      </c>
      <c r="G23" s="12"/>
      <c r="H23" s="18"/>
      <c r="I23" s="9"/>
      <c r="J23" s="9"/>
      <c r="K23" s="9"/>
      <c r="L23" s="3">
        <v>45961</v>
      </c>
      <c r="M23" s="9"/>
      <c r="N23" s="9"/>
      <c r="O23" s="9"/>
      <c r="P23" s="9"/>
      <c r="Q23" s="9"/>
      <c r="R23" s="9"/>
      <c r="S23" s="9"/>
      <c r="T23" s="9"/>
      <c r="U23" s="9"/>
      <c r="V23" s="9"/>
      <c r="W23" s="9"/>
      <c r="X23" s="9"/>
      <c r="Y23" s="12"/>
      <c r="Z23" s="9"/>
      <c r="AA23" s="9"/>
      <c r="AB23" s="9"/>
      <c r="AC23" s="9"/>
      <c r="AD23" s="14">
        <v>45838</v>
      </c>
    </row>
    <row r="24" spans="1:30" ht="18" customHeight="1" x14ac:dyDescent="0.3">
      <c r="A24" s="10" t="s">
        <v>156</v>
      </c>
      <c r="B24" s="10" t="s">
        <v>58</v>
      </c>
      <c r="C24" s="9"/>
      <c r="D24" s="9"/>
      <c r="E24" s="9"/>
      <c r="F24" s="11" t="s">
        <v>157</v>
      </c>
      <c r="G24" s="12"/>
      <c r="H24" s="18"/>
      <c r="I24" s="9"/>
      <c r="J24" s="9"/>
      <c r="K24" s="9"/>
      <c r="L24" s="3">
        <v>45991</v>
      </c>
      <c r="M24" s="9"/>
      <c r="N24" s="9"/>
      <c r="O24" s="9"/>
      <c r="P24" s="9"/>
      <c r="Q24" s="9"/>
      <c r="R24" s="9"/>
      <c r="S24" s="9"/>
      <c r="T24" s="9"/>
      <c r="U24" s="9"/>
      <c r="V24" s="9"/>
      <c r="W24" s="9"/>
      <c r="X24" s="9"/>
      <c r="Y24" s="12"/>
      <c r="Z24" s="9"/>
      <c r="AA24" s="9"/>
      <c r="AB24" s="9"/>
      <c r="AC24" s="9"/>
      <c r="AD24" s="14">
        <v>45869</v>
      </c>
    </row>
    <row r="25" spans="1:30" ht="18" customHeight="1" x14ac:dyDescent="0.3">
      <c r="A25" s="10" t="s">
        <v>158</v>
      </c>
      <c r="B25" s="10" t="s">
        <v>59</v>
      </c>
      <c r="C25" s="9"/>
      <c r="D25" s="9"/>
      <c r="E25" s="9"/>
      <c r="F25" s="11" t="s">
        <v>159</v>
      </c>
      <c r="G25" s="12"/>
      <c r="H25" s="18"/>
      <c r="I25" s="9"/>
      <c r="J25" s="9"/>
      <c r="K25" s="9"/>
      <c r="L25" s="3">
        <v>46022</v>
      </c>
      <c r="M25" s="9"/>
      <c r="N25" s="9"/>
      <c r="O25" s="9"/>
      <c r="P25" s="9"/>
      <c r="Q25" s="9"/>
      <c r="R25" s="9"/>
      <c r="S25" s="9"/>
      <c r="T25" s="9"/>
      <c r="U25" s="9"/>
      <c r="V25" s="9"/>
      <c r="W25" s="9"/>
      <c r="X25" s="9"/>
      <c r="Y25" s="12"/>
      <c r="Z25" s="9"/>
      <c r="AA25" s="9"/>
      <c r="AB25" s="9"/>
      <c r="AC25" s="9"/>
      <c r="AD25" s="14">
        <v>45900</v>
      </c>
    </row>
    <row r="26" spans="1:30" ht="18" customHeight="1" x14ac:dyDescent="0.3">
      <c r="A26" s="10" t="s">
        <v>160</v>
      </c>
      <c r="B26" s="10" t="s">
        <v>161</v>
      </c>
      <c r="C26" s="9"/>
      <c r="D26" s="9"/>
      <c r="E26" s="9"/>
      <c r="F26" s="11" t="s">
        <v>162</v>
      </c>
      <c r="G26" s="12"/>
      <c r="H26" s="18"/>
      <c r="I26" s="9"/>
      <c r="J26" s="9"/>
      <c r="K26" s="9"/>
      <c r="L26" s="9"/>
      <c r="M26" s="9"/>
      <c r="N26" s="9"/>
      <c r="O26" s="9"/>
      <c r="P26" s="9"/>
      <c r="Q26" s="9"/>
      <c r="R26" s="9"/>
      <c r="S26" s="9"/>
      <c r="T26" s="9"/>
      <c r="U26" s="9"/>
      <c r="V26" s="9"/>
      <c r="W26" s="9"/>
      <c r="X26" s="9"/>
      <c r="Y26" s="12"/>
      <c r="Z26" s="9"/>
      <c r="AA26" s="9"/>
      <c r="AB26" s="9"/>
      <c r="AC26" s="9"/>
      <c r="AD26" s="14">
        <v>45930</v>
      </c>
    </row>
    <row r="27" spans="1:30" ht="18" customHeight="1" x14ac:dyDescent="0.3">
      <c r="A27" s="10" t="s">
        <v>163</v>
      </c>
      <c r="B27" s="10" t="s">
        <v>164</v>
      </c>
      <c r="C27" s="9"/>
      <c r="D27" s="9"/>
      <c r="E27" s="9"/>
      <c r="F27" s="11" t="s">
        <v>165</v>
      </c>
      <c r="G27" s="12"/>
      <c r="H27" s="18"/>
      <c r="I27" s="9"/>
      <c r="J27" s="9"/>
      <c r="K27" s="9"/>
      <c r="L27" s="9"/>
      <c r="M27" s="9"/>
      <c r="N27" s="9"/>
      <c r="O27" s="9"/>
      <c r="P27" s="9"/>
      <c r="Q27" s="9"/>
      <c r="R27" s="9"/>
      <c r="S27" s="9"/>
      <c r="T27" s="9"/>
      <c r="U27" s="9"/>
      <c r="V27" s="9"/>
      <c r="W27" s="9"/>
      <c r="X27" s="9"/>
      <c r="Y27" s="12"/>
      <c r="Z27" s="9"/>
      <c r="AA27" s="9"/>
      <c r="AB27" s="9"/>
      <c r="AC27" s="9"/>
      <c r="AD27" s="14">
        <v>45961</v>
      </c>
    </row>
    <row r="28" spans="1:30" ht="18" customHeight="1" x14ac:dyDescent="0.3">
      <c r="A28" s="10" t="s">
        <v>166</v>
      </c>
      <c r="B28" s="10" t="s">
        <v>167</v>
      </c>
      <c r="C28" s="9"/>
      <c r="D28" s="9"/>
      <c r="E28" s="9"/>
      <c r="F28" s="11" t="s">
        <v>168</v>
      </c>
      <c r="G28" s="12"/>
      <c r="H28" s="18"/>
      <c r="I28" s="9"/>
      <c r="J28" s="9"/>
      <c r="K28" s="9"/>
      <c r="L28" s="9"/>
      <c r="M28" s="9"/>
      <c r="N28" s="9"/>
      <c r="O28" s="9"/>
      <c r="P28" s="9"/>
      <c r="Q28" s="9"/>
      <c r="R28" s="9"/>
      <c r="S28" s="9"/>
      <c r="T28" s="9"/>
      <c r="U28" s="9"/>
      <c r="V28" s="9"/>
      <c r="W28" s="9"/>
      <c r="X28" s="9"/>
      <c r="Y28" s="12"/>
      <c r="Z28" s="9"/>
      <c r="AA28" s="9"/>
      <c r="AB28" s="9"/>
      <c r="AC28" s="9"/>
      <c r="AD28" s="9"/>
    </row>
    <row r="29" spans="1:30" ht="18" customHeight="1" x14ac:dyDescent="0.3">
      <c r="A29" s="10" t="s">
        <v>169</v>
      </c>
      <c r="B29" s="10" t="s">
        <v>170</v>
      </c>
      <c r="C29" s="9"/>
      <c r="D29" s="9"/>
      <c r="E29" s="9"/>
      <c r="F29" s="19" t="s">
        <v>171</v>
      </c>
      <c r="G29" s="12"/>
      <c r="H29" s="18"/>
      <c r="I29" s="9"/>
      <c r="J29" s="9"/>
      <c r="K29" s="9"/>
      <c r="L29" s="9"/>
      <c r="M29" s="9"/>
      <c r="N29" s="9"/>
      <c r="O29" s="9"/>
      <c r="P29" s="9"/>
      <c r="Q29" s="9"/>
      <c r="R29" s="9"/>
      <c r="S29" s="9"/>
      <c r="T29" s="9"/>
      <c r="U29" s="9"/>
      <c r="V29" s="9"/>
      <c r="W29" s="9"/>
      <c r="X29" s="9"/>
      <c r="Y29" s="12"/>
      <c r="Z29" s="9"/>
      <c r="AA29" s="9"/>
      <c r="AB29" s="9"/>
      <c r="AC29" s="9"/>
      <c r="AD29" s="9"/>
    </row>
    <row r="30" spans="1:30" ht="18" customHeight="1" x14ac:dyDescent="0.3">
      <c r="A30" s="10" t="s">
        <v>172</v>
      </c>
      <c r="B30" s="10" t="s">
        <v>21</v>
      </c>
      <c r="C30" s="9"/>
      <c r="D30" s="9"/>
      <c r="E30" s="9"/>
      <c r="F30" s="11" t="s">
        <v>173</v>
      </c>
      <c r="G30" s="12"/>
      <c r="H30" s="18"/>
      <c r="I30" s="9"/>
      <c r="J30" s="9"/>
      <c r="K30" s="9"/>
      <c r="L30" s="9"/>
      <c r="M30" s="9"/>
      <c r="N30" s="9"/>
      <c r="O30" s="9"/>
      <c r="P30" s="9"/>
      <c r="Q30" s="9"/>
      <c r="R30" s="9"/>
      <c r="S30" s="9"/>
      <c r="T30" s="9"/>
      <c r="U30" s="9"/>
      <c r="V30" s="9"/>
      <c r="W30" s="9"/>
      <c r="X30" s="9"/>
      <c r="Y30" s="12"/>
      <c r="Z30" s="9"/>
      <c r="AA30" s="9"/>
      <c r="AB30" s="9"/>
      <c r="AC30" s="9"/>
      <c r="AD30" s="9"/>
    </row>
    <row r="31" spans="1:30" ht="18" customHeight="1" x14ac:dyDescent="0.3">
      <c r="A31" s="10" t="s">
        <v>174</v>
      </c>
      <c r="B31" s="10" t="s">
        <v>29</v>
      </c>
      <c r="C31" s="9"/>
      <c r="D31" s="9"/>
      <c r="E31" s="9"/>
      <c r="F31" s="15" t="s">
        <v>175</v>
      </c>
      <c r="G31" s="20"/>
      <c r="H31" s="9"/>
      <c r="I31" s="9"/>
      <c r="J31" s="9"/>
      <c r="K31" s="9"/>
      <c r="L31" s="9"/>
      <c r="M31" s="9"/>
      <c r="N31" s="9"/>
      <c r="O31" s="9"/>
      <c r="P31" s="9"/>
      <c r="Q31" s="9"/>
      <c r="R31" s="9"/>
      <c r="S31" s="9"/>
      <c r="T31" s="9"/>
      <c r="U31" s="9"/>
      <c r="V31" s="9"/>
      <c r="W31" s="9"/>
      <c r="X31" s="9"/>
      <c r="Y31" s="20"/>
      <c r="Z31" s="9"/>
      <c r="AA31" s="9"/>
      <c r="AB31" s="9"/>
      <c r="AC31" s="9"/>
      <c r="AD31" s="9"/>
    </row>
    <row r="32" spans="1:30" ht="18" customHeight="1" x14ac:dyDescent="0.3">
      <c r="A32" s="10" t="s">
        <v>176</v>
      </c>
      <c r="B32" s="10" t="s">
        <v>27</v>
      </c>
      <c r="C32" s="9"/>
      <c r="D32" s="9"/>
      <c r="E32" s="9"/>
      <c r="F32" s="15" t="s">
        <v>177</v>
      </c>
      <c r="G32" s="9"/>
      <c r="H32" s="9"/>
      <c r="I32" s="9"/>
      <c r="J32" s="9"/>
      <c r="K32" s="9"/>
      <c r="L32" s="9"/>
      <c r="M32" s="9"/>
      <c r="N32" s="9"/>
      <c r="O32" s="9"/>
      <c r="P32" s="9"/>
      <c r="Q32" s="9"/>
      <c r="R32" s="9"/>
      <c r="S32" s="9"/>
      <c r="T32" s="9"/>
      <c r="U32" s="9"/>
      <c r="V32" s="9"/>
      <c r="W32" s="9"/>
      <c r="X32" s="9"/>
      <c r="Y32" s="9"/>
      <c r="Z32" s="9"/>
      <c r="AA32" s="9"/>
      <c r="AB32" s="9"/>
      <c r="AC32" s="9"/>
      <c r="AD32" s="9"/>
    </row>
    <row r="33" spans="1:30" ht="18" customHeight="1" x14ac:dyDescent="0.3">
      <c r="A33" s="10" t="s">
        <v>178</v>
      </c>
      <c r="B33" s="10" t="s">
        <v>62</v>
      </c>
      <c r="C33" s="9"/>
      <c r="D33" s="9"/>
      <c r="E33" s="9"/>
      <c r="F33" s="15"/>
      <c r="G33" s="9"/>
      <c r="H33" s="9"/>
      <c r="I33" s="9"/>
      <c r="J33" s="9"/>
      <c r="K33" s="9"/>
      <c r="L33" s="9"/>
      <c r="M33" s="9"/>
      <c r="N33" s="9"/>
      <c r="O33" s="9"/>
      <c r="P33" s="9"/>
      <c r="Q33" s="9"/>
      <c r="R33" s="9"/>
      <c r="S33" s="9"/>
      <c r="T33" s="9"/>
      <c r="U33" s="9"/>
      <c r="V33" s="9"/>
      <c r="W33" s="9"/>
      <c r="X33" s="9"/>
      <c r="Y33" s="9"/>
      <c r="Z33" s="9"/>
      <c r="AA33" s="9"/>
      <c r="AB33" s="9"/>
      <c r="AC33" s="9"/>
      <c r="AD33" s="9"/>
    </row>
    <row r="34" spans="1:30" ht="18" customHeight="1" x14ac:dyDescent="0.3">
      <c r="A34" s="10" t="s">
        <v>179</v>
      </c>
      <c r="B34" s="10" t="s">
        <v>30</v>
      </c>
      <c r="C34" s="9"/>
      <c r="D34" s="9"/>
      <c r="E34" s="9"/>
      <c r="F34" s="15"/>
      <c r="G34" s="9"/>
      <c r="H34" s="9"/>
      <c r="I34" s="9"/>
      <c r="J34" s="9"/>
      <c r="K34" s="9"/>
      <c r="L34" s="9"/>
      <c r="M34" s="9"/>
      <c r="N34" s="9"/>
      <c r="O34" s="9"/>
      <c r="P34" s="9"/>
      <c r="Q34" s="9"/>
      <c r="R34" s="9"/>
      <c r="S34" s="9"/>
      <c r="T34" s="9"/>
      <c r="U34" s="9"/>
      <c r="V34" s="9"/>
      <c r="W34" s="9"/>
      <c r="X34" s="9"/>
      <c r="Y34" s="9"/>
      <c r="Z34" s="9"/>
      <c r="AA34" s="9"/>
      <c r="AB34" s="9"/>
      <c r="AC34" s="9"/>
      <c r="AD34" s="9"/>
    </row>
    <row r="35" spans="1:30" ht="18" customHeight="1" x14ac:dyDescent="0.3">
      <c r="A35" s="10" t="s">
        <v>180</v>
      </c>
      <c r="B35" s="10" t="s">
        <v>56</v>
      </c>
      <c r="C35" s="9"/>
      <c r="D35" s="9"/>
      <c r="E35" s="9"/>
      <c r="F35" s="15"/>
      <c r="G35" s="9"/>
      <c r="H35" s="9"/>
      <c r="I35" s="9"/>
      <c r="J35" s="9"/>
      <c r="K35" s="9"/>
      <c r="L35" s="9"/>
      <c r="M35" s="9"/>
      <c r="N35" s="9"/>
      <c r="O35" s="9"/>
      <c r="P35" s="9"/>
      <c r="Q35" s="9"/>
      <c r="R35" s="9"/>
      <c r="S35" s="9"/>
      <c r="T35" s="9"/>
      <c r="U35" s="9"/>
      <c r="V35" s="9"/>
      <c r="W35" s="9"/>
      <c r="X35" s="9"/>
      <c r="Y35" s="9"/>
      <c r="Z35" s="9"/>
      <c r="AA35" s="9"/>
      <c r="AB35" s="9"/>
      <c r="AC35" s="9"/>
      <c r="AD35" s="9"/>
    </row>
    <row r="36" spans="1:30" ht="18" customHeight="1" x14ac:dyDescent="0.3">
      <c r="A36" s="10" t="s">
        <v>181</v>
      </c>
      <c r="B36" s="10" t="s">
        <v>182</v>
      </c>
      <c r="C36" s="9"/>
      <c r="D36" s="9"/>
      <c r="E36" s="9"/>
      <c r="F36" s="15"/>
      <c r="G36" s="9"/>
      <c r="H36" s="9"/>
      <c r="I36" s="9"/>
      <c r="J36" s="9"/>
      <c r="K36" s="9"/>
      <c r="L36" s="9"/>
      <c r="M36" s="9"/>
      <c r="N36" s="9"/>
      <c r="O36" s="9"/>
      <c r="P36" s="9"/>
      <c r="Q36" s="9"/>
      <c r="R36" s="9"/>
      <c r="S36" s="9"/>
      <c r="T36" s="9"/>
      <c r="U36" s="9"/>
      <c r="V36" s="9"/>
      <c r="W36" s="9"/>
      <c r="X36" s="9"/>
      <c r="Y36" s="9"/>
      <c r="Z36" s="9"/>
      <c r="AA36" s="9"/>
      <c r="AB36" s="9"/>
      <c r="AC36" s="9"/>
      <c r="AD36" s="9"/>
    </row>
    <row r="37" spans="1:30" ht="18" customHeight="1" x14ac:dyDescent="0.3">
      <c r="A37" s="10" t="s">
        <v>183</v>
      </c>
      <c r="B37" s="10" t="s">
        <v>184</v>
      </c>
      <c r="C37" s="9"/>
      <c r="D37" s="9"/>
      <c r="E37" s="9"/>
      <c r="F37" s="15"/>
      <c r="G37" s="9"/>
      <c r="H37" s="9"/>
      <c r="I37" s="9"/>
      <c r="J37" s="9"/>
      <c r="K37" s="9"/>
      <c r="L37" s="9"/>
      <c r="M37" s="9"/>
      <c r="N37" s="9"/>
      <c r="O37" s="9"/>
      <c r="P37" s="9"/>
      <c r="Q37" s="9"/>
      <c r="R37" s="9"/>
      <c r="S37" s="9"/>
      <c r="T37" s="9"/>
      <c r="U37" s="9"/>
      <c r="V37" s="9"/>
      <c r="W37" s="9"/>
      <c r="X37" s="9"/>
      <c r="Y37" s="9"/>
      <c r="Z37" s="9"/>
      <c r="AA37" s="9"/>
      <c r="AB37" s="9"/>
      <c r="AC37" s="9"/>
      <c r="AD37" s="9"/>
    </row>
    <row r="38" spans="1:30" ht="18" customHeight="1" x14ac:dyDescent="0.3">
      <c r="A38" s="10" t="s">
        <v>185</v>
      </c>
      <c r="B38" s="10" t="s">
        <v>65</v>
      </c>
      <c r="C38" s="9"/>
      <c r="D38" s="9"/>
      <c r="E38" s="9"/>
      <c r="F38" s="15"/>
      <c r="G38" s="9"/>
      <c r="H38" s="9"/>
      <c r="I38" s="9"/>
      <c r="J38" s="9"/>
      <c r="K38" s="9"/>
      <c r="L38" s="9"/>
      <c r="M38" s="9"/>
      <c r="N38" s="9"/>
      <c r="O38" s="9"/>
      <c r="P38" s="9"/>
      <c r="Q38" s="9"/>
      <c r="R38" s="9"/>
      <c r="S38" s="9"/>
      <c r="T38" s="9"/>
      <c r="U38" s="9"/>
      <c r="V38" s="9"/>
      <c r="W38" s="9"/>
      <c r="X38" s="9"/>
      <c r="Y38" s="9"/>
      <c r="Z38" s="9"/>
      <c r="AA38" s="9"/>
      <c r="AB38" s="9"/>
      <c r="AC38" s="9"/>
      <c r="AD38" s="9"/>
    </row>
    <row r="39" spans="1:30" ht="18" customHeight="1" x14ac:dyDescent="0.3">
      <c r="A39" s="10" t="s">
        <v>186</v>
      </c>
      <c r="B39" s="10" t="s">
        <v>60</v>
      </c>
      <c r="C39" s="9"/>
      <c r="D39" s="9"/>
      <c r="E39" s="9"/>
      <c r="F39" s="15"/>
      <c r="G39" s="9"/>
      <c r="H39" s="9"/>
      <c r="I39" s="9"/>
      <c r="J39" s="9"/>
      <c r="K39" s="9"/>
      <c r="L39" s="9"/>
      <c r="M39" s="9"/>
      <c r="N39" s="9"/>
      <c r="O39" s="9"/>
      <c r="P39" s="9"/>
      <c r="Q39" s="9"/>
      <c r="R39" s="9"/>
      <c r="S39" s="9"/>
      <c r="T39" s="9"/>
      <c r="U39" s="9"/>
      <c r="V39" s="9"/>
      <c r="W39" s="9"/>
      <c r="X39" s="9"/>
      <c r="Y39" s="9"/>
      <c r="Z39" s="9"/>
      <c r="AA39" s="9"/>
      <c r="AB39" s="9"/>
      <c r="AC39" s="9"/>
      <c r="AD39" s="9"/>
    </row>
    <row r="40" spans="1:30" ht="18" customHeight="1" x14ac:dyDescent="0.3">
      <c r="A40" s="10" t="s">
        <v>187</v>
      </c>
      <c r="B40" s="10" t="s">
        <v>61</v>
      </c>
      <c r="C40" s="9"/>
      <c r="D40" s="9"/>
      <c r="E40" s="9"/>
      <c r="F40" s="15"/>
      <c r="G40" s="9"/>
      <c r="H40" s="9"/>
      <c r="I40" s="9"/>
      <c r="J40" s="9"/>
      <c r="K40" s="9"/>
      <c r="L40" s="9"/>
      <c r="M40" s="9"/>
      <c r="N40" s="9"/>
      <c r="O40" s="9"/>
      <c r="P40" s="9"/>
      <c r="Q40" s="9"/>
      <c r="R40" s="9"/>
      <c r="S40" s="9"/>
      <c r="T40" s="9"/>
      <c r="U40" s="9"/>
      <c r="V40" s="9"/>
      <c r="W40" s="9"/>
      <c r="X40" s="9"/>
      <c r="Y40" s="9"/>
      <c r="Z40" s="9"/>
      <c r="AA40" s="9"/>
      <c r="AB40" s="9"/>
      <c r="AC40" s="9"/>
      <c r="AD40" s="9"/>
    </row>
    <row r="41" spans="1:30" ht="18" customHeight="1" x14ac:dyDescent="0.3">
      <c r="A41" s="10" t="s">
        <v>188</v>
      </c>
      <c r="B41" s="10" t="s">
        <v>189</v>
      </c>
      <c r="C41" s="9"/>
      <c r="D41" s="9"/>
      <c r="E41" s="9"/>
      <c r="F41" s="15"/>
      <c r="G41" s="9"/>
      <c r="H41" s="9"/>
      <c r="I41" s="9"/>
      <c r="J41" s="9"/>
      <c r="K41" s="9"/>
      <c r="L41" s="9"/>
      <c r="M41" s="9"/>
      <c r="N41" s="9"/>
      <c r="O41" s="9"/>
      <c r="P41" s="9"/>
      <c r="Q41" s="9"/>
      <c r="R41" s="9"/>
      <c r="S41" s="9"/>
      <c r="T41" s="9"/>
      <c r="U41" s="9"/>
      <c r="V41" s="9"/>
      <c r="W41" s="9"/>
      <c r="X41" s="9"/>
      <c r="Y41" s="9"/>
      <c r="Z41" s="9"/>
      <c r="AA41" s="9"/>
      <c r="AB41" s="9"/>
      <c r="AC41" s="9"/>
      <c r="AD41" s="9"/>
    </row>
    <row r="42" spans="1:30" ht="18" customHeight="1" x14ac:dyDescent="0.3">
      <c r="A42" s="10" t="s">
        <v>190</v>
      </c>
      <c r="B42" s="10" t="s">
        <v>191</v>
      </c>
      <c r="C42" s="9"/>
      <c r="D42" s="9"/>
      <c r="E42" s="9"/>
      <c r="F42" s="15"/>
      <c r="G42" s="9"/>
      <c r="H42" s="9"/>
      <c r="I42" s="9"/>
      <c r="J42" s="9"/>
      <c r="K42" s="9"/>
      <c r="L42" s="9"/>
      <c r="M42" s="9"/>
      <c r="N42" s="9"/>
      <c r="O42" s="9"/>
      <c r="P42" s="9"/>
      <c r="Q42" s="9"/>
      <c r="R42" s="9"/>
      <c r="S42" s="9"/>
      <c r="T42" s="9"/>
      <c r="U42" s="9"/>
      <c r="V42" s="9"/>
      <c r="W42" s="9"/>
      <c r="X42" s="9"/>
      <c r="Y42" s="9"/>
      <c r="Z42" s="9"/>
      <c r="AA42" s="9"/>
      <c r="AB42" s="9"/>
      <c r="AC42" s="9"/>
      <c r="AD42" s="9"/>
    </row>
    <row r="43" spans="1:30" ht="18" customHeight="1" x14ac:dyDescent="0.3">
      <c r="A43" s="10" t="s">
        <v>192</v>
      </c>
      <c r="B43" s="10" t="s">
        <v>63</v>
      </c>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row>
    <row r="44" spans="1:30" ht="18" customHeight="1" x14ac:dyDescent="0.3">
      <c r="A44" s="10" t="s">
        <v>193</v>
      </c>
      <c r="B44" s="10" t="s">
        <v>194</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row>
    <row r="45" spans="1:30" ht="18" customHeight="1" x14ac:dyDescent="0.3">
      <c r="A45" s="10" t="s">
        <v>195</v>
      </c>
      <c r="B45" s="10" t="s">
        <v>196</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row>
    <row r="46" spans="1:30" ht="18" customHeight="1" x14ac:dyDescent="0.3">
      <c r="A46" s="10" t="s">
        <v>197</v>
      </c>
      <c r="B46" s="10" t="s">
        <v>198</v>
      </c>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row>
    <row r="47" spans="1:30" ht="18" customHeight="1" x14ac:dyDescent="0.3">
      <c r="A47" s="21" t="s">
        <v>199</v>
      </c>
      <c r="B47" s="21" t="s">
        <v>200</v>
      </c>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row>
    <row r="48" spans="1:30" ht="18" customHeight="1" x14ac:dyDescent="0.3">
      <c r="A48" s="15"/>
      <c r="B48" s="15"/>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row>
    <row r="49" spans="1:30" ht="18" customHeight="1" x14ac:dyDescent="0.3">
      <c r="A49" s="15"/>
      <c r="B49" s="15"/>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row>
    <row r="50" spans="1:30" ht="18" customHeight="1" x14ac:dyDescent="0.3">
      <c r="A50" s="15"/>
      <c r="B50" s="15"/>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row>
    <row r="51" spans="1:30" ht="18" customHeight="1" x14ac:dyDescent="0.3">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row>
    <row r="52" spans="1:30" ht="18" customHeight="1" x14ac:dyDescent="0.3">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row>
    <row r="53" spans="1:30" ht="18" customHeight="1" x14ac:dyDescent="0.3">
      <c r="A53" s="22"/>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row>
    <row r="54" spans="1:30" ht="18" customHeight="1" x14ac:dyDescent="0.3">
      <c r="A54" s="22"/>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row>
    <row r="55" spans="1:30" ht="18" customHeight="1" x14ac:dyDescent="0.3">
      <c r="A55" s="22"/>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row>
    <row r="56" spans="1:30" ht="18" customHeight="1" x14ac:dyDescent="0.3">
      <c r="A56" s="22"/>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row>
    <row r="57" spans="1:30" ht="15.75" customHeight="1" x14ac:dyDescent="0.3">
      <c r="A57" s="22"/>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row>
    <row r="58" spans="1:30" ht="15.75" customHeight="1" x14ac:dyDescent="0.3">
      <c r="A58" s="22"/>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row>
    <row r="59" spans="1:30" ht="15.75" customHeight="1" x14ac:dyDescent="0.3">
      <c r="A59" s="22"/>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row>
    <row r="60" spans="1:30" ht="15.75" customHeight="1" x14ac:dyDescent="0.3">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row>
    <row r="61" spans="1:30" ht="15.75" customHeight="1" x14ac:dyDescent="0.3">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row>
    <row r="62" spans="1:30" ht="15.75" customHeight="1" x14ac:dyDescent="0.3">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row>
    <row r="63" spans="1:30" ht="15.75" customHeight="1" x14ac:dyDescent="0.3">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row>
    <row r="64" spans="1:30" ht="15.75" customHeight="1" x14ac:dyDescent="0.3">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row>
    <row r="65" spans="1:30" ht="15.75" customHeight="1" x14ac:dyDescent="0.3">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row>
    <row r="66" spans="1:30" ht="15.75" customHeight="1" x14ac:dyDescent="0.3">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row>
    <row r="67" spans="1:30" ht="15.75" customHeight="1" x14ac:dyDescent="0.3">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row>
    <row r="68" spans="1:30" ht="15.75" customHeight="1" x14ac:dyDescent="0.3">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row>
    <row r="69" spans="1:30" ht="15.75" customHeight="1" x14ac:dyDescent="0.3">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row>
    <row r="70" spans="1:30" ht="15.75" customHeight="1" x14ac:dyDescent="0.3">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row>
    <row r="71" spans="1:30" ht="15.75" customHeight="1" x14ac:dyDescent="0.3">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row>
    <row r="72" spans="1:30" ht="15.75" customHeight="1" x14ac:dyDescent="0.3">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row>
    <row r="73" spans="1:30" ht="15.75" customHeight="1" x14ac:dyDescent="0.3">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row>
    <row r="74" spans="1:30" ht="15.75" customHeight="1" x14ac:dyDescent="0.3">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row>
    <row r="75" spans="1:30" ht="15.75" customHeight="1" x14ac:dyDescent="0.3">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row>
    <row r="76" spans="1:30" ht="15.75" customHeight="1" x14ac:dyDescent="0.3">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row>
    <row r="77" spans="1:30" ht="15.75" customHeight="1" x14ac:dyDescent="0.3">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row>
    <row r="78" spans="1:30" ht="15.75" customHeight="1" x14ac:dyDescent="0.3">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row>
    <row r="79" spans="1:30" ht="15.75" customHeight="1" x14ac:dyDescent="0.3">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row>
    <row r="80" spans="1:30" ht="15.75" customHeight="1" x14ac:dyDescent="0.3">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row>
    <row r="81" spans="1:30" ht="15.75" customHeight="1" x14ac:dyDescent="0.3">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row>
    <row r="82" spans="1:30" ht="15.75" customHeight="1" x14ac:dyDescent="0.3">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row>
    <row r="83" spans="1:30" ht="15.75" customHeight="1" x14ac:dyDescent="0.3">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row>
    <row r="84" spans="1:30" ht="15.75" customHeight="1" x14ac:dyDescent="0.3">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row>
    <row r="85" spans="1:30" ht="15.75" customHeight="1" x14ac:dyDescent="0.3">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row>
    <row r="86" spans="1:30" ht="15.75" customHeight="1" x14ac:dyDescent="0.3">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row>
    <row r="87" spans="1:30" ht="15.75" customHeight="1" x14ac:dyDescent="0.3">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row>
    <row r="88" spans="1:30" ht="15.75" customHeight="1" x14ac:dyDescent="0.3">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row>
    <row r="89" spans="1:30" ht="15.75" customHeight="1" x14ac:dyDescent="0.3">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row>
    <row r="90" spans="1:30" ht="15.75" customHeight="1" x14ac:dyDescent="0.3">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row>
    <row r="91" spans="1:30" ht="15.75" customHeight="1" x14ac:dyDescent="0.3">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row>
    <row r="92" spans="1:30" ht="15.75" customHeight="1" x14ac:dyDescent="0.3">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row>
    <row r="93" spans="1:30" ht="15.75" customHeight="1" x14ac:dyDescent="0.3">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row>
    <row r="94" spans="1:30" ht="15.75" customHeight="1" x14ac:dyDescent="0.3">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row>
    <row r="95" spans="1:30" ht="15.75" customHeight="1" x14ac:dyDescent="0.3">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row>
    <row r="96" spans="1:30" ht="15.75" customHeight="1" x14ac:dyDescent="0.3">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row>
    <row r="97" spans="1:30" ht="15.75" customHeight="1" x14ac:dyDescent="0.3">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row>
    <row r="98" spans="1:30" ht="15.75" customHeight="1" x14ac:dyDescent="0.3">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row>
    <row r="99" spans="1:30" ht="15.75" customHeight="1" x14ac:dyDescent="0.3">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row>
    <row r="100" spans="1:30" ht="15.75" customHeight="1" x14ac:dyDescent="0.3">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row>
    <row r="101" spans="1:30" ht="15.75" customHeight="1" x14ac:dyDescent="0.3">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row>
    <row r="102" spans="1:30" ht="15.75" customHeight="1" x14ac:dyDescent="0.3">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row>
    <row r="103" spans="1:30" ht="15.75" customHeight="1" x14ac:dyDescent="0.3">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row>
    <row r="104" spans="1:30" ht="15.75" customHeight="1" x14ac:dyDescent="0.3">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row>
    <row r="105" spans="1:30" ht="15.75" customHeight="1" x14ac:dyDescent="0.3">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row>
    <row r="106" spans="1:30" ht="15.75" customHeight="1" x14ac:dyDescent="0.3">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row>
    <row r="107" spans="1:30" ht="15.75" customHeight="1" x14ac:dyDescent="0.3">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row>
    <row r="108" spans="1:30" ht="15.75" customHeight="1" x14ac:dyDescent="0.3">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row>
    <row r="109" spans="1:30" ht="15.75" customHeight="1" x14ac:dyDescent="0.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row>
    <row r="110" spans="1:30" ht="15.75" customHeight="1" x14ac:dyDescent="0.3">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row>
    <row r="111" spans="1:30" ht="15.75" customHeight="1" x14ac:dyDescent="0.3">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row>
    <row r="112" spans="1:30" ht="15.75" customHeight="1" x14ac:dyDescent="0.3">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row>
    <row r="113" spans="1:30" ht="15.75" customHeight="1" x14ac:dyDescent="0.3">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row>
    <row r="114" spans="1:30" ht="15.75" customHeight="1" x14ac:dyDescent="0.3">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row>
    <row r="115" spans="1:30" ht="15.75" customHeight="1" x14ac:dyDescent="0.3">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row>
    <row r="116" spans="1:30" ht="15.75" customHeight="1" x14ac:dyDescent="0.3">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row>
    <row r="117" spans="1:30" ht="15.75" customHeight="1" x14ac:dyDescent="0.3">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row>
    <row r="118" spans="1:30" ht="15.75" customHeight="1" x14ac:dyDescent="0.3">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row>
    <row r="119" spans="1:30" ht="15.75" customHeight="1" x14ac:dyDescent="0.3">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row>
    <row r="120" spans="1:30" ht="15.75" customHeight="1" x14ac:dyDescent="0.3">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row>
    <row r="121" spans="1:30" ht="15.75" customHeight="1" x14ac:dyDescent="0.3">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row>
    <row r="122" spans="1:30" ht="15.75" customHeight="1" x14ac:dyDescent="0.3">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row>
    <row r="123" spans="1:30" ht="15.75" customHeight="1" x14ac:dyDescent="0.3">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row>
    <row r="124" spans="1:30" ht="15.75" customHeight="1" x14ac:dyDescent="0.3">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row>
    <row r="125" spans="1:30" ht="15.75" customHeight="1" x14ac:dyDescent="0.3">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row>
    <row r="126" spans="1:30" ht="15.75" customHeight="1" x14ac:dyDescent="0.3">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row>
    <row r="127" spans="1:30" ht="15.75" customHeight="1" x14ac:dyDescent="0.3">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row>
    <row r="128" spans="1:30" ht="15.75" customHeight="1" x14ac:dyDescent="0.3">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row>
    <row r="129" spans="1:30" ht="15.75" customHeight="1" x14ac:dyDescent="0.3">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row>
    <row r="130" spans="1:30" ht="15.75" customHeight="1" x14ac:dyDescent="0.3">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row>
    <row r="131" spans="1:30" ht="15.75" customHeight="1" x14ac:dyDescent="0.3">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row>
    <row r="132" spans="1:30" ht="15.75" customHeight="1" x14ac:dyDescent="0.3">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row>
    <row r="133" spans="1:30" ht="15.75" customHeight="1" x14ac:dyDescent="0.3">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row>
    <row r="134" spans="1:30" ht="15.75" customHeight="1" x14ac:dyDescent="0.3">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row>
    <row r="135" spans="1:30" ht="15.75" customHeight="1" x14ac:dyDescent="0.3">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row>
    <row r="136" spans="1:30" ht="15.75" customHeight="1" x14ac:dyDescent="0.3">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row>
    <row r="137" spans="1:30" ht="15.75" customHeight="1" x14ac:dyDescent="0.3">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row>
    <row r="138" spans="1:30" ht="15.75" customHeight="1" x14ac:dyDescent="0.3">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row>
    <row r="139" spans="1:30" ht="15.75" customHeight="1" x14ac:dyDescent="0.3">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row>
    <row r="140" spans="1:30" ht="15.75" customHeight="1" x14ac:dyDescent="0.3">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row>
    <row r="141" spans="1:30" ht="15.75" customHeight="1" x14ac:dyDescent="0.3">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row>
    <row r="142" spans="1:30" ht="15.75" customHeight="1" x14ac:dyDescent="0.3">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row>
    <row r="143" spans="1:30" ht="15.75" customHeight="1" x14ac:dyDescent="0.3">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row>
    <row r="144" spans="1:30" ht="15.75" customHeight="1" x14ac:dyDescent="0.3">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row>
    <row r="145" spans="1:30" ht="15.75" customHeight="1" x14ac:dyDescent="0.3">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row>
    <row r="146" spans="1:30" ht="15.75" customHeight="1" x14ac:dyDescent="0.3">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row>
    <row r="147" spans="1:30" ht="15.75" customHeight="1" x14ac:dyDescent="0.3">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row>
    <row r="148" spans="1:30" ht="15.75" customHeight="1" x14ac:dyDescent="0.3">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row>
    <row r="149" spans="1:30" ht="15.75" customHeight="1" x14ac:dyDescent="0.3">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row>
    <row r="150" spans="1:30" ht="15.75" customHeight="1" x14ac:dyDescent="0.3">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row>
    <row r="151" spans="1:30" ht="15.75" customHeight="1" x14ac:dyDescent="0.3">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row>
    <row r="152" spans="1:30" ht="15.75" customHeight="1" x14ac:dyDescent="0.3">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row>
    <row r="153" spans="1:30" ht="15.75" customHeight="1" x14ac:dyDescent="0.3">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row>
    <row r="154" spans="1:30" ht="15.75" customHeight="1" x14ac:dyDescent="0.3">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row>
    <row r="155" spans="1:30" ht="15.75" customHeight="1" x14ac:dyDescent="0.3">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row>
    <row r="156" spans="1:30" ht="15.75" customHeight="1" x14ac:dyDescent="0.3">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row>
    <row r="157" spans="1:30" ht="15.75" customHeight="1" x14ac:dyDescent="0.3">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row>
    <row r="158" spans="1:30" ht="15.75" customHeight="1" x14ac:dyDescent="0.3">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row>
    <row r="159" spans="1:30" ht="15.75" customHeight="1" x14ac:dyDescent="0.3">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row>
    <row r="160" spans="1:30" ht="15.75" customHeight="1" x14ac:dyDescent="0.3">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row>
    <row r="161" spans="1:30" ht="15.75" customHeight="1" x14ac:dyDescent="0.3">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row>
    <row r="162" spans="1:30" ht="15.75" customHeight="1" x14ac:dyDescent="0.3">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row>
    <row r="163" spans="1:30" ht="15.75" customHeight="1" x14ac:dyDescent="0.3">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row>
    <row r="164" spans="1:30" ht="15.75" customHeight="1" x14ac:dyDescent="0.3">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row>
    <row r="165" spans="1:30" ht="15.75" customHeight="1" x14ac:dyDescent="0.3">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row>
    <row r="166" spans="1:30" ht="15.75" customHeight="1" x14ac:dyDescent="0.3">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row>
    <row r="167" spans="1:30" ht="15.75" customHeight="1" x14ac:dyDescent="0.3">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row>
    <row r="168" spans="1:30" ht="15.75" customHeight="1" x14ac:dyDescent="0.3">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row>
    <row r="169" spans="1:30" ht="15.75" customHeight="1" x14ac:dyDescent="0.3">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row>
    <row r="170" spans="1:30" ht="15.75" customHeight="1" x14ac:dyDescent="0.3">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row>
    <row r="171" spans="1:30" ht="15.75" customHeight="1" x14ac:dyDescent="0.3">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row>
    <row r="172" spans="1:30" ht="15.75" customHeight="1" x14ac:dyDescent="0.3">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row>
    <row r="173" spans="1:30" ht="15.75" customHeight="1" x14ac:dyDescent="0.3">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row>
    <row r="174" spans="1:30" ht="15.75" customHeight="1" x14ac:dyDescent="0.3">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row>
    <row r="175" spans="1:30" ht="15.75" customHeight="1" x14ac:dyDescent="0.3">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row>
    <row r="176" spans="1:30" ht="15.75" customHeight="1" x14ac:dyDescent="0.3">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row>
    <row r="177" spans="1:30" ht="15.75" customHeight="1" x14ac:dyDescent="0.3">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row>
    <row r="178" spans="1:30" ht="15.75" customHeight="1" x14ac:dyDescent="0.3">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row>
    <row r="179" spans="1:30" ht="15.75" customHeight="1" x14ac:dyDescent="0.3">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row>
    <row r="180" spans="1:30" ht="15.75" customHeight="1" x14ac:dyDescent="0.3">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row>
    <row r="181" spans="1:30" ht="15.75" customHeight="1" x14ac:dyDescent="0.3">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row>
    <row r="182" spans="1:30" ht="15.75" customHeight="1" x14ac:dyDescent="0.3">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row>
    <row r="183" spans="1:30" ht="15.75" customHeight="1" x14ac:dyDescent="0.3">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row>
    <row r="184" spans="1:30" ht="15.75" customHeight="1" x14ac:dyDescent="0.3">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row>
    <row r="185" spans="1:30" ht="15.75" customHeight="1" x14ac:dyDescent="0.3">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row>
    <row r="186" spans="1:30" ht="15.75" customHeight="1" x14ac:dyDescent="0.3">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row>
    <row r="187" spans="1:30" ht="15.75" customHeight="1" x14ac:dyDescent="0.3">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row>
    <row r="188" spans="1:30" ht="15.75" customHeight="1" x14ac:dyDescent="0.3">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row>
    <row r="189" spans="1:30" ht="15.75" customHeight="1" x14ac:dyDescent="0.3">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row>
    <row r="190" spans="1:30" ht="15.75" customHeight="1" x14ac:dyDescent="0.3">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row>
    <row r="191" spans="1:30" ht="15.75" customHeight="1" x14ac:dyDescent="0.3">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row>
    <row r="192" spans="1:30" ht="15.75" customHeight="1" x14ac:dyDescent="0.3">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row>
    <row r="193" spans="1:30" ht="15.75" customHeight="1" x14ac:dyDescent="0.3">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row>
    <row r="194" spans="1:30" ht="15.75" customHeight="1" x14ac:dyDescent="0.3">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row>
    <row r="195" spans="1:30" ht="15.75" customHeight="1" x14ac:dyDescent="0.3">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row>
    <row r="196" spans="1:30" ht="15.75" customHeight="1" x14ac:dyDescent="0.3">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row>
    <row r="197" spans="1:30" ht="15.75" customHeight="1" x14ac:dyDescent="0.3">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row>
    <row r="198" spans="1:30" ht="15.75" customHeight="1" x14ac:dyDescent="0.3">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row>
    <row r="199" spans="1:30" ht="15.75" customHeight="1" x14ac:dyDescent="0.3">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row>
    <row r="200" spans="1:30" ht="15.75" customHeight="1" x14ac:dyDescent="0.3">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row>
    <row r="201" spans="1:30" ht="15.75" customHeight="1" x14ac:dyDescent="0.3">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row>
    <row r="202" spans="1:30" ht="15.75" customHeight="1" x14ac:dyDescent="0.3">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row>
    <row r="203" spans="1:30" ht="15.75" customHeight="1" x14ac:dyDescent="0.3">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row>
    <row r="204" spans="1:30" ht="15.75" customHeight="1" x14ac:dyDescent="0.3">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row>
    <row r="205" spans="1:30" ht="15.75" customHeight="1" x14ac:dyDescent="0.3">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row>
    <row r="206" spans="1:30" ht="15.75" customHeight="1" x14ac:dyDescent="0.3">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row>
    <row r="207" spans="1:30" ht="15.75" customHeight="1" x14ac:dyDescent="0.3">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row>
    <row r="208" spans="1:30" ht="15.75" customHeight="1" x14ac:dyDescent="0.3">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row>
    <row r="209" spans="1:30" ht="15.75" customHeight="1" x14ac:dyDescent="0.3">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row>
    <row r="210" spans="1:30" ht="15.75" customHeight="1" x14ac:dyDescent="0.3">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row>
    <row r="211" spans="1:30" ht="15.75" customHeight="1" x14ac:dyDescent="0.3">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row>
    <row r="212" spans="1:30" ht="15.75" customHeight="1" x14ac:dyDescent="0.3">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row>
    <row r="213" spans="1:30" ht="15.75" customHeight="1" x14ac:dyDescent="0.3">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row>
    <row r="214" spans="1:30" ht="15.75" customHeight="1" x14ac:dyDescent="0.3">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row>
    <row r="215" spans="1:30" ht="15.75" customHeight="1" x14ac:dyDescent="0.3">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row>
    <row r="216" spans="1:30" ht="15.75" customHeight="1" x14ac:dyDescent="0.3">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row>
    <row r="217" spans="1:30" ht="15.75" customHeight="1" x14ac:dyDescent="0.3">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row>
    <row r="218" spans="1:30" ht="15.75" customHeight="1" x14ac:dyDescent="0.3">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row>
    <row r="219" spans="1:30" ht="15.75" customHeight="1" x14ac:dyDescent="0.3">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row>
    <row r="220" spans="1:30" ht="15.75" customHeight="1" x14ac:dyDescent="0.3">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row>
    <row r="221" spans="1:30" ht="15.75" customHeight="1" x14ac:dyDescent="0.3">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row>
    <row r="222" spans="1:30" ht="15.75" customHeight="1" x14ac:dyDescent="0.3">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row>
    <row r="223" spans="1:30" ht="15.75" customHeight="1" x14ac:dyDescent="0.3">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row>
    <row r="224" spans="1:30" ht="15.75" customHeight="1" x14ac:dyDescent="0.3">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row>
    <row r="225" spans="1:30" ht="15.75" customHeight="1" x14ac:dyDescent="0.3">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row>
    <row r="226" spans="1:30" ht="15.75" customHeight="1" x14ac:dyDescent="0.3">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row>
    <row r="227" spans="1:30" ht="15.75" customHeight="1" x14ac:dyDescent="0.3">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row>
    <row r="228" spans="1:30" ht="15.75" customHeight="1" x14ac:dyDescent="0.3">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row>
    <row r="229" spans="1:30" ht="15.75" customHeight="1" x14ac:dyDescent="0.3">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row>
    <row r="230" spans="1:30" ht="15.75" customHeight="1" x14ac:dyDescent="0.3">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row>
    <row r="231" spans="1:30" ht="15.75" customHeight="1" x14ac:dyDescent="0.3">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row>
    <row r="232" spans="1:30" ht="15.75" customHeight="1" x14ac:dyDescent="0.3">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row>
    <row r="233" spans="1:30" ht="15.75" customHeight="1" x14ac:dyDescent="0.3">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row>
    <row r="234" spans="1:30" ht="15.75" customHeight="1" x14ac:dyDescent="0.3">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row>
    <row r="235" spans="1:30" ht="15.75" customHeight="1" x14ac:dyDescent="0.3">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row>
    <row r="236" spans="1:30" ht="15.75" customHeight="1" x14ac:dyDescent="0.3">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row>
    <row r="237" spans="1:30" ht="15.75" customHeight="1" x14ac:dyDescent="0.3">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row>
    <row r="238" spans="1:30" ht="15.75" customHeight="1" x14ac:dyDescent="0.3">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row>
    <row r="239" spans="1:30" ht="15.75" customHeight="1" x14ac:dyDescent="0.3">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row>
    <row r="240" spans="1:30" ht="15.75" customHeight="1" x14ac:dyDescent="0.3">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row>
    <row r="241" spans="1:30" ht="15.75" customHeight="1" x14ac:dyDescent="0.3">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row>
    <row r="242" spans="1:30" ht="15.75" customHeight="1" x14ac:dyDescent="0.3">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row>
    <row r="243" spans="1:30" ht="15.75" customHeight="1" x14ac:dyDescent="0.3">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row>
    <row r="244" spans="1:30" ht="15.75" customHeight="1" x14ac:dyDescent="0.3">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row>
    <row r="245" spans="1:30" ht="15.75" customHeight="1" x14ac:dyDescent="0.3">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row>
    <row r="246" spans="1:30" ht="15.75" customHeight="1" x14ac:dyDescent="0.3">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row>
    <row r="247" spans="1:30" ht="15.75" customHeight="1" x14ac:dyDescent="0.3">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row>
    <row r="248" spans="1:30" ht="15.75" customHeight="1" x14ac:dyDescent="0.25"/>
    <row r="249" spans="1:30" ht="15.75" customHeight="1" x14ac:dyDescent="0.25"/>
    <row r="250" spans="1:30" ht="15.75" customHeight="1" x14ac:dyDescent="0.25"/>
    <row r="251" spans="1:30" ht="15.75" customHeight="1" x14ac:dyDescent="0.25"/>
    <row r="252" spans="1:30" ht="15.75" customHeight="1" x14ac:dyDescent="0.25"/>
    <row r="253" spans="1:30" ht="15.75" customHeight="1" x14ac:dyDescent="0.25"/>
    <row r="254" spans="1:30" ht="15.75" customHeight="1" x14ac:dyDescent="0.25"/>
    <row r="255" spans="1:30" ht="15.75" customHeight="1" x14ac:dyDescent="0.25"/>
    <row r="256" spans="1:30"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511811024" right="0.511811024" top="0.78740157499999996" bottom="0.7874015749999999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2</vt:i4>
      </vt:variant>
    </vt:vector>
  </HeadingPairs>
  <TitlesOfParts>
    <vt:vector size="5" baseType="lpstr">
      <vt:lpstr>PCA 2025 atualização</vt:lpstr>
      <vt:lpstr>Página1</vt:lpstr>
      <vt:lpstr>Listas_Suspensas</vt:lpstr>
      <vt:lpstr>'PCA 2025 atualização'!Area_de_impressao</vt:lpstr>
      <vt:lpstr>'PCA 2025 atualização'!Titulos_de_impressao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Juliana Ribeiro</dc:creator>
  <cp:lastModifiedBy>Renata</cp:lastModifiedBy>
  <cp:lastPrinted>2025-06-20T23:04:42Z</cp:lastPrinted>
  <dcterms:created xsi:type="dcterms:W3CDTF">2021-07-07T13:14:07Z</dcterms:created>
  <dcterms:modified xsi:type="dcterms:W3CDTF">2025-06-20T23:06:35Z</dcterms:modified>
</cp:coreProperties>
</file>