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SD256GB\BKP\ONEDRIVE\Documentos\Renata DADM a partir 270821\PAA\2025\Publicacoes\"/>
    </mc:Choice>
  </mc:AlternateContent>
  <bookViews>
    <workbookView xWindow="0" yWindow="0" windowWidth="24000" windowHeight="9600"/>
  </bookViews>
  <sheets>
    <sheet name="PCA 2025 atualização" sheetId="1" r:id="rId1"/>
    <sheet name="Página1" sheetId="2" state="hidden" r:id="rId2"/>
    <sheet name="Listas_Suspensas" sheetId="3" r:id="rId3"/>
  </sheets>
  <definedNames>
    <definedName name="_xlnm._FilterDatabase" localSheetId="0" hidden="1">'PCA 2025 atualização'!$A$8:$Q$253</definedName>
    <definedName name="_xlnm.Print_Area" localSheetId="0">'PCA 2025 atualização'!$B$1:$Q$260</definedName>
    <definedName name="_xlnm.Print_Titles" localSheetId="0">'PCA 2025 atualização'!$8:$8</definedName>
  </definedNames>
  <calcPr calcId="162913"/>
</workbook>
</file>

<file path=xl/calcChain.xml><?xml version="1.0" encoding="utf-8"?>
<calcChain xmlns="http://schemas.openxmlformats.org/spreadsheetml/2006/main">
  <c r="H207" i="1" l="1"/>
  <c r="H253" i="1" l="1"/>
  <c r="H14" i="1" l="1"/>
  <c r="H191" i="1" l="1"/>
  <c r="H246" i="1" l="1"/>
  <c r="H243" i="1" l="1"/>
  <c r="F243" i="1"/>
  <c r="H197" i="1"/>
  <c r="F197" i="1"/>
  <c r="H174" i="1"/>
  <c r="H155" i="1"/>
  <c r="H57" i="1"/>
  <c r="H30" i="1"/>
  <c r="H17" i="1"/>
  <c r="H248" i="1" l="1"/>
  <c r="H73" i="1"/>
  <c r="F73" i="1"/>
  <c r="H18" i="1"/>
  <c r="F18" i="1"/>
  <c r="H13" i="1"/>
  <c r="H40" i="1" l="1"/>
  <c r="H39" i="1"/>
  <c r="H38" i="1" s="1"/>
  <c r="I246" i="1" l="1"/>
  <c r="F246" i="1"/>
  <c r="I21" i="1" l="1"/>
  <c r="I28" i="1" l="1"/>
  <c r="H28" i="1"/>
  <c r="I26" i="1"/>
</calcChain>
</file>

<file path=xl/sharedStrings.xml><?xml version="1.0" encoding="utf-8"?>
<sst xmlns="http://schemas.openxmlformats.org/spreadsheetml/2006/main" count="1855" uniqueCount="908">
  <si>
    <t>PLANO DE CONTRATAÇÕES ANUAL (PCA) - 2025</t>
  </si>
  <si>
    <t>LEGENDA e SIGLAS:</t>
  </si>
  <si>
    <t>ARP = Ata de Registro de Preços; PE = pregão eletrônico; SRP = Sistema de Registro de Preços</t>
  </si>
  <si>
    <t>NE = Nota de Empenho; TA = Termo Aditivo; NAE = Nota de Anulação de Empenho</t>
  </si>
  <si>
    <t>ITEM</t>
  </si>
  <si>
    <t>8. VALOR ORÇAMENTÁRIO PARA 2025</t>
  </si>
  <si>
    <t>INDICAÇÃO PARA CONTRATAÇÃO COMPARTILHADA?</t>
  </si>
  <si>
    <t>ABRANGÊNCIA DA CONTRATAÇÃO COMPARTILHADA</t>
  </si>
  <si>
    <t>ASCER</t>
  </si>
  <si>
    <t>Baixa</t>
  </si>
  <si>
    <t>OE8 - Índice de empenho no ano corrente dos itens do PCA (IEPCA)</t>
  </si>
  <si>
    <t>8.15. Aquisições e Contratações</t>
  </si>
  <si>
    <t>unidade</t>
  </si>
  <si>
    <t>CECULT</t>
  </si>
  <si>
    <t>Inexigibilidade de Licitação</t>
  </si>
  <si>
    <t>DG</t>
  </si>
  <si>
    <t>ano</t>
  </si>
  <si>
    <t>Licitação pregão eletrônico</t>
  </si>
  <si>
    <t>Adesão a ARP de terceiro</t>
  </si>
  <si>
    <t>Alta</t>
  </si>
  <si>
    <t>DOF</t>
  </si>
  <si>
    <t>SECOM</t>
  </si>
  <si>
    <t>OE1 - Sem indicador</t>
  </si>
  <si>
    <t>Prorrogação de contrato</t>
  </si>
  <si>
    <t>Licitação concorrência</t>
  </si>
  <si>
    <t>mês</t>
  </si>
  <si>
    <t>Média</t>
  </si>
  <si>
    <t>SEDOC</t>
  </si>
  <si>
    <t>Sim</t>
  </si>
  <si>
    <t>SEDP</t>
  </si>
  <si>
    <t>SEGEST</t>
  </si>
  <si>
    <t xml:space="preserve">Café: 2.500
Adoçante: 500  
Suco: 4.800
Açúcar: 300 </t>
  </si>
  <si>
    <t xml:space="preserve">kg
frascos de 100ml
litros
pacotes de 5kg </t>
  </si>
  <si>
    <t>demanda</t>
  </si>
  <si>
    <t>Disponibilizar deslocamento aéreo para servidores, magistrados e colaboradores a serviço do Tribunal (cursos, palestras e demais eventos institucionais).</t>
  </si>
  <si>
    <t>postos</t>
  </si>
  <si>
    <t>OE4 - IADRDA</t>
  </si>
  <si>
    <t>8.10. Vigilância</t>
  </si>
  <si>
    <t>8.9. Limpeza
8.14. Apoio ao Serviço Administrativo</t>
  </si>
  <si>
    <t>Garantir a disponibilização de serviços de administração e gerenciamento informatizado do fornecimento de combustíveis e da manutenção preventiva e corretiva de veículos que, por meio do sistema tecnológico gerencial permita a obtenção de informações detalhadas sobre o processo de manutenção e abastecimento de toda a frota, com a otimização dos controles e redução do tempo despendido para a compilação e análise de dados referentes à prestação do serviço.</t>
  </si>
  <si>
    <t>8.13. Combustível
8.12 Veículos</t>
  </si>
  <si>
    <t>Garantir que haja postos de  motoristas, manobristas e supervisores para atendimento das demandas de serviços de traslados no âmbito deste Tribunal.</t>
  </si>
  <si>
    <t>8.14. Apoio ao Serviço Administrativo</t>
  </si>
  <si>
    <t>Garantir a execução das demandas dos serviços de mudanças comerciais das unidades deste Tribunal.</t>
  </si>
  <si>
    <t>Garantir a manutenção dos jardins em prédios administrativos localizados na Capital.</t>
  </si>
  <si>
    <t>Segurar a frota de veículos, a fim de resguardar o patrimônio público e, em caso de acidentes, obter o ressarcimento de avarias e a assistência aos usuários e terceiros envolvidos.</t>
  </si>
  <si>
    <t>8.12 Veículos</t>
  </si>
  <si>
    <t>Contratar seguro para os novos veículos que serão adquiridos em 2024. Segurar a frota de veículos, a fim de resguardar o patrimônio público e, em caso de acidentes, obter o ressarcimento de avarias e a assistência aos usuários e terceiros envolvidos.</t>
  </si>
  <si>
    <t>aplicações/ano</t>
  </si>
  <si>
    <t>Promover o  controle de vetores e pragas urbanas nas unidades deste Tribunal.</t>
  </si>
  <si>
    <t>Para garantir a qualidade e adequação dos serviços conforme as necessidades específicas, é essencial realizar uma nova licitação. Isso permitirá selecionar um novo prestador alinhado com os requisitos técnicos e operacionais, visando melhorar e otimizar as atividades desta secretaria para promover um ambiente de trabalho mais produtivo e eficiente.</t>
  </si>
  <si>
    <t>Ano</t>
  </si>
  <si>
    <t>Não tem alinhamento</t>
  </si>
  <si>
    <t>Necessidade de prover a segurança preventiva e ostensiva no combate a incêndio e abandono de Área e de prestação de atendimentos de primeiros socorros, de urgência e emergência, aos magistrados, servidores, estagiários, terceirizados, visitantes e jurisdicionados da Justiça do Trabalho.</t>
  </si>
  <si>
    <t>Posto de trabalho</t>
  </si>
  <si>
    <t>OE9 - Sem indicador</t>
  </si>
  <si>
    <t>SEGPRE</t>
  </si>
  <si>
    <t>SEJ</t>
  </si>
  <si>
    <t>SEJ - Biblioteca</t>
  </si>
  <si>
    <t>SEJ - C. Memória</t>
  </si>
  <si>
    <t>SELC</t>
  </si>
  <si>
    <t>SEML</t>
  </si>
  <si>
    <t>SENG</t>
  </si>
  <si>
    <t>SES</t>
  </si>
  <si>
    <t>Aditivo ao contrato</t>
  </si>
  <si>
    <t>SINPI</t>
  </si>
  <si>
    <t>Área requisitante - Descrição</t>
  </si>
  <si>
    <t>Área requisitante 
Sigla</t>
  </si>
  <si>
    <t>Nível de prioridade</t>
  </si>
  <si>
    <t>Categoria da contratação - PODE TIRAR; EXCLUÍ A COLUNA na guia OTIMIZADA</t>
  </si>
  <si>
    <t>Modalidade de contratação</t>
  </si>
  <si>
    <t>Complexidade da contratação</t>
  </si>
  <si>
    <t>Mês de início da instrução processual</t>
  </si>
  <si>
    <t>Data de início da tramitação</t>
  </si>
  <si>
    <t>Data para atendimento</t>
  </si>
  <si>
    <t>Sim/Não</t>
  </si>
  <si>
    <t>Dispensa ou inexigibilidade</t>
  </si>
  <si>
    <r>
      <rPr>
        <b/>
        <sz val="11"/>
        <color rgb="FF333333"/>
        <rFont val="Calibri"/>
        <family val="2"/>
      </rPr>
      <t xml:space="preserve">Competência </t>
    </r>
    <r>
      <rPr>
        <b/>
        <sz val="11"/>
        <color rgb="FFFF0000"/>
        <rFont val="Calibri"/>
        <family val="2"/>
      </rPr>
      <t>Pode TIRAR.</t>
    </r>
  </si>
  <si>
    <t>Contrato ou termo aditivo</t>
  </si>
  <si>
    <t>Cancelamento</t>
  </si>
  <si>
    <t>Abrangência</t>
  </si>
  <si>
    <t>Início da instrução processual</t>
  </si>
  <si>
    <t>Assessoria de Cerimonial</t>
  </si>
  <si>
    <t>Alarme</t>
  </si>
  <si>
    <t>DL</t>
  </si>
  <si>
    <t>DADM</t>
  </si>
  <si>
    <t>Contrato</t>
  </si>
  <si>
    <t>Desistência do demandante</t>
  </si>
  <si>
    <t>Nacional</t>
  </si>
  <si>
    <t xml:space="preserve">Centro Cultural </t>
  </si>
  <si>
    <t>Ar condicionado</t>
  </si>
  <si>
    <t>Não</t>
  </si>
  <si>
    <t>IL</t>
  </si>
  <si>
    <t>Termo aditivo</t>
  </si>
  <si>
    <t>Desistência do fornecedor/prestador</t>
  </si>
  <si>
    <t>Regional</t>
  </si>
  <si>
    <t>Diretoria de Administração</t>
  </si>
  <si>
    <t>Bateria e/ou pilha</t>
  </si>
  <si>
    <t>Concurso</t>
  </si>
  <si>
    <t>Item incorporado em outro processo de aquisição</t>
  </si>
  <si>
    <t>Local</t>
  </si>
  <si>
    <t>Diretoria de Gestão de Pessoas</t>
  </si>
  <si>
    <t>DGP</t>
  </si>
  <si>
    <t>Cabeamento estruturado</t>
  </si>
  <si>
    <t>Coparticipação em SRP</t>
  </si>
  <si>
    <t>Licitação deserta</t>
  </si>
  <si>
    <t>Diretoria de Orçamento e Finanças</t>
  </si>
  <si>
    <t>Compra de veículos</t>
  </si>
  <si>
    <t>Credenciamento</t>
  </si>
  <si>
    <t>Licitação fracassada</t>
  </si>
  <si>
    <t>Diretoria de Tecnologia da Informação e Comunicação</t>
  </si>
  <si>
    <t>DTIC</t>
  </si>
  <si>
    <t>Consultoria referente ao plano de saúde</t>
  </si>
  <si>
    <t>Dispensa Eletrônica de Licitação</t>
  </si>
  <si>
    <t>Diretoria Judiciária</t>
  </si>
  <si>
    <t>DJ</t>
  </si>
  <si>
    <t>Divisória e/ou drywall</t>
  </si>
  <si>
    <t>Dispensa NÃO Eletrônica de Licitação</t>
  </si>
  <si>
    <t>Diretoria-Geral</t>
  </si>
  <si>
    <t>Eventos (decoração, buffet, locação de mobiliário, etc)</t>
  </si>
  <si>
    <t>Diretoria-Geral / Assessoria de Ordenação de Despesa</t>
  </si>
  <si>
    <t>DG / ASOD</t>
  </si>
  <si>
    <t>Diretoria-Geral / Assessoria de Projetos e Contratações Especiais</t>
  </si>
  <si>
    <t>DG / APCE</t>
  </si>
  <si>
    <t>Prorrogação de ARP</t>
  </si>
  <si>
    <t>Diretoria-Geral / Seção de Sustentabilidade e Inclusão</t>
  </si>
  <si>
    <t>DG / SSI</t>
  </si>
  <si>
    <t>Divisão de Segurança da Informação e Comunicação</t>
  </si>
  <si>
    <t>DSINC</t>
  </si>
  <si>
    <t>Impressões em geral/serviços produzidos em gráfica</t>
  </si>
  <si>
    <t>Gabinete da Presidência</t>
  </si>
  <si>
    <t>GPR</t>
  </si>
  <si>
    <t>Laudo</t>
  </si>
  <si>
    <t>PCSTIC / Diretoria de Tecnologia da Informação e Comunicação</t>
  </si>
  <si>
    <t>PCSTIC / DTIC</t>
  </si>
  <si>
    <t>Locação de imóveis</t>
  </si>
  <si>
    <t>PCSTIC / Divisão de Segurança da Informação e Comunicação</t>
  </si>
  <si>
    <t>PCSTIC / DSINC</t>
  </si>
  <si>
    <t>Manutenção de ___ (especificar na coluna à direita)</t>
  </si>
  <si>
    <t>PCSTIC / Secretaria de Infraestrutura Tecnológica</t>
  </si>
  <si>
    <t>PCSTIC / SEIT</t>
  </si>
  <si>
    <t>Manutenção de nobreak</t>
  </si>
  <si>
    <t>PCSTIC / Secretaria de Sistemas</t>
  </si>
  <si>
    <t>PCSTIC / SESIS</t>
  </si>
  <si>
    <t>Manutenção de subestação elétrica</t>
  </si>
  <si>
    <t>PCSTIC / Secretaria de Suporte e Atendimento</t>
  </si>
  <si>
    <t>PCSTIC / SESA</t>
  </si>
  <si>
    <t>Manutenção predial</t>
  </si>
  <si>
    <t>Plano de Contratações de Soluções de Tecnologia da Informação e Comunicação</t>
  </si>
  <si>
    <t>PCSTIC</t>
  </si>
  <si>
    <t>Material de consumo</t>
  </si>
  <si>
    <t>Secretaria da Corregedoria e Vice-Corregedoria</t>
  </si>
  <si>
    <t>SECVCR</t>
  </si>
  <si>
    <t>Material permanente</t>
  </si>
  <si>
    <t>Secretaria da Escola Judicial</t>
  </si>
  <si>
    <t>Monitoramento (serviços de segurança)</t>
  </si>
  <si>
    <t>Secretaria da Escola Judicial – Biblioteca</t>
  </si>
  <si>
    <t>Passagens</t>
  </si>
  <si>
    <t>Secretaria da Escola Judicial – Centro de Memória</t>
  </si>
  <si>
    <t>Plano de saúde</t>
  </si>
  <si>
    <t>Secretaria da Escola Judicial – Revista</t>
  </si>
  <si>
    <t>SEJ - Revista</t>
  </si>
  <si>
    <t>Projeto de prevenção e combate a incêndio</t>
  </si>
  <si>
    <t>Secretaria da Ouvidoria</t>
  </si>
  <si>
    <t>SEOUV</t>
  </si>
  <si>
    <t>Projeto executivo</t>
  </si>
  <si>
    <t>Secretaria de Apoio Judiciário</t>
  </si>
  <si>
    <t>SEAJ</t>
  </si>
  <si>
    <t>Seguros de imóveis</t>
  </si>
  <si>
    <t>Secretaria de Auditoria</t>
  </si>
  <si>
    <t>SEAUD</t>
  </si>
  <si>
    <t>Serviço de logística</t>
  </si>
  <si>
    <t>Secretaria de Comunicação Social</t>
  </si>
  <si>
    <t>Serviços postais</t>
  </si>
  <si>
    <t>Secretaria de Desenvolvimento de Pessoas</t>
  </si>
  <si>
    <t>Telefonia</t>
  </si>
  <si>
    <t>Secretaria de Documentação</t>
  </si>
  <si>
    <t>Outra (especificar na coluna à direita)</t>
  </si>
  <si>
    <t>Secretaria de Engenharia</t>
  </si>
  <si>
    <t>Secretaria de Gestão de Serviços e Terceirizados</t>
  </si>
  <si>
    <t>Secretaria de Gestão Predial</t>
  </si>
  <si>
    <t>Secretaria de Governança e Estratégia</t>
  </si>
  <si>
    <t>SEGE</t>
  </si>
  <si>
    <t>Secretaria de Infraestrutura Tecnológica</t>
  </si>
  <si>
    <t>SEIT</t>
  </si>
  <si>
    <t>Secretaria de Inteligência e Polícia Institucional</t>
  </si>
  <si>
    <t>Secretaria de Licitações e Contratos</t>
  </si>
  <si>
    <t>Secretaria de Material e Logística</t>
  </si>
  <si>
    <t>Secretaria de Pagamento de Pessoal</t>
  </si>
  <si>
    <t>SEPP</t>
  </si>
  <si>
    <t>Secretaria de Pessoal</t>
  </si>
  <si>
    <t>SEP</t>
  </si>
  <si>
    <t>Secretaria de Saúde</t>
  </si>
  <si>
    <t>Secretaria de Sistemas</t>
  </si>
  <si>
    <t>SESIS</t>
  </si>
  <si>
    <t>Secretaria de Suporte e Atendimento</t>
  </si>
  <si>
    <t>SESA</t>
  </si>
  <si>
    <t>Secretaria do Tribunal Pleno e do Órgão Especial</t>
  </si>
  <si>
    <t>SETPOE</t>
  </si>
  <si>
    <t>Secretaria Geral da Presidência</t>
  </si>
  <si>
    <t>SEGP</t>
  </si>
  <si>
    <t>5.10</t>
  </si>
  <si>
    <t>5.11</t>
  </si>
  <si>
    <t>5.12</t>
  </si>
  <si>
    <t>5.1</t>
  </si>
  <si>
    <t>5.2</t>
  </si>
  <si>
    <t>5.13</t>
  </si>
  <si>
    <t>5.14</t>
  </si>
  <si>
    <t>5.3</t>
  </si>
  <si>
    <t>5.15</t>
  </si>
  <si>
    <t>5.4</t>
  </si>
  <si>
    <t>5.16</t>
  </si>
  <si>
    <t>5.17</t>
  </si>
  <si>
    <t>5.5</t>
  </si>
  <si>
    <t>5.18</t>
  </si>
  <si>
    <t>5.19</t>
  </si>
  <si>
    <t>5.20</t>
  </si>
  <si>
    <t>5.21</t>
  </si>
  <si>
    <t>5.6</t>
  </si>
  <si>
    <t>5.22</t>
  </si>
  <si>
    <t>5.7</t>
  </si>
  <si>
    <t>5.23</t>
  </si>
  <si>
    <t>5.8</t>
  </si>
  <si>
    <t>5.24</t>
  </si>
  <si>
    <t>5.9</t>
  </si>
  <si>
    <t>Aparelho headset</t>
  </si>
  <si>
    <t>Aspirador de pó</t>
  </si>
  <si>
    <t>Bebedouro de pressão (acessível)</t>
  </si>
  <si>
    <t xml:space="preserve">Cadeiras fixas </t>
  </si>
  <si>
    <t>Carrinhos de serviço</t>
  </si>
  <si>
    <t>Escadas</t>
  </si>
  <si>
    <t>Escaninhos</t>
  </si>
  <si>
    <t>Forno micro-ondas</t>
  </si>
  <si>
    <t>Forno elétrico</t>
  </si>
  <si>
    <t>Frigobar</t>
  </si>
  <si>
    <t>Geladeiras</t>
  </si>
  <si>
    <t>Longarinas</t>
  </si>
  <si>
    <t>Mesa redonda</t>
  </si>
  <si>
    <t>Mesa retangular</t>
  </si>
  <si>
    <t>Microfone com fio</t>
  </si>
  <si>
    <t>Móveis para novo imóvel BH (salas de audiência, gabinetes e hall)</t>
  </si>
  <si>
    <t>Parafusadeira</t>
  </si>
  <si>
    <t>Purificador de água</t>
  </si>
  <si>
    <t>Telefone fixo com fio</t>
  </si>
  <si>
    <t>Televisão</t>
  </si>
  <si>
    <t>Ventilador de coluna</t>
  </si>
  <si>
    <t>6.18</t>
  </si>
  <si>
    <t>Caixa arquivo</t>
  </si>
  <si>
    <t>6.2</t>
  </si>
  <si>
    <t>Caneta esferográfica</t>
  </si>
  <si>
    <t>6.3</t>
  </si>
  <si>
    <t>Clips n. 4 e 8</t>
  </si>
  <si>
    <t>6.4</t>
  </si>
  <si>
    <t>6.5</t>
  </si>
  <si>
    <t>Extrator de grampo</t>
  </si>
  <si>
    <t>6.6</t>
  </si>
  <si>
    <t>Estilete</t>
  </si>
  <si>
    <t>6.7</t>
  </si>
  <si>
    <t>Envelopes</t>
  </si>
  <si>
    <t>6.19</t>
  </si>
  <si>
    <t>Filtro de linha</t>
  </si>
  <si>
    <t>6.8</t>
  </si>
  <si>
    <t xml:space="preserve">Filtro (refil) para purificador </t>
  </si>
  <si>
    <t>6.9</t>
  </si>
  <si>
    <t>Fita para embalagem 5 x 50</t>
  </si>
  <si>
    <t>6.10</t>
  </si>
  <si>
    <t>Fone para headtset telefônico</t>
  </si>
  <si>
    <t>6.20</t>
  </si>
  <si>
    <t>Grampeador 26/6</t>
  </si>
  <si>
    <t>6.11</t>
  </si>
  <si>
    <t>Lápis de cor,  caixa com 12 cores</t>
  </si>
  <si>
    <t>6.12</t>
  </si>
  <si>
    <t>Lápis preto</t>
  </si>
  <si>
    <t>6.21</t>
  </si>
  <si>
    <t>Lixeiras</t>
  </si>
  <si>
    <t>6.13</t>
  </si>
  <si>
    <t>6.14</t>
  </si>
  <si>
    <t>Pasta em L</t>
  </si>
  <si>
    <t>6.22</t>
  </si>
  <si>
    <t>Pilhas</t>
  </si>
  <si>
    <t>6.15</t>
  </si>
  <si>
    <t>Pincel marca-texto</t>
  </si>
  <si>
    <t>6.23</t>
  </si>
  <si>
    <t>6.16</t>
  </si>
  <si>
    <t>Post it (bloco de recado)</t>
  </si>
  <si>
    <t>6.24</t>
  </si>
  <si>
    <t>6.25</t>
  </si>
  <si>
    <t>Tapetes tipo capacho</t>
  </si>
  <si>
    <t>6.26</t>
  </si>
  <si>
    <t>Tesoura</t>
  </si>
  <si>
    <t>6.17</t>
  </si>
  <si>
    <t>Tripé para banner</t>
  </si>
  <si>
    <t>7.1</t>
  </si>
  <si>
    <t>7.2</t>
  </si>
  <si>
    <t>7.3</t>
  </si>
  <si>
    <t>7.4</t>
  </si>
  <si>
    <t>7.5</t>
  </si>
  <si>
    <t>7.6</t>
  </si>
  <si>
    <t>7.7</t>
  </si>
  <si>
    <t>7.8</t>
  </si>
  <si>
    <t>7.9</t>
  </si>
  <si>
    <t>7.10</t>
  </si>
  <si>
    <t>7.11</t>
  </si>
  <si>
    <t>7.12</t>
  </si>
  <si>
    <t>7.13</t>
  </si>
  <si>
    <t>7.14</t>
  </si>
  <si>
    <t>7.15</t>
  </si>
  <si>
    <t>7.16</t>
  </si>
  <si>
    <t>7.17</t>
  </si>
  <si>
    <t>7.18</t>
  </si>
  <si>
    <t>Aquisição de equipamentos diversos para uso dos agentes de polícia.</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</si>
  <si>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</si>
  <si>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</si>
  <si>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</si>
  <si>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</si>
  <si>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</si>
  <si>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</si>
  <si>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</si>
  <si>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</si>
  <si>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</si>
  <si>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</si>
  <si>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</si>
  <si>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</si>
  <si>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</si>
  <si>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</si>
  <si>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</si>
  <si>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</si>
  <si>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</si>
  <si>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</si>
  <si>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</si>
  <si>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</si>
  <si>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</si>
  <si>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</si>
  <si>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</si>
  <si>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</si>
  <si>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</si>
  <si>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</si>
  <si>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</si>
  <si>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</si>
  <si>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</si>
  <si>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</si>
  <si>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</si>
  <si>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</si>
  <si>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</si>
  <si>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</si>
  <si>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</si>
  <si>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Torniquete clássico</t>
  </si>
  <si>
    <t>Colete tático</t>
  </si>
  <si>
    <t>Cinto tático</t>
  </si>
  <si>
    <t>Cofre para armazenamento de armas</t>
  </si>
  <si>
    <t>Bastão retrátil</t>
  </si>
  <si>
    <t>Bastão tonfa</t>
  </si>
  <si>
    <t>Kit iluminação de viatura (sirene, giroflex estrobo)</t>
  </si>
  <si>
    <t>Cela para equipar viatura (caminhonete)</t>
  </si>
  <si>
    <t>Lanterna tática (individual)</t>
  </si>
  <si>
    <t>Lanterna tática (grande)</t>
  </si>
  <si>
    <t>Algemas de metal</t>
  </si>
  <si>
    <t>Corda</t>
  </si>
  <si>
    <t>Escada de alumínio</t>
  </si>
  <si>
    <t>Mosquetão e freio</t>
  </si>
  <si>
    <t>Capacete anti-tumulto</t>
  </si>
  <si>
    <t>Escudo anti-tumulto</t>
  </si>
  <si>
    <t>Armadura anti-tumulto</t>
  </si>
  <si>
    <t>Máscara de gás</t>
  </si>
  <si>
    <t>Cavalete plástico de sinalização</t>
  </si>
  <si>
    <t>Cone de sinalização</t>
  </si>
  <si>
    <t>Fita zebrada</t>
  </si>
  <si>
    <t>Drone</t>
  </si>
  <si>
    <t>Reanimador ambu manual</t>
  </si>
  <si>
    <t>Capacete de bombeiro (incêndio)</t>
  </si>
  <si>
    <t>Alicate de pressão para corte de cabo de aço</t>
  </si>
  <si>
    <t>Caixa de ferramentas (completa)</t>
  </si>
  <si>
    <t>Kit de primeiros socorros</t>
  </si>
  <si>
    <t>Machado</t>
  </si>
  <si>
    <t>Marreta</t>
  </si>
  <si>
    <t>Pé de cabra</t>
  </si>
  <si>
    <t>Algema de treinamento</t>
  </si>
  <si>
    <t>Simulacro de arma de fogo</t>
  </si>
  <si>
    <t>Tatame para treinamento</t>
  </si>
  <si>
    <t>Aquisição para substituição de portais detectores de metais.</t>
  </si>
  <si>
    <t>Aquisição de uniformes para os agentes de polícia.</t>
  </si>
  <si>
    <t>Contratação de empresa para oferta de curso de reciclagem para os agentes de polícia.</t>
  </si>
  <si>
    <t xml:space="preserve">Sistema de monitoramento de frota </t>
  </si>
  <si>
    <t>Para SSI</t>
  </si>
  <si>
    <t>meses</t>
  </si>
  <si>
    <t>Diretoria-Geral / Núcleo de Apoio a Projetos Institucionais</t>
  </si>
  <si>
    <t>DG / NAPI</t>
  </si>
  <si>
    <t>Licença de uso de plataforma de design gráfico que permite aos usuários criar gráficos de mídia social, apresentações, infográficos, pôsteres e outros conteúdos visuais. Com recursos de navegação online e em dispositivos móveis e com milhões de imagens, fontes, modelos, templates e ilustrações (banco de imagens).</t>
  </si>
  <si>
    <t>O uso de imagens de alta qualidade é crucial para transmitir profissionalismo e credibilidade. Um banco de imagens premium oferece flexibilidade na criação de conteúdo, permitindo a escolha entre uma variedade de temas e estilos. Investir em um banco reconhecido garante que nossos materiais atendam aos padrões de qualidade estabelecidos e contribui para construir uma reputação de excelência na entrega de conteúdo visual.</t>
  </si>
  <si>
    <t>Aquisição de monitores e licença para sinalização digital do circuito digital</t>
  </si>
  <si>
    <t>Implementar um circuito digital com monitores para veicular informações do Tribunal é uma estratégia essencial para modernizar e aprimorar a comunicação, tanto interna quanto externamente. Essa iniciativa impulsiona a eficiência ao permitir uma comunicação ágil e precisa com magistrados, servidores, advogados, partes e o público que frequenta o Tribunal, promovendo transparência e facilitando o acesso a informações atualizadas. Os monitores possibilitam a divulgação dinâmica de pautas, avisos, comunicados e decisões de forma rápida e acessível, contribuindo para uma experiência mais interativa e facilitando a compreensão das informações apresentadas.</t>
  </si>
  <si>
    <t>100
1</t>
  </si>
  <si>
    <t>Monitor
Licença</t>
  </si>
  <si>
    <t>Não se aplica</t>
  </si>
  <si>
    <t>assinatura</t>
  </si>
  <si>
    <t>8.16. Qualidade de Vida</t>
  </si>
  <si>
    <t>OE2 - Índice de Combate ao Trabalho Infantil</t>
  </si>
  <si>
    <t>OE2 - Índice de Desempenho de Sustentabilidade (IDS)</t>
  </si>
  <si>
    <t>serviço/ano</t>
  </si>
  <si>
    <t>8.14. Apoio ao Serviço Administrativo                                      8.15. Aquisições e Contratações</t>
  </si>
  <si>
    <t>Contratação de estagiários para atuarem preferencialmente nas unidades judiciárias deste Regional e ampliação do Programa de Estágio de 750 para 1.000 estagiários por mês.</t>
  </si>
  <si>
    <t>pessoas</t>
  </si>
  <si>
    <t>exposição</t>
  </si>
  <si>
    <t xml:space="preserve">Estas apresentações, previstas para o primeiro e segundo semestre de 2025, buscam contribuir com a divulgação da cultura e arte produzida na cidade, de forma a tornar sua apreciação acessível aos magistrados, servidores, terceirizados e à população em geral, promovendo a instituição sob um prisma social e cultural.  </t>
  </si>
  <si>
    <t>serviços</t>
  </si>
  <si>
    <t>A aquisição de um piano para o Centro Cultural é essencial para aprimorar nossa oferta de atividades culturais e educacionais. O piano permitirá a realização de uma ampla gama de eventos, incluindo concertos, recitais e oficinas de aprendizado para crianças, jovens e adultos, enriquecendo nossa programação e atraindo um público diversificado. Investir em um piano de qualidade ajudará a elevar o padrão de nossas apresentações e a fortalecer o papel do Centro Cultural como um polo de cultura e arte na comunidade.</t>
  </si>
  <si>
    <t>Para garantir a proteção dos magistrados, servidores, usuários da Justiça do Trabalho, do seu patrimônio, bem como da sua própria segurança, os agentes de polícia devem contar com todo o equipamento necessário para a perfeita execução de suas tarefas.</t>
  </si>
  <si>
    <t>Garantir maior segurança aos usuários da Justiça do Trabalho em Minas Gerais, não permitindo a entrada em suas dependências de pessoas portando armas de fogo ou objetos cortantes.</t>
  </si>
  <si>
    <t>Há previsão normativa de entrega de um kit anual de uniforme para cada agente de polícia em atividade.</t>
  </si>
  <si>
    <t>Há previsão normativa para a realização de curso de reciclagem anualmente pelos agentes de polícia.</t>
  </si>
  <si>
    <t>curso</t>
  </si>
  <si>
    <t>Dispor de veículos blindados na frota do Regional permite o transporte/escolta de autoridades, bem como de magistrados e servidores em risco com maior segurança. Os automóveis também permitirão que outros serviços desempenhados pela SINPI, como a ronda ostensiva, possam ser realizados com mais segurança para os servidores.</t>
  </si>
  <si>
    <t>veículos</t>
  </si>
  <si>
    <t xml:space="preserve">Necessidade de garantir segurança ao patrimônio do Regional na Capital e no interior.
</t>
  </si>
  <si>
    <t>Modernizar parcialmente a matriz energética de imóveis deste Regional para formas mais vantajosas do ponto de vista socioambiental e econômico.</t>
  </si>
  <si>
    <t>OE2 - Índice de Desempenho de
Sustentabilidade (IDS)</t>
  </si>
  <si>
    <t>8.4. Energia Elétrica</t>
  </si>
  <si>
    <t>OE8 - Índice de empenho no ano
corrente dos itens do PCA (IEPCA)</t>
  </si>
  <si>
    <t>8.8. Reformas e Construções</t>
  </si>
  <si>
    <t>laudos</t>
  </si>
  <si>
    <t xml:space="preserve">OE2 - Índice de Desempenho de
Sustentabilidade (IDS) </t>
  </si>
  <si>
    <t>OE2 - Promover o trabalho
decente e a sustentabilidade</t>
  </si>
  <si>
    <t>8.8 - Reformas e Construções</t>
  </si>
  <si>
    <t xml:space="preserve">OE8 - Índice de empenho no ano
corrente dos itens do PCA (IEPCA) </t>
  </si>
  <si>
    <t>OE8 - Índice de empenho no ano
corrente dos itens do PCA (IEPCA) 8.1</t>
  </si>
  <si>
    <t xml:space="preserve">8.15. Aquisições e Contratações
</t>
  </si>
  <si>
    <t>OE10/IGOVTIC-JUD</t>
  </si>
  <si>
    <t>Garantir maior segurança dos usuários dos veículos oficiais do Regional, com a definição prévia de rotas e acompanhamento dos trajetos pela Central de Pronta Resposta (SINPI).</t>
  </si>
  <si>
    <t>O dispositivo eletrônico de emergência portátil visa o oferecimento de um dispositivo/aplicativo de fácil acionamento por pessoas em situação de risco. O equipamento/aplicativo será destinado aos(às) magistrados(as), oficiais(alas) de Justiça e agentes da polícia judicial, usualmente aqueles que correm mais risco neste Regional. Constitui o público alvo da contratação também servidoras em situação de violência familiar/doméstica.</t>
  </si>
  <si>
    <t>Dispositivos</t>
  </si>
  <si>
    <t>8.12. Veículos</t>
  </si>
  <si>
    <t xml:space="preserve">Necessidade de garantir segurança ao patrimônio do Regional na Capital e no interior. </t>
  </si>
  <si>
    <t>imóveis</t>
  </si>
  <si>
    <t>8.11. Telefonia</t>
  </si>
  <si>
    <t>Troca dos aprelhos utilizados atualmente no Tribunal, todos com data de fabricação acima de 5 anos, prazo da garantia praticada pelo fabricante.</t>
  </si>
  <si>
    <t>DEA</t>
  </si>
  <si>
    <t>Nossos aparelhos são mais antigos, não gerando exames de eletrocardiograma com impressão de traçados no formato que permite análise simultânea de pelo menos três derivações ao mesmo tempo, o que por sua vez gera um exame de melhor qualidade e capacidade diagnóstica. O custo de aparelhos mais modernos já caiu consideravelmente, e os aparelhos antigos ECAFIX, que o Tribunal possui, não permitem que se gere cópias digitais de exames e, portanto, consideramos ser pertinente a compra de novos aparelhos ao invés da manutenção dos mesmos (antigos).</t>
  </si>
  <si>
    <t>Eletrocardiógrafo</t>
  </si>
  <si>
    <t>Garantir a realização do exame médico ocupacional em cumprimento das legislações do CNJ, CSJT e IN 21/2016 do TRT3.</t>
  </si>
  <si>
    <t>Exame</t>
  </si>
  <si>
    <t xml:space="preserve">Contratação de prestação de pequenos serviços voltados para saúde e bem-estar, como massagens, aferição de pressão arterial, dosagem de glicemia capilar, dentre outros, com estrutura de stands em espaços do TRT3. </t>
  </si>
  <si>
    <t>Proporcionar aos servidores breves experiências relacionadas a bem-estar, qualidade de vida, saúde mental e cuidados com a saúde, buscando conscientizar magistrados e servidores acerca da responsabilidade individual e coletiva para com a saúde e a manutenção de ambientes, processos e condições de trabalho saudáveis.</t>
  </si>
  <si>
    <t>Stands</t>
  </si>
  <si>
    <t xml:space="preserve">Aditamento do contrato 22SR018 com a empresa especializada para prestação de serviços de manutenção, reparo, calibração dos esfigmomanômetros e reposição de peças, a fim de que os esfigmomanômetros estejam em perfeito estado de funcionamento.  </t>
  </si>
  <si>
    <t>Esfigmomanômetros</t>
  </si>
  <si>
    <t>Manutenção periódica e continuada dos equipamentos, evitando a paralisação dos atendimentos odontológicos e prevenindo danos ao patrimônio.</t>
  </si>
  <si>
    <t xml:space="preserve">Manutenção global dos equipamentos odontológicos </t>
  </si>
  <si>
    <t>Gerenciamento adequado dos resíduos biológicos gerados pelos serviços médico e odontológico, conforme legislação ambiental e sanitária.</t>
  </si>
  <si>
    <t>Quilogramas</t>
  </si>
  <si>
    <t xml:space="preserve">Zelar pelas condições de saúde de magistrados/servidores e seus dependentes, proporcionando condições favoráveis à execução de suas tarefas, considerando a responsabilidade das instituições pela promoção da saúde e prevenção de riscos e doenças de seus membros e servidores. </t>
  </si>
  <si>
    <t>Plano Anual Global</t>
  </si>
  <si>
    <t>OE9 - Índice de Promoção da Saúde de Magistrados e Servidores</t>
  </si>
  <si>
    <t>8.7. Gestão de Resíduos</t>
  </si>
  <si>
    <t>OE8 - Índice de empenho no ano
corrente dos itens do PCA (IEPCA</t>
  </si>
  <si>
    <t>Proporcionar o contínuo funcionamento dos equipamentos, permitindo o conforto térmico dos ambientes de trabalho. A manutenção periódica objetiva ainda a redução de  ustos decorrentes de
eventuais manutenções corretivas, em geral mais caras e com tempo de restabelecimento superior, evitando maiores gastos ao Órgão e transtornos aos
servidores.</t>
  </si>
  <si>
    <t>Proporcionar o contínuo funcionamento dos  quipamentos,
permitindo o conforto térmico dos ambientes de trabalho. A  manutenção periódica objetiva ainda a redução de custos  ecorrentes de eventuais  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</si>
  <si>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</si>
  <si>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</si>
  <si>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Tratam-se de recursos  financeiros que viabilizam as atividades essenciais da Escola Judicial e na ausência destes, há um grande risco de surgirem prejuízos institucionais causados pela não capacitação de magistrados e servidores, além dos descumprimento de normas de órgãos superiores que determinam capacitações obrigatórias.</t>
  </si>
  <si>
    <t>Atender a necessidade informacional de magistrados e servidores no desenvolvimento de suas atividades laborais (doutrina, legislação e jurisprudência).</t>
  </si>
  <si>
    <t>Assinatura da Biblioteca Digital Minha Biblioteca</t>
  </si>
  <si>
    <t>Plataforma Jusbrasil</t>
  </si>
  <si>
    <t>1/200 licenças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</si>
  <si>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</si>
  <si>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</si>
  <si>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</si>
  <si>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Não é possível determinar, pois cada demandante de serviço de treinamento e capacitação possui sua especificidade.</t>
  </si>
  <si>
    <t>8.1. Papel</t>
  </si>
  <si>
    <t>35.1</t>
  </si>
  <si>
    <t>35.2</t>
  </si>
  <si>
    <t>35.3</t>
  </si>
  <si>
    <t>35.4</t>
  </si>
  <si>
    <t>35.5</t>
  </si>
  <si>
    <t>35.6</t>
  </si>
  <si>
    <t>35.7</t>
  </si>
  <si>
    <t>35.8</t>
  </si>
  <si>
    <t>35.9</t>
  </si>
  <si>
    <t>35.10</t>
  </si>
  <si>
    <t>35.11</t>
  </si>
  <si>
    <t>Fomentar o conhecimento nas atividades educativas do Programa Justiça e Cidadania.</t>
  </si>
  <si>
    <t>livro</t>
  </si>
  <si>
    <t>Possibilitar o acesso ao conhecimento judiciário e expandir o combate ao trabalho infantil aos alunos da rede pública de ensino.</t>
  </si>
  <si>
    <t>transporte</t>
  </si>
  <si>
    <t>Para acesso seguro a áreas elevadas, na montagem de exposições.</t>
  </si>
  <si>
    <t>escada</t>
  </si>
  <si>
    <t>Por ser versátil e resistente à corrosão, será utilizado para prender banners e objetos de exposições.</t>
  </si>
  <si>
    <t>Para segurar, prender e modelar os arames utilizados nas exposições.</t>
  </si>
  <si>
    <t>alicate</t>
  </si>
  <si>
    <t>Para dobras e torções de itens de exposições temporárias, especialmente em locais de difícil acesso.</t>
  </si>
  <si>
    <t>Para cortar fios e arames das exposições com eficiência.</t>
  </si>
  <si>
    <t>Para pregar e remover pregos, bem como ajustar pés de madeira nos biombos das exposições.</t>
  </si>
  <si>
    <t>martelo</t>
  </si>
  <si>
    <t>Para criar buracos em diferentes materiais, como madeira, metal e plástico, além de apertar e soltar parafusos nas exposições.</t>
  </si>
  <si>
    <t>kit (furadeira/parafusadeira)</t>
  </si>
  <si>
    <t>Para fixar tecidos, couro ou outros materiais em estruturas de móveis, como em biombos nas exposições.</t>
  </si>
  <si>
    <t>Grampeador</t>
  </si>
  <si>
    <t>Para fixar objetos como faixas e banners nas exposições.</t>
  </si>
  <si>
    <t>Fita</t>
  </si>
  <si>
    <t>Fixadores metálicos para objetos mais pesados, como os de madeira, em exposições.</t>
  </si>
  <si>
    <t>Kg</t>
  </si>
  <si>
    <t>Para unir dois ou mais materiais, promovendo uma boa fixação nas exposições.</t>
  </si>
  <si>
    <t>Kit (parafuso/bucha)</t>
  </si>
  <si>
    <t>OE2 - Meta 11 CNJ</t>
  </si>
  <si>
    <t>8.1 Papel</t>
  </si>
  <si>
    <t xml:space="preserve">OE2 - Meta 11 CNJ </t>
  </si>
  <si>
    <t>8.12 Veículos
8.13 Combustível</t>
  </si>
  <si>
    <t>8.15 Aquisições e Contratações</t>
  </si>
  <si>
    <t>O atendimento telefônico ainda é considerado fundamental para a efetividade do serviço prestado pelo suporte em TI neste TRT. O serviço de atendimento telefônico deve ser passível de gerenciamento, o que hoje não ocorre de maneira adequada devido à precariedade de estrutura técnica. Essa estrutura técnica precisa ser atualizada, especialmente na perspectiva de contratação da execução indireta do serviço de suporte técnico em TI.</t>
  </si>
  <si>
    <t>Prestação de serviços de buffet completo - coquetel</t>
  </si>
  <si>
    <t xml:space="preserve">Não se aplica
</t>
  </si>
  <si>
    <t>Fornecimentos de kit de lanches, pipoqueiro e doces 50g embalados (pão de mel, brownie e bombom)</t>
  </si>
  <si>
    <t xml:space="preserve"> OE2 - Meta 11 CNJ</t>
  </si>
  <si>
    <t xml:space="preserve"> Não se aplica</t>
  </si>
  <si>
    <t>rolo de 20 kg</t>
  </si>
  <si>
    <t xml:space="preserve">OE9 - Incrementar modelo de gestão de pessoas em âmbito regional </t>
  </si>
  <si>
    <t>OE10 - Aprimorar a Governança de TIC e a proteção de dados</t>
  </si>
  <si>
    <t>Realizar a impressão de serviços gráficos especiais mais elaborados para atendimentos de demandas da Escola Judicial, Centro Cultural, Secretaria de Comunicação Social, entre outros.</t>
  </si>
  <si>
    <t>Ampliar a discussão e a reflexão a respeito de temas importantes relacionados ao trabalho, contribuindo para uma sensibilização e conscientização da população (implementar ações relacionadas ao direito social do trabalho, divulgar a importância da segurança no trabalho, sensibilizar a sociedade para os prejuízos pessoais e sociais do trabalho infantil, fomentar ações de saúde e prática de atividade física, proteger a pessoa humana em situação de vulnerabilidade, promover a ética e a cidadania.</t>
  </si>
  <si>
    <t>Manutenção do concurso de redação em estímulo à aprendizagem do Programa de Combate ao Trabalho Infantil e Estímulo à Aprendizagem.</t>
  </si>
  <si>
    <t>Promoção da inclusão e acessiblidade, contribuindo para a construção de uma sociedade mais justa e igualitária, nos moldes da Resolução CNJ n. 401/21.</t>
  </si>
  <si>
    <t>Garantir o atendimento das demandas de magistrados e em eventos institucionais.</t>
  </si>
  <si>
    <t>Garantir a limpeza e o apoio operacional em tarefas de menor compexidade técnica nas dependências deste Tribunal.</t>
  </si>
  <si>
    <t>Melhorar a infraestrutura a ser disponibilizada pela Administração aos magistrados do TRT 3ª Região, para celeridade, funcionalidade, conforto e segurança em suas atividades na prestação jurisdicional como aquelas decorrentes de trabalhos em situações de distanciamento.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</si>
  <si>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TRT-MG da Av. Getúlio Vargas, 265 e da Av. Do Contorno.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</si>
  <si>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preventiva e corretiva de elevadores em João Monlevade, Teófilo Otoni, Formiga, Ubá, Uberaba (2 elevadores), Uberlândia, Varginha e Manhuaçu.</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</si>
  <si>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2 elevadores no Foro de Juiz de Fora e 1 em Três Corações.</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</si>
  <si>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palataforma elevatória na Unidade Contorno e de elevadores em Betim (2), Nova Lima, Contagem (2).</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</si>
  <si>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Tribunal da R. dos Goitacazes.</t>
  </si>
  <si>
    <t>Necessidade de manter em perfeitas condições de uso, referente à manutenção preventiva e corretiva, os equipamentos do tipo Central Telefônica PABX instalados em diversas localidades deste Regional.</t>
  </si>
  <si>
    <t>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1.</t>
  </si>
  <si>
    <t>Proporcionar o contínuo funcionamento dos  quipamentos, permitindo o conforto térmico dos ambientes de trabalho. A  anutenção periódica objetiva ainda a redução de custos decorrentes de eventuais manutenções corretivas, em geral mais caras e com tempo de restabelecimento superior, evitando maiores gastos ao Órgão e transtornos aos servidores.</t>
  </si>
  <si>
    <t>Prover estrutura de telefonia fixa às unidade,  necessária para o desenvolvimento e finalização de muitas de suas atividades, gerando grandes prejuízos no caso de sua interrupção.</t>
  </si>
  <si>
    <t>Armazenamento e distribuição de materiais de consumo e bens permanentes do Regional.</t>
  </si>
  <si>
    <t>Oferecer serviços de coquetel para eventos institucionais, proporcionando aos integrantes uma forma de socialização e troca de conhecimentos, para que o retorno ao evento ocorra com maior disposição e com maior aproveitamento.</t>
  </si>
  <si>
    <t>Possibilitar a participação de escolas públicas no Programa Justiça e Cidadania - Prog. Combate ao Trabalho Infatil e oferecer doces aos participantes que serão agraciados com a lembrança no final de determinado evento institucional.</t>
  </si>
  <si>
    <t>Atender demandas de diversas áreas.</t>
  </si>
  <si>
    <t xml:space="preserve">
Necessidade de atendimento à Portaria Conjunta MGI/MDHC Nº 45/2024 que determina a elaboração de "laudo de acessibilidade individualizado por edificação sob sua administração ou utilização".</t>
  </si>
  <si>
    <t>Disponibilizar elevador para melhoria da acessibilidade no Fórum da Justiça do Trabalho de Barbacena.</t>
  </si>
  <si>
    <t>Disponibilizar elevador para melhoria da acessibilidade no Fórum da Justiça do Trabalho de São João Del Rei.</t>
  </si>
  <si>
    <t>Necessidade de disponibilizar imóvel para funcionamento da Vara de Guanhães.</t>
  </si>
  <si>
    <t>Necessidade de disponibilizar imóvel para funcionamento do Fórum de Governador Valadares.</t>
  </si>
  <si>
    <t>Necessidade de disponibilizar imóvel para funcionamento do Fórum de Betim.</t>
  </si>
  <si>
    <t>Necessidade de elaborar laudos de avaliação oficial que reflita o preço de mercado, dos valores de venda, locação ou sessão onerosa a terceiros de áreas para exercício de atividade de apoio.</t>
  </si>
  <si>
    <t>Necessidade de contratação de serviços especializados em instalações de cabeamento estruturado e alimentação de nobreaks em imóveis em uso pelo TRT3.</t>
  </si>
  <si>
    <t>Necessidade de a Administração prevenir-se contra eventuais danos causados por sinistros cujos prejuízos possam levar a dispêndio do erário. A aquisição do seguro confere maior segurança ao patrimônio imobiliário e aos equipamentos deste Regional e está inserida nas boas práticas de administração de riscos institucionais, minimizando os possíveis danos e prejuízos decorrentes de sinistros e assegurando a continuidade dos serviços e a recomposição do patrimônio afetado.</t>
  </si>
  <si>
    <t>Garantir a segurança e operação das subestações em uso pelo TRT 3ª Região.</t>
  </si>
  <si>
    <t>Necessidade de disponibilizar, continuamente, serviços de manutenção preventiva, corretiva e instalação de nobreaks em imóveis em uso pelo TRT 3ª Região.</t>
  </si>
  <si>
    <t>Necessidade de contratação de serviços especializados de reforma em atendimento à demanda da Presidência de reforma dos plenários do edifício Sede.</t>
  </si>
  <si>
    <t>Avaliar a estrutura de obras não concluídas  para subsidiar a contratação da conclusão.</t>
  </si>
  <si>
    <t>Caminhada/corrida anual em atenção aos programas institucionais, em benefício do trabalho saudável aos servidores e público geral. Contratação de empresa responsável por oferecer toda a estrutura, organização e itens necessários à realização de caminhada ou corrida, inclusive fornecimento de materiais e insumos, como água, banana, medalha, camisas, sinalização de percurso, licença da prefeitura, tenda, sonorização, suporte médico, banheiros, palco, etc.</t>
  </si>
  <si>
    <t>Contratação de mão de obra
terceirizada, especializada para o
trabalho técnico na Divisão de Gestão Documental, tanto quantitativa quanto   qualitativamente, na unidade,
para cumprimento das atividades e competências da gestão documental.</t>
  </si>
  <si>
    <t>Garantir a segurança nas instalações deste Tribunal e assegurar a integridade física das pessoas e resguardar os bens patrimôniais.</t>
  </si>
  <si>
    <t>Dispor de veículos na frota do Regional permite a ronda ostensiva, bem como a escolta de autoridades e magistrados e servidores em risco.</t>
  </si>
  <si>
    <t>Plano de saúde para magistrados/servidores e grupo familiar</t>
  </si>
  <si>
    <t>Chamamento Público</t>
  </si>
  <si>
    <t>Aquisição de Piano 3/4 de cauda para o Centro Cultural. Preto, 1,73ms, com rodas e travas em aço</t>
  </si>
  <si>
    <t xml:space="preserve">Escada Plataforma “Trepadeira” 2,50 m </t>
  </si>
  <si>
    <t xml:space="preserve">Arame Galvanizado 0,89 mm (aproximadamente 20 kg) </t>
  </si>
  <si>
    <t>Alicate Universal 8” (200 mm)</t>
  </si>
  <si>
    <t xml:space="preserve">Alicate de Bico Meio Cana-reto 6” (150 mm) </t>
  </si>
  <si>
    <t>Alicate de Corte 6” (150 mm)</t>
  </si>
  <si>
    <t xml:space="preserve">Martelo Unha Cabeça (27 mm) </t>
  </si>
  <si>
    <t>Kit Furadeira / Parafusadeira</t>
  </si>
  <si>
    <t>Grampeador Tapeceiro</t>
  </si>
  <si>
    <t>Fita Dupla face 24 mm (20 metros)</t>
  </si>
  <si>
    <t>Pregos (1 kg)</t>
  </si>
  <si>
    <t xml:space="preserve">Kit Parafusos e Buchas </t>
  </si>
  <si>
    <t>Brindes diversos</t>
  </si>
  <si>
    <t>Contratação de um sistema de PABX virtual que seja capaz de fornecer os recursos necessários para a gestão de uma central de atendimento, devendo fornecer, pelo menos, os dados a seguir: Atendentes presentes/ausentes; Tempo médio de atendimento; Taxa de abandono; Tempo médio em fila de espera.</t>
  </si>
  <si>
    <t>Aquisição de camionetas/SUV</t>
  </si>
  <si>
    <t>Aquisição de catracas com reconhecimento facial</t>
  </si>
  <si>
    <t xml:space="preserve">Cadeiras giratórias </t>
  </si>
  <si>
    <t>Concessão de prêmio para o concurso artístico-cultural.</t>
  </si>
  <si>
    <t>Credenciamento de intérprete para tradução Português-Libras nos eventos presenciais e virtuais do Regional, bem como nas sessões do Tribunal Pleno.</t>
  </si>
  <si>
    <t>Contratação de prestação de serviços continuados de apoio administrativo com mão de obra terceirizada (Auxiliar Administrativo) para as atividades de arquivo e gestão documental.</t>
  </si>
  <si>
    <t>Fornecimento contínuo de lanches para desembargadores, coffee break e Itens alimentícios.</t>
  </si>
  <si>
    <t xml:space="preserve">Aquisição de café, suco, açúcar e adoçante. </t>
  </si>
  <si>
    <t xml:space="preserve">Passagens aéreas nacionais e internacionais. </t>
  </si>
  <si>
    <t>Prestação de serviço de vigilância armada a ser executado de forma contínua nas dependências das Unidades da Capital e Interior do Estado.</t>
  </si>
  <si>
    <t xml:space="preserve">Prestação de serviços continuados de limpeza, conservação, e apoio operacional com dedicação exclusiva de mão de obra. Lote 1 - Noroeste, Triângulo Mineiro, Alto Paranaíba e Alto São Francisco.  </t>
  </si>
  <si>
    <t>Prestação de serviços de administração e gerenciamento informatizado do fornecimento de combustíveis e da manutenção preventiva e corretiva de veículos, em rede credenciada.</t>
  </si>
  <si>
    <t>Prestação de serviços de apoio nas ocupações de motorista executivo categoria, manobrista.</t>
  </si>
  <si>
    <t>Prestação de serviços especializados de jardinagem (com fornecimento de insumos) na Capital.</t>
  </si>
  <si>
    <t xml:space="preserve">Serviço contínuo de lavanderia. </t>
  </si>
  <si>
    <t xml:space="preserve">Dedetização de prédios da Capital e da Região Metropolitana. </t>
  </si>
  <si>
    <t xml:space="preserve">Serviços de dedetização nas unidades localizadas no interior do Estado. Lote 1 - Região Noroeste, Triângulo Mineiro, Alto São Francisco. </t>
  </si>
  <si>
    <t xml:space="preserve">Serviços de dedetização nas unidades do interior do estado. Lote 2 - Jequitinhonha, Vale do Rio Doce e Campos das Vertentes. </t>
  </si>
  <si>
    <t xml:space="preserve">Serviços de dedetização nas unidades localizadas no interior do Estado. Lote 3 - Região Sul de Minas e Zona da Mata. </t>
  </si>
  <si>
    <t>Serviços de comunicação social (Plenárias e TV)</t>
  </si>
  <si>
    <t>Contratação de empresa especializada em prestação de serviços de bombeiro civil profissional.</t>
  </si>
  <si>
    <t xml:space="preserve">Contratação de 344 (trezentos e quarenta e quatro) acessos (assinatura mensal) do serviço móvel de dados e voz de 30 GB. </t>
  </si>
  <si>
    <t xml:space="preserve">Contratação de serviços de manutenção preventiva e corretiva em elevadores de passageiros e cargas e em plataformas verticais para portadores de necessidades especiais. </t>
  </si>
  <si>
    <t>Contratação de serviços de manutenção preventiva e corretiva em elevadores de passageiros e cargas e em plataformas verticais para portadores de necessidades especiais.</t>
  </si>
  <si>
    <t xml:space="preserve">Manutenção preventiva e corretiva de aparelhos de ar condicionado tipo janela e split - Lote 1 - Capital. </t>
  </si>
  <si>
    <t xml:space="preserve">Manutenção preventiva e corretiva de aparelhos de ar condicionado tipo janela e split - Lote 3 - Montes Claros. </t>
  </si>
  <si>
    <t>Manutenção do sistema automatizado de ar condicionado central do prédio da Av. Getùlio Vargas, 225 e Rua Desembargador Drumond e Guaicurus 41.</t>
  </si>
  <si>
    <t>Prestação de serviços de assistência técnica, manutenção corretiva, preventiva, com mão de obra especializada e reposição integral de peças, em 4 (quatro) elevadores localizados na Rua dos Goitacazes.</t>
  </si>
  <si>
    <t xml:space="preserve">Prestação de serviços de assistência técnica, manutenção preventiva e corretiva integral, incluída mão-de-obra, todas as peças, equipamentos, licenças, instalações e suporte remoto de Centrais Telefônicas PABX SIEMENS (modelos HIPATH 1120 e HIPATH 1150) - Guaicurus, Pedro II, Betim, Contagem, Cel. Fabriciano, Governador Valadares, Montes Claros, Pouso Alegre, Sete Lagoas, Uberaba e Ituiutaba -  instaladas e em funcionamento em unidades deste Regional na capital e no interior do Estado. </t>
  </si>
  <si>
    <t>Prestação de serviços de manutenção preventiva e corretiva de Centrais Telefônicas PABX SOPHO, instaladas e em funcionamento em unidades deste Regional na capital e no interior do Estado (GV, Contorno, Goitacazes, Curitiba, Juiz de Fora e Uberlândia). Lote 1.</t>
  </si>
  <si>
    <t xml:space="preserve">Serviço de Manutenção Predial preventiva e corretiva, reforma e serviços comuns de engenharia em imóveis. Região de Montes Claros. </t>
  </si>
  <si>
    <t>Manutenção preventiva e corretiva de aparelhos de ar condicionado tipo janela e split - Lote 4 - Uberlândia</t>
  </si>
  <si>
    <t>Manutenção preventiva e corretiva de aparelhos de ar condicionado tipo janela e split - Lote 6 - Governador Valadares</t>
  </si>
  <si>
    <t>Telefonia. Lote 1 - Linhas Digitais e Serviço DDG 0800 do setor 2 da Anatel.</t>
  </si>
  <si>
    <t>Telefonia. LOTE 3 - Linhas Digitais do setor 3 da Anatel (Uberaba e Uberlândia).</t>
  </si>
  <si>
    <t xml:space="preserve">Telefonia. LOTE 4 - Linhas Analógicas Não Residenciais do Setor 3 da Anatel (Frutal, Ituiutaba, Iturama, Pará de Minas e Patos de Minas). </t>
  </si>
  <si>
    <t>Cursos, orientação profissional e serviços - Pessoa jurídica - Formação Administrativa - Itinerário formativo em aquisições de bens e contratação de serviços.</t>
  </si>
  <si>
    <t>Cursos, orientação profissional e serviços - pessoa jurídica - Formação Administrativa.</t>
  </si>
  <si>
    <t>Compra de livros.</t>
  </si>
  <si>
    <t>Aquisição de livros para compor kits distribuídos em edições temáticas do Programa Justiça e Cidadania.</t>
  </si>
  <si>
    <t>Contratação de empresa especializada na prestação de serviços de logística integrada.</t>
  </si>
  <si>
    <t>Equipamentos e material permanente.</t>
  </si>
  <si>
    <t>Amplificador de áudio</t>
  </si>
  <si>
    <t>Relógio de parede</t>
  </si>
  <si>
    <t>Fornecimento, montagem e instalação de elevador de uso restrito para melhoria da acessibilidade em Barbacena.</t>
  </si>
  <si>
    <t>Fornecimento, montagem e instalação de elevador de uso restrito para melhoria da acessibilidade em São João Del Rei.</t>
  </si>
  <si>
    <t>Locação do imóvel que abriga o Fórum da Justiça do Trabalho de Guanhães.</t>
  </si>
  <si>
    <t xml:space="preserve">Locação do imóvel que abriga o FT de Governador Valadares. </t>
  </si>
  <si>
    <t xml:space="preserve">Locação do imóvel situado na Av. Governador Valadares, nº 376, em Betim/MG, destinado a abrigar o fórum trabalhista daquela localidade. </t>
  </si>
  <si>
    <t>Prestação de serviço profissional de elaboração de laudos de avaliação dos imóveis utilizados ou de interesse do TRT3.</t>
  </si>
  <si>
    <t>Serviço continuado de manutenção das subestações em uso pelo TRT3.</t>
  </si>
  <si>
    <t>Serviços de instalação e manutenção de No-Break com deslocamento.</t>
  </si>
  <si>
    <t>Contratação de obra de reforma e modernização do plenário do 10º andar do edifício Sede.</t>
  </si>
  <si>
    <t>Contratação de laudo de avaliação da estrutura para instalação de elevador em Barbacena e São João Del Rei.</t>
  </si>
  <si>
    <t>Contratação de empresa especializada para realização de exame médico ocupacional do PCMSO na população ativa do TRT3 lotada no interior do Estado.</t>
  </si>
  <si>
    <t xml:space="preserve">Manutenção de Equipamentos Médicos (esfigmomanômetros). </t>
  </si>
  <si>
    <t>Prestação de serviços de manutenção periódica preventiva e corretiva dos equipamentos odontológicos com fornecimento de peças.</t>
  </si>
  <si>
    <t>Serviço de recolhimento e destinação de resíduos do serviço médico.</t>
  </si>
  <si>
    <t>Plano de Saúde médico-hospitalar para os servidores e magistrados.</t>
  </si>
  <si>
    <t>Pagamento de despesas com credenciados pessoa física dos potenciais usuários do plano de saúde.</t>
  </si>
  <si>
    <t>Pagamento de despesas com credenciados pessoa jurídica dos potenciais usuários do plano de saúde.</t>
  </si>
  <si>
    <t xml:space="preserve">Prestação de serviços de segurança eletrônica com monitoramento através de sistema de alarme com sensores de presença, executados nos prédios do Tribunal Regional do Trabalho da 3ª Região (Capital e Interior). </t>
  </si>
  <si>
    <t>Serviços gráficos especiais elaborados (adesivos, banners, entre outros).</t>
  </si>
  <si>
    <t xml:space="preserve">Prestação de serviço continuado de recrutamento, seleção e gestão de contratos de até 1000  estagiários. </t>
  </si>
  <si>
    <t xml:space="preserve">Prestação de serviços continuados de limpeza, conservação e apoio operacional com dedicação exclusiva de mão de obra - Lote 2. </t>
  </si>
  <si>
    <t>Prestação de serviços continuados de limpeza, conservação e apoio operacional com dedicação exclusiva de mão de obra. Lote 3 - Sul de Minas e Zona da Mata.</t>
  </si>
  <si>
    <t>Prestação de serviços continuados de limpeza, conservação, copeiragem e apoio operacional com dedicação exclusiva de mão de obra. Lote 4 - Belo Horizonte e Região Metropolitana.</t>
  </si>
  <si>
    <t>Serviço de Seguro total para veículos da frota oficial deste Regional - 1º grupo.</t>
  </si>
  <si>
    <t>Serviço de Seguro total para veículos da frota oficial deste Regional - 2º grupo.</t>
  </si>
  <si>
    <t>Serviço de Seguro total para veículos da frota oficial deste Regional - 3º grupo.</t>
  </si>
  <si>
    <t>Contratação de serviços de manutenção preventiva e corretiva em elevadores de passageiros e cargas e em plataformas verticais para portadores de necessidades especiais - 1º grupo.</t>
  </si>
  <si>
    <t>Contratação de serviços de manutenção preventiva e corretiva em elevadores de passageiros e cargas e em plataformas verticais para portadores de necessidades especiais - 2º grupo.</t>
  </si>
  <si>
    <t>Manutenção preventiva e corretiva de aparelhos de ar condicionado tipo janela e split - Lote 2 - Central Minas.</t>
  </si>
  <si>
    <t>Manutenção preventiva e corretiva de aparelhos de ar condicionado tipo janela e split - Lote 5 - Juiz de Fora.</t>
  </si>
  <si>
    <t>Manutenção preventiva e corretiva de aparelhos de ar condicionado tipo janela e split - Varginha - Lote 7.</t>
  </si>
  <si>
    <t>Programa Justiça e Cidadania: contratação de transportes para visita de alunos de escolas públicas do ensino infantil, fundamental e médio - incluindo as visitas em parceria com o Comitê de Erradicação do Trabalho Infantil.</t>
  </si>
  <si>
    <t>Construção de sistema de geração fotovoltaica na cobertura do Q20.</t>
  </si>
  <si>
    <t>Instalação e manutenção de cabeamento estruturado (Rede Lógica) e alimentação de no- break, em imóveis (incluso deslocamento).</t>
  </si>
  <si>
    <t>Seguros de imóveis.</t>
  </si>
  <si>
    <t>Sistema de monitoramento individual, dispositivo eletrônico de emergência portátil.</t>
  </si>
  <si>
    <t>OE 03 -
“Garantir a duração razoável do processo”
OE 09 - “Incrementar
modelo de gestão de pessoas em âmbito Regional”</t>
  </si>
  <si>
    <t>Não se aplica.</t>
  </si>
  <si>
    <t>ITEM - Numeração da Área</t>
  </si>
  <si>
    <t>ÁREA REQUISITANTE</t>
  </si>
  <si>
    <t>DESCRIÇÃO DO OBJETO</t>
  </si>
  <si>
    <t>JUSTIFICATIVA</t>
  </si>
  <si>
    <t>QUANTIDADE</t>
  </si>
  <si>
    <t>UNIDADE</t>
  </si>
  <si>
    <t>VALOR ESTIMADO DA CONTRATAÇÃO</t>
  </si>
  <si>
    <t>PRIORIDADE</t>
  </si>
  <si>
    <t>DATA DE INÍCIO DA TRAMITAÇÃO</t>
  </si>
  <si>
    <t>DATA PARA ATENDIMENTO DA DEMANDA / RENOVAÇÃO CONTRATUAL</t>
  </si>
  <si>
    <t>ALINHAMENTO COM O PLANEJAMENTO ESTRATÉGICO</t>
  </si>
  <si>
    <t>ALINHAMENTO COM O PLANO DE LOGÍSTICA SUSTENTÁVEL (PLS)</t>
  </si>
  <si>
    <t>Valor sigiloso</t>
  </si>
  <si>
    <t>Integram esse documento:</t>
  </si>
  <si>
    <t>https://portal.trt3.jus.br/intranet/tec-informacao/planejamento-de-tic/plano-de-contratacao-de-solucoes-de-tic-pcstic#section-0</t>
  </si>
  <si>
    <t>https://portal.trt3.jus.br/escola/artigos/plano-anual-de-capacitacao</t>
  </si>
  <si>
    <r>
      <t xml:space="preserve">O </t>
    </r>
    <r>
      <rPr>
        <b/>
        <sz val="11"/>
        <color rgb="FF333333"/>
        <rFont val="Calibri"/>
        <family val="2"/>
      </rPr>
      <t>PLANO ANUAL DE CAPACITAÇÃO (PAC)</t>
    </r>
    <r>
      <rPr>
        <sz val="11"/>
        <color rgb="FF333333"/>
        <rFont val="Calibri"/>
        <family val="2"/>
      </rPr>
      <t>, regulamentado pela Portaria EJ nº 4, de 1º de setembro de 2020.</t>
    </r>
  </si>
  <si>
    <t>Link:</t>
  </si>
  <si>
    <t xml:space="preserve">Papel A4, branco alcalino, gramatura mínima 75 g/m2, certificado Cerflor ou FSC </t>
  </si>
  <si>
    <t>Papel A4, reciclado, cor natural, gramatura mínima 75 g/m2, certificado Cerflor, FSC ou ISO</t>
  </si>
  <si>
    <t>TRT3</t>
  </si>
  <si>
    <t>Pincel para quadro branco</t>
  </si>
  <si>
    <t>6.27</t>
  </si>
  <si>
    <t>TRT4</t>
  </si>
  <si>
    <t>ÓRGÃO GERENCIADOR DA CONTRATAÇÃO COMPARTILHADA</t>
  </si>
  <si>
    <t xml:space="preserve">Copo descartável biodegradável para água </t>
  </si>
  <si>
    <t>TRT1</t>
  </si>
  <si>
    <t>Bebedouro água garrafão</t>
  </si>
  <si>
    <t>5.25</t>
  </si>
  <si>
    <r>
      <t xml:space="preserve">O </t>
    </r>
    <r>
      <rPr>
        <b/>
        <sz val="11"/>
        <color rgb="FF333333"/>
        <rFont val="Calibri"/>
        <family val="2"/>
      </rPr>
      <t>PLANO DE CONTRATAÇÕES DE SOLUÇÕES DE TIC (PCSTIC),</t>
    </r>
    <r>
      <rPr>
        <sz val="11"/>
        <color rgb="FF333333"/>
        <rFont val="Calibri"/>
        <family val="2"/>
      </rPr>
      <t xml:space="preserve"> regulamentado pela RESOLUÇÃO CNJ Nº 468/2022.</t>
    </r>
  </si>
  <si>
    <t>PAC</t>
  </si>
  <si>
    <t>Prestação de serviços de mudanças comerciais em unidades do TRT3 localizadas no Estado de Minas Gerais</t>
  </si>
  <si>
    <t>Assento americano</t>
  </si>
  <si>
    <t>TRIBUNAL REGIONAL DO TRABALHO DA 3a REGIÃO</t>
  </si>
  <si>
    <t>108.1</t>
  </si>
  <si>
    <t>108.2</t>
  </si>
  <si>
    <t>108.3</t>
  </si>
  <si>
    <t>108.4</t>
  </si>
  <si>
    <t>108.5</t>
  </si>
  <si>
    <t>108.6</t>
  </si>
  <si>
    <t>108.7</t>
  </si>
  <si>
    <t>108.8</t>
  </si>
  <si>
    <t>108.9</t>
  </si>
  <si>
    <t>108.10</t>
  </si>
  <si>
    <t>108.11</t>
  </si>
  <si>
    <t>121.1</t>
  </si>
  <si>
    <t>122.2</t>
  </si>
  <si>
    <t>121.2</t>
  </si>
  <si>
    <t>122.3</t>
  </si>
  <si>
    <t>121.3</t>
  </si>
  <si>
    <t>122.4</t>
  </si>
  <si>
    <t>121.4</t>
  </si>
  <si>
    <t>122.5</t>
  </si>
  <si>
    <t>121.5</t>
  </si>
  <si>
    <t>122.6</t>
  </si>
  <si>
    <t>121.6</t>
  </si>
  <si>
    <t>122.7</t>
  </si>
  <si>
    <t>121.7</t>
  </si>
  <si>
    <t>122.8</t>
  </si>
  <si>
    <t>121.8</t>
  </si>
  <si>
    <t>122.9</t>
  </si>
  <si>
    <t>121.9</t>
  </si>
  <si>
    <t>122.10</t>
  </si>
  <si>
    <t>121.10</t>
  </si>
  <si>
    <t>122.11</t>
  </si>
  <si>
    <t>121.11</t>
  </si>
  <si>
    <t>122.12</t>
  </si>
  <si>
    <t>121.12</t>
  </si>
  <si>
    <t>122.13</t>
  </si>
  <si>
    <t>121.13</t>
  </si>
  <si>
    <t>121.14</t>
  </si>
  <si>
    <t>121.15</t>
  </si>
  <si>
    <t>121.16</t>
  </si>
  <si>
    <t>121.17</t>
  </si>
  <si>
    <t>121.18</t>
  </si>
  <si>
    <t>121.19</t>
  </si>
  <si>
    <t>121.20</t>
  </si>
  <si>
    <t>121.21</t>
  </si>
  <si>
    <t>121.22</t>
  </si>
  <si>
    <t>121.23</t>
  </si>
  <si>
    <t>121.24</t>
  </si>
  <si>
    <t>121.25</t>
  </si>
  <si>
    <t>122.1</t>
  </si>
  <si>
    <t>122.14</t>
  </si>
  <si>
    <t>122.15</t>
  </si>
  <si>
    <t>122.16</t>
  </si>
  <si>
    <t>122.17</t>
  </si>
  <si>
    <t>122.18</t>
  </si>
  <si>
    <t>122.19</t>
  </si>
  <si>
    <t>122.20</t>
  </si>
  <si>
    <t>122.21</t>
  </si>
  <si>
    <t>122.22</t>
  </si>
  <si>
    <t>122.23</t>
  </si>
  <si>
    <t>122.24</t>
  </si>
  <si>
    <t>122.25</t>
  </si>
  <si>
    <t>122.26</t>
  </si>
  <si>
    <t>123.1</t>
  </si>
  <si>
    <t>123.2</t>
  </si>
  <si>
    <t>123.3</t>
  </si>
  <si>
    <t>123.4</t>
  </si>
  <si>
    <t>123.5</t>
  </si>
  <si>
    <t>123.6</t>
  </si>
  <si>
    <t>123.7</t>
  </si>
  <si>
    <t>123.8</t>
  </si>
  <si>
    <t>123.9</t>
  </si>
  <si>
    <t>123.10</t>
  </si>
  <si>
    <t>123.11</t>
  </si>
  <si>
    <t>123.12</t>
  </si>
  <si>
    <t>123.13</t>
  </si>
  <si>
    <t>123.14</t>
  </si>
  <si>
    <t>123.15</t>
  </si>
  <si>
    <t>123.16</t>
  </si>
  <si>
    <t>123.17</t>
  </si>
  <si>
    <t>123.18</t>
  </si>
  <si>
    <t>155.1</t>
  </si>
  <si>
    <t>155.2</t>
  </si>
  <si>
    <t>155.3</t>
  </si>
  <si>
    <t>155.4</t>
  </si>
  <si>
    <t>155.5</t>
  </si>
  <si>
    <t>155.6</t>
  </si>
  <si>
    <t>155.7</t>
  </si>
  <si>
    <t>155.8</t>
  </si>
  <si>
    <t>155.9</t>
  </si>
  <si>
    <t>155.10</t>
  </si>
  <si>
    <t>155.11</t>
  </si>
  <si>
    <t>155.12</t>
  </si>
  <si>
    <t>155.13</t>
  </si>
  <si>
    <t>155.14</t>
  </si>
  <si>
    <t>155.15</t>
  </si>
  <si>
    <t>155.16</t>
  </si>
  <si>
    <t>155.17</t>
  </si>
  <si>
    <t>155.18</t>
  </si>
  <si>
    <t>155.19</t>
  </si>
  <si>
    <t>155.20</t>
  </si>
  <si>
    <t>155.21</t>
  </si>
  <si>
    <t>155.22</t>
  </si>
  <si>
    <t>155.23</t>
  </si>
  <si>
    <t>155.24</t>
  </si>
  <si>
    <t>155.25</t>
  </si>
  <si>
    <t>155.26</t>
  </si>
  <si>
    <t>155.27</t>
  </si>
  <si>
    <t>155.28</t>
  </si>
  <si>
    <t>155.29</t>
  </si>
  <si>
    <t>155.30</t>
  </si>
  <si>
    <t>155.31</t>
  </si>
  <si>
    <t>155.32</t>
  </si>
  <si>
    <t>155.33</t>
  </si>
  <si>
    <t>155.34</t>
  </si>
  <si>
    <t>155.35</t>
  </si>
  <si>
    <t>121.26</t>
  </si>
  <si>
    <t>121.27</t>
  </si>
  <si>
    <t>121.28</t>
  </si>
  <si>
    <t>121.29</t>
  </si>
  <si>
    <t>121.30</t>
  </si>
  <si>
    <t>Mesa com regulagem elétrica</t>
  </si>
  <si>
    <t>Caixa de som</t>
  </si>
  <si>
    <t>Demandas para atender às reformas das copas dos colaboradores terceirizados, CEJUSC e recebidas após ao planejamento do PCA 2025.</t>
  </si>
  <si>
    <t>Suporte articulado para TV</t>
  </si>
  <si>
    <t>Suporte pedestal para TV</t>
  </si>
  <si>
    <t>Estufa aquecedora de alimentos</t>
  </si>
  <si>
    <t>137.A</t>
  </si>
  <si>
    <t>137.B</t>
  </si>
  <si>
    <t>137.C</t>
  </si>
  <si>
    <t xml:space="preserve">Prestação de serviços por empreitada global para adaptação, reforma, restauração, ampliação e construção do Anexo ao Fórum da Justiça do Trabalho de Belo Horizonte (Quarteirão 20 – Q20). </t>
  </si>
  <si>
    <t>Necessidade de manter a vigência do contrato para a conclusão do processo de regularização e emissão do habite-se, a cargo de empresa contratada pelo TRT, e emissão do Termo de Recebimento do contrato Definitivo.</t>
  </si>
  <si>
    <t xml:space="preserve">Prestação de serviços de elaboração de projeto para fins de regularização das edificações de propriedade do contratante junto à Subsecretaria de Regulação Urbana (SUREG) da Prefeitura Municipal de Belo Horizonte, e de obtenção de certidão de baixa de construção (habite-se) da obra localizada no Quarteirão 20 – Q20. </t>
  </si>
  <si>
    <t xml:space="preserve">Necessidade de manter a vigência do contrato para a conclusão do processo de regularização e emissão do habite-se. </t>
  </si>
  <si>
    <t>Elaboração de projetos executivos de todas as disciplinas necessárias, visando à adaptação, reforma e modernização do “Plenário “Desembargador Bolivar Viegas Peixoto”, localizado no 10º andar do Ed. Sede. Contrato 10.008/24. Vigência 05/06/2025.</t>
  </si>
  <si>
    <t xml:space="preserve">Necessidade de manter o contrato vigente para execução da etapa 3, acompanhamento da obra. </t>
  </si>
  <si>
    <t>Estojo tipo escolar personalizado; cores diversas</t>
  </si>
  <si>
    <t xml:space="preserve">Garrafa de água tipo "squeeze", de plástico </t>
  </si>
  <si>
    <t>Lápis personalizado</t>
  </si>
  <si>
    <t>Porta utensílios com três compartimentos personalizado</t>
  </si>
  <si>
    <t>Porta crachá</t>
  </si>
  <si>
    <t>Caneta ecológica de papelão com clipe e ponteira plástica, personalizada, cores diversas</t>
  </si>
  <si>
    <t xml:space="preserve">Caneta plástica; toque superior ("touch") com suporte, personalizada, cores diversas </t>
  </si>
  <si>
    <t>Porta folder A6 vertical com porta cartões; material: acrílico cristal</t>
  </si>
  <si>
    <t>Caneca com tampa personalizada, material: inox (caneca) e plástico (cabo e tampa)</t>
  </si>
  <si>
    <t>Bonés personalizados, cores diversas, logo em 4 cores</t>
  </si>
  <si>
    <t>Camisetas personalizadas, cores diversas, logo em 4 cores</t>
  </si>
  <si>
    <t>Canecas de cerâmica personalizadas</t>
  </si>
  <si>
    <t>Pin metálico - 4x0 cores</t>
  </si>
  <si>
    <t>Sacochila personalizada, cores diversas, logo em 4 cores</t>
  </si>
  <si>
    <t>Sacola ecológica personalizada, cores diversas, logo em 4 cores</t>
  </si>
  <si>
    <t>Sofás corporativos de couro sintético (2 assentos)</t>
  </si>
  <si>
    <t>Boneco para RCP - treinamento</t>
  </si>
  <si>
    <t>Aquisição de 3 scanners</t>
  </si>
  <si>
    <t>Rastrear objetos pessoais nas entradas dos Foros Trabalhistas, a fim de garantir segurança nas instalações dos edifícios que abrigam as unidades deste Regional.</t>
  </si>
  <si>
    <t>16.A</t>
  </si>
  <si>
    <t>Realização de exposição da artista plástica Yara Tupynambá. Com obras originais, pinturas, gravuras e inclui produção, montagem, manutenção, remanejamento e desmontagem. Inclui, também, oficinas e palestras.</t>
  </si>
  <si>
    <t>Divulgar a obra da artista mineira de Montes Claros, Yara Tupynamba, buscando contribuir e fomentar a cultura mineira, de forma a tornar sua apreciação acessível aos magistrados, servidores, terceirizados e à população em geral.</t>
  </si>
  <si>
    <t>29.A</t>
  </si>
  <si>
    <t>Aquisição de equipamentos destinados à reforma do estúdio.</t>
  </si>
  <si>
    <t>Urgência em realizar a reforma das instalações do estúdio desta Secretaria, com a atualização dos sistemas de vídeo e multimídia, para gravação de programas da Instituição.</t>
  </si>
  <si>
    <t>49.A</t>
  </si>
  <si>
    <t>49.B</t>
  </si>
  <si>
    <t>Preservar e conservar carpetes, poltronas e áreas almofadadas, mantendo a salubridade dos ambientes, livrando-os da ação de fungos e bactérias.</t>
  </si>
  <si>
    <t xml:space="preserve">Serviço contínuo de lavanderia: higienização de tecidos de cozinha, togas e tapetes - prorrogação do contrato 10037/2024 </t>
  </si>
  <si>
    <t>Preservar togas, as mantendo livres de ácaros, fungos, bactérias e outros alérgenos, bem como manutenção de materiais de cozinhas limpos, livres de resíduos alimentares e evitando a contaminação.</t>
  </si>
  <si>
    <t>Serviço contínuo de lavanderia: 
higienização de carpetes, áreas 
almofadadas e poltronas - 
prorrogação do contrato 
10035/2024</t>
  </si>
  <si>
    <t>O item "49.A" refere-se ao contrato 10035/2024, o qual envolve a higienização de carpetes, áreas almofadadas e poltronas (email de 04/04/25).</t>
  </si>
  <si>
    <t xml:space="preserve">O contrato 10037/2024 - item 49.B do IPCA - trata-se do contrato de lavanderia, envolvendo tecidos de cozinha, togas e tapetes (email de 04/04/25).
</t>
  </si>
  <si>
    <t>Contratação de empresa para realização de PGRA  (Programa de Gerenciamento de Riscos Ambientais) e GRO (Gerenciamento de Riscos Ocupacionais).</t>
  </si>
  <si>
    <t>Adequar o TRT3 a legislação da nova NR 01</t>
  </si>
  <si>
    <t>153.A</t>
  </si>
  <si>
    <t>Para comunicação entre os Agentes da Polícia Judicial, a fim de garantir segurança nas instalações dos edifícios que abrigam as unidades deste Regional.</t>
  </si>
  <si>
    <t>Locação de rádios portáteis e monitoramento</t>
  </si>
  <si>
    <r>
      <t xml:space="preserve">Chaveiro personalizado 
</t>
    </r>
    <r>
      <rPr>
        <b/>
        <strike/>
        <sz val="11"/>
        <rFont val="Calibri"/>
        <family val="2"/>
      </rPr>
      <t>ITEM EXCLUÍDO.</t>
    </r>
  </si>
  <si>
    <t>Pasta de couro ecológico para certificados - personalizada</t>
  </si>
  <si>
    <t>Contratação da Fundação Clóvis Salgado para realização de duas (2) apresentações da Orquestra Sinfônica de Minas Gerais, uma (1) apresentação da Companhia de Dança Palácio das Artes e uma (1) apresentação do Coral Lírico no CECULT</t>
  </si>
  <si>
    <t>Locação tradicional de imóvel, mediante contratação direta, decorrente do Chamamento Público N. 03/2024, para abrigar parte do Fórum da Justiça do Trabalho de Belo Horizonte</t>
  </si>
  <si>
    <t>Busca da melhor solução para atender à necessidade de sediar o Fórum da Justiça do Trabalho de Belo Horizonte em instalações suficientes e adequadas ao seu bom funcionamento. Logo, esta locação representa uma continuidade das providências já adotadas nos autos dos e-PADs n. 4.513/2023, 26.278/2023, 40.564/2023 e  5.841/2024, que resultaram no Chamamento Público n. 03/2024, cujo objeto foi a prospecção do mercado imobiliário visando à locação tradicional de imóvel, a fim de abrigar parte do Fórum Trabalhista da Capital.</t>
  </si>
  <si>
    <t>Apresentador multimídia (passador de slides)</t>
  </si>
  <si>
    <t>122.27</t>
  </si>
  <si>
    <t>137.D</t>
  </si>
  <si>
    <t>Adaptações de ambientes e mudança de layout no imóvel localizado na rua Goitacazes, 1.475, em Belo Horizonte/MG visando a acomodação das Varas do Trabalho remanescentes após a mudança parcial do Fórum de Belo Horizonte para outro imóvel.</t>
  </si>
  <si>
    <t>unid</t>
  </si>
  <si>
    <t>Atender à necessidade de adaptar o imóvel para funcionamento de 2 Varas por andar.</t>
  </si>
  <si>
    <t>OE2 - Promover o trabalho decente e a sustentabilidade</t>
  </si>
  <si>
    <t>8.8. Reforma e construções</t>
  </si>
  <si>
    <t>Régua de 30 cm</t>
  </si>
  <si>
    <t>122.28</t>
  </si>
  <si>
    <t>121.32</t>
  </si>
  <si>
    <t>Quadro branco magnético</t>
  </si>
  <si>
    <t>Plaquetas para patrimônio com QR Code</t>
  </si>
  <si>
    <t>122.29</t>
  </si>
  <si>
    <t>122.30</t>
  </si>
  <si>
    <t>Bandeiras</t>
  </si>
  <si>
    <t>121.33</t>
  </si>
  <si>
    <t>Base para mastros de bandeiras</t>
  </si>
  <si>
    <t>17. Qualidade de vida</t>
  </si>
  <si>
    <t>11. Vigilância eletrônica</t>
  </si>
  <si>
    <r>
      <t xml:space="preserve">Contratação de serviços de blindagem de veículos.
</t>
    </r>
    <r>
      <rPr>
        <b/>
        <strike/>
        <sz val="11"/>
        <rFont val="Calibri"/>
        <family val="2"/>
      </rPr>
      <t>ITEM EXCLUÍDO.</t>
    </r>
  </si>
  <si>
    <t>Globo Terrestre</t>
  </si>
  <si>
    <t>122.31</t>
  </si>
  <si>
    <t>Placas de acrílico tamanho A4</t>
  </si>
  <si>
    <t>Sinalizar os setores no novo prédio da Rua Paracatu</t>
  </si>
  <si>
    <t>Unidade</t>
  </si>
  <si>
    <r>
      <t xml:space="preserve">
Contratação de laudos de acessibilidade, nas unidades do interior, para atender à Portaria Conjunta MGI/MDHC nº 45, de 16/07/2024.
</t>
    </r>
    <r>
      <rPr>
        <b/>
        <strike/>
        <sz val="11"/>
        <rFont val="Calibri"/>
        <family val="2"/>
      </rPr>
      <t>ITEM EXCLUÍDO.</t>
    </r>
  </si>
  <si>
    <t>137.E</t>
  </si>
  <si>
    <t>Elaboração de laudo estrutural e projeto de recuperação estrutural, em decorrência de patologias detectadas no imóvel onde funciona o Fórum da Justiça do Trabalho em Pouso Alegre/MG.</t>
  </si>
  <si>
    <t>Atender à necessidade de recuperação da estrutura do imóvel.</t>
  </si>
  <si>
    <t>137.F</t>
  </si>
  <si>
    <t>137.G</t>
  </si>
  <si>
    <t>Chamamento público para prospecção de imóvel para abrigar a nova sede da Justiça do Trabalho de Guanhães - MG.</t>
  </si>
  <si>
    <t>Atender à necessidade de disponibilizar nova sede para a Vara do Trabalho, em decorrência de problemas de infraestrutura da sede atual.</t>
  </si>
  <si>
    <t>Chamamento público para prospecção de imóvel para abrigar a nova sede da Justiça do Trabalho de Sabará - MG.</t>
  </si>
  <si>
    <t>Atender à necessidade de disponibilizar nova sede para a Vara do Trabalho, em decorrência de limitações de acessibilidade da sede atual.</t>
  </si>
  <si>
    <t>OE8 - IEPCA</t>
  </si>
  <si>
    <r>
      <t xml:space="preserve">Aquisição de equipamento médico / eletrocardiógrafo
</t>
    </r>
    <r>
      <rPr>
        <b/>
        <strike/>
        <sz val="11"/>
        <rFont val="Calibri"/>
        <family val="2"/>
      </rPr>
      <t>ITEM EXCLUÍDO</t>
    </r>
  </si>
  <si>
    <r>
      <t xml:space="preserve">Aquisição de equipamento médico / Desfibriladores Externos Automáticos (DEA)
</t>
    </r>
    <r>
      <rPr>
        <b/>
        <strike/>
        <sz val="11"/>
        <rFont val="Calibri"/>
        <family val="2"/>
      </rPr>
      <t>ITEM EXCLUÍDO</t>
    </r>
  </si>
  <si>
    <t xml:space="preserve">199
3
</t>
  </si>
  <si>
    <t>rádios
gerenciadores de rastreamento</t>
  </si>
  <si>
    <t>Aparelho telefônico sem fio</t>
  </si>
  <si>
    <t>Estação de trabalho de comprimento 1,40 m</t>
  </si>
  <si>
    <t>121.34</t>
  </si>
  <si>
    <t>121.35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</si>
</sst>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 #,##0.00_-;_-* &quot;-&quot;??_-;_-@"/>
    <numFmt numFmtId="165" formatCode="&quot;R$&quot;#,##0.00"/>
    <numFmt numFmtId="166" formatCode="[$-416]mmm\-yy"/>
    <numFmt numFmtId="167" formatCode="dd/mm/yy"/>
    <numFmt numFmtId="168" formatCode="[$R$-416]\ #,##0.00;[Red]\-[$R$-416]\ #,##0.00"/>
    <numFmt numFmtId="169" formatCode="_(* #,##0.00_);_(* \(#,##0.00\);_(* &quot;-&quot;??_);_(@_)"/>
    <numFmt numFmtId="170" formatCode="_-* #,##0.00_-;\-* #,##0.00_-;_-* \-??_-;_-@"/>
  </numFmts>
  <fonts count="23" x14ac:knownFonts="1">
    <font>
      <sz val="11"/>
      <color rgb="FF333333"/>
      <name val="Arial"/>
      <scheme val="minor"/>
    </font>
    <font>
      <b/>
      <sz val="13"/>
      <color theme="1"/>
      <name val="Calibri"/>
      <family val="2"/>
    </font>
    <font>
      <sz val="11"/>
      <color theme="1"/>
      <name val="Calibri"/>
      <family val="2"/>
    </font>
    <font>
      <b/>
      <sz val="11"/>
      <color theme="1"/>
      <name val="Calibri"/>
      <family val="2"/>
    </font>
    <font>
      <sz val="11"/>
      <color rgb="FF000000"/>
      <name val="Calibri"/>
      <family val="2"/>
    </font>
    <font>
      <sz val="11"/>
      <color rgb="FF333333"/>
      <name val="Calibri"/>
      <family val="2"/>
    </font>
    <font>
      <b/>
      <sz val="11"/>
      <color rgb="FF333333"/>
      <name val="Calibri"/>
      <family val="2"/>
    </font>
    <font>
      <b/>
      <sz val="11"/>
      <color rgb="FFFF0000"/>
      <name val="Calibri"/>
      <family val="2"/>
    </font>
    <font>
      <sz val="11"/>
      <color rgb="FFFF0000"/>
      <name val="Calibri"/>
      <family val="2"/>
    </font>
    <font>
      <sz val="12"/>
      <color rgb="FF222222"/>
      <name val="Arial"/>
      <family val="2"/>
    </font>
    <font>
      <b/>
      <sz val="11"/>
      <name val="Calibri"/>
      <family val="2"/>
    </font>
    <font>
      <sz val="11"/>
      <name val="Calibri"/>
      <family val="2"/>
    </font>
    <font>
      <sz val="11"/>
      <color rgb="FF333333"/>
      <name val="Arial"/>
      <family val="2"/>
      <scheme val="minor"/>
    </font>
    <font>
      <sz val="11"/>
      <color rgb="FF333333"/>
      <name val="Arial"/>
      <family val="2"/>
      <scheme val="minor"/>
    </font>
    <font>
      <sz val="11"/>
      <color rgb="FF333333"/>
      <name val="Arial"/>
      <family val="2"/>
      <scheme val="minor"/>
    </font>
    <font>
      <u/>
      <sz val="11"/>
      <color theme="10"/>
      <name val="Arial"/>
      <family val="2"/>
      <scheme val="minor"/>
    </font>
    <font>
      <u/>
      <sz val="11"/>
      <color theme="10"/>
      <name val="Calibri"/>
      <family val="2"/>
    </font>
    <font>
      <sz val="11"/>
      <name val="Calibri"/>
      <family val="2"/>
      <charset val="1"/>
    </font>
    <font>
      <sz val="13"/>
      <color rgb="FF000000"/>
      <name val="Calibri"/>
      <family val="2"/>
    </font>
    <font>
      <strike/>
      <sz val="11"/>
      <name val="Calibri"/>
      <family val="2"/>
    </font>
    <font>
      <b/>
      <strike/>
      <sz val="11"/>
      <name val="Calibri"/>
      <family val="2"/>
    </font>
    <font>
      <sz val="13"/>
      <name val="Calibri"/>
      <family val="2"/>
    </font>
    <font>
      <sz val="13"/>
      <color theme="1"/>
      <name val="Calibri"/>
      <family val="2"/>
    </font>
  </fonts>
  <fills count="10">
    <fill>
      <patternFill patternType="none"/>
    </fill>
    <fill>
      <patternFill patternType="gray125"/>
    </fill>
    <fill>
      <patternFill patternType="solid">
        <fgColor rgb="FFAFD095"/>
        <bgColor rgb="FFAFD095"/>
      </patternFill>
    </fill>
    <fill>
      <patternFill patternType="solid">
        <fgColor rgb="FFDDDDDD"/>
        <bgColor rgb="FFDDDDDD"/>
      </patternFill>
    </fill>
    <fill>
      <patternFill patternType="solid">
        <fgColor rgb="FFEEEEEE"/>
        <bgColor rgb="FFEEEEEE"/>
      </patternFill>
    </fill>
    <fill>
      <patternFill patternType="solid">
        <fgColor theme="0" tint="-0.249977111117893"/>
        <bgColor rgb="FFDDDDDD"/>
      </patternFill>
    </fill>
    <fill>
      <patternFill patternType="solid">
        <fgColor theme="0"/>
        <bgColor indexed="64"/>
      </patternFill>
    </fill>
    <fill>
      <patternFill patternType="solid">
        <fgColor theme="2" tint="-0.14999847407452621"/>
        <bgColor indexed="64"/>
      </patternFill>
    </fill>
    <fill>
      <patternFill patternType="solid">
        <fgColor theme="8" tint="0.59999389629810485"/>
        <bgColor rgb="FFAFD095"/>
      </patternFill>
    </fill>
    <fill>
      <patternFill patternType="solid">
        <fgColor rgb="FFCC00FF"/>
        <bgColor indexed="64"/>
      </patternFill>
    </fill>
  </fills>
  <borders count="2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43" fontId="12" fillId="0" borderId="0" applyFont="0" applyFill="0" applyBorder="0" applyAlignment="0" applyProtection="0"/>
    <xf numFmtId="0" fontId="13" fillId="0" borderId="3"/>
    <xf numFmtId="0" fontId="13" fillId="0" borderId="3"/>
    <xf numFmtId="0" fontId="14" fillId="0" borderId="3"/>
    <xf numFmtId="43" fontId="12" fillId="0" borderId="3" applyFont="0" applyFill="0" applyBorder="0" applyAlignment="0" applyProtection="0"/>
    <xf numFmtId="0" fontId="12" fillId="0" borderId="3"/>
    <xf numFmtId="0" fontId="12" fillId="0" borderId="3"/>
    <xf numFmtId="0" fontId="15" fillId="0" borderId="0" applyNumberFormat="0" applyFill="0" applyBorder="0" applyAlignment="0" applyProtection="0"/>
  </cellStyleXfs>
  <cellXfs count="193">
    <xf numFmtId="0" fontId="0" fillId="0" borderId="0" xfId="0" applyFont="1" applyAlignment="1"/>
    <xf numFmtId="0" fontId="2" fillId="0" borderId="4" xfId="0" applyFont="1" applyBorder="1" applyAlignment="1">
      <alignment horizontal="left" vertical="center" wrapText="1"/>
    </xf>
    <xf numFmtId="17" fontId="2"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6" fillId="4" borderId="6" xfId="0" applyFont="1" applyFill="1" applyBorder="1" applyAlignment="1">
      <alignment horizontal="center" vertical="center" wrapText="1"/>
    </xf>
    <xf numFmtId="0" fontId="5" fillId="0" borderId="0" xfId="0" applyFont="1" applyAlignment="1">
      <alignment horizontal="center" vertical="center" wrapText="1"/>
    </xf>
    <xf numFmtId="0" fontId="6" fillId="4"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5" fillId="0" borderId="0" xfId="0" applyFont="1" applyAlignment="1">
      <alignment wrapText="1"/>
    </xf>
    <xf numFmtId="0" fontId="5" fillId="0" borderId="4" xfId="0" applyFont="1" applyBorder="1" applyAlignment="1">
      <alignment vertical="center"/>
    </xf>
    <xf numFmtId="0" fontId="5" fillId="0" borderId="4" xfId="0" applyFont="1" applyBorder="1" applyAlignment="1">
      <alignment horizontal="left" vertical="center" wrapText="1"/>
    </xf>
    <xf numFmtId="0" fontId="5" fillId="0" borderId="0" xfId="0" applyFont="1" applyAlignment="1">
      <alignment horizontal="left" vertical="center"/>
    </xf>
    <xf numFmtId="0" fontId="5" fillId="0" borderId="4" xfId="0" applyFont="1" applyBorder="1" applyAlignment="1">
      <alignment vertical="center" wrapText="1"/>
    </xf>
    <xf numFmtId="17" fontId="5" fillId="0" borderId="4" xfId="0" applyNumberFormat="1" applyFont="1" applyBorder="1" applyAlignment="1">
      <alignment horizontal="center" vertical="center" wrapText="1"/>
    </xf>
    <xf numFmtId="0" fontId="5" fillId="0" borderId="4" xfId="0" applyFont="1" applyBorder="1" applyAlignment="1">
      <alignment wrapText="1"/>
    </xf>
    <xf numFmtId="0" fontId="5" fillId="0" borderId="0" xfId="0" applyFont="1" applyAlignment="1">
      <alignment horizontal="left" vertical="center" wrapText="1"/>
    </xf>
    <xf numFmtId="0" fontId="8" fillId="0" borderId="0" xfId="0" applyFont="1"/>
    <xf numFmtId="0" fontId="8" fillId="0" borderId="0" xfId="0" applyFont="1" applyAlignment="1">
      <alignment horizontal="left"/>
    </xf>
    <xf numFmtId="0" fontId="5" fillId="0" borderId="5" xfId="0" applyFont="1" applyBorder="1" applyAlignment="1">
      <alignment horizontal="left" vertical="center" wrapText="1"/>
    </xf>
    <xf numFmtId="0" fontId="5" fillId="0" borderId="0" xfId="0" applyFont="1"/>
    <xf numFmtId="0" fontId="5" fillId="0" borderId="5" xfId="0" applyFont="1" applyBorder="1" applyAlignment="1">
      <alignment vertical="center"/>
    </xf>
    <xf numFmtId="0" fontId="9" fillId="0" borderId="0" xfId="0" applyFont="1" applyAlignment="1">
      <alignment vertical="center" wrapText="1"/>
    </xf>
    <xf numFmtId="0" fontId="2" fillId="0" borderId="7" xfId="0" applyFont="1" applyFill="1" applyBorder="1" applyAlignment="1">
      <alignment horizontal="center" vertical="center" wrapText="1"/>
    </xf>
    <xf numFmtId="167" fontId="2" fillId="0" borderId="7" xfId="0"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11" fillId="0" borderId="7" xfId="0" applyFont="1" applyFill="1" applyBorder="1" applyAlignment="1">
      <alignment horizontal="left" vertical="center" wrapText="1"/>
    </xf>
    <xf numFmtId="0" fontId="4" fillId="0" borderId="7" xfId="0" applyFont="1" applyBorder="1" applyAlignment="1" applyProtection="1">
      <alignment horizontal="center" vertical="center" wrapText="1"/>
    </xf>
    <xf numFmtId="0" fontId="5" fillId="0" borderId="0" xfId="0" applyFont="1" applyAlignment="1"/>
    <xf numFmtId="0" fontId="5" fillId="0" borderId="0" xfId="0" applyFont="1" applyFill="1" applyAlignment="1"/>
    <xf numFmtId="0" fontId="5" fillId="0" borderId="0" xfId="0" applyFont="1" applyFill="1" applyAlignment="1">
      <alignment vertical="center"/>
    </xf>
    <xf numFmtId="0" fontId="4" fillId="0" borderId="7" xfId="0" applyFont="1" applyBorder="1" applyAlignment="1">
      <alignment horizontal="center" vertical="center" wrapText="1"/>
    </xf>
    <xf numFmtId="0" fontId="11" fillId="0" borderId="7" xfId="0" applyFont="1" applyFill="1" applyBorder="1" applyAlignment="1">
      <alignment horizontal="center" vertical="center" wrapText="1"/>
    </xf>
    <xf numFmtId="166" fontId="11" fillId="0" borderId="7"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2" fillId="0" borderId="3" xfId="0" applyFont="1" applyBorder="1" applyAlignment="1">
      <alignment horizontal="left" vertical="center"/>
    </xf>
    <xf numFmtId="164" fontId="2" fillId="0" borderId="3" xfId="0" applyNumberFormat="1" applyFont="1" applyBorder="1" applyAlignment="1">
      <alignment horizontal="center" vertical="center"/>
    </xf>
    <xf numFmtId="165" fontId="2" fillId="0" borderId="3" xfId="0" applyNumberFormat="1"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vertical="center"/>
    </xf>
    <xf numFmtId="166" fontId="2" fillId="0" borderId="3" xfId="0" applyNumberFormat="1" applyFont="1" applyBorder="1" applyAlignment="1">
      <alignment horizontal="center" vertical="center"/>
    </xf>
    <xf numFmtId="0" fontId="5" fillId="0" borderId="3" xfId="0" applyFont="1" applyBorder="1" applyAlignment="1"/>
    <xf numFmtId="165" fontId="3" fillId="3" borderId="7" xfId="0" applyNumberFormat="1" applyFont="1" applyFill="1" applyBorder="1" applyAlignment="1">
      <alignment horizontal="center" vertical="center" wrapText="1"/>
    </xf>
    <xf numFmtId="0" fontId="2" fillId="0" borderId="7" xfId="0" applyFont="1" applyBorder="1" applyAlignment="1">
      <alignment vertical="center" wrapText="1"/>
    </xf>
    <xf numFmtId="0" fontId="4" fillId="0" borderId="7" xfId="0" applyFont="1" applyFill="1" applyBorder="1" applyAlignment="1">
      <alignment horizontal="center" vertical="center" wrapText="1"/>
    </xf>
    <xf numFmtId="167" fontId="2" fillId="0" borderId="7" xfId="0" applyNumberFormat="1" applyFont="1" applyFill="1" applyBorder="1" applyAlignment="1">
      <alignment horizontal="left" vertical="center" wrapText="1"/>
    </xf>
    <xf numFmtId="0" fontId="11" fillId="0" borderId="7" xfId="0" applyFont="1" applyBorder="1" applyAlignment="1"/>
    <xf numFmtId="0" fontId="11" fillId="0" borderId="7" xfId="0" applyFont="1" applyBorder="1" applyAlignment="1">
      <alignment horizontal="left" vertical="center" wrapText="1"/>
    </xf>
    <xf numFmtId="0" fontId="4" fillId="0" borderId="7" xfId="0" applyFont="1" applyFill="1" applyBorder="1" applyAlignment="1">
      <alignment horizontal="left" vertical="center" wrapText="1"/>
    </xf>
    <xf numFmtId="0" fontId="11" fillId="0" borderId="7" xfId="0" applyFont="1" applyFill="1" applyBorder="1" applyAlignment="1">
      <alignment vertical="center" wrapText="1"/>
    </xf>
    <xf numFmtId="43" fontId="11" fillId="0" borderId="7" xfId="1" applyNumberFormat="1" applyFont="1" applyFill="1" applyBorder="1" applyAlignment="1">
      <alignment vertical="center" wrapText="1"/>
    </xf>
    <xf numFmtId="43" fontId="5" fillId="0" borderId="0" xfId="1" applyNumberFormat="1" applyFont="1" applyAlignment="1"/>
    <xf numFmtId="0" fontId="10"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left" vertical="center" wrapText="1"/>
    </xf>
    <xf numFmtId="3" fontId="11" fillId="0" borderId="7" xfId="0" applyNumberFormat="1"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43" fontId="11" fillId="0" borderId="7" xfId="1" applyNumberFormat="1" applyFont="1" applyFill="1" applyBorder="1" applyAlignment="1" applyProtection="1">
      <alignment horizontal="right" vertical="center" wrapText="1"/>
    </xf>
    <xf numFmtId="0" fontId="11" fillId="0" borderId="7" xfId="0" applyFont="1" applyFill="1" applyBorder="1" applyAlignment="1"/>
    <xf numFmtId="43" fontId="11" fillId="0" borderId="7" xfId="1" applyNumberFormat="1" applyFont="1" applyFill="1" applyBorder="1" applyAlignment="1">
      <alignment horizontal="center" vertical="center"/>
    </xf>
    <xf numFmtId="43" fontId="11" fillId="0" borderId="7" xfId="1" applyNumberFormat="1" applyFont="1" applyFill="1" applyBorder="1" applyAlignment="1">
      <alignment horizontal="center" vertical="center" wrapText="1"/>
    </xf>
    <xf numFmtId="0" fontId="5" fillId="0" borderId="0" xfId="0" applyFont="1" applyFill="1" applyAlignment="1">
      <alignment horizontal="left" vertical="center"/>
    </xf>
    <xf numFmtId="43" fontId="11" fillId="0" borderId="7" xfId="1" applyNumberFormat="1" applyFont="1" applyFill="1" applyBorder="1" applyAlignment="1"/>
    <xf numFmtId="0" fontId="11" fillId="0" borderId="7" xfId="0" applyFont="1" applyBorder="1" applyAlignment="1" applyProtection="1">
      <alignment vertical="center" wrapText="1"/>
    </xf>
    <xf numFmtId="0" fontId="11" fillId="0" borderId="7" xfId="0" applyFont="1" applyBorder="1" applyAlignment="1" applyProtection="1">
      <alignment horizontal="left" vertical="center" wrapText="1"/>
    </xf>
    <xf numFmtId="0" fontId="11" fillId="0" borderId="7" xfId="0" applyFont="1" applyBorder="1" applyAlignment="1" applyProtection="1">
      <alignment horizontal="center" vertical="center" wrapText="1"/>
    </xf>
    <xf numFmtId="43" fontId="11" fillId="0" borderId="7" xfId="1" applyNumberFormat="1" applyFont="1" applyBorder="1" applyAlignment="1" applyProtection="1">
      <alignment vertical="center" wrapText="1"/>
    </xf>
    <xf numFmtId="0" fontId="11" fillId="0" borderId="7" xfId="0" applyFont="1" applyFill="1" applyBorder="1" applyAlignment="1" applyProtection="1">
      <alignment vertical="center" wrapText="1"/>
    </xf>
    <xf numFmtId="43" fontId="11" fillId="0" borderId="7" xfId="1" applyNumberFormat="1" applyFont="1" applyBorder="1" applyAlignment="1">
      <alignment vertical="center" wrapText="1"/>
    </xf>
    <xf numFmtId="0" fontId="11" fillId="0" borderId="7" xfId="0" applyFont="1" applyBorder="1" applyAlignment="1">
      <alignment vertical="center" wrapText="1"/>
    </xf>
    <xf numFmtId="165" fontId="11" fillId="0" borderId="7" xfId="0" applyNumberFormat="1" applyFont="1" applyFill="1" applyBorder="1" applyAlignment="1">
      <alignment horizontal="center" vertical="center" wrapText="1"/>
    </xf>
    <xf numFmtId="168" fontId="11" fillId="0" borderId="7" xfId="0" applyNumberFormat="1" applyFont="1" applyFill="1" applyBorder="1" applyAlignment="1">
      <alignment horizontal="center" vertical="center" wrapText="1"/>
    </xf>
    <xf numFmtId="43" fontId="11" fillId="0" borderId="7" xfId="1" applyNumberFormat="1" applyFont="1" applyFill="1" applyBorder="1" applyAlignment="1" applyProtection="1">
      <alignment vertical="center" wrapText="1"/>
    </xf>
    <xf numFmtId="0" fontId="11" fillId="0" borderId="7" xfId="0" applyFont="1" applyFill="1" applyBorder="1" applyAlignment="1">
      <alignment vertical="center"/>
    </xf>
    <xf numFmtId="43" fontId="11" fillId="0" borderId="7" xfId="1" applyNumberFormat="1" applyFont="1" applyBorder="1" applyAlignment="1"/>
    <xf numFmtId="43" fontId="11" fillId="0" borderId="7" xfId="1" applyNumberFormat="1" applyFont="1" applyBorder="1" applyAlignment="1">
      <alignment horizontal="center" vertical="center"/>
    </xf>
    <xf numFmtId="43" fontId="11" fillId="0" borderId="7" xfId="1" applyNumberFormat="1" applyFont="1" applyFill="1" applyBorder="1" applyAlignment="1">
      <alignment vertical="center"/>
    </xf>
    <xf numFmtId="0" fontId="3" fillId="5" borderId="7" xfId="0" applyFont="1" applyFill="1" applyBorder="1" applyAlignment="1">
      <alignment horizontal="center" vertical="center" wrapText="1"/>
    </xf>
    <xf numFmtId="165" fontId="3" fillId="5" borderId="7" xfId="0" applyNumberFormat="1" applyFont="1" applyFill="1" applyBorder="1" applyAlignment="1">
      <alignment horizontal="center" vertical="center" wrapText="1"/>
    </xf>
    <xf numFmtId="0" fontId="5" fillId="0" borderId="0" xfId="0" applyFont="1" applyAlignment="1"/>
    <xf numFmtId="43" fontId="11" fillId="6" borderId="7" xfId="1" applyNumberFormat="1" applyFont="1" applyFill="1" applyBorder="1" applyAlignment="1">
      <alignment vertical="center" wrapText="1"/>
    </xf>
    <xf numFmtId="43" fontId="11" fillId="0" borderId="7" xfId="1" applyNumberFormat="1" applyFont="1" applyBorder="1" applyAlignment="1">
      <alignment horizontal="center" vertical="center" wrapText="1"/>
    </xf>
    <xf numFmtId="0" fontId="3" fillId="0" borderId="3" xfId="0" applyFont="1" applyBorder="1" applyAlignment="1">
      <alignment vertical="center" wrapText="1"/>
    </xf>
    <xf numFmtId="0" fontId="5" fillId="0" borderId="0" xfId="0" applyFont="1" applyAlignment="1">
      <alignment vertical="center" wrapText="1"/>
    </xf>
    <xf numFmtId="0" fontId="11" fillId="0" borderId="3" xfId="0" applyFont="1" applyBorder="1"/>
    <xf numFmtId="0" fontId="5" fillId="7" borderId="9" xfId="0" applyFont="1" applyFill="1" applyBorder="1" applyAlignment="1"/>
    <xf numFmtId="43" fontId="5" fillId="7" borderId="9" xfId="1" applyNumberFormat="1" applyFont="1" applyFill="1" applyBorder="1" applyAlignment="1"/>
    <xf numFmtId="0" fontId="5" fillId="7" borderId="10" xfId="0" applyFont="1" applyFill="1" applyBorder="1" applyAlignment="1"/>
    <xf numFmtId="0" fontId="5" fillId="7" borderId="11" xfId="0" applyFont="1" applyFill="1" applyBorder="1" applyAlignment="1"/>
    <xf numFmtId="0" fontId="5" fillId="7" borderId="3" xfId="0" applyFont="1" applyFill="1" applyBorder="1" applyAlignment="1"/>
    <xf numFmtId="43" fontId="5" fillId="7" borderId="3" xfId="1" applyNumberFormat="1" applyFont="1" applyFill="1" applyBorder="1" applyAlignment="1"/>
    <xf numFmtId="0" fontId="5" fillId="7" borderId="12" xfId="0" applyFont="1" applyFill="1" applyBorder="1" applyAlignment="1"/>
    <xf numFmtId="0" fontId="15" fillId="7" borderId="3" xfId="8" applyFill="1" applyBorder="1" applyAlignment="1"/>
    <xf numFmtId="0" fontId="5" fillId="7" borderId="11" xfId="0" applyFont="1" applyFill="1" applyBorder="1" applyAlignment="1">
      <alignment horizontal="right"/>
    </xf>
    <xf numFmtId="0" fontId="6" fillId="7" borderId="8" xfId="0" applyFont="1" applyFill="1" applyBorder="1" applyAlignment="1"/>
    <xf numFmtId="0" fontId="16" fillId="7" borderId="3" xfId="8" applyFont="1" applyFill="1" applyBorder="1" applyAlignment="1"/>
    <xf numFmtId="0" fontId="2" fillId="0" borderId="14" xfId="0" applyFont="1" applyBorder="1" applyAlignment="1">
      <alignment horizontal="center" vertical="center"/>
    </xf>
    <xf numFmtId="0" fontId="2" fillId="0" borderId="15" xfId="0" applyFont="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164" fontId="2" fillId="0" borderId="3" xfId="0" applyNumberFormat="1" applyFont="1" applyBorder="1" applyAlignment="1">
      <alignment vertical="center" wrapText="1"/>
    </xf>
    <xf numFmtId="0" fontId="2" fillId="0" borderId="14" xfId="0" applyFont="1" applyBorder="1" applyAlignment="1">
      <alignment horizontal="left" vertical="center"/>
    </xf>
    <xf numFmtId="0" fontId="3" fillId="5" borderId="17"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17" xfId="0" applyFont="1" applyBorder="1" applyAlignment="1" applyProtection="1">
      <alignment horizontal="center" vertical="center" wrapText="1"/>
    </xf>
    <xf numFmtId="0" fontId="11" fillId="0" borderId="17" xfId="0" applyFont="1" applyFill="1" applyBorder="1" applyAlignment="1" applyProtection="1">
      <alignment horizontal="center" vertical="center" wrapText="1"/>
    </xf>
    <xf numFmtId="0" fontId="11" fillId="0" borderId="17" xfId="0" applyFont="1" applyFill="1" applyBorder="1" applyAlignment="1">
      <alignment horizontal="center" vertical="center"/>
    </xf>
    <xf numFmtId="1" fontId="11" fillId="0" borderId="17" xfId="0" applyNumberFormat="1" applyFont="1" applyFill="1" applyBorder="1" applyAlignment="1">
      <alignment horizontal="center" vertical="center" wrapText="1"/>
    </xf>
    <xf numFmtId="0" fontId="5" fillId="0" borderId="14" xfId="0" applyFont="1" applyBorder="1" applyAlignment="1"/>
    <xf numFmtId="43" fontId="5" fillId="0" borderId="3" xfId="1" applyNumberFormat="1" applyFont="1" applyBorder="1" applyAlignment="1"/>
    <xf numFmtId="0" fontId="5" fillId="0" borderId="18" xfId="0" applyFont="1" applyBorder="1" applyAlignment="1"/>
    <xf numFmtId="0" fontId="5" fillId="0" borderId="19" xfId="0" applyFont="1" applyBorder="1" applyAlignment="1"/>
    <xf numFmtId="0" fontId="5" fillId="7" borderId="20" xfId="0" applyFont="1" applyFill="1" applyBorder="1" applyAlignment="1">
      <alignment horizontal="right"/>
    </xf>
    <xf numFmtId="0" fontId="15" fillId="7" borderId="19" xfId="8" applyFill="1" applyBorder="1" applyAlignment="1"/>
    <xf numFmtId="0" fontId="5" fillId="7" borderId="19" xfId="0" applyFont="1" applyFill="1" applyBorder="1" applyAlignment="1"/>
    <xf numFmtId="43" fontId="5" fillId="7" borderId="19" xfId="1" applyNumberFormat="1" applyFont="1" applyFill="1" applyBorder="1" applyAlignment="1"/>
    <xf numFmtId="0" fontId="5" fillId="7" borderId="21" xfId="0" applyFont="1" applyFill="1" applyBorder="1" applyAlignment="1"/>
    <xf numFmtId="0" fontId="5" fillId="0" borderId="22" xfId="0" applyFont="1" applyBorder="1" applyAlignment="1">
      <alignment vertical="center" wrapText="1"/>
    </xf>
    <xf numFmtId="0" fontId="17" fillId="0" borderId="7" xfId="0" applyFont="1" applyBorder="1" applyAlignment="1">
      <alignment vertical="center" wrapText="1"/>
    </xf>
    <xf numFmtId="0" fontId="11" fillId="0" borderId="7" xfId="6" applyFont="1" applyFill="1" applyBorder="1" applyAlignment="1">
      <alignment vertical="center" wrapText="1"/>
    </xf>
    <xf numFmtId="0" fontId="11" fillId="0" borderId="7" xfId="6" applyFont="1" applyFill="1" applyBorder="1" applyAlignment="1">
      <alignment horizontal="center" vertical="center" wrapText="1"/>
    </xf>
    <xf numFmtId="166" fontId="2" fillId="0" borderId="7" xfId="0" applyNumberFormat="1" applyFont="1" applyFill="1" applyBorder="1" applyAlignment="1">
      <alignment horizontal="center" vertical="center" wrapText="1"/>
    </xf>
    <xf numFmtId="0" fontId="5" fillId="0" borderId="3" xfId="0" applyFont="1" applyBorder="1" applyAlignment="1">
      <alignment vertical="center" wrapText="1"/>
    </xf>
    <xf numFmtId="164" fontId="2" fillId="0" borderId="7" xfId="0" applyNumberFormat="1" applyFont="1" applyBorder="1" applyAlignment="1">
      <alignment horizontal="center" vertical="center" wrapText="1"/>
    </xf>
    <xf numFmtId="169" fontId="2" fillId="0" borderId="7" xfId="0" applyNumberFormat="1" applyFont="1" applyBorder="1" applyAlignment="1">
      <alignment vertical="center" wrapText="1"/>
    </xf>
    <xf numFmtId="43" fontId="11" fillId="0" borderId="7" xfId="5" applyNumberFormat="1" applyFont="1" applyFill="1" applyBorder="1" applyAlignment="1">
      <alignment vertical="center" wrapText="1"/>
    </xf>
    <xf numFmtId="0" fontId="4" fillId="0" borderId="7" xfId="0" applyFont="1" applyFill="1" applyBorder="1" applyAlignment="1" applyProtection="1">
      <alignment vertical="center" wrapText="1"/>
    </xf>
    <xf numFmtId="170" fontId="4" fillId="0" borderId="7" xfId="0" applyNumberFormat="1" applyFont="1" applyFill="1" applyBorder="1" applyAlignment="1">
      <alignment horizontal="center" vertical="center" wrapText="1"/>
    </xf>
    <xf numFmtId="0" fontId="8" fillId="0" borderId="7" xfId="0" applyFont="1" applyFill="1" applyBorder="1" applyAlignment="1">
      <alignment horizontal="left" vertical="center" wrapText="1"/>
    </xf>
    <xf numFmtId="0" fontId="4" fillId="0" borderId="7" xfId="0" applyFont="1" applyFill="1" applyBorder="1" applyAlignment="1">
      <alignment vertical="center" wrapText="1"/>
    </xf>
    <xf numFmtId="0" fontId="2" fillId="0" borderId="17" xfId="0" applyFont="1" applyFill="1" applyBorder="1" applyAlignment="1">
      <alignment horizontal="center" vertical="center" wrapText="1"/>
    </xf>
    <xf numFmtId="165" fontId="2" fillId="0" borderId="7" xfId="0" applyNumberFormat="1" applyFont="1" applyFill="1" applyBorder="1" applyAlignment="1">
      <alignment horizontal="center" vertical="center" wrapText="1"/>
    </xf>
    <xf numFmtId="0" fontId="11" fillId="9" borderId="7" xfId="0" applyFont="1" applyFill="1" applyBorder="1" applyAlignment="1">
      <alignment horizontal="center" vertical="center" wrapText="1"/>
    </xf>
    <xf numFmtId="0" fontId="18" fillId="9" borderId="7" xfId="0" applyFont="1" applyFill="1" applyBorder="1" applyAlignment="1" applyProtection="1">
      <alignment horizontal="left" vertical="center" wrapText="1"/>
    </xf>
    <xf numFmtId="0" fontId="18" fillId="9" borderId="7" xfId="0" applyFont="1" applyFill="1" applyBorder="1" applyAlignment="1" applyProtection="1">
      <alignment horizontal="center" vertical="center" wrapText="1"/>
    </xf>
    <xf numFmtId="170" fontId="18" fillId="9" borderId="7" xfId="0" applyNumberFormat="1" applyFont="1" applyFill="1" applyBorder="1" applyAlignment="1" applyProtection="1">
      <alignment horizontal="center" vertical="center" wrapText="1"/>
    </xf>
    <xf numFmtId="165" fontId="2" fillId="9" borderId="7" xfId="0" applyNumberFormat="1" applyFont="1" applyFill="1" applyBorder="1" applyAlignment="1">
      <alignment horizontal="center" vertical="center" wrapText="1"/>
    </xf>
    <xf numFmtId="166" fontId="11" fillId="9" borderId="7" xfId="0" applyNumberFormat="1"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11" fillId="6" borderId="7" xfId="0" applyFont="1" applyFill="1" applyBorder="1" applyAlignment="1">
      <alignment horizontal="center" vertical="center" wrapText="1"/>
    </xf>
    <xf numFmtId="165" fontId="2" fillId="6" borderId="7" xfId="0" applyNumberFormat="1" applyFont="1" applyFill="1" applyBorder="1" applyAlignment="1">
      <alignment horizontal="center" vertical="center" wrapText="1"/>
    </xf>
    <xf numFmtId="166" fontId="11" fillId="6" borderId="7" xfId="0" applyNumberFormat="1" applyFont="1" applyFill="1" applyBorder="1" applyAlignment="1">
      <alignment horizontal="center" vertical="center" wrapText="1"/>
    </xf>
    <xf numFmtId="0" fontId="2" fillId="6" borderId="7" xfId="0" applyFont="1" applyFill="1" applyBorder="1" applyAlignment="1">
      <alignment horizontal="center" vertical="center" wrapText="1"/>
    </xf>
    <xf numFmtId="0" fontId="5" fillId="6" borderId="0" xfId="0" applyFont="1" applyFill="1" applyAlignment="1"/>
    <xf numFmtId="0" fontId="4" fillId="0" borderId="7" xfId="0" applyFont="1" applyBorder="1" applyAlignment="1" applyProtection="1">
      <alignment horizontal="left" vertical="center" wrapText="1"/>
    </xf>
    <xf numFmtId="4" fontId="4" fillId="0" borderId="7" xfId="0" applyNumberFormat="1" applyFont="1" applyBorder="1" applyAlignment="1">
      <alignment horizontal="right" vertical="center" wrapText="1"/>
    </xf>
    <xf numFmtId="0" fontId="11" fillId="6" borderId="7" xfId="0" applyFont="1" applyFill="1" applyBorder="1" applyAlignment="1">
      <alignment vertical="center" wrapText="1"/>
    </xf>
    <xf numFmtId="43" fontId="11" fillId="6" borderId="7" xfId="5" applyNumberFormat="1" applyFont="1" applyFill="1" applyBorder="1" applyAlignment="1">
      <alignment vertical="center"/>
    </xf>
    <xf numFmtId="0" fontId="11" fillId="6" borderId="7" xfId="0" applyFont="1" applyFill="1" applyBorder="1" applyAlignment="1" applyProtection="1">
      <alignment horizontal="center" vertical="center" wrapText="1"/>
    </xf>
    <xf numFmtId="0" fontId="19" fillId="0" borderId="7" xfId="0" applyFont="1" applyBorder="1" applyAlignment="1">
      <alignment vertical="center" wrapText="1"/>
    </xf>
    <xf numFmtId="0" fontId="19" fillId="0" borderId="7" xfId="0" applyFont="1" applyFill="1" applyBorder="1" applyAlignment="1">
      <alignment horizontal="center" vertical="center" wrapText="1"/>
    </xf>
    <xf numFmtId="43" fontId="11" fillId="6" borderId="7" xfId="5" applyNumberFormat="1" applyFont="1" applyFill="1" applyBorder="1" applyAlignment="1">
      <alignment vertical="center" wrapText="1"/>
    </xf>
    <xf numFmtId="43" fontId="11" fillId="6" borderId="7" xfId="5" applyNumberFormat="1" applyFont="1" applyFill="1" applyBorder="1" applyAlignment="1">
      <alignment horizontal="center" vertical="center" wrapText="1"/>
    </xf>
    <xf numFmtId="43" fontId="11" fillId="6" borderId="7" xfId="5" applyNumberFormat="1" applyFont="1" applyFill="1" applyBorder="1" applyAlignment="1" applyProtection="1">
      <alignment vertical="center" wrapText="1"/>
    </xf>
    <xf numFmtId="0" fontId="19" fillId="0" borderId="7" xfId="0" applyFont="1" applyFill="1" applyBorder="1" applyAlignment="1" applyProtection="1">
      <alignment horizontal="left" vertical="center" wrapText="1"/>
    </xf>
    <xf numFmtId="0" fontId="21" fillId="0" borderId="7" xfId="0" applyFont="1" applyFill="1" applyBorder="1" applyAlignment="1">
      <alignment horizontal="center" vertical="center" wrapText="1"/>
    </xf>
    <xf numFmtId="0" fontId="19" fillId="0" borderId="7" xfId="0" applyFont="1" applyFill="1" applyBorder="1" applyAlignment="1">
      <alignment horizontal="left" vertical="center" wrapText="1"/>
    </xf>
    <xf numFmtId="43" fontId="19" fillId="0" borderId="7" xfId="5" applyNumberFormat="1" applyFont="1" applyFill="1" applyBorder="1" applyAlignment="1">
      <alignment vertical="center" wrapText="1"/>
    </xf>
    <xf numFmtId="164" fontId="2" fillId="0" borderId="7" xfId="0" applyNumberFormat="1" applyFont="1" applyFill="1" applyBorder="1" applyAlignment="1">
      <alignment horizontal="center" vertical="center" wrapText="1"/>
    </xf>
    <xf numFmtId="3" fontId="2" fillId="0" borderId="7" xfId="0" applyNumberFormat="1" applyFont="1" applyBorder="1" applyAlignment="1">
      <alignment horizontal="center" vertical="center" wrapText="1"/>
    </xf>
    <xf numFmtId="164" fontId="2" fillId="0" borderId="7" xfId="0" applyNumberFormat="1" applyFont="1" applyBorder="1" applyAlignment="1">
      <alignment vertical="center" wrapText="1"/>
    </xf>
    <xf numFmtId="0" fontId="1" fillId="8" borderId="13" xfId="0" applyFont="1" applyFill="1" applyBorder="1" applyAlignment="1">
      <alignment vertical="center"/>
    </xf>
    <xf numFmtId="0" fontId="1" fillId="8" borderId="3" xfId="0" applyFont="1" applyFill="1" applyBorder="1" applyAlignment="1">
      <alignment vertical="center"/>
    </xf>
    <xf numFmtId="0" fontId="1" fillId="2" borderId="23" xfId="0" applyFont="1" applyFill="1" applyBorder="1" applyAlignment="1">
      <alignment vertical="center"/>
    </xf>
    <xf numFmtId="0" fontId="19" fillId="0" borderId="7" xfId="0" applyFont="1" applyFill="1" applyBorder="1" applyAlignment="1">
      <alignment vertical="center" wrapText="1"/>
    </xf>
    <xf numFmtId="0" fontId="19" fillId="0" borderId="7" xfId="0" applyFont="1" applyFill="1" applyBorder="1" applyAlignment="1">
      <alignment horizontal="center" vertical="center"/>
    </xf>
    <xf numFmtId="43" fontId="19" fillId="0" borderId="7" xfId="1" applyNumberFormat="1" applyFont="1" applyFill="1" applyBorder="1" applyAlignment="1">
      <alignment horizontal="center" vertical="center"/>
    </xf>
    <xf numFmtId="0" fontId="22" fillId="0" borderId="7" xfId="0" applyFont="1" applyBorder="1" applyAlignment="1">
      <alignment vertical="center" wrapText="1"/>
    </xf>
    <xf numFmtId="0" fontId="22" fillId="0" borderId="7" xfId="0" applyFont="1" applyBorder="1" applyAlignment="1">
      <alignment horizontal="left" vertical="center" wrapText="1"/>
    </xf>
    <xf numFmtId="0" fontId="22" fillId="0" borderId="7" xfId="0" applyFont="1" applyBorder="1" applyAlignment="1">
      <alignment horizontal="center" vertical="center" wrapText="1"/>
    </xf>
    <xf numFmtId="164" fontId="22" fillId="0" borderId="7" xfId="0" applyNumberFormat="1" applyFont="1" applyBorder="1" applyAlignment="1">
      <alignment horizontal="center" vertical="center" wrapText="1"/>
    </xf>
    <xf numFmtId="0" fontId="21" fillId="0" borderId="7" xfId="0" applyFont="1" applyFill="1" applyBorder="1" applyAlignment="1">
      <alignment horizontal="left" vertical="center" wrapText="1"/>
    </xf>
    <xf numFmtId="43" fontId="19" fillId="0" borderId="7" xfId="1" applyNumberFormat="1" applyFont="1" applyFill="1" applyBorder="1" applyAlignment="1">
      <alignment vertical="center" wrapText="1"/>
    </xf>
    <xf numFmtId="43" fontId="19" fillId="0" borderId="7" xfId="1" applyNumberFormat="1" applyFont="1" applyFill="1" applyBorder="1" applyAlignment="1">
      <alignment horizontal="center" vertical="center" wrapText="1"/>
    </xf>
    <xf numFmtId="0" fontId="19" fillId="0" borderId="7" xfId="0" applyFont="1" applyBorder="1" applyAlignment="1">
      <alignment horizontal="center" vertical="center"/>
    </xf>
    <xf numFmtId="43" fontId="19" fillId="0" borderId="7" xfId="1" applyNumberFormat="1" applyFont="1" applyBorder="1" applyAlignment="1">
      <alignment horizontal="center" vertical="center"/>
    </xf>
    <xf numFmtId="0" fontId="18" fillId="0" borderId="7" xfId="0" applyFont="1" applyFill="1" applyBorder="1" applyAlignment="1" applyProtection="1">
      <alignment horizontal="center" vertical="center" wrapText="1"/>
    </xf>
    <xf numFmtId="170" fontId="18" fillId="0" borderId="7" xfId="0" applyNumberFormat="1" applyFont="1" applyFill="1" applyBorder="1" applyAlignment="1" applyProtection="1">
      <alignment horizontal="center" vertical="center" wrapText="1"/>
    </xf>
    <xf numFmtId="0" fontId="1" fillId="8" borderId="23" xfId="0" applyFont="1" applyFill="1" applyBorder="1" applyAlignment="1">
      <alignment horizontal="center" vertical="center"/>
    </xf>
    <xf numFmtId="0" fontId="1" fillId="8" borderId="24" xfId="0" applyFont="1" applyFill="1" applyBorder="1" applyAlignment="1">
      <alignment horizontal="center" vertical="center"/>
    </xf>
    <xf numFmtId="0" fontId="1" fillId="8" borderId="25" xfId="0" applyFont="1" applyFill="1" applyBorder="1" applyAlignment="1">
      <alignment horizontal="center" vertical="center"/>
    </xf>
    <xf numFmtId="0" fontId="3" fillId="0" borderId="16" xfId="0" applyFont="1" applyBorder="1" applyAlignment="1">
      <alignment horizontal="center" vertical="center" wrapText="1"/>
    </xf>
    <xf numFmtId="0" fontId="11" fillId="0" borderId="2" xfId="0" applyFont="1" applyBorder="1"/>
    <xf numFmtId="0" fontId="2" fillId="0" borderId="1" xfId="0" applyFont="1" applyBorder="1" applyAlignment="1">
      <alignment horizontal="center" vertical="center" wrapText="1"/>
    </xf>
    <xf numFmtId="166" fontId="2" fillId="0" borderId="1" xfId="0" applyNumberFormat="1" applyFont="1" applyBorder="1" applyAlignment="1">
      <alignment horizontal="center" vertical="center" wrapText="1"/>
    </xf>
  </cellXfs>
  <cellStyles count="9">
    <cellStyle name="Hiperlink" xfId="8" builtinId="8"/>
    <cellStyle name="Normal" xfId="0" builtinId="0"/>
    <cellStyle name="Normal 2" xfId="2"/>
    <cellStyle name="Normal 2 2" xfId="6"/>
    <cellStyle name="Normal 3" xfId="3"/>
    <cellStyle name="Normal 3 2" xfId="7"/>
    <cellStyle name="Normal 4" xfId="4"/>
    <cellStyle name="Vírgula" xfId="1" builtinId="3"/>
    <cellStyle name="Vírgula 2" xfId="5"/>
  </cellStyles>
  <dxfs count="342">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ont>
        <b/>
        <color rgb="FFFF0000"/>
      </font>
      <fill>
        <patternFill>
          <bgColor rgb="FFFFFFFF"/>
        </patternFill>
      </fill>
    </dxf>
    <dxf>
      <fill>
        <patternFill>
          <bgColor rgb="FFA8D08D"/>
        </patternFill>
      </fill>
    </dxf>
    <dxf>
      <fill>
        <patternFill>
          <bgColor rgb="FFFFC000"/>
        </patternFill>
      </fill>
    </dxf>
    <dxf>
      <fill>
        <patternFill>
          <bgColor rgb="FF9999FF"/>
        </patternFill>
      </fill>
    </dxf>
    <dxf>
      <fill>
        <patternFill>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ont>
        <b/>
        <color rgb="FFFF0000"/>
      </font>
      <fill>
        <patternFill patternType="none"/>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C000"/>
        </patternFill>
      </fill>
    </dxf>
    <dxf>
      <fill>
        <patternFill>
          <bgColor rgb="FFA9D18E"/>
        </patternFill>
      </fill>
    </dxf>
    <dxf>
      <fill>
        <patternFill>
          <bgColor rgb="FFFF5050"/>
        </patternFill>
      </fill>
    </dxf>
    <dxf>
      <fill>
        <patternFill>
          <bgColor rgb="FFFFFFFF"/>
        </patternFill>
      </fill>
    </dxf>
    <dxf>
      <fill>
        <patternFill>
          <bgColor rgb="FFA9D18E"/>
        </patternFill>
      </fill>
    </dxf>
    <dxf>
      <fill>
        <patternFill>
          <bgColor rgb="FFA8D08D"/>
        </patternFill>
      </fill>
    </dxf>
    <dxf>
      <fill>
        <patternFill>
          <bgColor rgb="FFFFC000"/>
        </patternFill>
      </fill>
    </dxf>
    <dxf>
      <fill>
        <patternFill>
          <bgColor rgb="FFFFFFFF"/>
        </patternFill>
      </fill>
    </dxf>
    <dxf>
      <fill>
        <patternFill>
          <bgColor rgb="FFFF5050"/>
        </patternFill>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FFFF"/>
        </patternFill>
      </fill>
    </dxf>
    <dxf>
      <fill>
        <patternFill>
          <bgColor rgb="FFFF5050"/>
        </patternFill>
      </fill>
    </dxf>
    <dxf>
      <fill>
        <patternFill>
          <bgColor rgb="FFA8D08D"/>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ont>
        <b/>
        <color rgb="FFFF0000"/>
      </font>
      <fill>
        <patternFill>
          <bgColor rgb="FFFFFFFF"/>
        </patternFill>
      </fill>
    </dxf>
    <dxf>
      <font>
        <b/>
        <color rgb="FFFF0000"/>
      </font>
      <fill>
        <patternFill>
          <bgColor rgb="FFFFFFFF"/>
        </patternFill>
      </fill>
    </dxf>
    <dxf>
      <font>
        <b/>
        <color rgb="FFFF0000"/>
      </font>
      <fill>
        <patternFill>
          <bgColor rgb="FFFFFFFF"/>
        </patternFill>
      </fill>
    </dxf>
    <dxf>
      <fill>
        <patternFill>
          <bgColor rgb="FFFF505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ill>
        <patternFill>
          <bgColor rgb="FFA8D08D"/>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bgColor rgb="FFFF5050"/>
        </patternFill>
      </fill>
    </dxf>
    <dxf>
      <fill>
        <patternFill>
          <bgColor rgb="FFA9D18E"/>
        </patternFill>
      </fill>
    </dxf>
    <dxf>
      <fill>
        <patternFill>
          <bgColor rgb="FFFFC000"/>
        </patternFill>
      </fill>
    </dxf>
    <dxf>
      <fill>
        <patternFill>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9D18E"/>
          <bgColor rgb="FFA9D18E"/>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s>
  <tableStyles count="0" defaultTableStyle="TableStyleMedium2" defaultPivotStyle="PivotStyleLight16"/>
  <colors>
    <mruColors>
      <color rgb="FFCC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trt3.jus.br/intranet/tec-informacao/planejamento-de-tic/plano-de-contratacao-de-solucoes-de-tic-pcstic" TargetMode="External"/><Relationship Id="rId2" Type="http://schemas.openxmlformats.org/officeDocument/2006/relationships/hyperlink" Target="https://portal.trt3.jus.br/escola/artigos/plano-anual-de-capacitacao" TargetMode="External"/><Relationship Id="rId1" Type="http://schemas.openxmlformats.org/officeDocument/2006/relationships/hyperlink" Target="https://portal.trt3.jus.br/intranet/tec-informacao/planejamento-de-tic/plano-de-contratacao-de-solucoes-de-tic-pcstic" TargetMode="External"/><Relationship Id="rId5" Type="http://schemas.openxmlformats.org/officeDocument/2006/relationships/printerSettings" Target="../printerSettings/printerSettings1.bin"/><Relationship Id="rId4" Type="http://schemas.openxmlformats.org/officeDocument/2006/relationships/hyperlink" Target="https://portal.trt3.jus.br/escola/artigos/plano-anual-de-capacitaca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M355"/>
  <sheetViews>
    <sheetView showGridLines="0" tabSelected="1" view="pageBreakPreview" zoomScale="70" zoomScaleNormal="100" zoomScaleSheetLayoutView="70" workbookViewId="0">
      <pane xSplit="4" ySplit="8" topLeftCell="E10" activePane="bottomRight" state="frozen"/>
      <selection pane="topRight" activeCell="E1" sqref="E1"/>
      <selection pane="bottomLeft" activeCell="A9" sqref="A9"/>
      <selection pane="bottomRight" activeCell="Q260" sqref="A1:Q260"/>
    </sheetView>
  </sheetViews>
  <sheetFormatPr defaultColWidth="12.59765625" defaultRowHeight="15" customHeight="1" x14ac:dyDescent="0.3"/>
  <cols>
    <col min="1" max="1" width="10.19921875" style="30" hidden="1" customWidth="1"/>
    <col min="2" max="2" width="8.3984375" style="85" customWidth="1"/>
    <col min="3" max="3" width="14.69921875" style="30" customWidth="1"/>
    <col min="4" max="4" width="29.8984375" style="30" customWidth="1"/>
    <col min="5" max="5" width="28.8984375" style="30" customWidth="1"/>
    <col min="6" max="6" width="14" style="30" customWidth="1"/>
    <col min="7" max="7" width="14.59765625" style="30" customWidth="1"/>
    <col min="8" max="8" width="16.19921875" style="30" customWidth="1"/>
    <col min="9" max="9" width="17.69921875" style="30" hidden="1" customWidth="1"/>
    <col min="10" max="10" width="11.59765625" style="30" customWidth="1"/>
    <col min="11" max="11" width="12.69921875" style="30" customWidth="1"/>
    <col min="12" max="12" width="14.3984375" style="30" customWidth="1"/>
    <col min="13" max="14" width="15.3984375" style="30" customWidth="1"/>
    <col min="15" max="15" width="15.09765625" style="85" customWidth="1"/>
    <col min="16" max="16" width="15.59765625" style="30" customWidth="1"/>
    <col min="17" max="17" width="14.09765625" style="89" customWidth="1"/>
    <col min="18" max="16384" width="12.59765625" style="30"/>
  </cols>
  <sheetData>
    <row r="1" spans="1:26" ht="21.75" customHeight="1" thickBot="1" x14ac:dyDescent="0.35">
      <c r="A1" s="171"/>
      <c r="B1" s="187" t="s">
        <v>684</v>
      </c>
      <c r="C1" s="187"/>
      <c r="D1" s="187"/>
      <c r="E1" s="187"/>
      <c r="F1" s="187"/>
      <c r="G1" s="187"/>
      <c r="H1" s="187"/>
      <c r="I1" s="187"/>
      <c r="J1" s="187"/>
      <c r="K1" s="187"/>
      <c r="L1" s="187"/>
      <c r="M1" s="187"/>
      <c r="N1" s="187"/>
      <c r="O1" s="187"/>
      <c r="P1" s="187"/>
      <c r="Q1" s="187"/>
      <c r="R1" s="169"/>
      <c r="S1" s="169"/>
      <c r="T1" s="169"/>
      <c r="U1" s="169"/>
      <c r="V1" s="169"/>
      <c r="W1" s="169"/>
      <c r="X1" s="169"/>
      <c r="Y1" s="169"/>
    </row>
    <row r="2" spans="1:26" ht="7.2" customHeight="1" thickBot="1" x14ac:dyDescent="0.35">
      <c r="A2" s="102"/>
      <c r="B2" s="39"/>
      <c r="C2" s="40"/>
      <c r="D2" s="41"/>
      <c r="E2" s="41"/>
      <c r="F2" s="39"/>
      <c r="G2" s="39"/>
      <c r="H2" s="42"/>
      <c r="I2" s="43"/>
      <c r="J2" s="39"/>
      <c r="K2" s="46"/>
      <c r="L2" s="46"/>
      <c r="M2" s="39"/>
      <c r="N2" s="39"/>
      <c r="O2" s="39"/>
      <c r="P2" s="44"/>
      <c r="Q2" s="103"/>
    </row>
    <row r="3" spans="1:26" ht="21.75" customHeight="1" thickBot="1" x14ac:dyDescent="0.35">
      <c r="A3" s="186" t="s">
        <v>0</v>
      </c>
      <c r="B3" s="187"/>
      <c r="C3" s="187"/>
      <c r="D3" s="187"/>
      <c r="E3" s="187"/>
      <c r="F3" s="187"/>
      <c r="G3" s="187"/>
      <c r="H3" s="187"/>
      <c r="I3" s="187"/>
      <c r="J3" s="187"/>
      <c r="K3" s="187"/>
      <c r="L3" s="187"/>
      <c r="M3" s="187"/>
      <c r="N3" s="187"/>
      <c r="O3" s="187"/>
      <c r="P3" s="187"/>
      <c r="Q3" s="188"/>
      <c r="R3" s="170"/>
      <c r="S3" s="170"/>
      <c r="T3" s="170"/>
      <c r="U3" s="170"/>
      <c r="V3" s="170"/>
      <c r="W3" s="170"/>
      <c r="X3" s="170"/>
      <c r="Y3" s="170"/>
      <c r="Z3" s="170"/>
    </row>
    <row r="4" spans="1:26" ht="4.5" customHeight="1" x14ac:dyDescent="0.3">
      <c r="A4" s="102"/>
      <c r="B4" s="39"/>
      <c r="C4" s="40"/>
      <c r="D4" s="41"/>
      <c r="E4" s="41"/>
      <c r="F4" s="39"/>
      <c r="G4" s="39"/>
      <c r="H4" s="42"/>
      <c r="I4" s="43"/>
      <c r="J4" s="39"/>
      <c r="K4" s="46"/>
      <c r="L4" s="46"/>
      <c r="M4" s="88"/>
      <c r="N4" s="88"/>
      <c r="O4" s="88"/>
      <c r="P4" s="44"/>
      <c r="Q4" s="103"/>
    </row>
    <row r="5" spans="1:26" ht="45.75" hidden="1" customHeight="1" x14ac:dyDescent="0.3">
      <c r="A5" s="189" t="s">
        <v>1</v>
      </c>
      <c r="B5" s="190"/>
      <c r="C5" s="104"/>
      <c r="D5" s="104"/>
      <c r="E5" s="105"/>
      <c r="F5" s="44"/>
      <c r="G5" s="44"/>
      <c r="H5" s="106"/>
      <c r="I5" s="104"/>
      <c r="J5" s="104"/>
      <c r="K5" s="191" t="s">
        <v>2</v>
      </c>
      <c r="L5" s="190"/>
      <c r="M5" s="192" t="s">
        <v>3</v>
      </c>
      <c r="N5" s="190"/>
      <c r="O5" s="90"/>
      <c r="P5" s="44"/>
      <c r="Q5" s="103"/>
    </row>
    <row r="6" spans="1:26" ht="7.2" customHeight="1" x14ac:dyDescent="0.3">
      <c r="A6" s="107"/>
      <c r="B6" s="41"/>
      <c r="C6" s="40"/>
      <c r="D6" s="41"/>
      <c r="E6" s="41"/>
      <c r="F6" s="39"/>
      <c r="G6" s="39"/>
      <c r="H6" s="42"/>
      <c r="I6" s="43"/>
      <c r="J6" s="39"/>
      <c r="K6" s="39"/>
      <c r="L6" s="46"/>
      <c r="M6" s="44"/>
      <c r="N6" s="44"/>
      <c r="O6" s="44"/>
      <c r="P6" s="44"/>
      <c r="Q6" s="103"/>
    </row>
    <row r="7" spans="1:26" ht="9.6" customHeight="1" x14ac:dyDescent="0.3">
      <c r="A7" s="102"/>
      <c r="B7" s="39"/>
      <c r="C7" s="40"/>
      <c r="D7" s="41"/>
      <c r="E7" s="41"/>
      <c r="F7" s="39"/>
      <c r="G7" s="39"/>
      <c r="H7" s="42"/>
      <c r="I7" s="43"/>
      <c r="J7" s="39"/>
      <c r="K7" s="46"/>
      <c r="L7" s="46"/>
      <c r="M7" s="45"/>
      <c r="N7" s="45"/>
      <c r="O7" s="45"/>
      <c r="P7" s="44"/>
      <c r="Q7" s="103"/>
    </row>
    <row r="8" spans="1:26" ht="120" customHeight="1" x14ac:dyDescent="0.3">
      <c r="A8" s="108" t="s">
        <v>651</v>
      </c>
      <c r="B8" s="83" t="s">
        <v>4</v>
      </c>
      <c r="C8" s="83" t="s">
        <v>652</v>
      </c>
      <c r="D8" s="83" t="s">
        <v>653</v>
      </c>
      <c r="E8" s="83" t="s">
        <v>654</v>
      </c>
      <c r="F8" s="83" t="s">
        <v>655</v>
      </c>
      <c r="G8" s="84" t="s">
        <v>656</v>
      </c>
      <c r="H8" s="84" t="s">
        <v>657</v>
      </c>
      <c r="I8" s="48" t="s">
        <v>5</v>
      </c>
      <c r="J8" s="83" t="s">
        <v>658</v>
      </c>
      <c r="K8" s="83" t="s">
        <v>659</v>
      </c>
      <c r="L8" s="83" t="s">
        <v>660</v>
      </c>
      <c r="M8" s="83" t="s">
        <v>6</v>
      </c>
      <c r="N8" s="83" t="s">
        <v>7</v>
      </c>
      <c r="O8" s="83" t="s">
        <v>675</v>
      </c>
      <c r="P8" s="83" t="s">
        <v>661</v>
      </c>
      <c r="Q8" s="83" t="s">
        <v>662</v>
      </c>
      <c r="S8" s="85"/>
    </row>
    <row r="9" spans="1:26" s="31" customFormat="1" ht="53.4" hidden="1" customHeight="1" x14ac:dyDescent="0.3">
      <c r="A9" s="137"/>
      <c r="B9" s="139"/>
      <c r="C9" s="139"/>
      <c r="D9" s="140"/>
      <c r="E9" s="140"/>
      <c r="F9" s="141"/>
      <c r="G9" s="141"/>
      <c r="H9" s="142"/>
      <c r="I9" s="143"/>
      <c r="J9" s="139"/>
      <c r="K9" s="144"/>
      <c r="L9" s="144"/>
      <c r="M9" s="139"/>
      <c r="N9" s="145"/>
      <c r="O9" s="145"/>
      <c r="P9" s="145"/>
      <c r="Q9" s="145"/>
    </row>
    <row r="10" spans="1:26" s="31" customFormat="1" ht="166.2" customHeight="1" x14ac:dyDescent="0.3">
      <c r="A10" s="109">
        <v>15</v>
      </c>
      <c r="B10" s="34">
        <v>9</v>
      </c>
      <c r="C10" s="34" t="s">
        <v>13</v>
      </c>
      <c r="D10" s="55" t="s">
        <v>860</v>
      </c>
      <c r="E10" s="55" t="s">
        <v>403</v>
      </c>
      <c r="F10" s="34">
        <v>4</v>
      </c>
      <c r="G10" s="34" t="s">
        <v>404</v>
      </c>
      <c r="H10" s="56">
        <v>217544</v>
      </c>
      <c r="I10" s="56">
        <v>217544</v>
      </c>
      <c r="J10" s="34" t="s">
        <v>9</v>
      </c>
      <c r="K10" s="35">
        <v>45688</v>
      </c>
      <c r="L10" s="35">
        <v>45777</v>
      </c>
      <c r="M10" s="58"/>
      <c r="N10" s="58"/>
      <c r="O10" s="58"/>
      <c r="P10" s="34" t="s">
        <v>10</v>
      </c>
      <c r="Q10" s="34" t="s">
        <v>395</v>
      </c>
    </row>
    <row r="11" spans="1:26" s="31" customFormat="1" ht="273.60000000000002" customHeight="1" x14ac:dyDescent="0.3">
      <c r="A11" s="109">
        <v>13</v>
      </c>
      <c r="B11" s="34">
        <v>16</v>
      </c>
      <c r="C11" s="34" t="s">
        <v>13</v>
      </c>
      <c r="D11" s="55" t="s">
        <v>555</v>
      </c>
      <c r="E11" s="55" t="s">
        <v>405</v>
      </c>
      <c r="F11" s="34">
        <v>1</v>
      </c>
      <c r="G11" s="34" t="s">
        <v>12</v>
      </c>
      <c r="H11" s="56">
        <v>160000</v>
      </c>
      <c r="I11" s="56">
        <v>160000</v>
      </c>
      <c r="J11" s="34" t="s">
        <v>9</v>
      </c>
      <c r="K11" s="35">
        <v>45657</v>
      </c>
      <c r="L11" s="35">
        <v>45747</v>
      </c>
      <c r="M11" s="58"/>
      <c r="N11" s="58"/>
      <c r="O11" s="58"/>
      <c r="P11" s="34" t="s">
        <v>10</v>
      </c>
      <c r="Q11" s="34" t="s">
        <v>395</v>
      </c>
    </row>
    <row r="12" spans="1:26" s="31" customFormat="1" ht="144" customHeight="1" x14ac:dyDescent="0.3">
      <c r="A12" s="137"/>
      <c r="B12" s="34" t="s">
        <v>839</v>
      </c>
      <c r="C12" s="34" t="s">
        <v>13</v>
      </c>
      <c r="D12" s="152" t="s">
        <v>840</v>
      </c>
      <c r="E12" s="152" t="s">
        <v>841</v>
      </c>
      <c r="F12" s="33">
        <v>1</v>
      </c>
      <c r="G12" s="29" t="s">
        <v>402</v>
      </c>
      <c r="H12" s="153">
        <v>100000</v>
      </c>
      <c r="I12" s="138"/>
      <c r="J12" s="34" t="s">
        <v>9</v>
      </c>
      <c r="K12" s="35">
        <v>45716</v>
      </c>
      <c r="L12" s="35">
        <v>45747</v>
      </c>
      <c r="M12" s="34"/>
      <c r="N12" s="22"/>
      <c r="O12" s="22"/>
      <c r="P12" s="71" t="s">
        <v>10</v>
      </c>
      <c r="Q12" s="37" t="s">
        <v>881</v>
      </c>
    </row>
    <row r="13" spans="1:26" s="31" customFormat="1" ht="116.4" customHeight="1" x14ac:dyDescent="0.3">
      <c r="A13" s="109">
        <v>3</v>
      </c>
      <c r="B13" s="34">
        <v>19</v>
      </c>
      <c r="C13" s="34" t="s">
        <v>123</v>
      </c>
      <c r="D13" s="28" t="s">
        <v>631</v>
      </c>
      <c r="E13" s="28" t="s">
        <v>516</v>
      </c>
      <c r="F13" s="34">
        <v>12</v>
      </c>
      <c r="G13" s="76" t="s">
        <v>384</v>
      </c>
      <c r="H13" s="160">
        <f>55000+90840.5</f>
        <v>145840.5</v>
      </c>
      <c r="I13" s="66">
        <v>84000</v>
      </c>
      <c r="J13" s="34" t="s">
        <v>9</v>
      </c>
      <c r="K13" s="35">
        <v>45626</v>
      </c>
      <c r="L13" s="35">
        <v>45716</v>
      </c>
      <c r="M13" s="58"/>
      <c r="N13" s="58"/>
      <c r="O13" s="58"/>
      <c r="P13" s="34" t="s">
        <v>10</v>
      </c>
      <c r="Q13" s="34" t="s">
        <v>52</v>
      </c>
    </row>
    <row r="14" spans="1:26" s="32" customFormat="1" ht="249.9" customHeight="1" x14ac:dyDescent="0.25">
      <c r="A14" s="109">
        <v>1</v>
      </c>
      <c r="B14" s="34">
        <v>20</v>
      </c>
      <c r="C14" s="34" t="s">
        <v>386</v>
      </c>
      <c r="D14" s="28" t="s">
        <v>549</v>
      </c>
      <c r="E14" s="28" t="s">
        <v>517</v>
      </c>
      <c r="F14" s="34">
        <v>1</v>
      </c>
      <c r="G14" s="76" t="s">
        <v>16</v>
      </c>
      <c r="H14" s="66">
        <f>156765+55093.83</f>
        <v>211858.83000000002</v>
      </c>
      <c r="I14" s="66">
        <v>156765</v>
      </c>
      <c r="J14" s="34" t="s">
        <v>9</v>
      </c>
      <c r="K14" s="35">
        <v>45716</v>
      </c>
      <c r="L14" s="35">
        <v>45900</v>
      </c>
      <c r="M14" s="58"/>
      <c r="N14" s="58"/>
      <c r="O14" s="58"/>
      <c r="P14" s="34" t="s">
        <v>10</v>
      </c>
      <c r="Q14" s="34" t="s">
        <v>395</v>
      </c>
    </row>
    <row r="15" spans="1:26" s="31" customFormat="1" ht="121.2" customHeight="1" x14ac:dyDescent="0.3">
      <c r="A15" s="109">
        <v>2</v>
      </c>
      <c r="B15" s="34">
        <v>21</v>
      </c>
      <c r="C15" s="34" t="s">
        <v>386</v>
      </c>
      <c r="D15" s="28" t="s">
        <v>572</v>
      </c>
      <c r="E15" s="28" t="s">
        <v>518</v>
      </c>
      <c r="F15" s="34">
        <v>1</v>
      </c>
      <c r="G15" s="76" t="s">
        <v>16</v>
      </c>
      <c r="H15" s="66">
        <v>10451</v>
      </c>
      <c r="I15" s="66">
        <v>10451</v>
      </c>
      <c r="J15" s="34" t="s">
        <v>9</v>
      </c>
      <c r="K15" s="35">
        <v>45747</v>
      </c>
      <c r="L15" s="35">
        <v>45869</v>
      </c>
      <c r="M15" s="58"/>
      <c r="N15" s="58"/>
      <c r="O15" s="58"/>
      <c r="P15" s="34" t="s">
        <v>396</v>
      </c>
      <c r="Q15" s="34" t="s">
        <v>393</v>
      </c>
    </row>
    <row r="16" spans="1:26" s="31" customFormat="1" ht="121.2" customHeight="1" x14ac:dyDescent="0.3">
      <c r="A16" s="109">
        <v>3</v>
      </c>
      <c r="B16" s="34">
        <v>22</v>
      </c>
      <c r="C16" s="34" t="s">
        <v>126</v>
      </c>
      <c r="D16" s="28" t="s">
        <v>573</v>
      </c>
      <c r="E16" s="28" t="s">
        <v>519</v>
      </c>
      <c r="F16" s="34">
        <v>1</v>
      </c>
      <c r="G16" s="76" t="s">
        <v>16</v>
      </c>
      <c r="H16" s="66">
        <v>117600</v>
      </c>
      <c r="I16" s="66">
        <v>76627</v>
      </c>
      <c r="J16" s="34" t="s">
        <v>19</v>
      </c>
      <c r="K16" s="35">
        <v>45443</v>
      </c>
      <c r="L16" s="35">
        <v>45688</v>
      </c>
      <c r="M16" s="58"/>
      <c r="N16" s="58"/>
      <c r="O16" s="58"/>
      <c r="P16" s="34" t="s">
        <v>397</v>
      </c>
      <c r="Q16" s="34" t="s">
        <v>395</v>
      </c>
    </row>
    <row r="17" spans="1:17" s="31" customFormat="1" ht="298.2" customHeight="1" x14ac:dyDescent="0.3">
      <c r="A17" s="109">
        <v>1</v>
      </c>
      <c r="B17" s="34">
        <v>24</v>
      </c>
      <c r="C17" s="34" t="s">
        <v>62</v>
      </c>
      <c r="D17" s="55" t="s">
        <v>861</v>
      </c>
      <c r="E17" s="55" t="s">
        <v>862</v>
      </c>
      <c r="F17" s="34">
        <v>1</v>
      </c>
      <c r="G17" s="34" t="s">
        <v>16</v>
      </c>
      <c r="H17" s="56">
        <f>12*383640.63</f>
        <v>4603687.5600000005</v>
      </c>
      <c r="I17" s="56">
        <v>5000000</v>
      </c>
      <c r="J17" s="34" t="s">
        <v>19</v>
      </c>
      <c r="K17" s="35">
        <v>45747</v>
      </c>
      <c r="L17" s="35">
        <v>45808</v>
      </c>
      <c r="M17" s="58"/>
      <c r="N17" s="58"/>
      <c r="O17" s="58"/>
      <c r="P17" s="34" t="s">
        <v>649</v>
      </c>
      <c r="Q17" s="34" t="s">
        <v>650</v>
      </c>
    </row>
    <row r="18" spans="1:17" s="31" customFormat="1" ht="231" customHeight="1" x14ac:dyDescent="0.3">
      <c r="A18" s="110">
        <v>2</v>
      </c>
      <c r="B18" s="34">
        <v>26</v>
      </c>
      <c r="C18" s="34" t="s">
        <v>21</v>
      </c>
      <c r="D18" s="75" t="s">
        <v>387</v>
      </c>
      <c r="E18" s="53" t="s">
        <v>388</v>
      </c>
      <c r="F18" s="147">
        <f>1+2</f>
        <v>3</v>
      </c>
      <c r="G18" s="147" t="s">
        <v>16</v>
      </c>
      <c r="H18" s="159">
        <f>20000+28300</f>
        <v>48300</v>
      </c>
      <c r="I18" s="56">
        <v>18295</v>
      </c>
      <c r="J18" s="34" t="s">
        <v>19</v>
      </c>
      <c r="K18" s="35">
        <v>45688</v>
      </c>
      <c r="L18" s="35">
        <v>45777</v>
      </c>
      <c r="M18" s="58"/>
      <c r="N18" s="58"/>
      <c r="O18" s="58"/>
      <c r="P18" s="37" t="s">
        <v>22</v>
      </c>
      <c r="Q18" s="37" t="s">
        <v>11</v>
      </c>
    </row>
    <row r="19" spans="1:17" s="31" customFormat="1" ht="354" customHeight="1" x14ac:dyDescent="0.3">
      <c r="A19" s="110">
        <v>7</v>
      </c>
      <c r="B19" s="34">
        <v>28</v>
      </c>
      <c r="C19" s="34" t="s">
        <v>21</v>
      </c>
      <c r="D19" s="75" t="s">
        <v>389</v>
      </c>
      <c r="E19" s="75" t="s">
        <v>390</v>
      </c>
      <c r="F19" s="37" t="s">
        <v>391</v>
      </c>
      <c r="G19" s="37" t="s">
        <v>392</v>
      </c>
      <c r="H19" s="74">
        <v>2000000</v>
      </c>
      <c r="I19" s="74">
        <v>2000000</v>
      </c>
      <c r="J19" s="34" t="s">
        <v>19</v>
      </c>
      <c r="K19" s="35">
        <v>45777</v>
      </c>
      <c r="L19" s="35">
        <v>46022</v>
      </c>
      <c r="M19" s="58"/>
      <c r="N19" s="58"/>
      <c r="O19" s="58"/>
      <c r="P19" s="37" t="s">
        <v>22</v>
      </c>
      <c r="Q19" s="37" t="s">
        <v>11</v>
      </c>
    </row>
    <row r="20" spans="1:17" s="151" customFormat="1" ht="165.6" customHeight="1" x14ac:dyDescent="0.3">
      <c r="A20" s="146"/>
      <c r="B20" s="34" t="s">
        <v>842</v>
      </c>
      <c r="C20" s="34" t="s">
        <v>21</v>
      </c>
      <c r="D20" s="136" t="s">
        <v>843</v>
      </c>
      <c r="E20" s="136" t="s">
        <v>844</v>
      </c>
      <c r="F20" s="50">
        <v>1</v>
      </c>
      <c r="G20" s="50" t="s">
        <v>16</v>
      </c>
      <c r="H20" s="66">
        <v>2093475</v>
      </c>
      <c r="I20" s="148"/>
      <c r="J20" s="147" t="s">
        <v>9</v>
      </c>
      <c r="K20" s="149">
        <v>45626</v>
      </c>
      <c r="L20" s="149">
        <v>45808</v>
      </c>
      <c r="M20" s="147"/>
      <c r="N20" s="150"/>
      <c r="O20" s="150"/>
      <c r="P20" s="34" t="s">
        <v>10</v>
      </c>
      <c r="Q20" s="34"/>
    </row>
    <row r="21" spans="1:17" s="32" customFormat="1" ht="244.2" customHeight="1" x14ac:dyDescent="0.25">
      <c r="A21" s="109">
        <v>1</v>
      </c>
      <c r="B21" s="34">
        <v>30</v>
      </c>
      <c r="C21" s="34" t="s">
        <v>27</v>
      </c>
      <c r="D21" s="28" t="s">
        <v>574</v>
      </c>
      <c r="E21" s="28" t="s">
        <v>550</v>
      </c>
      <c r="F21" s="34">
        <v>1</v>
      </c>
      <c r="G21" s="76" t="s">
        <v>398</v>
      </c>
      <c r="H21" s="66">
        <v>681209.88</v>
      </c>
      <c r="I21" s="66">
        <f>H21</f>
        <v>681209.88</v>
      </c>
      <c r="J21" s="34" t="s">
        <v>26</v>
      </c>
      <c r="K21" s="35">
        <v>45657</v>
      </c>
      <c r="L21" s="35">
        <v>45838</v>
      </c>
      <c r="M21" s="58"/>
      <c r="N21" s="58"/>
      <c r="O21" s="58"/>
      <c r="P21" s="34" t="s">
        <v>10</v>
      </c>
      <c r="Q21" s="34" t="s">
        <v>399</v>
      </c>
    </row>
    <row r="22" spans="1:17" s="31" customFormat="1" ht="129.6" customHeight="1" x14ac:dyDescent="0.3">
      <c r="A22" s="109">
        <v>4</v>
      </c>
      <c r="B22" s="34">
        <v>32</v>
      </c>
      <c r="C22" s="34" t="s">
        <v>29</v>
      </c>
      <c r="D22" s="28" t="s">
        <v>632</v>
      </c>
      <c r="E22" s="28" t="s">
        <v>400</v>
      </c>
      <c r="F22" s="34">
        <v>1000</v>
      </c>
      <c r="G22" s="76" t="s">
        <v>401</v>
      </c>
      <c r="H22" s="66">
        <v>327063</v>
      </c>
      <c r="I22" s="66">
        <v>320063</v>
      </c>
      <c r="J22" s="34" t="s">
        <v>19</v>
      </c>
      <c r="K22" s="35">
        <v>45716</v>
      </c>
      <c r="L22" s="35">
        <v>45838</v>
      </c>
      <c r="M22" s="58"/>
      <c r="N22" s="58"/>
      <c r="O22" s="58"/>
      <c r="P22" s="34" t="s">
        <v>10</v>
      </c>
      <c r="Q22" s="34" t="s">
        <v>11</v>
      </c>
    </row>
    <row r="23" spans="1:17" s="31" customFormat="1" ht="99.6" customHeight="1" x14ac:dyDescent="0.3">
      <c r="A23" s="109">
        <v>1</v>
      </c>
      <c r="B23" s="34">
        <v>33</v>
      </c>
      <c r="C23" s="34" t="s">
        <v>30</v>
      </c>
      <c r="D23" s="55" t="s">
        <v>576</v>
      </c>
      <c r="E23" s="28" t="s">
        <v>520</v>
      </c>
      <c r="F23" s="34" t="s">
        <v>31</v>
      </c>
      <c r="G23" s="34" t="s">
        <v>32</v>
      </c>
      <c r="H23" s="56">
        <v>95885</v>
      </c>
      <c r="I23" s="56">
        <v>95885</v>
      </c>
      <c r="J23" s="34" t="s">
        <v>19</v>
      </c>
      <c r="K23" s="35">
        <v>45808</v>
      </c>
      <c r="L23" s="35">
        <v>45900</v>
      </c>
      <c r="M23" s="34"/>
      <c r="N23" s="34"/>
      <c r="O23" s="34"/>
      <c r="P23" s="34" t="s">
        <v>10</v>
      </c>
      <c r="Q23" s="34" t="s">
        <v>11</v>
      </c>
    </row>
    <row r="24" spans="1:17" s="31" customFormat="1" ht="88.5" customHeight="1" x14ac:dyDescent="0.3">
      <c r="A24" s="109">
        <v>3</v>
      </c>
      <c r="B24" s="34">
        <v>34</v>
      </c>
      <c r="C24" s="34" t="s">
        <v>30</v>
      </c>
      <c r="D24" s="55" t="s">
        <v>575</v>
      </c>
      <c r="E24" s="28" t="s">
        <v>520</v>
      </c>
      <c r="F24" s="34" t="s">
        <v>33</v>
      </c>
      <c r="G24" s="34" t="s">
        <v>16</v>
      </c>
      <c r="H24" s="56">
        <v>424785</v>
      </c>
      <c r="I24" s="56">
        <v>424785</v>
      </c>
      <c r="J24" s="34" t="s">
        <v>19</v>
      </c>
      <c r="K24" s="35">
        <v>45930</v>
      </c>
      <c r="L24" s="35">
        <v>46022</v>
      </c>
      <c r="M24" s="34"/>
      <c r="N24" s="34"/>
      <c r="O24" s="34"/>
      <c r="P24" s="34" t="s">
        <v>10</v>
      </c>
      <c r="Q24" s="34" t="s">
        <v>11</v>
      </c>
    </row>
    <row r="25" spans="1:17" s="31" customFormat="1" ht="132" customHeight="1" x14ac:dyDescent="0.3">
      <c r="A25" s="109">
        <v>5</v>
      </c>
      <c r="B25" s="34">
        <v>36</v>
      </c>
      <c r="C25" s="34" t="s">
        <v>30</v>
      </c>
      <c r="D25" s="55" t="s">
        <v>577</v>
      </c>
      <c r="E25" s="55" t="s">
        <v>34</v>
      </c>
      <c r="F25" s="34" t="s">
        <v>33</v>
      </c>
      <c r="G25" s="34" t="s">
        <v>16</v>
      </c>
      <c r="H25" s="56">
        <v>1440000</v>
      </c>
      <c r="I25" s="56">
        <v>1125633</v>
      </c>
      <c r="J25" s="34" t="s">
        <v>19</v>
      </c>
      <c r="K25" s="35">
        <v>45838</v>
      </c>
      <c r="L25" s="35">
        <v>45930</v>
      </c>
      <c r="M25" s="34"/>
      <c r="N25" s="34"/>
      <c r="O25" s="34"/>
      <c r="P25" s="34" t="s">
        <v>10</v>
      </c>
      <c r="Q25" s="34" t="s">
        <v>11</v>
      </c>
    </row>
    <row r="26" spans="1:17" s="31" customFormat="1" ht="99.6" customHeight="1" x14ac:dyDescent="0.3">
      <c r="A26" s="109">
        <v>7</v>
      </c>
      <c r="B26" s="34">
        <v>37</v>
      </c>
      <c r="C26" s="34" t="s">
        <v>30</v>
      </c>
      <c r="D26" s="55" t="s">
        <v>578</v>
      </c>
      <c r="E26" s="28" t="s">
        <v>551</v>
      </c>
      <c r="F26" s="34">
        <v>247</v>
      </c>
      <c r="G26" s="34" t="s">
        <v>35</v>
      </c>
      <c r="H26" s="86">
        <v>14468145</v>
      </c>
      <c r="I26" s="56">
        <f>17464893+189781</f>
        <v>17654674</v>
      </c>
      <c r="J26" s="34" t="s">
        <v>19</v>
      </c>
      <c r="K26" s="35">
        <v>45869</v>
      </c>
      <c r="L26" s="35">
        <v>45961</v>
      </c>
      <c r="M26" s="34"/>
      <c r="N26" s="34"/>
      <c r="O26" s="34"/>
      <c r="P26" s="34" t="s">
        <v>36</v>
      </c>
      <c r="Q26" s="34" t="s">
        <v>37</v>
      </c>
    </row>
    <row r="27" spans="1:17" s="31" customFormat="1" ht="114" customHeight="1" x14ac:dyDescent="0.3">
      <c r="A27" s="109">
        <v>12</v>
      </c>
      <c r="B27" s="34">
        <v>38</v>
      </c>
      <c r="C27" s="34" t="s">
        <v>30</v>
      </c>
      <c r="D27" s="55" t="s">
        <v>579</v>
      </c>
      <c r="E27" s="28" t="s">
        <v>521</v>
      </c>
      <c r="F27" s="34">
        <v>62</v>
      </c>
      <c r="G27" s="34" t="s">
        <v>35</v>
      </c>
      <c r="H27" s="56">
        <v>2225161</v>
      </c>
      <c r="I27" s="56">
        <v>2225161</v>
      </c>
      <c r="J27" s="34" t="s">
        <v>19</v>
      </c>
      <c r="K27" s="35">
        <v>45808</v>
      </c>
      <c r="L27" s="35">
        <v>45900</v>
      </c>
      <c r="M27" s="34"/>
      <c r="N27" s="34"/>
      <c r="O27" s="34"/>
      <c r="P27" s="34" t="s">
        <v>10</v>
      </c>
      <c r="Q27" s="34" t="s">
        <v>38</v>
      </c>
    </row>
    <row r="28" spans="1:17" s="31" customFormat="1" ht="115.8" customHeight="1" x14ac:dyDescent="0.3">
      <c r="A28" s="109">
        <v>9</v>
      </c>
      <c r="B28" s="34">
        <v>39</v>
      </c>
      <c r="C28" s="34" t="s">
        <v>30</v>
      </c>
      <c r="D28" s="55" t="s">
        <v>633</v>
      </c>
      <c r="E28" s="28" t="s">
        <v>521</v>
      </c>
      <c r="F28" s="34">
        <v>43</v>
      </c>
      <c r="G28" s="34" t="s">
        <v>35</v>
      </c>
      <c r="H28" s="56">
        <f>1475970+52584</f>
        <v>1528554</v>
      </c>
      <c r="I28" s="56">
        <f>1475970+52584</f>
        <v>1528554</v>
      </c>
      <c r="J28" s="34" t="s">
        <v>19</v>
      </c>
      <c r="K28" s="35">
        <v>45900</v>
      </c>
      <c r="L28" s="35">
        <v>45991</v>
      </c>
      <c r="M28" s="34"/>
      <c r="N28" s="34"/>
      <c r="O28" s="34"/>
      <c r="P28" s="34" t="s">
        <v>10</v>
      </c>
      <c r="Q28" s="34" t="s">
        <v>38</v>
      </c>
    </row>
    <row r="29" spans="1:17" s="31" customFormat="1" ht="112.2" customHeight="1" x14ac:dyDescent="0.3">
      <c r="A29" s="109">
        <v>10</v>
      </c>
      <c r="B29" s="34">
        <v>40</v>
      </c>
      <c r="C29" s="34" t="s">
        <v>30</v>
      </c>
      <c r="D29" s="55" t="s">
        <v>634</v>
      </c>
      <c r="E29" s="28" t="s">
        <v>521</v>
      </c>
      <c r="F29" s="34">
        <v>43</v>
      </c>
      <c r="G29" s="34" t="s">
        <v>35</v>
      </c>
      <c r="H29" s="56">
        <v>1644807</v>
      </c>
      <c r="I29" s="56">
        <v>1644807</v>
      </c>
      <c r="J29" s="34" t="s">
        <v>19</v>
      </c>
      <c r="K29" s="35">
        <v>45930</v>
      </c>
      <c r="L29" s="35">
        <v>46022</v>
      </c>
      <c r="M29" s="34"/>
      <c r="N29" s="34"/>
      <c r="O29" s="34"/>
      <c r="P29" s="34" t="s">
        <v>10</v>
      </c>
      <c r="Q29" s="34" t="s">
        <v>38</v>
      </c>
    </row>
    <row r="30" spans="1:17" s="31" customFormat="1" ht="156.75" customHeight="1" x14ac:dyDescent="0.3">
      <c r="A30" s="109">
        <v>11</v>
      </c>
      <c r="B30" s="34">
        <v>41</v>
      </c>
      <c r="C30" s="34" t="s">
        <v>30</v>
      </c>
      <c r="D30" s="55" t="s">
        <v>635</v>
      </c>
      <c r="E30" s="28" t="s">
        <v>521</v>
      </c>
      <c r="F30" s="34">
        <v>233</v>
      </c>
      <c r="G30" s="34" t="s">
        <v>35</v>
      </c>
      <c r="H30" s="56">
        <f>13401078+5746871.16</f>
        <v>19147949.16</v>
      </c>
      <c r="I30" s="56">
        <v>13401078</v>
      </c>
      <c r="J30" s="34" t="s">
        <v>19</v>
      </c>
      <c r="K30" s="35">
        <v>45688</v>
      </c>
      <c r="L30" s="35">
        <v>45869</v>
      </c>
      <c r="M30" s="34"/>
      <c r="N30" s="34"/>
      <c r="O30" s="34"/>
      <c r="P30" s="34" t="s">
        <v>10</v>
      </c>
      <c r="Q30" s="34" t="s">
        <v>38</v>
      </c>
    </row>
    <row r="31" spans="1:17" s="31" customFormat="1" ht="251.25" customHeight="1" x14ac:dyDescent="0.3">
      <c r="A31" s="109">
        <v>13</v>
      </c>
      <c r="B31" s="34">
        <v>42</v>
      </c>
      <c r="C31" s="34" t="s">
        <v>65</v>
      </c>
      <c r="D31" s="55" t="s">
        <v>580</v>
      </c>
      <c r="E31" s="28" t="s">
        <v>39</v>
      </c>
      <c r="F31" s="34" t="s">
        <v>33</v>
      </c>
      <c r="G31" s="34" t="s">
        <v>16</v>
      </c>
      <c r="H31" s="56">
        <v>693121</v>
      </c>
      <c r="I31" s="56">
        <v>693121</v>
      </c>
      <c r="J31" s="34" t="s">
        <v>19</v>
      </c>
      <c r="K31" s="35">
        <v>45777</v>
      </c>
      <c r="L31" s="35">
        <v>45869</v>
      </c>
      <c r="M31" s="34"/>
      <c r="N31" s="34"/>
      <c r="O31" s="34"/>
      <c r="P31" s="34" t="s">
        <v>10</v>
      </c>
      <c r="Q31" s="34" t="s">
        <v>40</v>
      </c>
    </row>
    <row r="32" spans="1:17" s="31" customFormat="1" ht="130.19999999999999" customHeight="1" x14ac:dyDescent="0.3">
      <c r="A32" s="109">
        <v>14</v>
      </c>
      <c r="B32" s="34">
        <v>43</v>
      </c>
      <c r="C32" s="34" t="s">
        <v>30</v>
      </c>
      <c r="D32" s="55" t="s">
        <v>581</v>
      </c>
      <c r="E32" s="28" t="s">
        <v>41</v>
      </c>
      <c r="F32" s="34">
        <v>50</v>
      </c>
      <c r="G32" s="34" t="s">
        <v>35</v>
      </c>
      <c r="H32" s="86">
        <v>4389420</v>
      </c>
      <c r="I32" s="56">
        <v>4589515</v>
      </c>
      <c r="J32" s="34" t="s">
        <v>19</v>
      </c>
      <c r="K32" s="35">
        <v>45565</v>
      </c>
      <c r="L32" s="35">
        <v>45688</v>
      </c>
      <c r="M32" s="34"/>
      <c r="N32" s="34"/>
      <c r="O32" s="34"/>
      <c r="P32" s="34" t="s">
        <v>10</v>
      </c>
      <c r="Q32" s="34" t="s">
        <v>42</v>
      </c>
    </row>
    <row r="33" spans="1:39" s="31" customFormat="1" ht="127.2" customHeight="1" x14ac:dyDescent="0.3">
      <c r="A33" s="109">
        <v>18</v>
      </c>
      <c r="B33" s="34">
        <v>44</v>
      </c>
      <c r="C33" s="34" t="s">
        <v>65</v>
      </c>
      <c r="D33" s="55" t="s">
        <v>636</v>
      </c>
      <c r="E33" s="28" t="s">
        <v>45</v>
      </c>
      <c r="F33" s="34">
        <v>1</v>
      </c>
      <c r="G33" s="34" t="s">
        <v>16</v>
      </c>
      <c r="H33" s="56">
        <v>76607</v>
      </c>
      <c r="I33" s="56">
        <v>76607</v>
      </c>
      <c r="J33" s="34" t="s">
        <v>19</v>
      </c>
      <c r="K33" s="35">
        <v>45747</v>
      </c>
      <c r="L33" s="35">
        <v>45838</v>
      </c>
      <c r="M33" s="34"/>
      <c r="N33" s="34"/>
      <c r="O33" s="34"/>
      <c r="P33" s="34" t="s">
        <v>10</v>
      </c>
      <c r="Q33" s="34" t="s">
        <v>46</v>
      </c>
    </row>
    <row r="34" spans="1:39" s="31" customFormat="1" ht="127.2" customHeight="1" x14ac:dyDescent="0.3">
      <c r="A34" s="109">
        <v>19</v>
      </c>
      <c r="B34" s="34">
        <v>45</v>
      </c>
      <c r="C34" s="34" t="s">
        <v>65</v>
      </c>
      <c r="D34" s="55" t="s">
        <v>637</v>
      </c>
      <c r="E34" s="28" t="s">
        <v>45</v>
      </c>
      <c r="F34" s="34">
        <v>1</v>
      </c>
      <c r="G34" s="34" t="s">
        <v>16</v>
      </c>
      <c r="H34" s="56">
        <v>165669</v>
      </c>
      <c r="I34" s="56">
        <v>165669</v>
      </c>
      <c r="J34" s="34" t="s">
        <v>19</v>
      </c>
      <c r="K34" s="35">
        <v>45747</v>
      </c>
      <c r="L34" s="35">
        <v>45838</v>
      </c>
      <c r="M34" s="77"/>
      <c r="N34" s="77"/>
      <c r="O34" s="77"/>
      <c r="P34" s="34" t="s">
        <v>10</v>
      </c>
      <c r="Q34" s="34" t="s">
        <v>46</v>
      </c>
    </row>
    <row r="35" spans="1:39" s="31" customFormat="1" ht="141.75" customHeight="1" x14ac:dyDescent="0.3">
      <c r="A35" s="109">
        <v>23</v>
      </c>
      <c r="B35" s="34">
        <v>46</v>
      </c>
      <c r="C35" s="34" t="s">
        <v>65</v>
      </c>
      <c r="D35" s="55" t="s">
        <v>638</v>
      </c>
      <c r="E35" s="28" t="s">
        <v>47</v>
      </c>
      <c r="F35" s="34">
        <v>1</v>
      </c>
      <c r="G35" s="34" t="s">
        <v>12</v>
      </c>
      <c r="H35" s="56">
        <v>133000</v>
      </c>
      <c r="I35" s="56">
        <v>133000</v>
      </c>
      <c r="J35" s="34" t="s">
        <v>19</v>
      </c>
      <c r="K35" s="35">
        <v>45838</v>
      </c>
      <c r="L35" s="35">
        <v>45930</v>
      </c>
      <c r="M35" s="77"/>
      <c r="N35" s="77"/>
      <c r="O35" s="77"/>
      <c r="P35" s="34" t="s">
        <v>10</v>
      </c>
      <c r="Q35" s="34" t="s">
        <v>46</v>
      </c>
    </row>
    <row r="36" spans="1:39" s="31" customFormat="1" ht="88.8" customHeight="1" x14ac:dyDescent="0.3">
      <c r="A36" s="109">
        <v>15</v>
      </c>
      <c r="B36" s="34">
        <v>47</v>
      </c>
      <c r="C36" s="34" t="s">
        <v>30</v>
      </c>
      <c r="D36" s="55" t="s">
        <v>682</v>
      </c>
      <c r="E36" s="28" t="s">
        <v>43</v>
      </c>
      <c r="F36" s="34" t="s">
        <v>33</v>
      </c>
      <c r="G36" s="34" t="s">
        <v>16</v>
      </c>
      <c r="H36" s="56">
        <v>115473</v>
      </c>
      <c r="I36" s="56">
        <v>115473</v>
      </c>
      <c r="J36" s="34" t="s">
        <v>19</v>
      </c>
      <c r="K36" s="35">
        <v>45900</v>
      </c>
      <c r="L36" s="35">
        <v>45991</v>
      </c>
      <c r="M36" s="34"/>
      <c r="N36" s="34"/>
      <c r="O36" s="34"/>
      <c r="P36" s="34" t="s">
        <v>10</v>
      </c>
      <c r="Q36" s="34" t="s">
        <v>11</v>
      </c>
    </row>
    <row r="37" spans="1:39" s="31" customFormat="1" ht="94.8" customHeight="1" x14ac:dyDescent="0.3">
      <c r="A37" s="109">
        <v>16</v>
      </c>
      <c r="B37" s="34">
        <v>48</v>
      </c>
      <c r="C37" s="34" t="s">
        <v>30</v>
      </c>
      <c r="D37" s="55" t="s">
        <v>582</v>
      </c>
      <c r="E37" s="28" t="s">
        <v>44</v>
      </c>
      <c r="F37" s="34">
        <v>12</v>
      </c>
      <c r="G37" s="34" t="s">
        <v>25</v>
      </c>
      <c r="H37" s="56">
        <v>22182</v>
      </c>
      <c r="I37" s="56">
        <v>22182</v>
      </c>
      <c r="J37" s="34" t="s">
        <v>19</v>
      </c>
      <c r="K37" s="35">
        <v>45838</v>
      </c>
      <c r="L37" s="35">
        <v>45930</v>
      </c>
      <c r="M37" s="34"/>
      <c r="N37" s="34"/>
      <c r="O37" s="34"/>
      <c r="P37" s="34" t="s">
        <v>10</v>
      </c>
      <c r="Q37" s="34" t="s">
        <v>11</v>
      </c>
    </row>
    <row r="38" spans="1:39" s="31" customFormat="1" ht="125.25" customHeight="1" x14ac:dyDescent="0.3">
      <c r="A38" s="109">
        <v>17</v>
      </c>
      <c r="B38" s="34">
        <v>49</v>
      </c>
      <c r="C38" s="34" t="s">
        <v>30</v>
      </c>
      <c r="D38" s="55" t="s">
        <v>583</v>
      </c>
      <c r="E38" s="28"/>
      <c r="F38" s="34"/>
      <c r="G38" s="34"/>
      <c r="H38" s="56">
        <f>SUM(H39:H40)</f>
        <v>42349.186000000002</v>
      </c>
      <c r="I38" s="56">
        <v>15000</v>
      </c>
      <c r="J38" s="34" t="s">
        <v>9</v>
      </c>
      <c r="K38" s="35"/>
      <c r="L38" s="35"/>
      <c r="M38" s="34"/>
      <c r="N38" s="34"/>
      <c r="O38" s="34"/>
      <c r="P38" s="34" t="s">
        <v>10</v>
      </c>
      <c r="Q38" s="34" t="s">
        <v>11</v>
      </c>
    </row>
    <row r="39" spans="1:39" s="151" customFormat="1" ht="134.4" customHeight="1" x14ac:dyDescent="0.3">
      <c r="A39" s="146"/>
      <c r="B39" s="34" t="s">
        <v>845</v>
      </c>
      <c r="C39" s="34" t="s">
        <v>30</v>
      </c>
      <c r="D39" s="55" t="s">
        <v>850</v>
      </c>
      <c r="E39" s="28" t="s">
        <v>847</v>
      </c>
      <c r="F39" s="34" t="s">
        <v>33</v>
      </c>
      <c r="G39" s="34" t="s">
        <v>16</v>
      </c>
      <c r="H39" s="56">
        <f>15000+6449.23</f>
        <v>21449.23</v>
      </c>
      <c r="I39" s="148"/>
      <c r="J39" s="34" t="s">
        <v>9</v>
      </c>
      <c r="K39" s="149">
        <v>45777</v>
      </c>
      <c r="L39" s="35">
        <v>45869</v>
      </c>
      <c r="M39" s="147"/>
      <c r="N39" s="150"/>
      <c r="O39" s="150"/>
      <c r="P39" s="34" t="s">
        <v>10</v>
      </c>
      <c r="Q39" s="34" t="s">
        <v>11</v>
      </c>
      <c r="R39" s="128"/>
      <c r="S39" s="24"/>
      <c r="T39" s="24"/>
      <c r="U39" s="24"/>
      <c r="V39" s="23"/>
      <c r="W39" s="22"/>
      <c r="X39" s="24"/>
      <c r="Y39" s="138"/>
      <c r="Z39" s="22"/>
      <c r="AA39" s="138"/>
      <c r="AB39" s="138"/>
      <c r="AC39" s="24"/>
      <c r="AD39" s="22"/>
      <c r="AE39" s="23"/>
      <c r="AF39" s="23"/>
      <c r="AG39" s="24"/>
      <c r="AH39" s="25"/>
      <c r="AI39" s="22"/>
      <c r="AJ39" s="22"/>
      <c r="AK39" s="24"/>
      <c r="AL39" s="24"/>
      <c r="AM39" s="51" t="s">
        <v>851</v>
      </c>
    </row>
    <row r="40" spans="1:39" s="151" customFormat="1" ht="134.4" customHeight="1" x14ac:dyDescent="0.3">
      <c r="A40" s="146"/>
      <c r="B40" s="34" t="s">
        <v>846</v>
      </c>
      <c r="C40" s="34" t="s">
        <v>30</v>
      </c>
      <c r="D40" s="55" t="s">
        <v>848</v>
      </c>
      <c r="E40" s="28" t="s">
        <v>849</v>
      </c>
      <c r="F40" s="34" t="s">
        <v>33</v>
      </c>
      <c r="G40" s="34" t="s">
        <v>16</v>
      </c>
      <c r="H40" s="56">
        <f>18999.96*1.1</f>
        <v>20899.956000000002</v>
      </c>
      <c r="I40" s="148"/>
      <c r="J40" s="34" t="s">
        <v>9</v>
      </c>
      <c r="K40" s="149">
        <v>45777</v>
      </c>
      <c r="L40" s="35">
        <v>45869</v>
      </c>
      <c r="M40" s="147"/>
      <c r="N40" s="150"/>
      <c r="O40" s="150"/>
      <c r="P40" s="34" t="s">
        <v>10</v>
      </c>
      <c r="Q40" s="34" t="s">
        <v>11</v>
      </c>
      <c r="R40" s="128"/>
      <c r="S40" s="24"/>
      <c r="T40" s="24"/>
      <c r="U40" s="24"/>
      <c r="V40" s="23"/>
      <c r="W40" s="22"/>
      <c r="X40" s="24"/>
      <c r="Y40" s="138"/>
      <c r="Z40" s="22"/>
      <c r="AA40" s="138"/>
      <c r="AB40" s="138"/>
      <c r="AC40" s="24"/>
      <c r="AD40" s="22"/>
      <c r="AE40" s="23"/>
      <c r="AF40" s="23"/>
      <c r="AG40" s="24"/>
      <c r="AH40" s="25"/>
      <c r="AI40" s="22"/>
      <c r="AJ40" s="22"/>
      <c r="AK40" s="24"/>
      <c r="AL40" s="24"/>
      <c r="AM40" s="51" t="s">
        <v>852</v>
      </c>
    </row>
    <row r="41" spans="1:39" s="31" customFormat="1" ht="92.25" customHeight="1" x14ac:dyDescent="0.3">
      <c r="A41" s="109">
        <v>2</v>
      </c>
      <c r="B41" s="34">
        <v>50</v>
      </c>
      <c r="C41" s="34" t="s">
        <v>30</v>
      </c>
      <c r="D41" s="55" t="s">
        <v>584</v>
      </c>
      <c r="E41" s="28" t="s">
        <v>49</v>
      </c>
      <c r="F41" s="34">
        <v>2</v>
      </c>
      <c r="G41" s="34" t="s">
        <v>48</v>
      </c>
      <c r="H41" s="56">
        <v>12677</v>
      </c>
      <c r="I41" s="56">
        <v>12677</v>
      </c>
      <c r="J41" s="34" t="s">
        <v>19</v>
      </c>
      <c r="K41" s="35">
        <v>45869</v>
      </c>
      <c r="L41" s="35">
        <v>45961</v>
      </c>
      <c r="M41" s="34"/>
      <c r="N41" s="34"/>
      <c r="O41" s="34"/>
      <c r="P41" s="34" t="s">
        <v>10</v>
      </c>
      <c r="Q41" s="34" t="s">
        <v>11</v>
      </c>
    </row>
    <row r="42" spans="1:39" s="31" customFormat="1" ht="99.6" customHeight="1" x14ac:dyDescent="0.3">
      <c r="A42" s="109">
        <v>21</v>
      </c>
      <c r="B42" s="34">
        <v>51</v>
      </c>
      <c r="C42" s="34" t="s">
        <v>30</v>
      </c>
      <c r="D42" s="55" t="s">
        <v>585</v>
      </c>
      <c r="E42" s="28" t="s">
        <v>49</v>
      </c>
      <c r="F42" s="34">
        <v>2</v>
      </c>
      <c r="G42" s="34" t="s">
        <v>48</v>
      </c>
      <c r="H42" s="56">
        <v>43984</v>
      </c>
      <c r="I42" s="56">
        <v>43984</v>
      </c>
      <c r="J42" s="34" t="s">
        <v>19</v>
      </c>
      <c r="K42" s="35">
        <v>45838</v>
      </c>
      <c r="L42" s="35">
        <v>45930</v>
      </c>
      <c r="M42" s="77"/>
      <c r="N42" s="77"/>
      <c r="O42" s="77"/>
      <c r="P42" s="34" t="s">
        <v>10</v>
      </c>
      <c r="Q42" s="34" t="s">
        <v>11</v>
      </c>
    </row>
    <row r="43" spans="1:39" s="31" customFormat="1" ht="96" customHeight="1" x14ac:dyDescent="0.3">
      <c r="A43" s="109">
        <v>20</v>
      </c>
      <c r="B43" s="34">
        <v>52</v>
      </c>
      <c r="C43" s="34" t="s">
        <v>30</v>
      </c>
      <c r="D43" s="55" t="s">
        <v>586</v>
      </c>
      <c r="E43" s="28" t="s">
        <v>49</v>
      </c>
      <c r="F43" s="34">
        <v>2</v>
      </c>
      <c r="G43" s="34" t="s">
        <v>48</v>
      </c>
      <c r="H43" s="56">
        <v>38981</v>
      </c>
      <c r="I43" s="56">
        <v>38981</v>
      </c>
      <c r="J43" s="34" t="s">
        <v>19</v>
      </c>
      <c r="K43" s="35">
        <v>45838</v>
      </c>
      <c r="L43" s="35">
        <v>45930</v>
      </c>
      <c r="M43" s="34"/>
      <c r="N43" s="34"/>
      <c r="O43" s="34"/>
      <c r="P43" s="34" t="s">
        <v>10</v>
      </c>
      <c r="Q43" s="34" t="s">
        <v>11</v>
      </c>
    </row>
    <row r="44" spans="1:39" s="31" customFormat="1" ht="96" customHeight="1" x14ac:dyDescent="0.3">
      <c r="A44" s="109">
        <v>22</v>
      </c>
      <c r="B44" s="34">
        <v>53</v>
      </c>
      <c r="C44" s="34" t="s">
        <v>30</v>
      </c>
      <c r="D44" s="55" t="s">
        <v>587</v>
      </c>
      <c r="E44" s="28" t="s">
        <v>49</v>
      </c>
      <c r="F44" s="34">
        <v>2</v>
      </c>
      <c r="G44" s="34" t="s">
        <v>48</v>
      </c>
      <c r="H44" s="56">
        <v>33522</v>
      </c>
      <c r="I44" s="56">
        <v>33522</v>
      </c>
      <c r="J44" s="34" t="s">
        <v>19</v>
      </c>
      <c r="K44" s="35">
        <v>45869</v>
      </c>
      <c r="L44" s="35">
        <v>45961</v>
      </c>
      <c r="M44" s="77"/>
      <c r="N44" s="77"/>
      <c r="O44" s="77"/>
      <c r="P44" s="34" t="s">
        <v>10</v>
      </c>
      <c r="Q44" s="34" t="s">
        <v>11</v>
      </c>
    </row>
    <row r="45" spans="1:39" s="31" customFormat="1" ht="198.75" customHeight="1" x14ac:dyDescent="0.3">
      <c r="A45" s="109">
        <v>24</v>
      </c>
      <c r="B45" s="34">
        <v>54</v>
      </c>
      <c r="C45" s="34" t="s">
        <v>30</v>
      </c>
      <c r="D45" s="55" t="s">
        <v>588</v>
      </c>
      <c r="E45" s="55" t="s">
        <v>50</v>
      </c>
      <c r="F45" s="34">
        <v>1</v>
      </c>
      <c r="G45" s="34" t="s">
        <v>51</v>
      </c>
      <c r="H45" s="56">
        <v>2000000</v>
      </c>
      <c r="I45" s="56">
        <v>1107185</v>
      </c>
      <c r="J45" s="34" t="s">
        <v>19</v>
      </c>
      <c r="K45" s="35">
        <v>45900</v>
      </c>
      <c r="L45" s="35">
        <v>46022</v>
      </c>
      <c r="M45" s="77"/>
      <c r="N45" s="77"/>
      <c r="O45" s="34"/>
      <c r="P45" s="34" t="s">
        <v>22</v>
      </c>
      <c r="Q45" s="34" t="s">
        <v>52</v>
      </c>
    </row>
    <row r="46" spans="1:39" s="31" customFormat="1" ht="183.6" customHeight="1" x14ac:dyDescent="0.3">
      <c r="A46" s="109">
        <v>25</v>
      </c>
      <c r="B46" s="34">
        <v>55</v>
      </c>
      <c r="C46" s="34" t="s">
        <v>30</v>
      </c>
      <c r="D46" s="55" t="s">
        <v>589</v>
      </c>
      <c r="E46" s="55" t="s">
        <v>53</v>
      </c>
      <c r="F46" s="34">
        <v>4</v>
      </c>
      <c r="G46" s="34" t="s">
        <v>54</v>
      </c>
      <c r="H46" s="56">
        <v>373828</v>
      </c>
      <c r="I46" s="56">
        <v>373828</v>
      </c>
      <c r="J46" s="34" t="s">
        <v>26</v>
      </c>
      <c r="K46" s="35">
        <v>45716</v>
      </c>
      <c r="L46" s="35">
        <v>45869</v>
      </c>
      <c r="M46" s="34"/>
      <c r="N46" s="34"/>
      <c r="O46" s="34"/>
      <c r="P46" s="34" t="s">
        <v>55</v>
      </c>
      <c r="Q46" s="34" t="s">
        <v>11</v>
      </c>
    </row>
    <row r="47" spans="1:39" s="31" customFormat="1" ht="181.8" customHeight="1" x14ac:dyDescent="0.3">
      <c r="A47" s="109">
        <v>1</v>
      </c>
      <c r="B47" s="34">
        <v>56</v>
      </c>
      <c r="C47" s="34" t="s">
        <v>56</v>
      </c>
      <c r="D47" s="55" t="s">
        <v>590</v>
      </c>
      <c r="E47" s="55" t="s">
        <v>522</v>
      </c>
      <c r="F47" s="34">
        <v>12</v>
      </c>
      <c r="G47" s="34" t="s">
        <v>25</v>
      </c>
      <c r="H47" s="56">
        <v>46401</v>
      </c>
      <c r="I47" s="56">
        <v>46401</v>
      </c>
      <c r="J47" s="34" t="s">
        <v>19</v>
      </c>
      <c r="K47" s="35">
        <v>45716</v>
      </c>
      <c r="L47" s="35">
        <v>45777</v>
      </c>
      <c r="M47" s="34"/>
      <c r="N47" s="34"/>
      <c r="O47" s="34"/>
      <c r="P47" s="34" t="s">
        <v>10</v>
      </c>
      <c r="Q47" s="34" t="s">
        <v>433</v>
      </c>
    </row>
    <row r="48" spans="1:39" s="31" customFormat="1" ht="345" customHeight="1" x14ac:dyDescent="0.3">
      <c r="A48" s="109">
        <v>6</v>
      </c>
      <c r="B48" s="34">
        <v>57</v>
      </c>
      <c r="C48" s="34" t="s">
        <v>56</v>
      </c>
      <c r="D48" s="55" t="s">
        <v>591</v>
      </c>
      <c r="E48" s="55" t="s">
        <v>523</v>
      </c>
      <c r="F48" s="34">
        <v>12</v>
      </c>
      <c r="G48" s="34" t="s">
        <v>25</v>
      </c>
      <c r="H48" s="56">
        <v>57756</v>
      </c>
      <c r="I48" s="56">
        <v>57756</v>
      </c>
      <c r="J48" s="34" t="s">
        <v>19</v>
      </c>
      <c r="K48" s="35">
        <v>45900</v>
      </c>
      <c r="L48" s="35">
        <v>45961</v>
      </c>
      <c r="M48" s="34"/>
      <c r="N48" s="34"/>
      <c r="O48" s="34"/>
      <c r="P48" s="34" t="s">
        <v>417</v>
      </c>
      <c r="Q48" s="34" t="s">
        <v>11</v>
      </c>
    </row>
    <row r="49" spans="1:17" s="31" customFormat="1" ht="390" customHeight="1" x14ac:dyDescent="0.3">
      <c r="A49" s="109">
        <v>7</v>
      </c>
      <c r="B49" s="34">
        <v>58</v>
      </c>
      <c r="C49" s="34" t="s">
        <v>56</v>
      </c>
      <c r="D49" s="55" t="s">
        <v>592</v>
      </c>
      <c r="E49" s="55" t="s">
        <v>524</v>
      </c>
      <c r="F49" s="34">
        <v>12</v>
      </c>
      <c r="G49" s="34" t="s">
        <v>25</v>
      </c>
      <c r="H49" s="56">
        <v>76901</v>
      </c>
      <c r="I49" s="56">
        <v>76901</v>
      </c>
      <c r="J49" s="34" t="s">
        <v>19</v>
      </c>
      <c r="K49" s="35">
        <v>45900</v>
      </c>
      <c r="L49" s="35">
        <v>45961</v>
      </c>
      <c r="M49" s="34"/>
      <c r="N49" s="34"/>
      <c r="O49" s="34"/>
      <c r="P49" s="34" t="s">
        <v>417</v>
      </c>
      <c r="Q49" s="34" t="s">
        <v>11</v>
      </c>
    </row>
    <row r="50" spans="1:17" s="31" customFormat="1" ht="350.1" customHeight="1" x14ac:dyDescent="0.3">
      <c r="A50" s="109">
        <v>8</v>
      </c>
      <c r="B50" s="34">
        <v>59</v>
      </c>
      <c r="C50" s="34" t="s">
        <v>56</v>
      </c>
      <c r="D50" s="55" t="s">
        <v>639</v>
      </c>
      <c r="E50" s="55" t="s">
        <v>525</v>
      </c>
      <c r="F50" s="34">
        <v>12</v>
      </c>
      <c r="G50" s="34" t="s">
        <v>25</v>
      </c>
      <c r="H50" s="56">
        <v>35213</v>
      </c>
      <c r="I50" s="56">
        <v>35213</v>
      </c>
      <c r="J50" s="34" t="s">
        <v>19</v>
      </c>
      <c r="K50" s="35">
        <v>45900</v>
      </c>
      <c r="L50" s="35">
        <v>45961</v>
      </c>
      <c r="M50" s="34"/>
      <c r="N50" s="34"/>
      <c r="O50" s="34"/>
      <c r="P50" s="34" t="s">
        <v>417</v>
      </c>
      <c r="Q50" s="34" t="s">
        <v>425</v>
      </c>
    </row>
    <row r="51" spans="1:17" s="31" customFormat="1" ht="365.1" customHeight="1" x14ac:dyDescent="0.3">
      <c r="A51" s="109">
        <v>9</v>
      </c>
      <c r="B51" s="34">
        <v>60</v>
      </c>
      <c r="C51" s="34" t="s">
        <v>56</v>
      </c>
      <c r="D51" s="55" t="s">
        <v>640</v>
      </c>
      <c r="E51" s="55" t="s">
        <v>526</v>
      </c>
      <c r="F51" s="34">
        <v>12</v>
      </c>
      <c r="G51" s="34" t="s">
        <v>25</v>
      </c>
      <c r="H51" s="56">
        <v>35675</v>
      </c>
      <c r="I51" s="56">
        <v>35675</v>
      </c>
      <c r="J51" s="34" t="s">
        <v>19</v>
      </c>
      <c r="K51" s="35">
        <v>45930</v>
      </c>
      <c r="L51" s="35">
        <v>45991</v>
      </c>
      <c r="M51" s="34"/>
      <c r="N51" s="34"/>
      <c r="O51" s="34"/>
      <c r="P51" s="34" t="s">
        <v>453</v>
      </c>
      <c r="Q51" s="34" t="s">
        <v>11</v>
      </c>
    </row>
    <row r="52" spans="1:17" s="31" customFormat="1" ht="210" customHeight="1" x14ac:dyDescent="0.3">
      <c r="A52" s="109">
        <v>11</v>
      </c>
      <c r="B52" s="34">
        <v>61</v>
      </c>
      <c r="C52" s="34" t="s">
        <v>56</v>
      </c>
      <c r="D52" s="55" t="s">
        <v>593</v>
      </c>
      <c r="E52" s="55" t="s">
        <v>454</v>
      </c>
      <c r="F52" s="34">
        <v>12</v>
      </c>
      <c r="G52" s="34" t="s">
        <v>25</v>
      </c>
      <c r="H52" s="56">
        <v>141966</v>
      </c>
      <c r="I52" s="56">
        <v>141966</v>
      </c>
      <c r="J52" s="34" t="s">
        <v>19</v>
      </c>
      <c r="K52" s="35">
        <v>45777</v>
      </c>
      <c r="L52" s="35">
        <v>45838</v>
      </c>
      <c r="M52" s="34"/>
      <c r="N52" s="34"/>
      <c r="O52" s="34"/>
      <c r="P52" s="34" t="s">
        <v>417</v>
      </c>
      <c r="Q52" s="34" t="s">
        <v>393</v>
      </c>
    </row>
    <row r="53" spans="1:17" s="31" customFormat="1" ht="205.2" customHeight="1" x14ac:dyDescent="0.3">
      <c r="A53" s="109">
        <v>12</v>
      </c>
      <c r="B53" s="34">
        <v>62</v>
      </c>
      <c r="C53" s="34" t="s">
        <v>56</v>
      </c>
      <c r="D53" s="55" t="s">
        <v>641</v>
      </c>
      <c r="E53" s="55" t="s">
        <v>455</v>
      </c>
      <c r="F53" s="34">
        <v>12</v>
      </c>
      <c r="G53" s="34" t="s">
        <v>25</v>
      </c>
      <c r="H53" s="56">
        <v>102964</v>
      </c>
      <c r="I53" s="56">
        <v>102964</v>
      </c>
      <c r="J53" s="34" t="s">
        <v>19</v>
      </c>
      <c r="K53" s="35">
        <v>45777</v>
      </c>
      <c r="L53" s="35">
        <v>45838</v>
      </c>
      <c r="M53" s="34"/>
      <c r="N53" s="34"/>
      <c r="O53" s="34"/>
      <c r="P53" s="34" t="s">
        <v>417</v>
      </c>
      <c r="Q53" s="34" t="s">
        <v>393</v>
      </c>
    </row>
    <row r="54" spans="1:17" s="31" customFormat="1" ht="204.9" customHeight="1" x14ac:dyDescent="0.3">
      <c r="A54" s="109">
        <v>13</v>
      </c>
      <c r="B54" s="34">
        <v>63</v>
      </c>
      <c r="C54" s="34" t="s">
        <v>56</v>
      </c>
      <c r="D54" s="55" t="s">
        <v>594</v>
      </c>
      <c r="E54" s="55" t="s">
        <v>456</v>
      </c>
      <c r="F54" s="34">
        <v>12</v>
      </c>
      <c r="G54" s="34" t="s">
        <v>25</v>
      </c>
      <c r="H54" s="56">
        <v>82142</v>
      </c>
      <c r="I54" s="56">
        <v>82142</v>
      </c>
      <c r="J54" s="34" t="s">
        <v>19</v>
      </c>
      <c r="K54" s="35">
        <v>45777</v>
      </c>
      <c r="L54" s="35">
        <v>45838</v>
      </c>
      <c r="M54" s="34"/>
      <c r="N54" s="34"/>
      <c r="O54" s="34"/>
      <c r="P54" s="34" t="s">
        <v>417</v>
      </c>
      <c r="Q54" s="34" t="s">
        <v>393</v>
      </c>
    </row>
    <row r="55" spans="1:17" s="31" customFormat="1" ht="204.9" customHeight="1" x14ac:dyDescent="0.3">
      <c r="A55" s="109">
        <v>14</v>
      </c>
      <c r="B55" s="34">
        <v>64</v>
      </c>
      <c r="C55" s="34" t="s">
        <v>56</v>
      </c>
      <c r="D55" s="55" t="s">
        <v>642</v>
      </c>
      <c r="E55" s="55" t="s">
        <v>457</v>
      </c>
      <c r="F55" s="34">
        <v>12</v>
      </c>
      <c r="G55" s="34" t="s">
        <v>25</v>
      </c>
      <c r="H55" s="56">
        <v>86838</v>
      </c>
      <c r="I55" s="56">
        <v>86838</v>
      </c>
      <c r="J55" s="34" t="s">
        <v>19</v>
      </c>
      <c r="K55" s="35">
        <v>45777</v>
      </c>
      <c r="L55" s="35">
        <v>45838</v>
      </c>
      <c r="M55" s="34"/>
      <c r="N55" s="34"/>
      <c r="O55" s="34"/>
      <c r="P55" s="34" t="s">
        <v>417</v>
      </c>
      <c r="Q55" s="34" t="s">
        <v>393</v>
      </c>
    </row>
    <row r="56" spans="1:17" s="31" customFormat="1" ht="204.9" customHeight="1" x14ac:dyDescent="0.3">
      <c r="A56" s="109">
        <v>15</v>
      </c>
      <c r="B56" s="34">
        <v>65</v>
      </c>
      <c r="C56" s="34" t="s">
        <v>56</v>
      </c>
      <c r="D56" s="55" t="s">
        <v>643</v>
      </c>
      <c r="E56" s="55" t="s">
        <v>463</v>
      </c>
      <c r="F56" s="34">
        <v>12</v>
      </c>
      <c r="G56" s="34" t="s">
        <v>25</v>
      </c>
      <c r="H56" s="56">
        <v>107430</v>
      </c>
      <c r="I56" s="56">
        <v>107430</v>
      </c>
      <c r="J56" s="34" t="s">
        <v>19</v>
      </c>
      <c r="K56" s="35">
        <v>45777</v>
      </c>
      <c r="L56" s="35">
        <v>45838</v>
      </c>
      <c r="M56" s="34"/>
      <c r="N56" s="34"/>
      <c r="O56" s="34"/>
      <c r="P56" s="34" t="s">
        <v>417</v>
      </c>
      <c r="Q56" s="34" t="s">
        <v>393</v>
      </c>
    </row>
    <row r="57" spans="1:17" s="31" customFormat="1" ht="189.9" customHeight="1" x14ac:dyDescent="0.3">
      <c r="A57" s="109">
        <v>16</v>
      </c>
      <c r="B57" s="34">
        <v>66</v>
      </c>
      <c r="C57" s="34" t="s">
        <v>56</v>
      </c>
      <c r="D57" s="55" t="s">
        <v>595</v>
      </c>
      <c r="E57" s="55" t="s">
        <v>464</v>
      </c>
      <c r="F57" s="34">
        <v>12</v>
      </c>
      <c r="G57" s="34" t="s">
        <v>25</v>
      </c>
      <c r="H57" s="56">
        <f>425617+1049.56</f>
        <v>426666.56</v>
      </c>
      <c r="I57" s="56">
        <v>425617</v>
      </c>
      <c r="J57" s="34" t="s">
        <v>19</v>
      </c>
      <c r="K57" s="35">
        <v>45688</v>
      </c>
      <c r="L57" s="35">
        <v>45747</v>
      </c>
      <c r="M57" s="34"/>
      <c r="N57" s="34"/>
      <c r="O57" s="34"/>
      <c r="P57" s="34" t="s">
        <v>417</v>
      </c>
      <c r="Q57" s="34" t="s">
        <v>393</v>
      </c>
    </row>
    <row r="58" spans="1:17" s="31" customFormat="1" ht="345" customHeight="1" x14ac:dyDescent="0.3">
      <c r="A58" s="109">
        <v>19</v>
      </c>
      <c r="B58" s="34">
        <v>67</v>
      </c>
      <c r="C58" s="34" t="s">
        <v>56</v>
      </c>
      <c r="D58" s="55" t="s">
        <v>596</v>
      </c>
      <c r="E58" s="55" t="s">
        <v>527</v>
      </c>
      <c r="F58" s="34">
        <v>12</v>
      </c>
      <c r="G58" s="34" t="s">
        <v>25</v>
      </c>
      <c r="H58" s="56">
        <v>39890</v>
      </c>
      <c r="I58" s="56">
        <v>39890</v>
      </c>
      <c r="J58" s="34" t="s">
        <v>19</v>
      </c>
      <c r="K58" s="35">
        <v>45716</v>
      </c>
      <c r="L58" s="35">
        <v>45777</v>
      </c>
      <c r="M58" s="34"/>
      <c r="N58" s="34"/>
      <c r="O58" s="34"/>
      <c r="P58" s="34" t="s">
        <v>417</v>
      </c>
      <c r="Q58" s="34" t="s">
        <v>42</v>
      </c>
    </row>
    <row r="59" spans="1:17" s="31" customFormat="1" ht="266.39999999999998" customHeight="1" x14ac:dyDescent="0.3">
      <c r="A59" s="109">
        <v>20</v>
      </c>
      <c r="B59" s="34">
        <v>68</v>
      </c>
      <c r="C59" s="34" t="s">
        <v>56</v>
      </c>
      <c r="D59" s="55" t="s">
        <v>597</v>
      </c>
      <c r="E59" s="55" t="s">
        <v>528</v>
      </c>
      <c r="F59" s="34">
        <v>12</v>
      </c>
      <c r="G59" s="34" t="s">
        <v>25</v>
      </c>
      <c r="H59" s="56">
        <v>136725</v>
      </c>
      <c r="I59" s="56">
        <v>136725</v>
      </c>
      <c r="J59" s="34" t="s">
        <v>19</v>
      </c>
      <c r="K59" s="35">
        <v>45688</v>
      </c>
      <c r="L59" s="35">
        <v>45747</v>
      </c>
      <c r="M59" s="34"/>
      <c r="N59" s="34"/>
      <c r="O59" s="34"/>
      <c r="P59" s="34" t="s">
        <v>417</v>
      </c>
      <c r="Q59" s="34" t="s">
        <v>433</v>
      </c>
    </row>
    <row r="60" spans="1:17" s="31" customFormat="1" ht="210" customHeight="1" x14ac:dyDescent="0.3">
      <c r="A60" s="109">
        <v>21</v>
      </c>
      <c r="B60" s="34">
        <v>69</v>
      </c>
      <c r="C60" s="34" t="s">
        <v>56</v>
      </c>
      <c r="D60" s="55" t="s">
        <v>598</v>
      </c>
      <c r="E60" s="55" t="s">
        <v>528</v>
      </c>
      <c r="F60" s="34">
        <v>12</v>
      </c>
      <c r="G60" s="34" t="s">
        <v>25</v>
      </c>
      <c r="H60" s="56">
        <v>165766</v>
      </c>
      <c r="I60" s="56">
        <v>165766</v>
      </c>
      <c r="J60" s="34" t="s">
        <v>19</v>
      </c>
      <c r="K60" s="35">
        <v>45657</v>
      </c>
      <c r="L60" s="35">
        <v>45747</v>
      </c>
      <c r="M60" s="34"/>
      <c r="N60" s="34"/>
      <c r="O60" s="34"/>
      <c r="P60" s="34" t="s">
        <v>417</v>
      </c>
      <c r="Q60" s="34" t="s">
        <v>433</v>
      </c>
    </row>
    <row r="61" spans="1:17" s="31" customFormat="1" ht="189.9" customHeight="1" x14ac:dyDescent="0.3">
      <c r="A61" s="109">
        <v>23</v>
      </c>
      <c r="B61" s="34">
        <v>70</v>
      </c>
      <c r="C61" s="34" t="s">
        <v>56</v>
      </c>
      <c r="D61" s="55" t="s">
        <v>599</v>
      </c>
      <c r="E61" s="55" t="s">
        <v>529</v>
      </c>
      <c r="F61" s="34">
        <v>12</v>
      </c>
      <c r="G61" s="34" t="s">
        <v>25</v>
      </c>
      <c r="H61" s="56">
        <v>572910</v>
      </c>
      <c r="I61" s="56">
        <v>572910</v>
      </c>
      <c r="J61" s="34" t="s">
        <v>19</v>
      </c>
      <c r="K61" s="35">
        <v>45777</v>
      </c>
      <c r="L61" s="35">
        <v>45838</v>
      </c>
      <c r="M61" s="34"/>
      <c r="N61" s="34"/>
      <c r="O61" s="34"/>
      <c r="P61" s="34" t="s">
        <v>417</v>
      </c>
      <c r="Q61" s="34" t="s">
        <v>418</v>
      </c>
    </row>
    <row r="62" spans="1:17" s="31" customFormat="1" ht="210" customHeight="1" x14ac:dyDescent="0.3">
      <c r="A62" s="109">
        <v>29</v>
      </c>
      <c r="B62" s="34">
        <v>71</v>
      </c>
      <c r="C62" s="34" t="s">
        <v>56</v>
      </c>
      <c r="D62" s="55" t="s">
        <v>600</v>
      </c>
      <c r="E62" s="55" t="s">
        <v>465</v>
      </c>
      <c r="F62" s="34">
        <v>12</v>
      </c>
      <c r="G62" s="34" t="s">
        <v>25</v>
      </c>
      <c r="H62" s="56">
        <v>98605</v>
      </c>
      <c r="I62" s="56">
        <v>98605</v>
      </c>
      <c r="J62" s="34" t="s">
        <v>19</v>
      </c>
      <c r="K62" s="35">
        <v>45777</v>
      </c>
      <c r="L62" s="35">
        <v>45838</v>
      </c>
      <c r="M62" s="34"/>
      <c r="N62" s="34"/>
      <c r="O62" s="34"/>
      <c r="P62" s="34" t="s">
        <v>417</v>
      </c>
      <c r="Q62" s="34" t="s">
        <v>416</v>
      </c>
    </row>
    <row r="63" spans="1:17" s="31" customFormat="1" ht="195" customHeight="1" x14ac:dyDescent="0.3">
      <c r="A63" s="109">
        <v>30</v>
      </c>
      <c r="B63" s="34">
        <v>72</v>
      </c>
      <c r="C63" s="34" t="s">
        <v>56</v>
      </c>
      <c r="D63" s="55" t="s">
        <v>601</v>
      </c>
      <c r="E63" s="55" t="s">
        <v>530</v>
      </c>
      <c r="F63" s="34">
        <v>12</v>
      </c>
      <c r="G63" s="34" t="s">
        <v>25</v>
      </c>
      <c r="H63" s="56">
        <v>92977</v>
      </c>
      <c r="I63" s="56">
        <v>92977</v>
      </c>
      <c r="J63" s="34" t="s">
        <v>19</v>
      </c>
      <c r="K63" s="35">
        <v>45777</v>
      </c>
      <c r="L63" s="35">
        <v>45838</v>
      </c>
      <c r="M63" s="34"/>
      <c r="N63" s="34"/>
      <c r="O63" s="34"/>
      <c r="P63" s="34" t="s">
        <v>417</v>
      </c>
      <c r="Q63" s="34" t="s">
        <v>416</v>
      </c>
    </row>
    <row r="64" spans="1:17" s="31" customFormat="1" ht="105" customHeight="1" x14ac:dyDescent="0.3">
      <c r="A64" s="109">
        <v>31</v>
      </c>
      <c r="B64" s="34">
        <v>73</v>
      </c>
      <c r="C64" s="34" t="s">
        <v>56</v>
      </c>
      <c r="D64" s="55" t="s">
        <v>602</v>
      </c>
      <c r="E64" s="55" t="s">
        <v>531</v>
      </c>
      <c r="F64" s="34">
        <v>12</v>
      </c>
      <c r="G64" s="34" t="s">
        <v>25</v>
      </c>
      <c r="H64" s="56">
        <v>309368</v>
      </c>
      <c r="I64" s="56">
        <v>309368</v>
      </c>
      <c r="J64" s="34" t="s">
        <v>19</v>
      </c>
      <c r="K64" s="35">
        <v>45657</v>
      </c>
      <c r="L64" s="35">
        <v>45688</v>
      </c>
      <c r="M64" s="34"/>
      <c r="N64" s="34"/>
      <c r="O64" s="34"/>
      <c r="P64" s="34" t="s">
        <v>453</v>
      </c>
      <c r="Q64" s="34" t="s">
        <v>433</v>
      </c>
    </row>
    <row r="65" spans="1:17" s="31" customFormat="1" ht="105" customHeight="1" x14ac:dyDescent="0.3">
      <c r="A65" s="109">
        <v>33</v>
      </c>
      <c r="B65" s="34">
        <v>74</v>
      </c>
      <c r="C65" s="34" t="s">
        <v>56</v>
      </c>
      <c r="D65" s="55" t="s">
        <v>603</v>
      </c>
      <c r="E65" s="55" t="s">
        <v>531</v>
      </c>
      <c r="F65" s="34">
        <v>12</v>
      </c>
      <c r="G65" s="34" t="s">
        <v>25</v>
      </c>
      <c r="H65" s="56">
        <v>18744</v>
      </c>
      <c r="I65" s="56">
        <v>18744</v>
      </c>
      <c r="J65" s="34" t="s">
        <v>19</v>
      </c>
      <c r="K65" s="35">
        <v>45657</v>
      </c>
      <c r="L65" s="35">
        <v>45688</v>
      </c>
      <c r="M65" s="34"/>
      <c r="N65" s="34"/>
      <c r="O65" s="34"/>
      <c r="P65" s="34" t="s">
        <v>417</v>
      </c>
      <c r="Q65" s="34" t="s">
        <v>433</v>
      </c>
    </row>
    <row r="66" spans="1:17" s="31" customFormat="1" ht="120" customHeight="1" x14ac:dyDescent="0.3">
      <c r="A66" s="109">
        <v>34</v>
      </c>
      <c r="B66" s="34">
        <v>75</v>
      </c>
      <c r="C66" s="34" t="s">
        <v>56</v>
      </c>
      <c r="D66" s="55" t="s">
        <v>604</v>
      </c>
      <c r="E66" s="55" t="s">
        <v>531</v>
      </c>
      <c r="F66" s="34">
        <v>12</v>
      </c>
      <c r="G66" s="34" t="s">
        <v>25</v>
      </c>
      <c r="H66" s="56">
        <v>16442</v>
      </c>
      <c r="I66" s="56">
        <v>16442</v>
      </c>
      <c r="J66" s="34" t="s">
        <v>19</v>
      </c>
      <c r="K66" s="35">
        <v>45657</v>
      </c>
      <c r="L66" s="35">
        <v>45688</v>
      </c>
      <c r="M66" s="34"/>
      <c r="N66" s="34"/>
      <c r="O66" s="34"/>
      <c r="P66" s="34" t="s">
        <v>417</v>
      </c>
      <c r="Q66" s="34" t="s">
        <v>433</v>
      </c>
    </row>
    <row r="67" spans="1:17" s="31" customFormat="1" ht="186.6" customHeight="1" x14ac:dyDescent="0.3">
      <c r="A67" s="109">
        <v>4</v>
      </c>
      <c r="B67" s="34">
        <v>79</v>
      </c>
      <c r="C67" s="34" t="s">
        <v>57</v>
      </c>
      <c r="D67" s="69" t="s">
        <v>605</v>
      </c>
      <c r="E67" s="70" t="s">
        <v>458</v>
      </c>
      <c r="F67" s="71">
        <v>1</v>
      </c>
      <c r="G67" s="71" t="s">
        <v>16</v>
      </c>
      <c r="H67" s="72">
        <v>125412</v>
      </c>
      <c r="I67" s="72">
        <v>125412</v>
      </c>
      <c r="J67" s="34" t="s">
        <v>19</v>
      </c>
      <c r="K67" s="35"/>
      <c r="L67" s="35"/>
      <c r="M67" s="34"/>
      <c r="N67" s="34"/>
      <c r="O67" s="34"/>
      <c r="P67" s="71" t="s">
        <v>55</v>
      </c>
      <c r="Q67" s="71" t="s">
        <v>466</v>
      </c>
    </row>
    <row r="68" spans="1:17" s="31" customFormat="1" ht="186.6" customHeight="1" x14ac:dyDescent="0.3">
      <c r="A68" s="109">
        <v>5</v>
      </c>
      <c r="B68" s="34">
        <v>80</v>
      </c>
      <c r="C68" s="34" t="s">
        <v>57</v>
      </c>
      <c r="D68" s="69" t="s">
        <v>606</v>
      </c>
      <c r="E68" s="70" t="s">
        <v>458</v>
      </c>
      <c r="F68" s="71">
        <v>1</v>
      </c>
      <c r="G68" s="71" t="s">
        <v>16</v>
      </c>
      <c r="H68" s="72">
        <v>504415</v>
      </c>
      <c r="I68" s="72">
        <v>504415</v>
      </c>
      <c r="J68" s="34" t="s">
        <v>19</v>
      </c>
      <c r="K68" s="35"/>
      <c r="L68" s="35"/>
      <c r="M68" s="34"/>
      <c r="N68" s="34"/>
      <c r="O68" s="34"/>
      <c r="P68" s="71" t="s">
        <v>55</v>
      </c>
      <c r="Q68" s="71" t="s">
        <v>466</v>
      </c>
    </row>
    <row r="69" spans="1:17" s="31" customFormat="1" ht="100.2" customHeight="1" x14ac:dyDescent="0.3">
      <c r="A69" s="111">
        <v>11</v>
      </c>
      <c r="B69" s="34">
        <v>85</v>
      </c>
      <c r="C69" s="34" t="s">
        <v>58</v>
      </c>
      <c r="D69" s="69" t="s">
        <v>460</v>
      </c>
      <c r="E69" s="70" t="s">
        <v>459</v>
      </c>
      <c r="F69" s="71">
        <v>1</v>
      </c>
      <c r="G69" s="71" t="s">
        <v>394</v>
      </c>
      <c r="H69" s="72">
        <v>73000</v>
      </c>
      <c r="I69" s="72">
        <v>73157</v>
      </c>
      <c r="J69" s="34" t="s">
        <v>9</v>
      </c>
      <c r="K69" s="35">
        <v>45961</v>
      </c>
      <c r="L69" s="35">
        <v>46022</v>
      </c>
      <c r="M69" s="34"/>
      <c r="N69" s="34"/>
      <c r="O69" s="34"/>
      <c r="P69" s="71" t="s">
        <v>55</v>
      </c>
      <c r="Q69" s="71" t="s">
        <v>467</v>
      </c>
    </row>
    <row r="70" spans="1:17" s="31" customFormat="1" ht="104.4" customHeight="1" x14ac:dyDescent="0.3">
      <c r="A70" s="111">
        <v>18</v>
      </c>
      <c r="B70" s="34">
        <v>92</v>
      </c>
      <c r="C70" s="34" t="s">
        <v>58</v>
      </c>
      <c r="D70" s="69" t="s">
        <v>607</v>
      </c>
      <c r="E70" s="70" t="s">
        <v>459</v>
      </c>
      <c r="F70" s="71">
        <v>1</v>
      </c>
      <c r="G70" s="71" t="s">
        <v>16</v>
      </c>
      <c r="H70" s="72">
        <v>20000</v>
      </c>
      <c r="I70" s="72">
        <v>20903</v>
      </c>
      <c r="J70" s="34" t="s">
        <v>9</v>
      </c>
      <c r="K70" s="35">
        <v>45869</v>
      </c>
      <c r="L70" s="35">
        <v>45961</v>
      </c>
      <c r="M70" s="34" t="s">
        <v>28</v>
      </c>
      <c r="N70" s="34" t="s">
        <v>88</v>
      </c>
      <c r="O70" s="71" t="s">
        <v>674</v>
      </c>
      <c r="P70" s="71" t="s">
        <v>55</v>
      </c>
      <c r="Q70" s="71" t="s">
        <v>467</v>
      </c>
    </row>
    <row r="71" spans="1:17" s="31" customFormat="1" ht="111.6" customHeight="1" x14ac:dyDescent="0.3">
      <c r="A71" s="111">
        <v>33</v>
      </c>
      <c r="B71" s="34">
        <v>101</v>
      </c>
      <c r="C71" s="34" t="s">
        <v>58</v>
      </c>
      <c r="D71" s="70" t="s">
        <v>461</v>
      </c>
      <c r="E71" s="70" t="s">
        <v>459</v>
      </c>
      <c r="F71" s="71" t="s">
        <v>462</v>
      </c>
      <c r="G71" s="71" t="s">
        <v>394</v>
      </c>
      <c r="H71" s="72">
        <v>100000</v>
      </c>
      <c r="I71" s="72">
        <v>100000</v>
      </c>
      <c r="J71" s="34" t="s">
        <v>9</v>
      </c>
      <c r="K71" s="35">
        <v>45930</v>
      </c>
      <c r="L71" s="35">
        <v>45991</v>
      </c>
      <c r="M71" s="34"/>
      <c r="N71" s="34"/>
      <c r="O71" s="34"/>
      <c r="P71" s="71" t="s">
        <v>55</v>
      </c>
      <c r="Q71" s="71" t="s">
        <v>467</v>
      </c>
    </row>
    <row r="72" spans="1:17" s="31" customFormat="1" ht="93.6" customHeight="1" x14ac:dyDescent="0.3">
      <c r="A72" s="111">
        <v>24</v>
      </c>
      <c r="B72" s="34">
        <v>102</v>
      </c>
      <c r="C72" s="34" t="s">
        <v>59</v>
      </c>
      <c r="D72" s="69" t="s">
        <v>608</v>
      </c>
      <c r="E72" s="69" t="s">
        <v>479</v>
      </c>
      <c r="F72" s="71">
        <v>1000</v>
      </c>
      <c r="G72" s="71" t="s">
        <v>480</v>
      </c>
      <c r="H72" s="72">
        <v>45000</v>
      </c>
      <c r="I72" s="72">
        <v>45000</v>
      </c>
      <c r="J72" s="34" t="s">
        <v>9</v>
      </c>
      <c r="K72" s="35">
        <v>45747</v>
      </c>
      <c r="L72" s="35">
        <v>45961</v>
      </c>
      <c r="M72" s="34" t="s">
        <v>28</v>
      </c>
      <c r="N72" s="34" t="s">
        <v>88</v>
      </c>
      <c r="O72" s="71" t="s">
        <v>674</v>
      </c>
      <c r="P72" s="71" t="s">
        <v>502</v>
      </c>
      <c r="Q72" s="71" t="s">
        <v>503</v>
      </c>
    </row>
    <row r="73" spans="1:17" s="31" customFormat="1" ht="137.4" customHeight="1" x14ac:dyDescent="0.3">
      <c r="A73" s="111">
        <v>26</v>
      </c>
      <c r="B73" s="34">
        <v>103</v>
      </c>
      <c r="C73" s="34" t="s">
        <v>59</v>
      </c>
      <c r="D73" s="69" t="s">
        <v>644</v>
      </c>
      <c r="E73" s="69" t="s">
        <v>481</v>
      </c>
      <c r="F73" s="156">
        <f>40+16</f>
        <v>56</v>
      </c>
      <c r="G73" s="156" t="s">
        <v>482</v>
      </c>
      <c r="H73" s="161">
        <f>57481+19525.67</f>
        <v>77006.67</v>
      </c>
      <c r="I73" s="72">
        <v>57481</v>
      </c>
      <c r="J73" s="34" t="s">
        <v>9</v>
      </c>
      <c r="K73" s="35">
        <v>45688</v>
      </c>
      <c r="L73" s="35">
        <v>45747</v>
      </c>
      <c r="M73" s="34"/>
      <c r="N73" s="34"/>
      <c r="O73" s="34"/>
      <c r="P73" s="71" t="s">
        <v>504</v>
      </c>
      <c r="Q73" s="71" t="s">
        <v>505</v>
      </c>
    </row>
    <row r="74" spans="1:17" s="31" customFormat="1" ht="106.95" customHeight="1" x14ac:dyDescent="0.3">
      <c r="A74" s="112" t="s">
        <v>468</v>
      </c>
      <c r="B74" s="34" t="s">
        <v>685</v>
      </c>
      <c r="C74" s="34" t="s">
        <v>59</v>
      </c>
      <c r="D74" s="60" t="s">
        <v>556</v>
      </c>
      <c r="E74" s="60" t="s">
        <v>483</v>
      </c>
      <c r="F74" s="61">
        <v>1</v>
      </c>
      <c r="G74" s="62" t="s">
        <v>484</v>
      </c>
      <c r="H74" s="63"/>
      <c r="I74" s="63"/>
      <c r="J74" s="34"/>
      <c r="K74" s="35"/>
      <c r="L74" s="35"/>
      <c r="M74" s="34"/>
      <c r="N74" s="34"/>
      <c r="O74" s="34"/>
      <c r="P74" s="34" t="s">
        <v>10</v>
      </c>
      <c r="Q74" s="62" t="s">
        <v>506</v>
      </c>
    </row>
    <row r="75" spans="1:17" s="31" customFormat="1" ht="89.4" customHeight="1" x14ac:dyDescent="0.3">
      <c r="A75" s="112" t="s">
        <v>469</v>
      </c>
      <c r="B75" s="34" t="s">
        <v>686</v>
      </c>
      <c r="C75" s="34" t="s">
        <v>59</v>
      </c>
      <c r="D75" s="60" t="s">
        <v>557</v>
      </c>
      <c r="E75" s="60" t="s">
        <v>485</v>
      </c>
      <c r="F75" s="61">
        <v>1</v>
      </c>
      <c r="G75" s="62" t="s">
        <v>513</v>
      </c>
      <c r="H75" s="63"/>
      <c r="I75" s="63"/>
      <c r="J75" s="34"/>
      <c r="K75" s="35"/>
      <c r="L75" s="35"/>
      <c r="M75" s="34"/>
      <c r="N75" s="34"/>
      <c r="O75" s="34"/>
      <c r="P75" s="34" t="s">
        <v>10</v>
      </c>
      <c r="Q75" s="62" t="s">
        <v>506</v>
      </c>
    </row>
    <row r="76" spans="1:17" s="31" customFormat="1" ht="73.2" customHeight="1" x14ac:dyDescent="0.3">
      <c r="A76" s="112" t="s">
        <v>470</v>
      </c>
      <c r="B76" s="34" t="s">
        <v>687</v>
      </c>
      <c r="C76" s="34" t="s">
        <v>59</v>
      </c>
      <c r="D76" s="60" t="s">
        <v>558</v>
      </c>
      <c r="E76" s="60" t="s">
        <v>486</v>
      </c>
      <c r="F76" s="61">
        <v>1</v>
      </c>
      <c r="G76" s="62" t="s">
        <v>487</v>
      </c>
      <c r="H76" s="63"/>
      <c r="I76" s="63"/>
      <c r="J76" s="34"/>
      <c r="K76" s="35"/>
      <c r="L76" s="35"/>
      <c r="M76" s="34"/>
      <c r="N76" s="34"/>
      <c r="O76" s="34"/>
      <c r="P76" s="34" t="s">
        <v>10</v>
      </c>
      <c r="Q76" s="62" t="s">
        <v>506</v>
      </c>
    </row>
    <row r="77" spans="1:17" s="31" customFormat="1" ht="74.400000000000006" customHeight="1" x14ac:dyDescent="0.3">
      <c r="A77" s="112" t="s">
        <v>471</v>
      </c>
      <c r="B77" s="34" t="s">
        <v>688</v>
      </c>
      <c r="C77" s="34" t="s">
        <v>59</v>
      </c>
      <c r="D77" s="60" t="s">
        <v>559</v>
      </c>
      <c r="E77" s="60" t="s">
        <v>488</v>
      </c>
      <c r="F77" s="61">
        <v>1</v>
      </c>
      <c r="G77" s="62" t="s">
        <v>487</v>
      </c>
      <c r="H77" s="63"/>
      <c r="I77" s="63"/>
      <c r="J77" s="34"/>
      <c r="K77" s="35"/>
      <c r="L77" s="35"/>
      <c r="M77" s="34"/>
      <c r="N77" s="34"/>
      <c r="O77" s="34"/>
      <c r="P77" s="34" t="s">
        <v>10</v>
      </c>
      <c r="Q77" s="62" t="s">
        <v>506</v>
      </c>
    </row>
    <row r="78" spans="1:17" s="31" customFormat="1" ht="71.400000000000006" customHeight="1" x14ac:dyDescent="0.3">
      <c r="A78" s="112" t="s">
        <v>472</v>
      </c>
      <c r="B78" s="34" t="s">
        <v>689</v>
      </c>
      <c r="C78" s="34" t="s">
        <v>59</v>
      </c>
      <c r="D78" s="60" t="s">
        <v>560</v>
      </c>
      <c r="E78" s="60" t="s">
        <v>489</v>
      </c>
      <c r="F78" s="61">
        <v>1</v>
      </c>
      <c r="G78" s="62" t="s">
        <v>487</v>
      </c>
      <c r="H78" s="63"/>
      <c r="I78" s="63"/>
      <c r="J78" s="34"/>
      <c r="K78" s="35"/>
      <c r="L78" s="35"/>
      <c r="M78" s="34"/>
      <c r="N78" s="34"/>
      <c r="O78" s="34"/>
      <c r="P78" s="34" t="s">
        <v>10</v>
      </c>
      <c r="Q78" s="62" t="s">
        <v>506</v>
      </c>
    </row>
    <row r="79" spans="1:17" s="31" customFormat="1" ht="77.400000000000006" customHeight="1" x14ac:dyDescent="0.3">
      <c r="A79" s="112" t="s">
        <v>473</v>
      </c>
      <c r="B79" s="34" t="s">
        <v>690</v>
      </c>
      <c r="C79" s="34" t="s">
        <v>59</v>
      </c>
      <c r="D79" s="60" t="s">
        <v>561</v>
      </c>
      <c r="E79" s="60" t="s">
        <v>490</v>
      </c>
      <c r="F79" s="61">
        <v>1</v>
      </c>
      <c r="G79" s="62" t="s">
        <v>491</v>
      </c>
      <c r="H79" s="63"/>
      <c r="I79" s="63"/>
      <c r="J79" s="34"/>
      <c r="K79" s="35"/>
      <c r="L79" s="35"/>
      <c r="M79" s="34"/>
      <c r="N79" s="34"/>
      <c r="O79" s="34"/>
      <c r="P79" s="34" t="s">
        <v>10</v>
      </c>
      <c r="Q79" s="62" t="s">
        <v>506</v>
      </c>
    </row>
    <row r="80" spans="1:17" s="31" customFormat="1" ht="70.95" customHeight="1" x14ac:dyDescent="0.3">
      <c r="A80" s="112" t="s">
        <v>474</v>
      </c>
      <c r="B80" s="34" t="s">
        <v>691</v>
      </c>
      <c r="C80" s="34" t="s">
        <v>59</v>
      </c>
      <c r="D80" s="60" t="s">
        <v>562</v>
      </c>
      <c r="E80" s="60" t="s">
        <v>492</v>
      </c>
      <c r="F80" s="61">
        <v>1</v>
      </c>
      <c r="G80" s="62" t="s">
        <v>493</v>
      </c>
      <c r="H80" s="63"/>
      <c r="I80" s="63"/>
      <c r="J80" s="34"/>
      <c r="K80" s="35"/>
      <c r="L80" s="35"/>
      <c r="M80" s="34"/>
      <c r="N80" s="34"/>
      <c r="O80" s="34"/>
      <c r="P80" s="34" t="s">
        <v>10</v>
      </c>
      <c r="Q80" s="62" t="s">
        <v>506</v>
      </c>
    </row>
    <row r="81" spans="1:17" s="31" customFormat="1" ht="89.4" customHeight="1" x14ac:dyDescent="0.3">
      <c r="A81" s="112" t="s">
        <v>475</v>
      </c>
      <c r="B81" s="34" t="s">
        <v>692</v>
      </c>
      <c r="C81" s="34" t="s">
        <v>59</v>
      </c>
      <c r="D81" s="60" t="s">
        <v>563</v>
      </c>
      <c r="E81" s="60" t="s">
        <v>494</v>
      </c>
      <c r="F81" s="61">
        <v>1</v>
      </c>
      <c r="G81" s="62" t="s">
        <v>495</v>
      </c>
      <c r="H81" s="63"/>
      <c r="I81" s="63"/>
      <c r="J81" s="34"/>
      <c r="K81" s="35"/>
      <c r="L81" s="35"/>
      <c r="M81" s="34"/>
      <c r="N81" s="34"/>
      <c r="O81" s="34"/>
      <c r="P81" s="34" t="s">
        <v>10</v>
      </c>
      <c r="Q81" s="62" t="s">
        <v>506</v>
      </c>
    </row>
    <row r="82" spans="1:17" s="31" customFormat="1" ht="89.4" customHeight="1" x14ac:dyDescent="0.3">
      <c r="A82" s="112" t="s">
        <v>476</v>
      </c>
      <c r="B82" s="34" t="s">
        <v>693</v>
      </c>
      <c r="C82" s="34" t="s">
        <v>59</v>
      </c>
      <c r="D82" s="60" t="s">
        <v>564</v>
      </c>
      <c r="E82" s="60" t="s">
        <v>496</v>
      </c>
      <c r="F82" s="61">
        <v>1</v>
      </c>
      <c r="G82" s="62" t="s">
        <v>497</v>
      </c>
      <c r="H82" s="63"/>
      <c r="I82" s="63"/>
      <c r="J82" s="34"/>
      <c r="K82" s="35"/>
      <c r="L82" s="35"/>
      <c r="M82" s="34"/>
      <c r="N82" s="34"/>
      <c r="O82" s="34"/>
      <c r="P82" s="34" t="s">
        <v>10</v>
      </c>
      <c r="Q82" s="62" t="s">
        <v>506</v>
      </c>
    </row>
    <row r="83" spans="1:17" s="31" customFormat="1" ht="69" customHeight="1" x14ac:dyDescent="0.3">
      <c r="A83" s="112" t="s">
        <v>477</v>
      </c>
      <c r="B83" s="34" t="s">
        <v>694</v>
      </c>
      <c r="C83" s="34" t="s">
        <v>59</v>
      </c>
      <c r="D83" s="60" t="s">
        <v>565</v>
      </c>
      <c r="E83" s="60" t="s">
        <v>498</v>
      </c>
      <c r="F83" s="61">
        <v>1</v>
      </c>
      <c r="G83" s="62" t="s">
        <v>499</v>
      </c>
      <c r="H83" s="63"/>
      <c r="I83" s="63"/>
      <c r="J83" s="34"/>
      <c r="K83" s="35"/>
      <c r="L83" s="35"/>
      <c r="M83" s="34"/>
      <c r="N83" s="34"/>
      <c r="O83" s="34"/>
      <c r="P83" s="34" t="s">
        <v>10</v>
      </c>
      <c r="Q83" s="62" t="s">
        <v>506</v>
      </c>
    </row>
    <row r="84" spans="1:17" s="31" customFormat="1" ht="69" customHeight="1" x14ac:dyDescent="0.3">
      <c r="A84" s="112" t="s">
        <v>478</v>
      </c>
      <c r="B84" s="34" t="s">
        <v>695</v>
      </c>
      <c r="C84" s="34" t="s">
        <v>59</v>
      </c>
      <c r="D84" s="60" t="s">
        <v>566</v>
      </c>
      <c r="E84" s="60" t="s">
        <v>500</v>
      </c>
      <c r="F84" s="61">
        <v>1</v>
      </c>
      <c r="G84" s="62" t="s">
        <v>501</v>
      </c>
      <c r="H84" s="63"/>
      <c r="I84" s="63"/>
      <c r="J84" s="34"/>
      <c r="K84" s="35"/>
      <c r="L84" s="35"/>
      <c r="M84" s="34"/>
      <c r="N84" s="34"/>
      <c r="O84" s="34"/>
      <c r="P84" s="34" t="s">
        <v>10</v>
      </c>
      <c r="Q84" s="62" t="s">
        <v>506</v>
      </c>
    </row>
    <row r="85" spans="1:17" s="31" customFormat="1" ht="120" customHeight="1" x14ac:dyDescent="0.3">
      <c r="A85" s="109">
        <v>1</v>
      </c>
      <c r="B85" s="34">
        <v>117</v>
      </c>
      <c r="C85" s="34" t="s">
        <v>61</v>
      </c>
      <c r="D85" s="55" t="s">
        <v>609</v>
      </c>
      <c r="E85" s="55" t="s">
        <v>532</v>
      </c>
      <c r="F85" s="34">
        <v>12</v>
      </c>
      <c r="G85" s="34" t="s">
        <v>25</v>
      </c>
      <c r="H85" s="56">
        <v>2639823</v>
      </c>
      <c r="I85" s="56">
        <v>2639823</v>
      </c>
      <c r="J85" s="34" t="s">
        <v>19</v>
      </c>
      <c r="K85" s="35">
        <v>45626</v>
      </c>
      <c r="L85" s="35">
        <v>45747</v>
      </c>
      <c r="M85" s="34"/>
      <c r="N85" s="34"/>
      <c r="O85" s="34"/>
      <c r="P85" s="34" t="s">
        <v>417</v>
      </c>
      <c r="Q85" s="34" t="s">
        <v>11</v>
      </c>
    </row>
    <row r="86" spans="1:17" s="31" customFormat="1" ht="208.8" customHeight="1" x14ac:dyDescent="0.3">
      <c r="A86" s="109">
        <v>2</v>
      </c>
      <c r="B86" s="34">
        <v>118</v>
      </c>
      <c r="C86" s="34" t="s">
        <v>61</v>
      </c>
      <c r="D86" s="55" t="s">
        <v>508</v>
      </c>
      <c r="E86" s="55" t="s">
        <v>533</v>
      </c>
      <c r="F86" s="34">
        <v>1</v>
      </c>
      <c r="G86" s="34" t="s">
        <v>16</v>
      </c>
      <c r="H86" s="56">
        <v>600000</v>
      </c>
      <c r="I86" s="56">
        <v>600000</v>
      </c>
      <c r="J86" s="34" t="s">
        <v>26</v>
      </c>
      <c r="K86" s="35">
        <v>45716</v>
      </c>
      <c r="L86" s="35">
        <v>45838</v>
      </c>
      <c r="M86" s="34"/>
      <c r="N86" s="34"/>
      <c r="O86" s="34"/>
      <c r="P86" s="34" t="s">
        <v>417</v>
      </c>
      <c r="Q86" s="34" t="s">
        <v>509</v>
      </c>
    </row>
    <row r="87" spans="1:17" s="31" customFormat="1" ht="135" customHeight="1" x14ac:dyDescent="0.3">
      <c r="A87" s="109">
        <v>3</v>
      </c>
      <c r="B87" s="34">
        <v>119</v>
      </c>
      <c r="C87" s="34" t="s">
        <v>61</v>
      </c>
      <c r="D87" s="55" t="s">
        <v>510</v>
      </c>
      <c r="E87" s="55" t="s">
        <v>534</v>
      </c>
      <c r="F87" s="34">
        <v>6500</v>
      </c>
      <c r="G87" s="34" t="s">
        <v>12</v>
      </c>
      <c r="H87" s="56">
        <v>104450</v>
      </c>
      <c r="I87" s="56">
        <v>50000</v>
      </c>
      <c r="J87" s="34" t="s">
        <v>26</v>
      </c>
      <c r="K87" s="35">
        <v>45565</v>
      </c>
      <c r="L87" s="35">
        <v>45716</v>
      </c>
      <c r="M87" s="34"/>
      <c r="N87" s="34"/>
      <c r="O87" s="34"/>
      <c r="P87" s="34" t="s">
        <v>511</v>
      </c>
      <c r="Q87" s="34" t="s">
        <v>512</v>
      </c>
    </row>
    <row r="88" spans="1:17" s="31" customFormat="1" ht="90" customHeight="1" x14ac:dyDescent="0.3">
      <c r="A88" s="109">
        <v>5</v>
      </c>
      <c r="B88" s="34">
        <v>121</v>
      </c>
      <c r="C88" s="34" t="s">
        <v>61</v>
      </c>
      <c r="D88" s="55" t="s">
        <v>610</v>
      </c>
      <c r="E88" s="55" t="s">
        <v>535</v>
      </c>
      <c r="F88" s="34">
        <v>1</v>
      </c>
      <c r="G88" s="34" t="s">
        <v>16</v>
      </c>
      <c r="H88" s="56">
        <v>3000000</v>
      </c>
      <c r="I88" s="56">
        <v>499910</v>
      </c>
      <c r="J88" s="34" t="s">
        <v>19</v>
      </c>
      <c r="K88" s="35">
        <v>45716</v>
      </c>
      <c r="L88" s="35">
        <v>45838</v>
      </c>
      <c r="M88" s="34"/>
      <c r="N88" s="34"/>
      <c r="O88" s="34"/>
      <c r="P88" s="34" t="s">
        <v>417</v>
      </c>
      <c r="Q88" s="34" t="s">
        <v>11</v>
      </c>
    </row>
    <row r="89" spans="1:17" s="31" customFormat="1" ht="75" customHeight="1" x14ac:dyDescent="0.3">
      <c r="A89" s="110" t="s">
        <v>201</v>
      </c>
      <c r="B89" s="34" t="s">
        <v>696</v>
      </c>
      <c r="C89" s="34" t="s">
        <v>61</v>
      </c>
      <c r="D89" s="79" t="s">
        <v>611</v>
      </c>
      <c r="E89" s="55"/>
      <c r="F89" s="34"/>
      <c r="G89" s="34"/>
      <c r="H89" s="56"/>
      <c r="I89" s="56"/>
      <c r="J89" s="34"/>
      <c r="K89" s="35"/>
      <c r="L89" s="35"/>
      <c r="M89" s="34"/>
      <c r="N89" s="34"/>
      <c r="O89" s="34"/>
      <c r="P89" s="34" t="s">
        <v>417</v>
      </c>
      <c r="Q89" s="34" t="s">
        <v>11</v>
      </c>
    </row>
    <row r="90" spans="1:17" s="31" customFormat="1" ht="75" customHeight="1" x14ac:dyDescent="0.3">
      <c r="A90" s="110" t="s">
        <v>202</v>
      </c>
      <c r="B90" s="34" t="s">
        <v>698</v>
      </c>
      <c r="C90" s="34" t="s">
        <v>61</v>
      </c>
      <c r="D90" s="79" t="s">
        <v>225</v>
      </c>
      <c r="E90" s="55"/>
      <c r="F90" s="34"/>
      <c r="G90" s="34"/>
      <c r="H90" s="56"/>
      <c r="I90" s="56"/>
      <c r="J90" s="34"/>
      <c r="K90" s="35"/>
      <c r="L90" s="35"/>
      <c r="M90" s="34"/>
      <c r="N90" s="34"/>
      <c r="O90" s="34"/>
      <c r="P90" s="34" t="s">
        <v>417</v>
      </c>
      <c r="Q90" s="34" t="s">
        <v>11</v>
      </c>
    </row>
    <row r="91" spans="1:17" s="31" customFormat="1" ht="75" customHeight="1" x14ac:dyDescent="0.3">
      <c r="A91" s="110" t="s">
        <v>203</v>
      </c>
      <c r="B91" s="34" t="s">
        <v>700</v>
      </c>
      <c r="C91" s="34" t="s">
        <v>61</v>
      </c>
      <c r="D91" s="79" t="s">
        <v>226</v>
      </c>
      <c r="E91" s="55"/>
      <c r="F91" s="34"/>
      <c r="G91" s="34"/>
      <c r="H91" s="56"/>
      <c r="I91" s="56"/>
      <c r="J91" s="34"/>
      <c r="K91" s="35"/>
      <c r="L91" s="35"/>
      <c r="M91" s="34"/>
      <c r="N91" s="34"/>
      <c r="O91" s="34"/>
      <c r="P91" s="34" t="s">
        <v>417</v>
      </c>
      <c r="Q91" s="34" t="s">
        <v>11</v>
      </c>
    </row>
    <row r="92" spans="1:17" s="31" customFormat="1" ht="75" customHeight="1" x14ac:dyDescent="0.3">
      <c r="A92" s="110" t="s">
        <v>204</v>
      </c>
      <c r="B92" s="34" t="s">
        <v>702</v>
      </c>
      <c r="C92" s="34" t="s">
        <v>61</v>
      </c>
      <c r="D92" s="53" t="s">
        <v>227</v>
      </c>
      <c r="E92" s="55"/>
      <c r="F92" s="34"/>
      <c r="G92" s="34"/>
      <c r="H92" s="56"/>
      <c r="I92" s="56"/>
      <c r="J92" s="34"/>
      <c r="K92" s="35"/>
      <c r="L92" s="35">
        <v>45747</v>
      </c>
      <c r="M92" s="34" t="s">
        <v>28</v>
      </c>
      <c r="N92" s="37" t="s">
        <v>88</v>
      </c>
      <c r="O92" s="37" t="s">
        <v>677</v>
      </c>
      <c r="P92" s="34" t="s">
        <v>417</v>
      </c>
      <c r="Q92" s="34" t="s">
        <v>11</v>
      </c>
    </row>
    <row r="93" spans="1:17" s="31" customFormat="1" ht="75" customHeight="1" x14ac:dyDescent="0.3">
      <c r="A93" s="110" t="s">
        <v>679</v>
      </c>
      <c r="B93" s="34" t="s">
        <v>704</v>
      </c>
      <c r="C93" s="34" t="s">
        <v>61</v>
      </c>
      <c r="D93" s="53" t="s">
        <v>678</v>
      </c>
      <c r="E93" s="55"/>
      <c r="F93" s="34"/>
      <c r="G93" s="34"/>
      <c r="H93" s="56"/>
      <c r="I93" s="56"/>
      <c r="J93" s="34"/>
      <c r="K93" s="35"/>
      <c r="L93" s="35">
        <v>45747</v>
      </c>
      <c r="M93" s="34" t="s">
        <v>28</v>
      </c>
      <c r="N93" s="37" t="s">
        <v>88</v>
      </c>
      <c r="O93" s="37" t="s">
        <v>677</v>
      </c>
      <c r="P93" s="34" t="s">
        <v>417</v>
      </c>
      <c r="Q93" s="34" t="s">
        <v>11</v>
      </c>
    </row>
    <row r="94" spans="1:17" s="31" customFormat="1" ht="75" customHeight="1" x14ac:dyDescent="0.3">
      <c r="A94" s="110" t="s">
        <v>205</v>
      </c>
      <c r="B94" s="34" t="s">
        <v>706</v>
      </c>
      <c r="C94" s="34" t="s">
        <v>61</v>
      </c>
      <c r="D94" s="53" t="s">
        <v>571</v>
      </c>
      <c r="E94" s="55"/>
      <c r="F94" s="34"/>
      <c r="G94" s="34"/>
      <c r="H94" s="56"/>
      <c r="I94" s="56"/>
      <c r="J94" s="34"/>
      <c r="K94" s="35"/>
      <c r="L94" s="35"/>
      <c r="M94" s="34"/>
      <c r="N94" s="34"/>
      <c r="O94" s="34"/>
      <c r="P94" s="34" t="s">
        <v>417</v>
      </c>
      <c r="Q94" s="34" t="s">
        <v>11</v>
      </c>
    </row>
    <row r="95" spans="1:17" s="31" customFormat="1" ht="75" customHeight="1" x14ac:dyDescent="0.3">
      <c r="A95" s="110" t="s">
        <v>206</v>
      </c>
      <c r="B95" s="34" t="s">
        <v>708</v>
      </c>
      <c r="C95" s="34" t="s">
        <v>61</v>
      </c>
      <c r="D95" s="55" t="s">
        <v>228</v>
      </c>
      <c r="E95" s="55"/>
      <c r="F95" s="34"/>
      <c r="G95" s="34"/>
      <c r="H95" s="56"/>
      <c r="I95" s="56"/>
      <c r="J95" s="34"/>
      <c r="K95" s="35"/>
      <c r="L95" s="35"/>
      <c r="M95" s="34"/>
      <c r="N95" s="34"/>
      <c r="O95" s="34"/>
      <c r="P95" s="34" t="s">
        <v>417</v>
      </c>
      <c r="Q95" s="34" t="s">
        <v>11</v>
      </c>
    </row>
    <row r="96" spans="1:17" s="31" customFormat="1" ht="75" customHeight="1" x14ac:dyDescent="0.3">
      <c r="A96" s="110" t="s">
        <v>207</v>
      </c>
      <c r="B96" s="34" t="s">
        <v>710</v>
      </c>
      <c r="C96" s="34" t="s">
        <v>61</v>
      </c>
      <c r="D96" s="79" t="s">
        <v>229</v>
      </c>
      <c r="E96" s="55"/>
      <c r="F96" s="34"/>
      <c r="G96" s="34"/>
      <c r="H96" s="56"/>
      <c r="I96" s="56"/>
      <c r="J96" s="34"/>
      <c r="K96" s="35"/>
      <c r="L96" s="35"/>
      <c r="M96" s="34"/>
      <c r="N96" s="34"/>
      <c r="O96" s="34"/>
      <c r="P96" s="34" t="s">
        <v>417</v>
      </c>
      <c r="Q96" s="34" t="s">
        <v>11</v>
      </c>
    </row>
    <row r="97" spans="1:17" s="31" customFormat="1" ht="75" customHeight="1" x14ac:dyDescent="0.3">
      <c r="A97" s="110" t="s">
        <v>208</v>
      </c>
      <c r="B97" s="34" t="s">
        <v>712</v>
      </c>
      <c r="C97" s="34" t="s">
        <v>61</v>
      </c>
      <c r="D97" s="53" t="s">
        <v>230</v>
      </c>
      <c r="E97" s="55"/>
      <c r="F97" s="34"/>
      <c r="G97" s="34"/>
      <c r="H97" s="56"/>
      <c r="I97" s="56"/>
      <c r="J97" s="34"/>
      <c r="K97" s="35"/>
      <c r="L97" s="35"/>
      <c r="M97" s="34"/>
      <c r="N97" s="34"/>
      <c r="O97" s="34"/>
      <c r="P97" s="34" t="s">
        <v>417</v>
      </c>
      <c r="Q97" s="34" t="s">
        <v>11</v>
      </c>
    </row>
    <row r="98" spans="1:17" ht="75" customHeight="1" x14ac:dyDescent="0.3">
      <c r="A98" s="110" t="s">
        <v>209</v>
      </c>
      <c r="B98" s="34" t="s">
        <v>714</v>
      </c>
      <c r="C98" s="34" t="s">
        <v>61</v>
      </c>
      <c r="D98" s="79" t="s">
        <v>231</v>
      </c>
      <c r="E98" s="52"/>
      <c r="F98" s="52"/>
      <c r="G98" s="52"/>
      <c r="H98" s="80"/>
      <c r="I98" s="80"/>
      <c r="J98" s="34"/>
      <c r="K98" s="35"/>
      <c r="L98" s="35"/>
      <c r="M98" s="34"/>
      <c r="N98" s="37"/>
      <c r="O98" s="37"/>
      <c r="P98" s="34" t="s">
        <v>417</v>
      </c>
      <c r="Q98" s="34" t="s">
        <v>11</v>
      </c>
    </row>
    <row r="99" spans="1:17" ht="75" customHeight="1" x14ac:dyDescent="0.3">
      <c r="A99" s="110" t="s">
        <v>210</v>
      </c>
      <c r="B99" s="34" t="s">
        <v>716</v>
      </c>
      <c r="C99" s="34" t="s">
        <v>61</v>
      </c>
      <c r="D99" s="53" t="s">
        <v>232</v>
      </c>
      <c r="E99" s="52"/>
      <c r="F99" s="52"/>
      <c r="G99" s="52"/>
      <c r="H99" s="80"/>
      <c r="I99" s="80"/>
      <c r="J99" s="34"/>
      <c r="K99" s="35"/>
      <c r="L99" s="35"/>
      <c r="M99" s="34"/>
      <c r="N99" s="37"/>
      <c r="O99" s="37"/>
      <c r="P99" s="34" t="s">
        <v>417</v>
      </c>
      <c r="Q99" s="34" t="s">
        <v>11</v>
      </c>
    </row>
    <row r="100" spans="1:17" ht="75" customHeight="1" x14ac:dyDescent="0.3">
      <c r="A100" s="110" t="s">
        <v>211</v>
      </c>
      <c r="B100" s="34" t="s">
        <v>718</v>
      </c>
      <c r="C100" s="34" t="s">
        <v>61</v>
      </c>
      <c r="D100" s="79" t="s">
        <v>233</v>
      </c>
      <c r="E100" s="52"/>
      <c r="F100" s="52"/>
      <c r="G100" s="52"/>
      <c r="H100" s="80"/>
      <c r="I100" s="80"/>
      <c r="J100" s="34"/>
      <c r="K100" s="35"/>
      <c r="L100" s="35"/>
      <c r="M100" s="34"/>
      <c r="N100" s="37"/>
      <c r="O100" s="37"/>
      <c r="P100" s="34" t="s">
        <v>417</v>
      </c>
      <c r="Q100" s="34" t="s">
        <v>11</v>
      </c>
    </row>
    <row r="101" spans="1:17" ht="75" customHeight="1" x14ac:dyDescent="0.3">
      <c r="A101" s="110" t="s">
        <v>212</v>
      </c>
      <c r="B101" s="34" t="s">
        <v>720</v>
      </c>
      <c r="C101" s="34" t="s">
        <v>61</v>
      </c>
      <c r="D101" s="79" t="s">
        <v>234</v>
      </c>
      <c r="E101" s="52"/>
      <c r="F101" s="52"/>
      <c r="G101" s="52"/>
      <c r="H101" s="80"/>
      <c r="I101" s="80"/>
      <c r="J101" s="34"/>
      <c r="K101" s="35"/>
      <c r="L101" s="35">
        <v>45747</v>
      </c>
      <c r="M101" s="34" t="s">
        <v>28</v>
      </c>
      <c r="N101" s="37" t="s">
        <v>88</v>
      </c>
      <c r="O101" s="37" t="s">
        <v>677</v>
      </c>
      <c r="P101" s="34" t="s">
        <v>417</v>
      </c>
      <c r="Q101" s="34" t="s">
        <v>11</v>
      </c>
    </row>
    <row r="102" spans="1:17" ht="75" customHeight="1" x14ac:dyDescent="0.3">
      <c r="A102" s="110" t="s">
        <v>213</v>
      </c>
      <c r="B102" s="34" t="s">
        <v>721</v>
      </c>
      <c r="C102" s="34" t="s">
        <v>61</v>
      </c>
      <c r="D102" s="53" t="s">
        <v>235</v>
      </c>
      <c r="E102" s="52"/>
      <c r="F102" s="52"/>
      <c r="G102" s="52"/>
      <c r="H102" s="80"/>
      <c r="I102" s="80"/>
      <c r="J102" s="34"/>
      <c r="K102" s="35"/>
      <c r="L102" s="35">
        <v>45747</v>
      </c>
      <c r="M102" s="34" t="s">
        <v>28</v>
      </c>
      <c r="N102" s="37" t="s">
        <v>88</v>
      </c>
      <c r="O102" s="37" t="s">
        <v>677</v>
      </c>
      <c r="P102" s="34" t="s">
        <v>417</v>
      </c>
      <c r="Q102" s="34" t="s">
        <v>11</v>
      </c>
    </row>
    <row r="103" spans="1:17" ht="75" customHeight="1" x14ac:dyDescent="0.3">
      <c r="A103" s="110" t="s">
        <v>214</v>
      </c>
      <c r="B103" s="34" t="s">
        <v>722</v>
      </c>
      <c r="C103" s="34" t="s">
        <v>61</v>
      </c>
      <c r="D103" s="79" t="s">
        <v>236</v>
      </c>
      <c r="E103" s="52"/>
      <c r="F103" s="52"/>
      <c r="G103" s="52"/>
      <c r="H103" s="80"/>
      <c r="I103" s="80"/>
      <c r="J103" s="34"/>
      <c r="K103" s="35"/>
      <c r="L103" s="35"/>
      <c r="M103" s="34"/>
      <c r="N103" s="37"/>
      <c r="O103" s="37"/>
      <c r="P103" s="34" t="s">
        <v>417</v>
      </c>
      <c r="Q103" s="34" t="s">
        <v>11</v>
      </c>
    </row>
    <row r="104" spans="1:17" ht="75" customHeight="1" x14ac:dyDescent="0.3">
      <c r="A104" s="110" t="s">
        <v>215</v>
      </c>
      <c r="B104" s="34" t="s">
        <v>723</v>
      </c>
      <c r="C104" s="34" t="s">
        <v>61</v>
      </c>
      <c r="D104" s="79" t="s">
        <v>237</v>
      </c>
      <c r="E104" s="52"/>
      <c r="F104" s="52"/>
      <c r="G104" s="52"/>
      <c r="H104" s="80"/>
      <c r="I104" s="80"/>
      <c r="J104" s="34"/>
      <c r="K104" s="35"/>
      <c r="L104" s="35"/>
      <c r="M104" s="34"/>
      <c r="N104" s="37"/>
      <c r="O104" s="37"/>
      <c r="P104" s="34" t="s">
        <v>417</v>
      </c>
      <c r="Q104" s="34" t="s">
        <v>11</v>
      </c>
    </row>
    <row r="105" spans="1:17" ht="75" customHeight="1" x14ac:dyDescent="0.3">
      <c r="A105" s="110" t="s">
        <v>216</v>
      </c>
      <c r="B105" s="34" t="s">
        <v>724</v>
      </c>
      <c r="C105" s="34" t="s">
        <v>61</v>
      </c>
      <c r="D105" s="79" t="s">
        <v>238</v>
      </c>
      <c r="E105" s="52"/>
      <c r="F105" s="52"/>
      <c r="G105" s="52"/>
      <c r="H105" s="80"/>
      <c r="I105" s="80"/>
      <c r="J105" s="34"/>
      <c r="K105" s="35"/>
      <c r="L105" s="35"/>
      <c r="M105" s="34"/>
      <c r="N105" s="37"/>
      <c r="O105" s="37"/>
      <c r="P105" s="34" t="s">
        <v>417</v>
      </c>
      <c r="Q105" s="34" t="s">
        <v>11</v>
      </c>
    </row>
    <row r="106" spans="1:17" ht="75" customHeight="1" x14ac:dyDescent="0.3">
      <c r="A106" s="110" t="s">
        <v>217</v>
      </c>
      <c r="B106" s="34" t="s">
        <v>725</v>
      </c>
      <c r="C106" s="34" t="s">
        <v>61</v>
      </c>
      <c r="D106" s="79" t="s">
        <v>239</v>
      </c>
      <c r="E106" s="52"/>
      <c r="F106" s="52"/>
      <c r="G106" s="52"/>
      <c r="H106" s="80"/>
      <c r="I106" s="80"/>
      <c r="J106" s="34"/>
      <c r="K106" s="35"/>
      <c r="L106" s="35"/>
      <c r="M106" s="34"/>
      <c r="N106" s="37"/>
      <c r="O106" s="37"/>
      <c r="P106" s="34" t="s">
        <v>417</v>
      </c>
      <c r="Q106" s="34" t="s">
        <v>11</v>
      </c>
    </row>
    <row r="107" spans="1:17" ht="75" customHeight="1" x14ac:dyDescent="0.3">
      <c r="A107" s="110" t="s">
        <v>218</v>
      </c>
      <c r="B107" s="34" t="s">
        <v>726</v>
      </c>
      <c r="C107" s="34" t="s">
        <v>61</v>
      </c>
      <c r="D107" s="53" t="s">
        <v>240</v>
      </c>
      <c r="E107" s="52"/>
      <c r="F107" s="52"/>
      <c r="G107" s="52"/>
      <c r="H107" s="80"/>
      <c r="I107" s="80"/>
      <c r="J107" s="34"/>
      <c r="K107" s="35"/>
      <c r="L107" s="35"/>
      <c r="M107" s="34"/>
      <c r="N107" s="37"/>
      <c r="O107" s="37"/>
      <c r="P107" s="34" t="s">
        <v>417</v>
      </c>
      <c r="Q107" s="34" t="s">
        <v>11</v>
      </c>
    </row>
    <row r="108" spans="1:17" ht="75" customHeight="1" x14ac:dyDescent="0.3">
      <c r="A108" s="110" t="s">
        <v>219</v>
      </c>
      <c r="B108" s="34" t="s">
        <v>727</v>
      </c>
      <c r="C108" s="34" t="s">
        <v>61</v>
      </c>
      <c r="D108" s="79" t="s">
        <v>241</v>
      </c>
      <c r="E108" s="52"/>
      <c r="F108" s="52"/>
      <c r="G108" s="52"/>
      <c r="H108" s="80"/>
      <c r="I108" s="80"/>
      <c r="J108" s="34"/>
      <c r="K108" s="35"/>
      <c r="L108" s="35"/>
      <c r="M108" s="34"/>
      <c r="N108" s="37"/>
      <c r="O108" s="37"/>
      <c r="P108" s="34" t="s">
        <v>417</v>
      </c>
      <c r="Q108" s="34" t="s">
        <v>11</v>
      </c>
    </row>
    <row r="109" spans="1:17" ht="75" customHeight="1" x14ac:dyDescent="0.3">
      <c r="A109" s="110" t="s">
        <v>220</v>
      </c>
      <c r="B109" s="34" t="s">
        <v>728</v>
      </c>
      <c r="C109" s="34" t="s">
        <v>61</v>
      </c>
      <c r="D109" s="53" t="s">
        <v>242</v>
      </c>
      <c r="E109" s="52"/>
      <c r="F109" s="52"/>
      <c r="G109" s="52"/>
      <c r="H109" s="80"/>
      <c r="I109" s="80"/>
      <c r="J109" s="34"/>
      <c r="K109" s="35"/>
      <c r="L109" s="35">
        <v>45747</v>
      </c>
      <c r="M109" s="34" t="s">
        <v>28</v>
      </c>
      <c r="N109" s="37" t="s">
        <v>88</v>
      </c>
      <c r="O109" s="37" t="s">
        <v>677</v>
      </c>
      <c r="P109" s="34" t="s">
        <v>417</v>
      </c>
      <c r="Q109" s="34" t="s">
        <v>11</v>
      </c>
    </row>
    <row r="110" spans="1:17" ht="75" customHeight="1" x14ac:dyDescent="0.3">
      <c r="A110" s="110" t="s">
        <v>221</v>
      </c>
      <c r="B110" s="34" t="s">
        <v>729</v>
      </c>
      <c r="C110" s="34" t="s">
        <v>61</v>
      </c>
      <c r="D110" s="27" t="s">
        <v>835</v>
      </c>
      <c r="E110" s="52"/>
      <c r="F110" s="52"/>
      <c r="G110" s="52"/>
      <c r="H110" s="80"/>
      <c r="I110" s="80"/>
      <c r="J110" s="34"/>
      <c r="K110" s="35"/>
      <c r="L110" s="35"/>
      <c r="M110" s="34"/>
      <c r="N110" s="37"/>
      <c r="O110" s="37"/>
      <c r="P110" s="34" t="s">
        <v>417</v>
      </c>
      <c r="Q110" s="34" t="s">
        <v>11</v>
      </c>
    </row>
    <row r="111" spans="1:17" ht="75" customHeight="1" x14ac:dyDescent="0.3">
      <c r="A111" s="110" t="s">
        <v>222</v>
      </c>
      <c r="B111" s="34" t="s">
        <v>730</v>
      </c>
      <c r="C111" s="34" t="s">
        <v>61</v>
      </c>
      <c r="D111" s="53" t="s">
        <v>243</v>
      </c>
      <c r="E111" s="52"/>
      <c r="F111" s="52"/>
      <c r="G111" s="52"/>
      <c r="H111" s="80"/>
      <c r="I111" s="80"/>
      <c r="J111" s="34"/>
      <c r="K111" s="35"/>
      <c r="L111" s="35"/>
      <c r="M111" s="34"/>
      <c r="N111" s="37"/>
      <c r="O111" s="37"/>
      <c r="P111" s="34" t="s">
        <v>417</v>
      </c>
      <c r="Q111" s="34" t="s">
        <v>11</v>
      </c>
    </row>
    <row r="112" spans="1:17" ht="75" customHeight="1" x14ac:dyDescent="0.3">
      <c r="A112" s="110" t="s">
        <v>223</v>
      </c>
      <c r="B112" s="34" t="s">
        <v>731</v>
      </c>
      <c r="C112" s="34" t="s">
        <v>61</v>
      </c>
      <c r="D112" s="79" t="s">
        <v>244</v>
      </c>
      <c r="E112" s="52"/>
      <c r="F112" s="52"/>
      <c r="G112" s="52"/>
      <c r="H112" s="80"/>
      <c r="I112" s="80"/>
      <c r="J112" s="34"/>
      <c r="K112" s="35"/>
      <c r="L112" s="35"/>
      <c r="M112" s="34"/>
      <c r="N112" s="37"/>
      <c r="O112" s="37"/>
      <c r="P112" s="34" t="s">
        <v>417</v>
      </c>
      <c r="Q112" s="34" t="s">
        <v>11</v>
      </c>
    </row>
    <row r="113" spans="1:17" ht="75" customHeight="1" x14ac:dyDescent="0.3">
      <c r="A113" s="110" t="s">
        <v>224</v>
      </c>
      <c r="B113" s="34" t="s">
        <v>732</v>
      </c>
      <c r="C113" s="34" t="s">
        <v>61</v>
      </c>
      <c r="D113" s="53" t="s">
        <v>245</v>
      </c>
      <c r="E113" s="52"/>
      <c r="F113" s="52"/>
      <c r="G113" s="52"/>
      <c r="H113" s="80"/>
      <c r="I113" s="80"/>
      <c r="J113" s="34"/>
      <c r="K113" s="35"/>
      <c r="L113" s="35"/>
      <c r="M113" s="34"/>
      <c r="N113" s="37"/>
      <c r="O113" s="37"/>
      <c r="P113" s="34" t="s">
        <v>417</v>
      </c>
      <c r="Q113" s="34" t="s">
        <v>11</v>
      </c>
    </row>
    <row r="114" spans="1:17" s="85" customFormat="1" ht="75" customHeight="1" x14ac:dyDescent="0.3">
      <c r="A114" s="110"/>
      <c r="B114" s="34" t="s">
        <v>800</v>
      </c>
      <c r="C114" s="34" t="s">
        <v>61</v>
      </c>
      <c r="D114" s="125" t="s">
        <v>805</v>
      </c>
      <c r="E114" s="125"/>
      <c r="F114" s="52"/>
      <c r="G114" s="52"/>
      <c r="H114" s="80"/>
      <c r="I114" s="80"/>
      <c r="J114" s="34" t="s">
        <v>19</v>
      </c>
      <c r="K114" s="35"/>
      <c r="L114" s="35"/>
      <c r="M114" s="34"/>
      <c r="N114" s="37"/>
      <c r="O114" s="37"/>
      <c r="P114" s="34" t="s">
        <v>417</v>
      </c>
      <c r="Q114" s="34" t="s">
        <v>11</v>
      </c>
    </row>
    <row r="115" spans="1:17" s="85" customFormat="1" ht="91.2" customHeight="1" x14ac:dyDescent="0.3">
      <c r="A115" s="110"/>
      <c r="B115" s="34" t="s">
        <v>801</v>
      </c>
      <c r="C115" s="34" t="s">
        <v>61</v>
      </c>
      <c r="D115" s="49" t="s">
        <v>806</v>
      </c>
      <c r="E115" s="27" t="s">
        <v>807</v>
      </c>
      <c r="F115" s="52"/>
      <c r="G115" s="52"/>
      <c r="H115" s="80"/>
      <c r="I115" s="80"/>
      <c r="J115" s="34" t="s">
        <v>19</v>
      </c>
      <c r="K115" s="35">
        <v>45688</v>
      </c>
      <c r="L115" s="35">
        <v>45777</v>
      </c>
      <c r="M115" s="34"/>
      <c r="N115" s="37"/>
      <c r="O115" s="37"/>
      <c r="P115" s="34" t="s">
        <v>417</v>
      </c>
      <c r="Q115" s="34" t="s">
        <v>11</v>
      </c>
    </row>
    <row r="116" spans="1:17" s="85" customFormat="1" ht="91.2" customHeight="1" x14ac:dyDescent="0.3">
      <c r="A116" s="110"/>
      <c r="B116" s="34" t="s">
        <v>802</v>
      </c>
      <c r="C116" s="34" t="s">
        <v>61</v>
      </c>
      <c r="D116" s="49" t="s">
        <v>808</v>
      </c>
      <c r="E116" s="27" t="s">
        <v>807</v>
      </c>
      <c r="F116" s="52"/>
      <c r="G116" s="52"/>
      <c r="H116" s="80"/>
      <c r="I116" s="80"/>
      <c r="J116" s="34" t="s">
        <v>19</v>
      </c>
      <c r="K116" s="35">
        <v>45688</v>
      </c>
      <c r="L116" s="35">
        <v>45777</v>
      </c>
      <c r="M116" s="34"/>
      <c r="N116" s="37"/>
      <c r="O116" s="37"/>
      <c r="P116" s="34" t="s">
        <v>417</v>
      </c>
      <c r="Q116" s="34" t="s">
        <v>11</v>
      </c>
    </row>
    <row r="117" spans="1:17" s="85" customFormat="1" ht="91.2" customHeight="1" x14ac:dyDescent="0.3">
      <c r="A117" s="110"/>
      <c r="B117" s="34" t="s">
        <v>803</v>
      </c>
      <c r="C117" s="34" t="s">
        <v>61</v>
      </c>
      <c r="D117" s="49" t="s">
        <v>809</v>
      </c>
      <c r="E117" s="27" t="s">
        <v>807</v>
      </c>
      <c r="F117" s="52"/>
      <c r="G117" s="52"/>
      <c r="H117" s="80"/>
      <c r="I117" s="80"/>
      <c r="J117" s="34" t="s">
        <v>19</v>
      </c>
      <c r="K117" s="35">
        <v>45688</v>
      </c>
      <c r="L117" s="35">
        <v>45777</v>
      </c>
      <c r="M117" s="34"/>
      <c r="N117" s="37"/>
      <c r="O117" s="37"/>
      <c r="P117" s="34" t="s">
        <v>417</v>
      </c>
      <c r="Q117" s="34" t="s">
        <v>11</v>
      </c>
    </row>
    <row r="118" spans="1:17" s="85" customFormat="1" ht="91.2" customHeight="1" x14ac:dyDescent="0.3">
      <c r="A118" s="110"/>
      <c r="B118" s="34" t="s">
        <v>804</v>
      </c>
      <c r="C118" s="34" t="s">
        <v>61</v>
      </c>
      <c r="D118" s="49" t="s">
        <v>810</v>
      </c>
      <c r="E118" s="27" t="s">
        <v>807</v>
      </c>
      <c r="F118" s="52"/>
      <c r="G118" s="52"/>
      <c r="H118" s="80"/>
      <c r="I118" s="80"/>
      <c r="J118" s="34" t="s">
        <v>19</v>
      </c>
      <c r="K118" s="35">
        <v>45688</v>
      </c>
      <c r="L118" s="35">
        <v>45777</v>
      </c>
      <c r="M118" s="34"/>
      <c r="N118" s="37"/>
      <c r="O118" s="37"/>
      <c r="P118" s="34" t="s">
        <v>417</v>
      </c>
      <c r="Q118" s="34" t="s">
        <v>11</v>
      </c>
    </row>
    <row r="119" spans="1:17" s="85" customFormat="1" ht="80.400000000000006" customHeight="1" x14ac:dyDescent="0.3">
      <c r="A119" s="110"/>
      <c r="B119" s="34" t="s">
        <v>873</v>
      </c>
      <c r="C119" s="34" t="s">
        <v>61</v>
      </c>
      <c r="D119" s="126" t="s">
        <v>874</v>
      </c>
      <c r="E119" s="126"/>
      <c r="F119" s="52"/>
      <c r="G119" s="52"/>
      <c r="H119" s="80"/>
      <c r="I119" s="80"/>
      <c r="J119" s="34"/>
      <c r="K119" s="35"/>
      <c r="L119" s="35"/>
      <c r="M119" s="34"/>
      <c r="N119" s="37"/>
      <c r="O119" s="37"/>
      <c r="P119" s="127" t="s">
        <v>417</v>
      </c>
      <c r="Q119" s="127" t="s">
        <v>11</v>
      </c>
    </row>
    <row r="120" spans="1:17" s="85" customFormat="1" ht="80.400000000000006" customHeight="1" x14ac:dyDescent="0.3">
      <c r="A120" s="110"/>
      <c r="B120" s="34" t="s">
        <v>879</v>
      </c>
      <c r="C120" s="34" t="s">
        <v>61</v>
      </c>
      <c r="D120" s="126" t="s">
        <v>880</v>
      </c>
      <c r="E120" s="126"/>
      <c r="F120" s="52"/>
      <c r="G120" s="52"/>
      <c r="H120" s="80"/>
      <c r="I120" s="80"/>
      <c r="J120" s="34"/>
      <c r="K120" s="35"/>
      <c r="L120" s="35"/>
      <c r="M120" s="34"/>
      <c r="N120" s="37"/>
      <c r="O120" s="37"/>
      <c r="P120" s="127" t="s">
        <v>417</v>
      </c>
      <c r="Q120" s="127" t="s">
        <v>11</v>
      </c>
    </row>
    <row r="121" spans="1:17" s="85" customFormat="1" ht="80.400000000000006" customHeight="1" x14ac:dyDescent="0.3">
      <c r="A121" s="110"/>
      <c r="B121" s="34" t="s">
        <v>906</v>
      </c>
      <c r="C121" s="34" t="s">
        <v>61</v>
      </c>
      <c r="D121" s="126" t="s">
        <v>904</v>
      </c>
      <c r="E121" s="126"/>
      <c r="F121" s="52"/>
      <c r="G121" s="52"/>
      <c r="H121" s="80"/>
      <c r="I121" s="80"/>
      <c r="J121" s="34"/>
      <c r="K121" s="35"/>
      <c r="L121" s="35"/>
      <c r="M121" s="34"/>
      <c r="N121" s="37"/>
      <c r="O121" s="37"/>
      <c r="P121" s="127" t="s">
        <v>417</v>
      </c>
      <c r="Q121" s="127" t="s">
        <v>11</v>
      </c>
    </row>
    <row r="122" spans="1:17" s="85" customFormat="1" ht="80.400000000000006" customHeight="1" x14ac:dyDescent="0.3">
      <c r="A122" s="110"/>
      <c r="B122" s="34" t="s">
        <v>907</v>
      </c>
      <c r="C122" s="34" t="s">
        <v>61</v>
      </c>
      <c r="D122" s="126" t="s">
        <v>905</v>
      </c>
      <c r="E122" s="126"/>
      <c r="F122" s="52"/>
      <c r="G122" s="52"/>
      <c r="H122" s="80"/>
      <c r="I122" s="80"/>
      <c r="J122" s="34"/>
      <c r="K122" s="35"/>
      <c r="L122" s="35"/>
      <c r="M122" s="34"/>
      <c r="N122" s="37"/>
      <c r="O122" s="37"/>
      <c r="P122" s="127" t="s">
        <v>417</v>
      </c>
      <c r="Q122" s="127" t="s">
        <v>11</v>
      </c>
    </row>
    <row r="123" spans="1:17" ht="75" customHeight="1" x14ac:dyDescent="0.3">
      <c r="A123" s="113">
        <v>6</v>
      </c>
      <c r="B123" s="34">
        <v>122</v>
      </c>
      <c r="C123" s="34" t="s">
        <v>61</v>
      </c>
      <c r="D123" s="28" t="s">
        <v>150</v>
      </c>
      <c r="E123" s="75" t="s">
        <v>535</v>
      </c>
      <c r="F123" s="38">
        <v>1</v>
      </c>
      <c r="G123" s="38" t="s">
        <v>16</v>
      </c>
      <c r="H123" s="65">
        <v>1500000</v>
      </c>
      <c r="I123" s="81">
        <v>50000</v>
      </c>
      <c r="J123" s="34" t="s">
        <v>19</v>
      </c>
      <c r="K123" s="35">
        <v>45716</v>
      </c>
      <c r="L123" s="35">
        <v>45838</v>
      </c>
      <c r="M123" s="34"/>
      <c r="N123" s="37"/>
      <c r="O123" s="37"/>
      <c r="P123" s="37" t="s">
        <v>417</v>
      </c>
      <c r="Q123" s="37" t="s">
        <v>11</v>
      </c>
    </row>
    <row r="124" spans="1:17" ht="75" customHeight="1" x14ac:dyDescent="0.3">
      <c r="A124" s="109" t="s">
        <v>246</v>
      </c>
      <c r="B124" s="34" t="s">
        <v>733</v>
      </c>
      <c r="C124" s="34" t="s">
        <v>61</v>
      </c>
      <c r="D124" s="28" t="s">
        <v>247</v>
      </c>
      <c r="E124" s="52"/>
      <c r="F124" s="52"/>
      <c r="G124" s="52"/>
      <c r="H124" s="80"/>
      <c r="I124" s="80"/>
      <c r="J124" s="34"/>
      <c r="K124" s="35"/>
      <c r="L124" s="35"/>
      <c r="M124" s="34"/>
      <c r="N124" s="37"/>
      <c r="O124" s="37"/>
      <c r="P124" s="37" t="s">
        <v>417</v>
      </c>
      <c r="Q124" s="37" t="s">
        <v>11</v>
      </c>
    </row>
    <row r="125" spans="1:17" ht="75" customHeight="1" x14ac:dyDescent="0.3">
      <c r="A125" s="114" t="s">
        <v>248</v>
      </c>
      <c r="B125" s="34" t="s">
        <v>697</v>
      </c>
      <c r="C125" s="34" t="s">
        <v>61</v>
      </c>
      <c r="D125" s="28" t="s">
        <v>249</v>
      </c>
      <c r="E125" s="52"/>
      <c r="F125" s="52"/>
      <c r="G125" s="52"/>
      <c r="H125" s="80"/>
      <c r="I125" s="80"/>
      <c r="J125" s="34"/>
      <c r="K125" s="35"/>
      <c r="L125" s="35"/>
      <c r="M125" s="34"/>
      <c r="N125" s="37"/>
      <c r="O125" s="37"/>
      <c r="P125" s="37" t="s">
        <v>417</v>
      </c>
      <c r="Q125" s="37" t="s">
        <v>11</v>
      </c>
    </row>
    <row r="126" spans="1:17" ht="75" customHeight="1" x14ac:dyDescent="0.3">
      <c r="A126" s="114" t="s">
        <v>250</v>
      </c>
      <c r="B126" s="34" t="s">
        <v>699</v>
      </c>
      <c r="C126" s="34" t="s">
        <v>61</v>
      </c>
      <c r="D126" s="28" t="s">
        <v>251</v>
      </c>
      <c r="E126" s="52"/>
      <c r="F126" s="52"/>
      <c r="G126" s="52"/>
      <c r="H126" s="80"/>
      <c r="I126" s="80"/>
      <c r="J126" s="34"/>
      <c r="K126" s="35"/>
      <c r="L126" s="35"/>
      <c r="M126" s="34"/>
      <c r="N126" s="37"/>
      <c r="O126" s="37"/>
      <c r="P126" s="37" t="s">
        <v>417</v>
      </c>
      <c r="Q126" s="37" t="s">
        <v>11</v>
      </c>
    </row>
    <row r="127" spans="1:17" ht="75" customHeight="1" x14ac:dyDescent="0.3">
      <c r="A127" s="114" t="s">
        <v>252</v>
      </c>
      <c r="B127" s="34" t="s">
        <v>701</v>
      </c>
      <c r="C127" s="34" t="s">
        <v>61</v>
      </c>
      <c r="D127" s="28" t="s">
        <v>676</v>
      </c>
      <c r="E127" s="52"/>
      <c r="F127" s="52"/>
      <c r="G127" s="52"/>
      <c r="H127" s="80"/>
      <c r="I127" s="80"/>
      <c r="J127" s="34"/>
      <c r="K127" s="35"/>
      <c r="L127" s="35">
        <v>45747</v>
      </c>
      <c r="M127" s="34" t="s">
        <v>28</v>
      </c>
      <c r="N127" s="37" t="s">
        <v>88</v>
      </c>
      <c r="O127" s="37" t="s">
        <v>671</v>
      </c>
      <c r="P127" s="37" t="s">
        <v>417</v>
      </c>
      <c r="Q127" s="37" t="s">
        <v>11</v>
      </c>
    </row>
    <row r="128" spans="1:17" ht="75" customHeight="1" x14ac:dyDescent="0.3">
      <c r="A128" s="114" t="s">
        <v>253</v>
      </c>
      <c r="B128" s="34" t="s">
        <v>703</v>
      </c>
      <c r="C128" s="34" t="s">
        <v>61</v>
      </c>
      <c r="D128" s="28" t="s">
        <v>254</v>
      </c>
      <c r="E128" s="52"/>
      <c r="F128" s="52"/>
      <c r="G128" s="52"/>
      <c r="H128" s="80"/>
      <c r="I128" s="80"/>
      <c r="J128" s="34"/>
      <c r="K128" s="35"/>
      <c r="L128" s="35"/>
      <c r="M128" s="34"/>
      <c r="N128" s="37"/>
      <c r="O128" s="37"/>
      <c r="P128" s="37" t="s">
        <v>417</v>
      </c>
      <c r="Q128" s="37" t="s">
        <v>11</v>
      </c>
    </row>
    <row r="129" spans="1:17" ht="75" customHeight="1" x14ac:dyDescent="0.3">
      <c r="A129" s="114" t="s">
        <v>255</v>
      </c>
      <c r="B129" s="34" t="s">
        <v>705</v>
      </c>
      <c r="C129" s="34" t="s">
        <v>61</v>
      </c>
      <c r="D129" s="28" t="s">
        <v>256</v>
      </c>
      <c r="E129" s="52"/>
      <c r="F129" s="52"/>
      <c r="G129" s="52"/>
      <c r="H129" s="80"/>
      <c r="I129" s="80"/>
      <c r="J129" s="34"/>
      <c r="K129" s="35"/>
      <c r="L129" s="35"/>
      <c r="M129" s="34"/>
      <c r="N129" s="37"/>
      <c r="O129" s="37"/>
      <c r="P129" s="37" t="s">
        <v>417</v>
      </c>
      <c r="Q129" s="37" t="s">
        <v>11</v>
      </c>
    </row>
    <row r="130" spans="1:17" ht="75" customHeight="1" x14ac:dyDescent="0.3">
      <c r="A130" s="114" t="s">
        <v>257</v>
      </c>
      <c r="B130" s="34" t="s">
        <v>707</v>
      </c>
      <c r="C130" s="34" t="s">
        <v>61</v>
      </c>
      <c r="D130" s="28" t="s">
        <v>258</v>
      </c>
      <c r="E130" s="52"/>
      <c r="F130" s="52"/>
      <c r="G130" s="52"/>
      <c r="H130" s="80"/>
      <c r="I130" s="80"/>
      <c r="J130" s="34"/>
      <c r="K130" s="35"/>
      <c r="L130" s="35"/>
      <c r="M130" s="34"/>
      <c r="N130" s="37"/>
      <c r="O130" s="37"/>
      <c r="P130" s="37" t="s">
        <v>417</v>
      </c>
      <c r="Q130" s="37" t="s">
        <v>11</v>
      </c>
    </row>
    <row r="131" spans="1:17" ht="75" customHeight="1" x14ac:dyDescent="0.3">
      <c r="A131" s="109" t="s">
        <v>259</v>
      </c>
      <c r="B131" s="34" t="s">
        <v>709</v>
      </c>
      <c r="C131" s="34" t="s">
        <v>61</v>
      </c>
      <c r="D131" s="28" t="s">
        <v>260</v>
      </c>
      <c r="E131" s="52"/>
      <c r="F131" s="52"/>
      <c r="G131" s="52"/>
      <c r="H131" s="80"/>
      <c r="I131" s="80"/>
      <c r="J131" s="34"/>
      <c r="K131" s="35"/>
      <c r="L131" s="35"/>
      <c r="M131" s="34"/>
      <c r="N131" s="37"/>
      <c r="O131" s="37"/>
      <c r="P131" s="37" t="s">
        <v>417</v>
      </c>
      <c r="Q131" s="37" t="s">
        <v>11</v>
      </c>
    </row>
    <row r="132" spans="1:17" ht="75" customHeight="1" x14ac:dyDescent="0.3">
      <c r="A132" s="114" t="s">
        <v>261</v>
      </c>
      <c r="B132" s="34" t="s">
        <v>711</v>
      </c>
      <c r="C132" s="34" t="s">
        <v>61</v>
      </c>
      <c r="D132" s="28" t="s">
        <v>262</v>
      </c>
      <c r="E132" s="52"/>
      <c r="F132" s="52"/>
      <c r="G132" s="52"/>
      <c r="H132" s="80"/>
      <c r="I132" s="80"/>
      <c r="J132" s="34"/>
      <c r="K132" s="35"/>
      <c r="L132" s="35"/>
      <c r="M132" s="34"/>
      <c r="N132" s="37"/>
      <c r="O132" s="37"/>
      <c r="P132" s="37" t="s">
        <v>417</v>
      </c>
      <c r="Q132" s="37" t="s">
        <v>11</v>
      </c>
    </row>
    <row r="133" spans="1:17" ht="75" customHeight="1" x14ac:dyDescent="0.3">
      <c r="A133" s="114" t="s">
        <v>263</v>
      </c>
      <c r="B133" s="34" t="s">
        <v>713</v>
      </c>
      <c r="C133" s="34" t="s">
        <v>61</v>
      </c>
      <c r="D133" s="28" t="s">
        <v>264</v>
      </c>
      <c r="E133" s="52"/>
      <c r="F133" s="52"/>
      <c r="G133" s="52"/>
      <c r="H133" s="80"/>
      <c r="I133" s="80"/>
      <c r="J133" s="34"/>
      <c r="K133" s="35"/>
      <c r="L133" s="35"/>
      <c r="M133" s="34"/>
      <c r="N133" s="37"/>
      <c r="O133" s="37"/>
      <c r="P133" s="37" t="s">
        <v>417</v>
      </c>
      <c r="Q133" s="37" t="s">
        <v>11</v>
      </c>
    </row>
    <row r="134" spans="1:17" ht="75" customHeight="1" x14ac:dyDescent="0.3">
      <c r="A134" s="114" t="s">
        <v>265</v>
      </c>
      <c r="B134" s="34" t="s">
        <v>715</v>
      </c>
      <c r="C134" s="34" t="s">
        <v>61</v>
      </c>
      <c r="D134" s="28" t="s">
        <v>266</v>
      </c>
      <c r="E134" s="52"/>
      <c r="F134" s="52"/>
      <c r="G134" s="52"/>
      <c r="H134" s="80"/>
      <c r="I134" s="80"/>
      <c r="J134" s="34"/>
      <c r="K134" s="35"/>
      <c r="L134" s="35"/>
      <c r="M134" s="34"/>
      <c r="N134" s="37"/>
      <c r="O134" s="37"/>
      <c r="P134" s="37" t="s">
        <v>417</v>
      </c>
      <c r="Q134" s="37" t="s">
        <v>11</v>
      </c>
    </row>
    <row r="135" spans="1:17" ht="75" customHeight="1" x14ac:dyDescent="0.3">
      <c r="A135" s="109" t="s">
        <v>267</v>
      </c>
      <c r="B135" s="34" t="s">
        <v>717</v>
      </c>
      <c r="C135" s="34" t="s">
        <v>61</v>
      </c>
      <c r="D135" s="28" t="s">
        <v>268</v>
      </c>
      <c r="E135" s="52"/>
      <c r="F135" s="52"/>
      <c r="G135" s="52"/>
      <c r="H135" s="80"/>
      <c r="I135" s="80"/>
      <c r="J135" s="34"/>
      <c r="K135" s="35"/>
      <c r="L135" s="35"/>
      <c r="M135" s="34"/>
      <c r="N135" s="37"/>
      <c r="O135" s="37"/>
      <c r="P135" s="37" t="s">
        <v>417</v>
      </c>
      <c r="Q135" s="37" t="s">
        <v>11</v>
      </c>
    </row>
    <row r="136" spans="1:17" ht="75" customHeight="1" x14ac:dyDescent="0.3">
      <c r="A136" s="114" t="s">
        <v>269</v>
      </c>
      <c r="B136" s="34" t="s">
        <v>719</v>
      </c>
      <c r="C136" s="34" t="s">
        <v>61</v>
      </c>
      <c r="D136" s="28" t="s">
        <v>270</v>
      </c>
      <c r="E136" s="52"/>
      <c r="F136" s="52"/>
      <c r="G136" s="52"/>
      <c r="H136" s="80"/>
      <c r="I136" s="80"/>
      <c r="J136" s="34"/>
      <c r="K136" s="35"/>
      <c r="L136" s="35"/>
      <c r="M136" s="34"/>
      <c r="N136" s="37"/>
      <c r="O136" s="37"/>
      <c r="P136" s="37" t="s">
        <v>417</v>
      </c>
      <c r="Q136" s="37" t="s">
        <v>11</v>
      </c>
    </row>
    <row r="137" spans="1:17" ht="75" customHeight="1" x14ac:dyDescent="0.3">
      <c r="A137" s="114" t="s">
        <v>271</v>
      </c>
      <c r="B137" s="34" t="s">
        <v>734</v>
      </c>
      <c r="C137" s="34" t="s">
        <v>61</v>
      </c>
      <c r="D137" s="28" t="s">
        <v>272</v>
      </c>
      <c r="E137" s="52"/>
      <c r="F137" s="52"/>
      <c r="G137" s="52"/>
      <c r="H137" s="80"/>
      <c r="I137" s="80"/>
      <c r="J137" s="34"/>
      <c r="K137" s="35"/>
      <c r="L137" s="35"/>
      <c r="M137" s="34"/>
      <c r="N137" s="37"/>
      <c r="O137" s="37"/>
      <c r="P137" s="37" t="s">
        <v>417</v>
      </c>
      <c r="Q137" s="37" t="s">
        <v>11</v>
      </c>
    </row>
    <row r="138" spans="1:17" ht="75" customHeight="1" x14ac:dyDescent="0.3">
      <c r="A138" s="109" t="s">
        <v>273</v>
      </c>
      <c r="B138" s="34" t="s">
        <v>735</v>
      </c>
      <c r="C138" s="34" t="s">
        <v>61</v>
      </c>
      <c r="D138" s="28" t="s">
        <v>274</v>
      </c>
      <c r="E138" s="52"/>
      <c r="F138" s="52"/>
      <c r="G138" s="52"/>
      <c r="H138" s="80"/>
      <c r="I138" s="80"/>
      <c r="J138" s="34"/>
      <c r="K138" s="35"/>
      <c r="L138" s="35"/>
      <c r="M138" s="34"/>
      <c r="N138" s="37"/>
      <c r="O138" s="37"/>
      <c r="P138" s="37" t="s">
        <v>417</v>
      </c>
      <c r="Q138" s="37" t="s">
        <v>11</v>
      </c>
    </row>
    <row r="139" spans="1:17" ht="75" customHeight="1" x14ac:dyDescent="0.3">
      <c r="A139" s="114" t="s">
        <v>275</v>
      </c>
      <c r="B139" s="34" t="s">
        <v>736</v>
      </c>
      <c r="C139" s="34" t="s">
        <v>61</v>
      </c>
      <c r="D139" s="28" t="s">
        <v>669</v>
      </c>
      <c r="E139" s="52"/>
      <c r="F139" s="52"/>
      <c r="G139" s="52"/>
      <c r="H139" s="80"/>
      <c r="I139" s="80"/>
      <c r="J139" s="34"/>
      <c r="K139" s="35"/>
      <c r="L139" s="35">
        <v>45747</v>
      </c>
      <c r="M139" s="34" t="s">
        <v>28</v>
      </c>
      <c r="N139" s="37" t="s">
        <v>88</v>
      </c>
      <c r="O139" s="37" t="s">
        <v>671</v>
      </c>
      <c r="P139" s="37" t="s">
        <v>417</v>
      </c>
      <c r="Q139" s="37" t="s">
        <v>11</v>
      </c>
    </row>
    <row r="140" spans="1:17" s="85" customFormat="1" ht="75" customHeight="1" x14ac:dyDescent="0.3">
      <c r="A140" s="114" t="s">
        <v>673</v>
      </c>
      <c r="B140" s="34" t="s">
        <v>737</v>
      </c>
      <c r="C140" s="34" t="s">
        <v>61</v>
      </c>
      <c r="D140" s="28" t="s">
        <v>670</v>
      </c>
      <c r="E140" s="52"/>
      <c r="F140" s="52"/>
      <c r="G140" s="52"/>
      <c r="H140" s="80"/>
      <c r="I140" s="80"/>
      <c r="J140" s="34"/>
      <c r="K140" s="35"/>
      <c r="L140" s="35">
        <v>45747</v>
      </c>
      <c r="M140" s="34" t="s">
        <v>28</v>
      </c>
      <c r="N140" s="37" t="s">
        <v>88</v>
      </c>
      <c r="O140" s="37" t="s">
        <v>671</v>
      </c>
      <c r="P140" s="37" t="s">
        <v>417</v>
      </c>
      <c r="Q140" s="37" t="s">
        <v>11</v>
      </c>
    </row>
    <row r="141" spans="1:17" ht="75" customHeight="1" x14ac:dyDescent="0.3">
      <c r="A141" s="114" t="s">
        <v>276</v>
      </c>
      <c r="B141" s="34" t="s">
        <v>738</v>
      </c>
      <c r="C141" s="34" t="s">
        <v>61</v>
      </c>
      <c r="D141" s="28" t="s">
        <v>277</v>
      </c>
      <c r="E141" s="52"/>
      <c r="F141" s="52"/>
      <c r="G141" s="52"/>
      <c r="H141" s="80"/>
      <c r="I141" s="80"/>
      <c r="J141" s="34"/>
      <c r="K141" s="35"/>
      <c r="L141" s="35"/>
      <c r="M141" s="34"/>
      <c r="N141" s="37"/>
      <c r="O141" s="37"/>
      <c r="P141" s="37" t="s">
        <v>417</v>
      </c>
      <c r="Q141" s="37" t="s">
        <v>11</v>
      </c>
    </row>
    <row r="142" spans="1:17" ht="75" customHeight="1" x14ac:dyDescent="0.3">
      <c r="A142" s="109" t="s">
        <v>278</v>
      </c>
      <c r="B142" s="34" t="s">
        <v>739</v>
      </c>
      <c r="C142" s="34" t="s">
        <v>61</v>
      </c>
      <c r="D142" s="28" t="s">
        <v>279</v>
      </c>
      <c r="E142" s="52"/>
      <c r="F142" s="52"/>
      <c r="G142" s="52"/>
      <c r="H142" s="80"/>
      <c r="I142" s="80"/>
      <c r="J142" s="34"/>
      <c r="K142" s="35"/>
      <c r="L142" s="35"/>
      <c r="M142" s="34"/>
      <c r="N142" s="37"/>
      <c r="O142" s="37"/>
      <c r="P142" s="37" t="s">
        <v>417</v>
      </c>
      <c r="Q142" s="37" t="s">
        <v>11</v>
      </c>
    </row>
    <row r="143" spans="1:17" ht="75" customHeight="1" x14ac:dyDescent="0.3">
      <c r="A143" s="114" t="s">
        <v>280</v>
      </c>
      <c r="B143" s="34" t="s">
        <v>740</v>
      </c>
      <c r="C143" s="34" t="s">
        <v>61</v>
      </c>
      <c r="D143" s="28" t="s">
        <v>281</v>
      </c>
      <c r="E143" s="52"/>
      <c r="F143" s="52"/>
      <c r="G143" s="52"/>
      <c r="H143" s="80"/>
      <c r="I143" s="80"/>
      <c r="J143" s="34"/>
      <c r="K143" s="35"/>
      <c r="L143" s="35"/>
      <c r="M143" s="34"/>
      <c r="N143" s="37"/>
      <c r="O143" s="37"/>
      <c r="P143" s="37" t="s">
        <v>417</v>
      </c>
      <c r="Q143" s="37" t="s">
        <v>11</v>
      </c>
    </row>
    <row r="144" spans="1:17" ht="75" customHeight="1" x14ac:dyDescent="0.3">
      <c r="A144" s="109" t="s">
        <v>282</v>
      </c>
      <c r="B144" s="34" t="s">
        <v>741</v>
      </c>
      <c r="C144" s="34" t="s">
        <v>61</v>
      </c>
      <c r="D144" s="28" t="s">
        <v>672</v>
      </c>
      <c r="E144" s="52"/>
      <c r="F144" s="52"/>
      <c r="G144" s="52"/>
      <c r="H144" s="80"/>
      <c r="I144" s="80"/>
      <c r="J144" s="34"/>
      <c r="K144" s="35"/>
      <c r="L144" s="35"/>
      <c r="M144" s="34"/>
      <c r="N144" s="37"/>
      <c r="O144" s="37"/>
      <c r="P144" s="37" t="s">
        <v>417</v>
      </c>
      <c r="Q144" s="37" t="s">
        <v>11</v>
      </c>
    </row>
    <row r="145" spans="1:17" ht="75" customHeight="1" x14ac:dyDescent="0.3">
      <c r="A145" s="114" t="s">
        <v>283</v>
      </c>
      <c r="B145" s="34" t="s">
        <v>742</v>
      </c>
      <c r="C145" s="34" t="s">
        <v>61</v>
      </c>
      <c r="D145" s="28" t="s">
        <v>284</v>
      </c>
      <c r="E145" s="52"/>
      <c r="F145" s="52"/>
      <c r="G145" s="52"/>
      <c r="H145" s="80"/>
      <c r="I145" s="80"/>
      <c r="J145" s="34"/>
      <c r="K145" s="35"/>
      <c r="L145" s="35"/>
      <c r="M145" s="34"/>
      <c r="N145" s="37"/>
      <c r="O145" s="37"/>
      <c r="P145" s="37" t="s">
        <v>417</v>
      </c>
      <c r="Q145" s="37" t="s">
        <v>11</v>
      </c>
    </row>
    <row r="146" spans="1:17" ht="75" customHeight="1" x14ac:dyDescent="0.3">
      <c r="A146" s="109" t="s">
        <v>285</v>
      </c>
      <c r="B146" s="34" t="s">
        <v>743</v>
      </c>
      <c r="C146" s="34" t="s">
        <v>61</v>
      </c>
      <c r="D146" s="28" t="s">
        <v>612</v>
      </c>
      <c r="E146" s="52"/>
      <c r="F146" s="52"/>
      <c r="G146" s="52"/>
      <c r="H146" s="80"/>
      <c r="I146" s="80"/>
      <c r="J146" s="34"/>
      <c r="K146" s="35"/>
      <c r="L146" s="35"/>
      <c r="M146" s="34"/>
      <c r="N146" s="37"/>
      <c r="O146" s="37"/>
      <c r="P146" s="37" t="s">
        <v>417</v>
      </c>
      <c r="Q146" s="37" t="s">
        <v>11</v>
      </c>
    </row>
    <row r="147" spans="1:17" ht="75" customHeight="1" x14ac:dyDescent="0.3">
      <c r="A147" s="109" t="s">
        <v>286</v>
      </c>
      <c r="B147" s="34" t="s">
        <v>744</v>
      </c>
      <c r="C147" s="34" t="s">
        <v>61</v>
      </c>
      <c r="D147" s="28" t="s">
        <v>287</v>
      </c>
      <c r="E147" s="52"/>
      <c r="F147" s="52"/>
      <c r="G147" s="52"/>
      <c r="H147" s="80"/>
      <c r="I147" s="80"/>
      <c r="J147" s="34"/>
      <c r="K147" s="35"/>
      <c r="L147" s="35"/>
      <c r="M147" s="34"/>
      <c r="N147" s="37"/>
      <c r="O147" s="37"/>
      <c r="P147" s="37" t="s">
        <v>417</v>
      </c>
      <c r="Q147" s="37" t="s">
        <v>11</v>
      </c>
    </row>
    <row r="148" spans="1:17" ht="75" customHeight="1" x14ac:dyDescent="0.3">
      <c r="A148" s="109" t="s">
        <v>288</v>
      </c>
      <c r="B148" s="34" t="s">
        <v>745</v>
      </c>
      <c r="C148" s="34" t="s">
        <v>61</v>
      </c>
      <c r="D148" s="28" t="s">
        <v>289</v>
      </c>
      <c r="E148" s="52"/>
      <c r="F148" s="52"/>
      <c r="G148" s="52"/>
      <c r="H148" s="80"/>
      <c r="I148" s="80"/>
      <c r="J148" s="34"/>
      <c r="K148" s="35"/>
      <c r="L148" s="35"/>
      <c r="M148" s="34"/>
      <c r="N148" s="37"/>
      <c r="O148" s="37"/>
      <c r="P148" s="37" t="s">
        <v>417</v>
      </c>
      <c r="Q148" s="37" t="s">
        <v>11</v>
      </c>
    </row>
    <row r="149" spans="1:17" ht="75" customHeight="1" x14ac:dyDescent="0.3">
      <c r="A149" s="110" t="s">
        <v>290</v>
      </c>
      <c r="B149" s="34" t="s">
        <v>746</v>
      </c>
      <c r="C149" s="34" t="s">
        <v>61</v>
      </c>
      <c r="D149" s="53" t="s">
        <v>291</v>
      </c>
      <c r="E149" s="52"/>
      <c r="F149" s="52"/>
      <c r="G149" s="52"/>
      <c r="H149" s="80"/>
      <c r="I149" s="80"/>
      <c r="J149" s="34"/>
      <c r="K149" s="35"/>
      <c r="L149" s="35"/>
      <c r="M149" s="34"/>
      <c r="N149" s="37"/>
      <c r="O149" s="37"/>
      <c r="P149" s="37" t="s">
        <v>417</v>
      </c>
      <c r="Q149" s="37" t="s">
        <v>11</v>
      </c>
    </row>
    <row r="150" spans="1:17" s="85" customFormat="1" ht="75" customHeight="1" x14ac:dyDescent="0.3">
      <c r="A150" s="110"/>
      <c r="B150" s="34" t="s">
        <v>864</v>
      </c>
      <c r="C150" s="34" t="s">
        <v>61</v>
      </c>
      <c r="D150" s="53" t="s">
        <v>863</v>
      </c>
      <c r="E150" s="52"/>
      <c r="F150" s="52"/>
      <c r="G150" s="52"/>
      <c r="H150" s="80"/>
      <c r="I150" s="80"/>
      <c r="J150" s="34"/>
      <c r="K150" s="35"/>
      <c r="L150" s="35"/>
      <c r="M150" s="34"/>
      <c r="N150" s="37"/>
      <c r="O150" s="37"/>
      <c r="P150" s="37" t="s">
        <v>417</v>
      </c>
      <c r="Q150" s="37" t="s">
        <v>11</v>
      </c>
    </row>
    <row r="151" spans="1:17" s="85" customFormat="1" ht="75" customHeight="1" x14ac:dyDescent="0.3">
      <c r="A151" s="110"/>
      <c r="B151" s="34" t="s">
        <v>872</v>
      </c>
      <c r="C151" s="34" t="s">
        <v>61</v>
      </c>
      <c r="D151" s="53" t="s">
        <v>871</v>
      </c>
      <c r="E151" s="52"/>
      <c r="F151" s="52"/>
      <c r="G151" s="52"/>
      <c r="H151" s="80"/>
      <c r="I151" s="80"/>
      <c r="J151" s="34"/>
      <c r="K151" s="35"/>
      <c r="L151" s="35"/>
      <c r="M151" s="34"/>
      <c r="N151" s="37"/>
      <c r="O151" s="37"/>
      <c r="P151" s="37" t="s">
        <v>417</v>
      </c>
      <c r="Q151" s="37" t="s">
        <v>11</v>
      </c>
    </row>
    <row r="152" spans="1:17" s="85" customFormat="1" ht="75" customHeight="1" x14ac:dyDescent="0.3">
      <c r="A152" s="110"/>
      <c r="B152" s="34" t="s">
        <v>876</v>
      </c>
      <c r="C152" s="34" t="s">
        <v>61</v>
      </c>
      <c r="D152" s="53" t="s">
        <v>875</v>
      </c>
      <c r="E152" s="52"/>
      <c r="F152" s="52"/>
      <c r="G152" s="52"/>
      <c r="H152" s="80"/>
      <c r="I152" s="80"/>
      <c r="J152" s="34"/>
      <c r="K152" s="35"/>
      <c r="L152" s="35"/>
      <c r="M152" s="34"/>
      <c r="N152" s="37"/>
      <c r="O152" s="37"/>
      <c r="P152" s="37" t="s">
        <v>417</v>
      </c>
      <c r="Q152" s="37" t="s">
        <v>11</v>
      </c>
    </row>
    <row r="153" spans="1:17" s="85" customFormat="1" ht="75" customHeight="1" x14ac:dyDescent="0.3">
      <c r="A153" s="110"/>
      <c r="B153" s="34" t="s">
        <v>877</v>
      </c>
      <c r="C153" s="34" t="s">
        <v>61</v>
      </c>
      <c r="D153" s="53" t="s">
        <v>878</v>
      </c>
      <c r="E153" s="52"/>
      <c r="F153" s="52"/>
      <c r="G153" s="52"/>
      <c r="H153" s="80"/>
      <c r="I153" s="80"/>
      <c r="J153" s="34"/>
      <c r="K153" s="35"/>
      <c r="L153" s="35"/>
      <c r="M153" s="34"/>
      <c r="N153" s="37"/>
      <c r="O153" s="37"/>
      <c r="P153" s="37" t="s">
        <v>417</v>
      </c>
      <c r="Q153" s="37" t="s">
        <v>11</v>
      </c>
    </row>
    <row r="154" spans="1:17" s="85" customFormat="1" ht="75" customHeight="1" x14ac:dyDescent="0.3">
      <c r="A154" s="110"/>
      <c r="B154" s="34" t="s">
        <v>885</v>
      </c>
      <c r="C154" s="34" t="s">
        <v>61</v>
      </c>
      <c r="D154" s="49" t="s">
        <v>886</v>
      </c>
      <c r="E154" s="26" t="s">
        <v>887</v>
      </c>
      <c r="F154" s="167">
        <v>290</v>
      </c>
      <c r="G154" s="26" t="s">
        <v>888</v>
      </c>
      <c r="H154" s="168">
        <v>3915</v>
      </c>
      <c r="I154" s="80"/>
      <c r="J154" s="34" t="s">
        <v>26</v>
      </c>
      <c r="K154" s="35">
        <v>45838</v>
      </c>
      <c r="L154" s="35">
        <v>45900</v>
      </c>
      <c r="M154" s="34"/>
      <c r="N154" s="37"/>
      <c r="O154" s="37"/>
      <c r="P154" s="37" t="s">
        <v>417</v>
      </c>
      <c r="Q154" s="37" t="s">
        <v>11</v>
      </c>
    </row>
    <row r="155" spans="1:17" s="67" customFormat="1" ht="80.400000000000006" customHeight="1" x14ac:dyDescent="0.25">
      <c r="A155" s="113">
        <v>7</v>
      </c>
      <c r="B155" s="34">
        <v>123</v>
      </c>
      <c r="C155" s="34" t="s">
        <v>61</v>
      </c>
      <c r="D155" s="28" t="s">
        <v>567</v>
      </c>
      <c r="E155" s="28" t="s">
        <v>535</v>
      </c>
      <c r="F155" s="36">
        <v>1</v>
      </c>
      <c r="G155" s="36" t="s">
        <v>16</v>
      </c>
      <c r="H155" s="65">
        <f>50000+230165.08</f>
        <v>280165.07999999996</v>
      </c>
      <c r="I155" s="66">
        <v>50000</v>
      </c>
      <c r="J155" s="34" t="s">
        <v>19</v>
      </c>
      <c r="K155" s="35">
        <v>45688</v>
      </c>
      <c r="L155" s="35">
        <v>45838</v>
      </c>
      <c r="M155" s="34"/>
      <c r="N155" s="34"/>
      <c r="O155" s="34"/>
      <c r="P155" s="34" t="s">
        <v>417</v>
      </c>
      <c r="Q155" s="34" t="s">
        <v>11</v>
      </c>
    </row>
    <row r="156" spans="1:17" s="31" customFormat="1" ht="95.4" customHeight="1" x14ac:dyDescent="0.3">
      <c r="A156" s="113" t="s">
        <v>292</v>
      </c>
      <c r="B156" s="34" t="s">
        <v>747</v>
      </c>
      <c r="C156" s="34" t="s">
        <v>61</v>
      </c>
      <c r="D156" s="162" t="s">
        <v>858</v>
      </c>
      <c r="E156" s="135"/>
      <c r="F156" s="64"/>
      <c r="G156" s="64"/>
      <c r="H156" s="68"/>
      <c r="I156" s="68"/>
      <c r="J156" s="34"/>
      <c r="K156" s="35"/>
      <c r="L156" s="35"/>
      <c r="M156" s="34"/>
      <c r="N156" s="34"/>
      <c r="O156" s="34"/>
      <c r="P156" s="34" t="s">
        <v>417</v>
      </c>
      <c r="Q156" s="34" t="s">
        <v>11</v>
      </c>
    </row>
    <row r="157" spans="1:17" s="31" customFormat="1" ht="82.8" customHeight="1" x14ac:dyDescent="0.3">
      <c r="A157" s="113" t="s">
        <v>293</v>
      </c>
      <c r="B157" s="34" t="s">
        <v>748</v>
      </c>
      <c r="C157" s="34" t="s">
        <v>61</v>
      </c>
      <c r="D157" s="60" t="s">
        <v>820</v>
      </c>
      <c r="E157" s="64"/>
      <c r="F157" s="64"/>
      <c r="G157" s="64"/>
      <c r="H157" s="68"/>
      <c r="I157" s="68"/>
      <c r="J157" s="34"/>
      <c r="K157" s="35"/>
      <c r="L157" s="35"/>
      <c r="M157" s="34"/>
      <c r="N157" s="34"/>
      <c r="O157" s="34"/>
      <c r="P157" s="34" t="s">
        <v>417</v>
      </c>
      <c r="Q157" s="34" t="s">
        <v>11</v>
      </c>
    </row>
    <row r="158" spans="1:17" s="31" customFormat="1" ht="64.2" customHeight="1" x14ac:dyDescent="0.3">
      <c r="A158" s="113" t="s">
        <v>294</v>
      </c>
      <c r="B158" s="34" t="s">
        <v>749</v>
      </c>
      <c r="C158" s="34" t="s">
        <v>61</v>
      </c>
      <c r="D158" s="60" t="s">
        <v>821</v>
      </c>
      <c r="E158" s="64"/>
      <c r="F158" s="64"/>
      <c r="G158" s="64"/>
      <c r="H158" s="68"/>
      <c r="I158" s="68"/>
      <c r="J158" s="34"/>
      <c r="K158" s="35"/>
      <c r="L158" s="35"/>
      <c r="M158" s="34"/>
      <c r="N158" s="34"/>
      <c r="O158" s="34"/>
      <c r="P158" s="34" t="s">
        <v>417</v>
      </c>
      <c r="Q158" s="34" t="s">
        <v>11</v>
      </c>
    </row>
    <row r="159" spans="1:17" s="31" customFormat="1" ht="73.2" customHeight="1" x14ac:dyDescent="0.3">
      <c r="A159" s="113" t="s">
        <v>295</v>
      </c>
      <c r="B159" s="34" t="s">
        <v>750</v>
      </c>
      <c r="C159" s="34" t="s">
        <v>61</v>
      </c>
      <c r="D159" s="60" t="s">
        <v>822</v>
      </c>
      <c r="E159" s="64"/>
      <c r="F159" s="64"/>
      <c r="G159" s="64"/>
      <c r="H159" s="68"/>
      <c r="I159" s="68"/>
      <c r="J159" s="34"/>
      <c r="K159" s="35"/>
      <c r="L159" s="35"/>
      <c r="M159" s="34"/>
      <c r="N159" s="34"/>
      <c r="O159" s="34"/>
      <c r="P159" s="34" t="s">
        <v>417</v>
      </c>
      <c r="Q159" s="34" t="s">
        <v>11</v>
      </c>
    </row>
    <row r="160" spans="1:17" s="31" customFormat="1" ht="75" customHeight="1" x14ac:dyDescent="0.3">
      <c r="A160" s="113" t="s">
        <v>296</v>
      </c>
      <c r="B160" s="34" t="s">
        <v>751</v>
      </c>
      <c r="C160" s="34" t="s">
        <v>61</v>
      </c>
      <c r="D160" s="60" t="s">
        <v>823</v>
      </c>
      <c r="E160" s="64"/>
      <c r="F160" s="64"/>
      <c r="G160" s="64"/>
      <c r="H160" s="68"/>
      <c r="I160" s="68"/>
      <c r="J160" s="34"/>
      <c r="K160" s="35"/>
      <c r="L160" s="35"/>
      <c r="M160" s="34"/>
      <c r="N160" s="34"/>
      <c r="O160" s="34"/>
      <c r="P160" s="34" t="s">
        <v>417</v>
      </c>
      <c r="Q160" s="34" t="s">
        <v>11</v>
      </c>
    </row>
    <row r="161" spans="1:17" s="31" customFormat="1" ht="85.2" customHeight="1" x14ac:dyDescent="0.3">
      <c r="A161" s="113" t="s">
        <v>297</v>
      </c>
      <c r="B161" s="34" t="s">
        <v>752</v>
      </c>
      <c r="C161" s="34" t="s">
        <v>61</v>
      </c>
      <c r="D161" s="60" t="s">
        <v>824</v>
      </c>
      <c r="E161" s="64"/>
      <c r="F161" s="64"/>
      <c r="G161" s="64"/>
      <c r="H161" s="68"/>
      <c r="I161" s="68"/>
      <c r="J161" s="34"/>
      <c r="K161" s="35"/>
      <c r="L161" s="35"/>
      <c r="M161" s="34"/>
      <c r="N161" s="34"/>
      <c r="O161" s="34"/>
      <c r="P161" s="34" t="s">
        <v>417</v>
      </c>
      <c r="Q161" s="34" t="s">
        <v>11</v>
      </c>
    </row>
    <row r="162" spans="1:17" s="31" customFormat="1" ht="75" customHeight="1" x14ac:dyDescent="0.3">
      <c r="A162" s="113" t="s">
        <v>298</v>
      </c>
      <c r="B162" s="34" t="s">
        <v>753</v>
      </c>
      <c r="C162" s="34" t="s">
        <v>61</v>
      </c>
      <c r="D162" s="60" t="s">
        <v>825</v>
      </c>
      <c r="E162" s="64"/>
      <c r="F162" s="64"/>
      <c r="G162" s="64"/>
      <c r="H162" s="68"/>
      <c r="I162" s="68"/>
      <c r="J162" s="34"/>
      <c r="K162" s="35"/>
      <c r="L162" s="35"/>
      <c r="M162" s="34"/>
      <c r="N162" s="34"/>
      <c r="O162" s="34"/>
      <c r="P162" s="34" t="s">
        <v>417</v>
      </c>
      <c r="Q162" s="34" t="s">
        <v>11</v>
      </c>
    </row>
    <row r="163" spans="1:17" s="31" customFormat="1" ht="83.4" customHeight="1" x14ac:dyDescent="0.3">
      <c r="A163" s="113" t="s">
        <v>299</v>
      </c>
      <c r="B163" s="34" t="s">
        <v>754</v>
      </c>
      <c r="C163" s="34" t="s">
        <v>61</v>
      </c>
      <c r="D163" s="60" t="s">
        <v>826</v>
      </c>
      <c r="E163" s="64"/>
      <c r="F163" s="64"/>
      <c r="G163" s="64"/>
      <c r="H163" s="68"/>
      <c r="I163" s="68"/>
      <c r="J163" s="34"/>
      <c r="K163" s="35"/>
      <c r="L163" s="35"/>
      <c r="M163" s="34"/>
      <c r="N163" s="34"/>
      <c r="O163" s="34"/>
      <c r="P163" s="34" t="s">
        <v>417</v>
      </c>
      <c r="Q163" s="34" t="s">
        <v>11</v>
      </c>
    </row>
    <row r="164" spans="1:17" s="31" customFormat="1" ht="75" customHeight="1" x14ac:dyDescent="0.3">
      <c r="A164" s="113" t="s">
        <v>300</v>
      </c>
      <c r="B164" s="34" t="s">
        <v>755</v>
      </c>
      <c r="C164" s="34" t="s">
        <v>61</v>
      </c>
      <c r="D164" s="60" t="s">
        <v>827</v>
      </c>
      <c r="E164" s="64"/>
      <c r="F164" s="64"/>
      <c r="G164" s="64"/>
      <c r="H164" s="68"/>
      <c r="I164" s="68"/>
      <c r="J164" s="34"/>
      <c r="K164" s="35"/>
      <c r="L164" s="35"/>
      <c r="M164" s="34"/>
      <c r="N164" s="34"/>
      <c r="O164" s="34"/>
      <c r="P164" s="34" t="s">
        <v>417</v>
      </c>
      <c r="Q164" s="34" t="s">
        <v>11</v>
      </c>
    </row>
    <row r="165" spans="1:17" s="31" customFormat="1" ht="75" customHeight="1" x14ac:dyDescent="0.3">
      <c r="A165" s="113" t="s">
        <v>301</v>
      </c>
      <c r="B165" s="34" t="s">
        <v>756</v>
      </c>
      <c r="C165" s="34" t="s">
        <v>61</v>
      </c>
      <c r="D165" s="60" t="s">
        <v>828</v>
      </c>
      <c r="E165" s="64"/>
      <c r="F165" s="64"/>
      <c r="G165" s="64"/>
      <c r="H165" s="68"/>
      <c r="I165" s="68"/>
      <c r="J165" s="34"/>
      <c r="K165" s="35"/>
      <c r="L165" s="35"/>
      <c r="M165" s="34"/>
      <c r="N165" s="34"/>
      <c r="O165" s="34"/>
      <c r="P165" s="34" t="s">
        <v>417</v>
      </c>
      <c r="Q165" s="34" t="s">
        <v>11</v>
      </c>
    </row>
    <row r="166" spans="1:17" s="31" customFormat="1" ht="75" customHeight="1" x14ac:dyDescent="0.3">
      <c r="A166" s="113" t="s">
        <v>302</v>
      </c>
      <c r="B166" s="34" t="s">
        <v>757</v>
      </c>
      <c r="C166" s="34" t="s">
        <v>61</v>
      </c>
      <c r="D166" s="28" t="s">
        <v>829</v>
      </c>
      <c r="E166" s="64"/>
      <c r="F166" s="64"/>
      <c r="G166" s="64"/>
      <c r="H166" s="68"/>
      <c r="I166" s="68"/>
      <c r="J166" s="34"/>
      <c r="K166" s="35"/>
      <c r="L166" s="35"/>
      <c r="M166" s="34"/>
      <c r="N166" s="34"/>
      <c r="O166" s="34"/>
      <c r="P166" s="34" t="s">
        <v>417</v>
      </c>
      <c r="Q166" s="34" t="s">
        <v>11</v>
      </c>
    </row>
    <row r="167" spans="1:17" s="31" customFormat="1" ht="119.4" customHeight="1" x14ac:dyDescent="0.3">
      <c r="A167" s="113" t="s">
        <v>303</v>
      </c>
      <c r="B167" s="34" t="s">
        <v>758</v>
      </c>
      <c r="C167" s="34" t="s">
        <v>61</v>
      </c>
      <c r="D167" s="28" t="s">
        <v>830</v>
      </c>
      <c r="E167" s="64"/>
      <c r="F167" s="64"/>
      <c r="G167" s="64"/>
      <c r="H167" s="68"/>
      <c r="I167" s="68"/>
      <c r="J167" s="34"/>
      <c r="K167" s="35"/>
      <c r="L167" s="35"/>
      <c r="M167" s="34"/>
      <c r="N167" s="34"/>
      <c r="O167" s="34"/>
      <c r="P167" s="34" t="s">
        <v>417</v>
      </c>
      <c r="Q167" s="34" t="s">
        <v>11</v>
      </c>
    </row>
    <row r="168" spans="1:17" s="31" customFormat="1" ht="75" customHeight="1" x14ac:dyDescent="0.3">
      <c r="A168" s="113" t="s">
        <v>304</v>
      </c>
      <c r="B168" s="34" t="s">
        <v>759</v>
      </c>
      <c r="C168" s="34" t="s">
        <v>61</v>
      </c>
      <c r="D168" s="28" t="s">
        <v>831</v>
      </c>
      <c r="E168" s="64"/>
      <c r="F168" s="64"/>
      <c r="G168" s="64"/>
      <c r="H168" s="68"/>
      <c r="I168" s="68"/>
      <c r="J168" s="34"/>
      <c r="K168" s="35"/>
      <c r="L168" s="35"/>
      <c r="M168" s="34"/>
      <c r="N168" s="34"/>
      <c r="O168" s="34"/>
      <c r="P168" s="34" t="s">
        <v>417</v>
      </c>
      <c r="Q168" s="34" t="s">
        <v>11</v>
      </c>
    </row>
    <row r="169" spans="1:17" s="31" customFormat="1" ht="75" customHeight="1" x14ac:dyDescent="0.3">
      <c r="A169" s="113" t="s">
        <v>305</v>
      </c>
      <c r="B169" s="34" t="s">
        <v>760</v>
      </c>
      <c r="C169" s="34" t="s">
        <v>61</v>
      </c>
      <c r="D169" s="28" t="s">
        <v>832</v>
      </c>
      <c r="E169" s="64"/>
      <c r="F169" s="64"/>
      <c r="G169" s="64"/>
      <c r="H169" s="68"/>
      <c r="I169" s="68"/>
      <c r="J169" s="34"/>
      <c r="K169" s="35"/>
      <c r="L169" s="35"/>
      <c r="M169" s="34"/>
      <c r="N169" s="34"/>
      <c r="O169" s="34"/>
      <c r="P169" s="34" t="s">
        <v>417</v>
      </c>
      <c r="Q169" s="34" t="s">
        <v>11</v>
      </c>
    </row>
    <row r="170" spans="1:17" s="31" customFormat="1" ht="75" customHeight="1" x14ac:dyDescent="0.3">
      <c r="A170" s="113" t="s">
        <v>306</v>
      </c>
      <c r="B170" s="34" t="s">
        <v>761</v>
      </c>
      <c r="C170" s="34" t="s">
        <v>61</v>
      </c>
      <c r="D170" s="28" t="s">
        <v>833</v>
      </c>
      <c r="E170" s="64"/>
      <c r="F170" s="64"/>
      <c r="G170" s="64"/>
      <c r="H170" s="68"/>
      <c r="I170" s="68"/>
      <c r="J170" s="34"/>
      <c r="K170" s="35"/>
      <c r="L170" s="35"/>
      <c r="M170" s="34"/>
      <c r="N170" s="34"/>
      <c r="O170" s="34"/>
      <c r="P170" s="34" t="s">
        <v>417</v>
      </c>
      <c r="Q170" s="34" t="s">
        <v>11</v>
      </c>
    </row>
    <row r="171" spans="1:17" s="31" customFormat="1" ht="75" customHeight="1" x14ac:dyDescent="0.3">
      <c r="A171" s="113" t="s">
        <v>307</v>
      </c>
      <c r="B171" s="34" t="s">
        <v>762</v>
      </c>
      <c r="C171" s="34" t="s">
        <v>61</v>
      </c>
      <c r="D171" s="28" t="s">
        <v>834</v>
      </c>
      <c r="E171" s="64"/>
      <c r="F171" s="64"/>
      <c r="G171" s="64"/>
      <c r="H171" s="68"/>
      <c r="I171" s="68"/>
      <c r="J171" s="34"/>
      <c r="K171" s="35"/>
      <c r="L171" s="35"/>
      <c r="M171" s="34"/>
      <c r="N171" s="34"/>
      <c r="O171" s="34"/>
      <c r="P171" s="34" t="s">
        <v>417</v>
      </c>
      <c r="Q171" s="34" t="s">
        <v>11</v>
      </c>
    </row>
    <row r="172" spans="1:17" s="31" customFormat="1" ht="75" customHeight="1" x14ac:dyDescent="0.3">
      <c r="A172" s="113" t="s">
        <v>308</v>
      </c>
      <c r="B172" s="34" t="s">
        <v>763</v>
      </c>
      <c r="C172" s="34" t="s">
        <v>61</v>
      </c>
      <c r="D172" s="152" t="s">
        <v>859</v>
      </c>
      <c r="E172" s="28" t="s">
        <v>535</v>
      </c>
      <c r="F172" s="64"/>
      <c r="G172" s="64"/>
      <c r="H172" s="68"/>
      <c r="I172" s="68"/>
      <c r="J172" s="34" t="s">
        <v>19</v>
      </c>
      <c r="K172" s="35">
        <v>45688</v>
      </c>
      <c r="L172" s="35">
        <v>45838</v>
      </c>
      <c r="M172" s="34"/>
      <c r="N172" s="34"/>
      <c r="O172" s="34"/>
      <c r="P172" s="34" t="s">
        <v>417</v>
      </c>
      <c r="Q172" s="34" t="s">
        <v>11</v>
      </c>
    </row>
    <row r="173" spans="1:17" s="31" customFormat="1" ht="75" customHeight="1" x14ac:dyDescent="0.3">
      <c r="A173" s="113" t="s">
        <v>309</v>
      </c>
      <c r="B173" s="34" t="s">
        <v>764</v>
      </c>
      <c r="C173" s="34" t="s">
        <v>61</v>
      </c>
      <c r="D173" s="28" t="s">
        <v>884</v>
      </c>
      <c r="E173" s="64"/>
      <c r="F173" s="64"/>
      <c r="G173" s="64"/>
      <c r="H173" s="68"/>
      <c r="I173" s="68"/>
      <c r="J173" s="34"/>
      <c r="K173" s="35"/>
      <c r="L173" s="35"/>
      <c r="M173" s="34"/>
      <c r="N173" s="34"/>
      <c r="O173" s="34"/>
      <c r="P173" s="34" t="s">
        <v>417</v>
      </c>
      <c r="Q173" s="34" t="s">
        <v>11</v>
      </c>
    </row>
    <row r="174" spans="1:17" ht="176.4" customHeight="1" x14ac:dyDescent="0.3">
      <c r="A174" s="110">
        <v>1</v>
      </c>
      <c r="B174" s="34">
        <v>124</v>
      </c>
      <c r="C174" s="34" t="s">
        <v>62</v>
      </c>
      <c r="D174" s="55" t="s">
        <v>645</v>
      </c>
      <c r="E174" s="55" t="s">
        <v>414</v>
      </c>
      <c r="F174" s="38">
        <v>1</v>
      </c>
      <c r="G174" s="38" t="s">
        <v>12</v>
      </c>
      <c r="H174" s="81">
        <f>380000+25140.59</f>
        <v>405140.59</v>
      </c>
      <c r="I174" s="81">
        <v>380000</v>
      </c>
      <c r="J174" s="34" t="s">
        <v>26</v>
      </c>
      <c r="K174" s="35">
        <v>45657</v>
      </c>
      <c r="L174" s="35">
        <v>45838</v>
      </c>
      <c r="M174" s="34"/>
      <c r="N174" s="34"/>
      <c r="O174" s="34"/>
      <c r="P174" s="34" t="s">
        <v>415</v>
      </c>
      <c r="Q174" s="34" t="s">
        <v>416</v>
      </c>
    </row>
    <row r="175" spans="1:17" s="31" customFormat="1" ht="191.4" customHeight="1" x14ac:dyDescent="0.3">
      <c r="A175" s="109">
        <v>3</v>
      </c>
      <c r="B175" s="158">
        <v>125</v>
      </c>
      <c r="C175" s="158" t="s">
        <v>62</v>
      </c>
      <c r="D175" s="172" t="s">
        <v>889</v>
      </c>
      <c r="E175" s="172" t="s">
        <v>536</v>
      </c>
      <c r="F175" s="173">
        <v>66</v>
      </c>
      <c r="G175" s="173" t="s">
        <v>419</v>
      </c>
      <c r="H175" s="174">
        <v>170000</v>
      </c>
      <c r="I175" s="65">
        <v>170000</v>
      </c>
      <c r="J175" s="34" t="s">
        <v>9</v>
      </c>
      <c r="K175" s="35">
        <v>45838</v>
      </c>
      <c r="L175" s="35">
        <v>46022</v>
      </c>
      <c r="M175" s="34"/>
      <c r="N175" s="34"/>
      <c r="O175" s="34"/>
      <c r="P175" s="34" t="s">
        <v>420</v>
      </c>
      <c r="Q175" s="34" t="s">
        <v>418</v>
      </c>
    </row>
    <row r="176" spans="1:17" ht="111.6" customHeight="1" x14ac:dyDescent="0.3">
      <c r="A176" s="110">
        <v>4</v>
      </c>
      <c r="B176" s="158">
        <v>126</v>
      </c>
      <c r="C176" s="158" t="s">
        <v>62</v>
      </c>
      <c r="D176" s="157" t="s">
        <v>613</v>
      </c>
      <c r="E176" s="157" t="s">
        <v>537</v>
      </c>
      <c r="F176" s="182">
        <v>1</v>
      </c>
      <c r="G176" s="182" t="s">
        <v>12</v>
      </c>
      <c r="H176" s="183">
        <v>365000</v>
      </c>
      <c r="I176" s="81">
        <v>365000</v>
      </c>
      <c r="J176" s="34" t="s">
        <v>26</v>
      </c>
      <c r="K176" s="35">
        <v>45900</v>
      </c>
      <c r="L176" s="35">
        <v>46022</v>
      </c>
      <c r="M176" s="37"/>
      <c r="N176" s="37"/>
      <c r="O176" s="37"/>
      <c r="P176" s="37" t="s">
        <v>415</v>
      </c>
      <c r="Q176" s="37" t="s">
        <v>418</v>
      </c>
    </row>
    <row r="177" spans="1:17" ht="105.6" customHeight="1" x14ac:dyDescent="0.3">
      <c r="A177" s="110">
        <v>5</v>
      </c>
      <c r="B177" s="158">
        <v>127</v>
      </c>
      <c r="C177" s="158" t="s">
        <v>62</v>
      </c>
      <c r="D177" s="157" t="s">
        <v>614</v>
      </c>
      <c r="E177" s="157" t="s">
        <v>538</v>
      </c>
      <c r="F177" s="182">
        <v>1</v>
      </c>
      <c r="G177" s="182" t="s">
        <v>12</v>
      </c>
      <c r="H177" s="183">
        <v>315000</v>
      </c>
      <c r="I177" s="81">
        <v>315000</v>
      </c>
      <c r="J177" s="34" t="s">
        <v>26</v>
      </c>
      <c r="K177" s="35">
        <v>45900</v>
      </c>
      <c r="L177" s="35">
        <v>46022</v>
      </c>
      <c r="M177" s="37"/>
      <c r="N177" s="37"/>
      <c r="O177" s="37"/>
      <c r="P177" s="37" t="s">
        <v>421</v>
      </c>
      <c r="Q177" s="37" t="s">
        <v>422</v>
      </c>
    </row>
    <row r="178" spans="1:17" ht="90" customHeight="1" x14ac:dyDescent="0.3">
      <c r="A178" s="110">
        <v>11</v>
      </c>
      <c r="B178" s="34">
        <v>128</v>
      </c>
      <c r="C178" s="34" t="s">
        <v>62</v>
      </c>
      <c r="D178" s="75" t="s">
        <v>615</v>
      </c>
      <c r="E178" s="75" t="s">
        <v>539</v>
      </c>
      <c r="F178" s="38">
        <v>12</v>
      </c>
      <c r="G178" s="38" t="s">
        <v>25</v>
      </c>
      <c r="H178" s="81">
        <v>82297</v>
      </c>
      <c r="I178" s="81">
        <v>82297</v>
      </c>
      <c r="J178" s="34" t="s">
        <v>19</v>
      </c>
      <c r="K178" s="35">
        <v>45838</v>
      </c>
      <c r="L178" s="35">
        <v>45930</v>
      </c>
      <c r="M178" s="37"/>
      <c r="N178" s="37"/>
      <c r="O178" s="37"/>
      <c r="P178" s="37" t="s">
        <v>417</v>
      </c>
      <c r="Q178" s="37" t="s">
        <v>11</v>
      </c>
    </row>
    <row r="179" spans="1:17" ht="75" customHeight="1" x14ac:dyDescent="0.3">
      <c r="A179" s="110">
        <v>12</v>
      </c>
      <c r="B179" s="34">
        <v>129</v>
      </c>
      <c r="C179" s="34" t="s">
        <v>62</v>
      </c>
      <c r="D179" s="75" t="s">
        <v>616</v>
      </c>
      <c r="E179" s="75" t="s">
        <v>540</v>
      </c>
      <c r="F179" s="38">
        <v>12</v>
      </c>
      <c r="G179" s="38" t="s">
        <v>25</v>
      </c>
      <c r="H179" s="81">
        <v>314583</v>
      </c>
      <c r="I179" s="81">
        <v>314583</v>
      </c>
      <c r="J179" s="34" t="s">
        <v>19</v>
      </c>
      <c r="K179" s="35">
        <v>45838</v>
      </c>
      <c r="L179" s="35">
        <v>45930</v>
      </c>
      <c r="M179" s="37"/>
      <c r="N179" s="37"/>
      <c r="O179" s="37"/>
      <c r="P179" s="37" t="s">
        <v>423</v>
      </c>
      <c r="Q179" s="37" t="s">
        <v>11</v>
      </c>
    </row>
    <row r="180" spans="1:17" ht="108.6" customHeight="1" x14ac:dyDescent="0.3">
      <c r="A180" s="110">
        <v>13</v>
      </c>
      <c r="B180" s="34">
        <v>130</v>
      </c>
      <c r="C180" s="34" t="s">
        <v>62</v>
      </c>
      <c r="D180" s="75" t="s">
        <v>617</v>
      </c>
      <c r="E180" s="75" t="s">
        <v>541</v>
      </c>
      <c r="F180" s="38">
        <v>12</v>
      </c>
      <c r="G180" s="38" t="s">
        <v>25</v>
      </c>
      <c r="H180" s="81">
        <v>724657</v>
      </c>
      <c r="I180" s="81">
        <v>724687</v>
      </c>
      <c r="J180" s="34" t="s">
        <v>19</v>
      </c>
      <c r="K180" s="35">
        <v>45808</v>
      </c>
      <c r="L180" s="35">
        <v>45900</v>
      </c>
      <c r="M180" s="37"/>
      <c r="N180" s="37"/>
      <c r="O180" s="37"/>
      <c r="P180" s="37" t="s">
        <v>424</v>
      </c>
      <c r="Q180" s="37" t="s">
        <v>425</v>
      </c>
    </row>
    <row r="181" spans="1:17" ht="150" customHeight="1" x14ac:dyDescent="0.3">
      <c r="A181" s="110">
        <v>15</v>
      </c>
      <c r="B181" s="34">
        <v>131</v>
      </c>
      <c r="C181" s="34" t="s">
        <v>62</v>
      </c>
      <c r="D181" s="55" t="s">
        <v>618</v>
      </c>
      <c r="E181" s="55" t="s">
        <v>542</v>
      </c>
      <c r="F181" s="38">
        <v>12</v>
      </c>
      <c r="G181" s="38" t="s">
        <v>12</v>
      </c>
      <c r="H181" s="81">
        <v>6420</v>
      </c>
      <c r="I181" s="81">
        <v>6420</v>
      </c>
      <c r="J181" s="34" t="s">
        <v>19</v>
      </c>
      <c r="K181" s="35">
        <v>45657</v>
      </c>
      <c r="L181" s="35">
        <v>45777</v>
      </c>
      <c r="M181" s="37"/>
      <c r="N181" s="37"/>
      <c r="O181" s="37"/>
      <c r="P181" s="37" t="s">
        <v>10</v>
      </c>
      <c r="Q181" s="37" t="s">
        <v>11</v>
      </c>
    </row>
    <row r="182" spans="1:17" ht="120" customHeight="1" x14ac:dyDescent="0.3">
      <c r="A182" s="110">
        <v>16</v>
      </c>
      <c r="B182" s="34">
        <v>132</v>
      </c>
      <c r="C182" s="34" t="s">
        <v>62</v>
      </c>
      <c r="D182" s="75" t="s">
        <v>646</v>
      </c>
      <c r="E182" s="75" t="s">
        <v>543</v>
      </c>
      <c r="F182" s="38">
        <v>1</v>
      </c>
      <c r="G182" s="38" t="s">
        <v>16</v>
      </c>
      <c r="H182" s="81">
        <v>300000</v>
      </c>
      <c r="I182" s="81">
        <v>1</v>
      </c>
      <c r="J182" s="34" t="s">
        <v>19</v>
      </c>
      <c r="K182" s="35">
        <v>45657</v>
      </c>
      <c r="L182" s="35">
        <v>45838</v>
      </c>
      <c r="M182" s="37"/>
      <c r="N182" s="37"/>
      <c r="O182" s="37"/>
      <c r="P182" s="38" t="s">
        <v>426</v>
      </c>
      <c r="Q182" s="37" t="s">
        <v>416</v>
      </c>
    </row>
    <row r="183" spans="1:17" ht="255" customHeight="1" x14ac:dyDescent="0.3">
      <c r="A183" s="110">
        <v>18</v>
      </c>
      <c r="B183" s="34">
        <v>133</v>
      </c>
      <c r="C183" s="34" t="s">
        <v>62</v>
      </c>
      <c r="D183" s="75" t="s">
        <v>647</v>
      </c>
      <c r="E183" s="75" t="s">
        <v>544</v>
      </c>
      <c r="F183" s="38">
        <v>1</v>
      </c>
      <c r="G183" s="38" t="s">
        <v>16</v>
      </c>
      <c r="H183" s="81">
        <v>77800</v>
      </c>
      <c r="I183" s="81">
        <v>77788</v>
      </c>
      <c r="J183" s="34" t="s">
        <v>19</v>
      </c>
      <c r="K183" s="35">
        <v>45596</v>
      </c>
      <c r="L183" s="35">
        <v>45688</v>
      </c>
      <c r="M183" s="37"/>
      <c r="N183" s="37"/>
      <c r="O183" s="37"/>
      <c r="P183" s="34" t="s">
        <v>10</v>
      </c>
      <c r="Q183" s="37" t="s">
        <v>11</v>
      </c>
    </row>
    <row r="184" spans="1:17" ht="105" customHeight="1" x14ac:dyDescent="0.3">
      <c r="A184" s="110">
        <v>19</v>
      </c>
      <c r="B184" s="34">
        <v>134</v>
      </c>
      <c r="C184" s="34" t="s">
        <v>62</v>
      </c>
      <c r="D184" s="75" t="s">
        <v>619</v>
      </c>
      <c r="E184" s="75" t="s">
        <v>545</v>
      </c>
      <c r="F184" s="38">
        <v>12</v>
      </c>
      <c r="G184" s="38" t="s">
        <v>25</v>
      </c>
      <c r="H184" s="81">
        <v>225660</v>
      </c>
      <c r="I184" s="81">
        <v>225660</v>
      </c>
      <c r="J184" s="34" t="s">
        <v>19</v>
      </c>
      <c r="K184" s="35">
        <v>45900</v>
      </c>
      <c r="L184" s="35">
        <v>45991</v>
      </c>
      <c r="M184" s="37"/>
      <c r="N184" s="37"/>
      <c r="O184" s="37"/>
      <c r="P184" s="37" t="s">
        <v>417</v>
      </c>
      <c r="Q184" s="37" t="s">
        <v>416</v>
      </c>
    </row>
    <row r="185" spans="1:17" ht="120" customHeight="1" x14ac:dyDescent="0.3">
      <c r="A185" s="110">
        <v>20</v>
      </c>
      <c r="B185" s="34">
        <v>135</v>
      </c>
      <c r="C185" s="34" t="s">
        <v>62</v>
      </c>
      <c r="D185" s="75" t="s">
        <v>620</v>
      </c>
      <c r="E185" s="75" t="s">
        <v>546</v>
      </c>
      <c r="F185" s="38">
        <v>12</v>
      </c>
      <c r="G185" s="38" t="s">
        <v>25</v>
      </c>
      <c r="H185" s="81">
        <v>326679</v>
      </c>
      <c r="I185" s="81">
        <v>326679</v>
      </c>
      <c r="J185" s="34" t="s">
        <v>19</v>
      </c>
      <c r="K185" s="35">
        <v>45777</v>
      </c>
      <c r="L185" s="35">
        <v>46022</v>
      </c>
      <c r="M185" s="37"/>
      <c r="N185" s="37"/>
      <c r="O185" s="37"/>
      <c r="P185" s="37" t="s">
        <v>417</v>
      </c>
      <c r="Q185" s="37" t="s">
        <v>416</v>
      </c>
    </row>
    <row r="186" spans="1:17" ht="150" customHeight="1" x14ac:dyDescent="0.3">
      <c r="A186" s="109">
        <v>26</v>
      </c>
      <c r="B186" s="34">
        <v>136</v>
      </c>
      <c r="C186" s="34" t="s">
        <v>62</v>
      </c>
      <c r="D186" s="55" t="s">
        <v>621</v>
      </c>
      <c r="E186" s="55" t="s">
        <v>547</v>
      </c>
      <c r="F186" s="36">
        <v>1</v>
      </c>
      <c r="G186" s="36" t="s">
        <v>12</v>
      </c>
      <c r="H186" s="65">
        <v>1300000</v>
      </c>
      <c r="I186" s="65">
        <v>1300000</v>
      </c>
      <c r="J186" s="34" t="s">
        <v>19</v>
      </c>
      <c r="K186" s="35">
        <v>45596</v>
      </c>
      <c r="L186" s="35">
        <v>45688</v>
      </c>
      <c r="M186" s="37"/>
      <c r="N186" s="37"/>
      <c r="O186" s="37"/>
      <c r="P186" s="34" t="s">
        <v>417</v>
      </c>
      <c r="Q186" s="34" t="s">
        <v>422</v>
      </c>
    </row>
    <row r="187" spans="1:17" s="31" customFormat="1" ht="75" customHeight="1" x14ac:dyDescent="0.3">
      <c r="A187" s="109">
        <v>27</v>
      </c>
      <c r="B187" s="34">
        <v>137</v>
      </c>
      <c r="C187" s="34" t="s">
        <v>62</v>
      </c>
      <c r="D187" s="55" t="s">
        <v>622</v>
      </c>
      <c r="E187" s="55" t="s">
        <v>548</v>
      </c>
      <c r="F187" s="36">
        <v>2</v>
      </c>
      <c r="G187" s="36" t="s">
        <v>432</v>
      </c>
      <c r="H187" s="65">
        <v>100000</v>
      </c>
      <c r="I187" s="65">
        <v>100000</v>
      </c>
      <c r="J187" s="34" t="s">
        <v>19</v>
      </c>
      <c r="K187" s="35">
        <v>45657</v>
      </c>
      <c r="L187" s="35">
        <v>45747</v>
      </c>
      <c r="M187" s="34"/>
      <c r="N187" s="34"/>
      <c r="O187" s="34"/>
      <c r="P187" s="34" t="s">
        <v>417</v>
      </c>
      <c r="Q187" s="34" t="s">
        <v>383</v>
      </c>
    </row>
    <row r="188" spans="1:17" s="31" customFormat="1" ht="127.2" customHeight="1" x14ac:dyDescent="0.3">
      <c r="A188" s="109"/>
      <c r="B188" s="26" t="s">
        <v>811</v>
      </c>
      <c r="C188" s="34" t="s">
        <v>62</v>
      </c>
      <c r="D188" s="49" t="s">
        <v>814</v>
      </c>
      <c r="E188" s="27" t="s">
        <v>815</v>
      </c>
      <c r="F188" s="26">
        <v>12</v>
      </c>
      <c r="G188" s="26" t="s">
        <v>25</v>
      </c>
      <c r="H188" s="130">
        <v>0</v>
      </c>
      <c r="I188" s="131">
        <v>0</v>
      </c>
      <c r="J188" s="34" t="s">
        <v>9</v>
      </c>
      <c r="K188" s="35">
        <v>45657</v>
      </c>
      <c r="L188" s="35">
        <v>45716</v>
      </c>
      <c r="M188" s="34"/>
      <c r="N188" s="34"/>
      <c r="O188" s="34"/>
      <c r="P188" s="34"/>
      <c r="Q188" s="34"/>
    </row>
    <row r="189" spans="1:17" s="31" customFormat="1" ht="163.19999999999999" customHeight="1" x14ac:dyDescent="0.3">
      <c r="A189" s="109"/>
      <c r="B189" s="26" t="s">
        <v>812</v>
      </c>
      <c r="C189" s="34" t="s">
        <v>62</v>
      </c>
      <c r="D189" s="49" t="s">
        <v>816</v>
      </c>
      <c r="E189" s="27" t="s">
        <v>817</v>
      </c>
      <c r="F189" s="26">
        <v>12</v>
      </c>
      <c r="G189" s="26" t="s">
        <v>25</v>
      </c>
      <c r="H189" s="130">
        <v>0</v>
      </c>
      <c r="I189" s="131">
        <v>0</v>
      </c>
      <c r="J189" s="34" t="s">
        <v>9</v>
      </c>
      <c r="K189" s="35">
        <v>45657</v>
      </c>
      <c r="L189" s="35">
        <v>45716</v>
      </c>
      <c r="M189" s="34"/>
      <c r="N189" s="34"/>
      <c r="O189" s="34"/>
      <c r="P189" s="34"/>
      <c r="Q189" s="34"/>
    </row>
    <row r="190" spans="1:17" s="31" customFormat="1" ht="136.80000000000001" customHeight="1" x14ac:dyDescent="0.3">
      <c r="A190" s="109"/>
      <c r="B190" s="26" t="s">
        <v>813</v>
      </c>
      <c r="C190" s="34" t="s">
        <v>62</v>
      </c>
      <c r="D190" s="49" t="s">
        <v>818</v>
      </c>
      <c r="E190" s="27" t="s">
        <v>819</v>
      </c>
      <c r="F190" s="26">
        <v>6</v>
      </c>
      <c r="G190" s="26" t="s">
        <v>25</v>
      </c>
      <c r="H190" s="130">
        <v>0</v>
      </c>
      <c r="I190" s="131">
        <v>0</v>
      </c>
      <c r="J190" s="34" t="s">
        <v>26</v>
      </c>
      <c r="K190" s="35">
        <v>45747</v>
      </c>
      <c r="L190" s="35">
        <v>45838</v>
      </c>
      <c r="M190" s="34"/>
      <c r="N190" s="34"/>
      <c r="O190" s="34"/>
      <c r="P190" s="34"/>
      <c r="Q190" s="34"/>
    </row>
    <row r="191" spans="1:17" s="31" customFormat="1" ht="136.80000000000001" customHeight="1" x14ac:dyDescent="0.3">
      <c r="A191" s="109"/>
      <c r="B191" s="26" t="s">
        <v>865</v>
      </c>
      <c r="C191" s="34" t="s">
        <v>62</v>
      </c>
      <c r="D191" s="49" t="s">
        <v>866</v>
      </c>
      <c r="E191" s="27" t="s">
        <v>868</v>
      </c>
      <c r="F191" s="26">
        <v>1</v>
      </c>
      <c r="G191" s="26" t="s">
        <v>867</v>
      </c>
      <c r="H191" s="166">
        <f>430000+79415.35</f>
        <v>509415.35</v>
      </c>
      <c r="I191" s="130">
        <v>430000</v>
      </c>
      <c r="J191" s="34" t="s">
        <v>19</v>
      </c>
      <c r="K191" s="35">
        <v>45808</v>
      </c>
      <c r="L191" s="35">
        <v>45869</v>
      </c>
      <c r="M191" s="34"/>
      <c r="N191" s="34"/>
      <c r="O191" s="34"/>
      <c r="P191" s="28" t="s">
        <v>869</v>
      </c>
      <c r="Q191" s="34" t="s">
        <v>870</v>
      </c>
    </row>
    <row r="192" spans="1:17" s="31" customFormat="1" ht="136.80000000000001" customHeight="1" x14ac:dyDescent="0.3">
      <c r="A192" s="109"/>
      <c r="B192" s="26" t="s">
        <v>890</v>
      </c>
      <c r="C192" s="34" t="s">
        <v>62</v>
      </c>
      <c r="D192" s="175" t="s">
        <v>891</v>
      </c>
      <c r="E192" s="176" t="s">
        <v>892</v>
      </c>
      <c r="F192" s="177">
        <v>1</v>
      </c>
      <c r="G192" s="177" t="s">
        <v>867</v>
      </c>
      <c r="H192" s="178">
        <v>150250</v>
      </c>
      <c r="I192" s="130"/>
      <c r="J192" s="34" t="s">
        <v>19</v>
      </c>
      <c r="K192" s="35">
        <v>45900</v>
      </c>
      <c r="L192" s="35">
        <v>46022</v>
      </c>
      <c r="M192" s="34"/>
      <c r="N192" s="34"/>
      <c r="O192" s="34"/>
      <c r="P192" s="179" t="s">
        <v>869</v>
      </c>
      <c r="Q192" s="163" t="s">
        <v>870</v>
      </c>
    </row>
    <row r="193" spans="1:17" s="31" customFormat="1" ht="136.80000000000001" customHeight="1" x14ac:dyDescent="0.3">
      <c r="A193" s="109"/>
      <c r="B193" s="26" t="s">
        <v>893</v>
      </c>
      <c r="C193" s="34" t="s">
        <v>62</v>
      </c>
      <c r="D193" s="175" t="s">
        <v>895</v>
      </c>
      <c r="E193" s="176" t="s">
        <v>896</v>
      </c>
      <c r="F193" s="177">
        <v>2</v>
      </c>
      <c r="G193" s="177" t="s">
        <v>25</v>
      </c>
      <c r="H193" s="178">
        <v>20000</v>
      </c>
      <c r="I193" s="130"/>
      <c r="J193" s="34" t="s">
        <v>19</v>
      </c>
      <c r="K193" s="35">
        <v>45565</v>
      </c>
      <c r="L193" s="35">
        <v>45930</v>
      </c>
      <c r="M193" s="34"/>
      <c r="N193" s="34"/>
      <c r="O193" s="34"/>
      <c r="P193" s="179" t="s">
        <v>899</v>
      </c>
      <c r="Q193" s="163" t="s">
        <v>11</v>
      </c>
    </row>
    <row r="194" spans="1:17" s="31" customFormat="1" ht="136.80000000000001" customHeight="1" x14ac:dyDescent="0.3">
      <c r="A194" s="109"/>
      <c r="B194" s="26" t="s">
        <v>894</v>
      </c>
      <c r="C194" s="34" t="s">
        <v>62</v>
      </c>
      <c r="D194" s="175" t="s">
        <v>897</v>
      </c>
      <c r="E194" s="176" t="s">
        <v>898</v>
      </c>
      <c r="F194" s="177">
        <v>1</v>
      </c>
      <c r="G194" s="177" t="s">
        <v>25</v>
      </c>
      <c r="H194" s="178">
        <v>5000</v>
      </c>
      <c r="I194" s="130"/>
      <c r="J194" s="34" t="s">
        <v>19</v>
      </c>
      <c r="K194" s="35">
        <v>45900</v>
      </c>
      <c r="L194" s="35">
        <v>45961</v>
      </c>
      <c r="M194" s="34"/>
      <c r="N194" s="34"/>
      <c r="O194" s="34"/>
      <c r="P194" s="179" t="s">
        <v>899</v>
      </c>
      <c r="Q194" s="163" t="s">
        <v>11</v>
      </c>
    </row>
    <row r="195" spans="1:17" s="31" customFormat="1" ht="301.2" customHeight="1" x14ac:dyDescent="0.3">
      <c r="A195" s="109">
        <v>1</v>
      </c>
      <c r="B195" s="158">
        <v>138</v>
      </c>
      <c r="C195" s="158" t="s">
        <v>63</v>
      </c>
      <c r="D195" s="172" t="s">
        <v>900</v>
      </c>
      <c r="E195" s="172" t="s">
        <v>436</v>
      </c>
      <c r="F195" s="158">
        <v>2</v>
      </c>
      <c r="G195" s="158" t="s">
        <v>437</v>
      </c>
      <c r="H195" s="180">
        <v>22000</v>
      </c>
      <c r="I195" s="56">
        <v>22000</v>
      </c>
      <c r="J195" s="34" t="s">
        <v>26</v>
      </c>
      <c r="K195" s="35">
        <v>45747</v>
      </c>
      <c r="L195" s="35">
        <v>45930</v>
      </c>
      <c r="M195" s="34"/>
      <c r="N195" s="34"/>
      <c r="O195" s="34"/>
      <c r="P195" s="34" t="s">
        <v>55</v>
      </c>
      <c r="Q195" s="34" t="s">
        <v>11</v>
      </c>
    </row>
    <row r="196" spans="1:17" s="31" customFormat="1" ht="114.6" customHeight="1" x14ac:dyDescent="0.3">
      <c r="A196" s="109">
        <v>17</v>
      </c>
      <c r="B196" s="158">
        <v>139</v>
      </c>
      <c r="C196" s="158" t="s">
        <v>63</v>
      </c>
      <c r="D196" s="172" t="s">
        <v>901</v>
      </c>
      <c r="E196" s="164" t="s">
        <v>434</v>
      </c>
      <c r="F196" s="158">
        <v>8</v>
      </c>
      <c r="G196" s="158" t="s">
        <v>435</v>
      </c>
      <c r="H196" s="181">
        <v>80000</v>
      </c>
      <c r="I196" s="56">
        <v>80000</v>
      </c>
      <c r="J196" s="34" t="s">
        <v>19</v>
      </c>
      <c r="K196" s="35">
        <v>45747</v>
      </c>
      <c r="L196" s="35">
        <v>45930</v>
      </c>
      <c r="M196" s="34"/>
      <c r="N196" s="34"/>
      <c r="O196" s="34"/>
      <c r="P196" s="34" t="s">
        <v>514</v>
      </c>
      <c r="Q196" s="34" t="s">
        <v>11</v>
      </c>
    </row>
    <row r="197" spans="1:17" s="31" customFormat="1" ht="134.4" customHeight="1" x14ac:dyDescent="0.3">
      <c r="A197" s="109">
        <v>3</v>
      </c>
      <c r="B197" s="34">
        <v>140</v>
      </c>
      <c r="C197" s="34" t="s">
        <v>63</v>
      </c>
      <c r="D197" s="55" t="s">
        <v>623</v>
      </c>
      <c r="E197" s="55" t="s">
        <v>438</v>
      </c>
      <c r="F197" s="34">
        <f>2471+972</f>
        <v>3443</v>
      </c>
      <c r="G197" s="34" t="s">
        <v>439</v>
      </c>
      <c r="H197" s="82">
        <f>158638+250046.1</f>
        <v>408684.1</v>
      </c>
      <c r="I197" s="56">
        <v>224370</v>
      </c>
      <c r="J197" s="34" t="s">
        <v>19</v>
      </c>
      <c r="K197" s="35">
        <v>45688</v>
      </c>
      <c r="L197" s="35">
        <v>45838</v>
      </c>
      <c r="M197" s="34"/>
      <c r="N197" s="34"/>
      <c r="O197" s="34"/>
      <c r="P197" s="34" t="s">
        <v>451</v>
      </c>
      <c r="Q197" s="34" t="s">
        <v>11</v>
      </c>
    </row>
    <row r="198" spans="1:17" ht="182.4" customHeight="1" x14ac:dyDescent="0.3">
      <c r="A198" s="110">
        <v>6</v>
      </c>
      <c r="B198" s="34">
        <v>142</v>
      </c>
      <c r="C198" s="34" t="s">
        <v>63</v>
      </c>
      <c r="D198" s="75" t="s">
        <v>440</v>
      </c>
      <c r="E198" s="75" t="s">
        <v>441</v>
      </c>
      <c r="F198" s="37">
        <v>4</v>
      </c>
      <c r="G198" s="37" t="s">
        <v>442</v>
      </c>
      <c r="H198" s="74">
        <v>80000</v>
      </c>
      <c r="I198" s="74">
        <v>80000</v>
      </c>
      <c r="J198" s="34" t="s">
        <v>26</v>
      </c>
      <c r="K198" s="35">
        <v>45900</v>
      </c>
      <c r="L198" s="35">
        <v>45961</v>
      </c>
      <c r="M198" s="37"/>
      <c r="N198" s="37"/>
      <c r="O198" s="37"/>
      <c r="P198" s="37" t="s">
        <v>451</v>
      </c>
      <c r="Q198" s="37" t="s">
        <v>395</v>
      </c>
    </row>
    <row r="199" spans="1:17" ht="141" customHeight="1" x14ac:dyDescent="0.3">
      <c r="A199" s="110">
        <v>10</v>
      </c>
      <c r="B199" s="34">
        <v>146</v>
      </c>
      <c r="C199" s="34" t="s">
        <v>63</v>
      </c>
      <c r="D199" s="75" t="s">
        <v>624</v>
      </c>
      <c r="E199" s="75" t="s">
        <v>443</v>
      </c>
      <c r="F199" s="37">
        <v>34</v>
      </c>
      <c r="G199" s="37" t="s">
        <v>444</v>
      </c>
      <c r="H199" s="56">
        <v>3000</v>
      </c>
      <c r="I199" s="56">
        <v>3000</v>
      </c>
      <c r="J199" s="34" t="s">
        <v>19</v>
      </c>
      <c r="K199" s="35">
        <v>45747</v>
      </c>
      <c r="L199" s="35">
        <v>45808</v>
      </c>
      <c r="M199" s="37"/>
      <c r="N199" s="37"/>
      <c r="O199" s="37"/>
      <c r="P199" s="37" t="s">
        <v>55</v>
      </c>
      <c r="Q199" s="37" t="s">
        <v>11</v>
      </c>
    </row>
    <row r="200" spans="1:17" ht="125.4" customHeight="1" x14ac:dyDescent="0.3">
      <c r="A200" s="110">
        <v>12</v>
      </c>
      <c r="B200" s="34">
        <v>148</v>
      </c>
      <c r="C200" s="34" t="s">
        <v>63</v>
      </c>
      <c r="D200" s="75" t="s">
        <v>625</v>
      </c>
      <c r="E200" s="75" t="s">
        <v>445</v>
      </c>
      <c r="F200" s="37">
        <v>1</v>
      </c>
      <c r="G200" s="37" t="s">
        <v>446</v>
      </c>
      <c r="H200" s="74">
        <v>26637</v>
      </c>
      <c r="I200" s="74">
        <v>26637</v>
      </c>
      <c r="J200" s="34" t="s">
        <v>19</v>
      </c>
      <c r="K200" s="35">
        <v>45777</v>
      </c>
      <c r="L200" s="35">
        <v>45869</v>
      </c>
      <c r="M200" s="37"/>
      <c r="N200" s="37"/>
      <c r="O200" s="37"/>
      <c r="P200" s="37" t="s">
        <v>55</v>
      </c>
      <c r="Q200" s="37" t="s">
        <v>11</v>
      </c>
    </row>
    <row r="201" spans="1:17" ht="111.6" customHeight="1" x14ac:dyDescent="0.3">
      <c r="A201" s="110">
        <v>13</v>
      </c>
      <c r="B201" s="34">
        <v>149</v>
      </c>
      <c r="C201" s="34" t="s">
        <v>63</v>
      </c>
      <c r="D201" s="75" t="s">
        <v>626</v>
      </c>
      <c r="E201" s="75" t="s">
        <v>447</v>
      </c>
      <c r="F201" s="37">
        <v>240</v>
      </c>
      <c r="G201" s="37" t="s">
        <v>448</v>
      </c>
      <c r="H201" s="74">
        <v>7949</v>
      </c>
      <c r="I201" s="74">
        <v>7949</v>
      </c>
      <c r="J201" s="34" t="s">
        <v>19</v>
      </c>
      <c r="K201" s="35">
        <v>45626</v>
      </c>
      <c r="L201" s="35">
        <v>45716</v>
      </c>
      <c r="M201" s="37"/>
      <c r="N201" s="37"/>
      <c r="O201" s="37"/>
      <c r="P201" s="37" t="s">
        <v>55</v>
      </c>
      <c r="Q201" s="37" t="s">
        <v>452</v>
      </c>
    </row>
    <row r="202" spans="1:17" ht="143.4" customHeight="1" x14ac:dyDescent="0.3">
      <c r="A202" s="110">
        <v>14</v>
      </c>
      <c r="B202" s="34">
        <v>150</v>
      </c>
      <c r="C202" s="34" t="s">
        <v>63</v>
      </c>
      <c r="D202" s="75" t="s">
        <v>627</v>
      </c>
      <c r="E202" s="75" t="s">
        <v>449</v>
      </c>
      <c r="F202" s="37">
        <v>1</v>
      </c>
      <c r="G202" s="37" t="s">
        <v>450</v>
      </c>
      <c r="H202" s="87" t="s">
        <v>663</v>
      </c>
      <c r="I202" s="87" t="s">
        <v>663</v>
      </c>
      <c r="J202" s="34" t="s">
        <v>19</v>
      </c>
      <c r="K202" s="35">
        <v>45900</v>
      </c>
      <c r="L202" s="35">
        <v>45991</v>
      </c>
      <c r="M202" s="37"/>
      <c r="N202" s="37"/>
      <c r="O202" s="37"/>
      <c r="P202" s="37" t="s">
        <v>55</v>
      </c>
      <c r="Q202" s="37" t="s">
        <v>11</v>
      </c>
    </row>
    <row r="203" spans="1:17" s="31" customFormat="1" ht="92.4" customHeight="1" x14ac:dyDescent="0.3">
      <c r="A203" s="109">
        <v>17</v>
      </c>
      <c r="B203" s="34">
        <v>152</v>
      </c>
      <c r="C203" s="34" t="s">
        <v>63</v>
      </c>
      <c r="D203" s="55" t="s">
        <v>628</v>
      </c>
      <c r="E203" s="28" t="s">
        <v>553</v>
      </c>
      <c r="F203" s="34">
        <v>1</v>
      </c>
      <c r="G203" s="34" t="s">
        <v>108</v>
      </c>
      <c r="H203" s="66">
        <v>5000000</v>
      </c>
      <c r="I203" s="66">
        <v>5000000</v>
      </c>
      <c r="J203" s="34" t="s">
        <v>19</v>
      </c>
      <c r="K203" s="35">
        <v>45930</v>
      </c>
      <c r="L203" s="35">
        <v>46022</v>
      </c>
      <c r="M203" s="34"/>
      <c r="N203" s="34"/>
      <c r="O203" s="34"/>
      <c r="P203" s="34" t="s">
        <v>55</v>
      </c>
      <c r="Q203" s="34" t="s">
        <v>11</v>
      </c>
    </row>
    <row r="204" spans="1:17" s="31" customFormat="1" ht="92.4" customHeight="1" x14ac:dyDescent="0.3">
      <c r="A204" s="109">
        <v>18</v>
      </c>
      <c r="B204" s="34">
        <v>153</v>
      </c>
      <c r="C204" s="34" t="s">
        <v>63</v>
      </c>
      <c r="D204" s="55" t="s">
        <v>629</v>
      </c>
      <c r="E204" s="28" t="s">
        <v>553</v>
      </c>
      <c r="F204" s="34">
        <v>1</v>
      </c>
      <c r="G204" s="34" t="s">
        <v>108</v>
      </c>
      <c r="H204" s="66">
        <v>8500000</v>
      </c>
      <c r="I204" s="66">
        <v>8500000</v>
      </c>
      <c r="J204" s="34" t="s">
        <v>19</v>
      </c>
      <c r="K204" s="35">
        <v>45930</v>
      </c>
      <c r="L204" s="35">
        <v>46022</v>
      </c>
      <c r="M204" s="34"/>
      <c r="N204" s="34"/>
      <c r="O204" s="34"/>
      <c r="P204" s="34" t="s">
        <v>55</v>
      </c>
      <c r="Q204" s="34" t="s">
        <v>11</v>
      </c>
    </row>
    <row r="205" spans="1:17" s="151" customFormat="1" ht="115.2" customHeight="1" x14ac:dyDescent="0.3">
      <c r="A205" s="146"/>
      <c r="B205" s="34" t="s">
        <v>855</v>
      </c>
      <c r="C205" s="34" t="s">
        <v>63</v>
      </c>
      <c r="D205" s="154" t="s">
        <v>853</v>
      </c>
      <c r="E205" s="154" t="s">
        <v>854</v>
      </c>
      <c r="F205" s="147">
        <v>1</v>
      </c>
      <c r="G205" s="147" t="s">
        <v>16</v>
      </c>
      <c r="H205" s="155">
        <v>300000</v>
      </c>
      <c r="I205" s="148"/>
      <c r="J205" s="34" t="s">
        <v>19</v>
      </c>
      <c r="K205" s="149">
        <v>45565</v>
      </c>
      <c r="L205" s="149">
        <v>45747</v>
      </c>
      <c r="M205" s="147"/>
      <c r="N205" s="150"/>
      <c r="O205" s="150"/>
      <c r="P205" s="34" t="s">
        <v>10</v>
      </c>
      <c r="Q205" s="34" t="s">
        <v>881</v>
      </c>
    </row>
    <row r="206" spans="1:17" s="31" customFormat="1" ht="224.4" customHeight="1" x14ac:dyDescent="0.3">
      <c r="A206" s="109">
        <v>1</v>
      </c>
      <c r="B206" s="34">
        <v>154</v>
      </c>
      <c r="C206" s="34" t="s">
        <v>196</v>
      </c>
      <c r="D206" s="73" t="s">
        <v>568</v>
      </c>
      <c r="E206" s="60" t="s">
        <v>507</v>
      </c>
      <c r="F206" s="62">
        <v>60</v>
      </c>
      <c r="G206" s="62" t="s">
        <v>25</v>
      </c>
      <c r="H206" s="78">
        <v>45200</v>
      </c>
      <c r="I206" s="78">
        <v>9680</v>
      </c>
      <c r="J206" s="34" t="s">
        <v>19</v>
      </c>
      <c r="K206" s="35"/>
      <c r="L206" s="35">
        <v>45688</v>
      </c>
      <c r="M206" s="34"/>
      <c r="N206" s="34"/>
      <c r="O206" s="34"/>
      <c r="P206" s="34" t="s">
        <v>515</v>
      </c>
      <c r="Q206" s="62" t="s">
        <v>433</v>
      </c>
    </row>
    <row r="207" spans="1:17" ht="137.4" customHeight="1" x14ac:dyDescent="0.3">
      <c r="A207" s="110">
        <v>1</v>
      </c>
      <c r="B207" s="34">
        <v>155</v>
      </c>
      <c r="C207" s="37" t="s">
        <v>65</v>
      </c>
      <c r="D207" s="53" t="s">
        <v>310</v>
      </c>
      <c r="E207" s="53" t="s">
        <v>406</v>
      </c>
      <c r="F207" s="37">
        <v>1</v>
      </c>
      <c r="G207" s="37" t="s">
        <v>16</v>
      </c>
      <c r="H207" s="74">
        <f>650000</f>
        <v>650000</v>
      </c>
      <c r="I207" s="56">
        <v>650000</v>
      </c>
      <c r="J207" s="34" t="s">
        <v>9</v>
      </c>
      <c r="K207" s="35">
        <v>45596</v>
      </c>
      <c r="L207" s="35">
        <v>45838</v>
      </c>
      <c r="M207" s="37"/>
      <c r="N207" s="37"/>
      <c r="O207" s="37"/>
      <c r="P207" s="37" t="s">
        <v>10</v>
      </c>
      <c r="Q207" s="37" t="s">
        <v>37</v>
      </c>
    </row>
    <row r="208" spans="1:17" ht="67.2" customHeight="1" x14ac:dyDescent="0.3">
      <c r="A208" s="110" t="s">
        <v>311</v>
      </c>
      <c r="B208" s="34" t="s">
        <v>765</v>
      </c>
      <c r="C208" s="34" t="s">
        <v>65</v>
      </c>
      <c r="D208" s="53" t="s">
        <v>346</v>
      </c>
      <c r="E208" s="52"/>
      <c r="F208" s="52"/>
      <c r="G208" s="52"/>
      <c r="H208" s="80"/>
      <c r="I208" s="80"/>
      <c r="J208" s="34"/>
      <c r="K208" s="35"/>
      <c r="L208" s="35"/>
      <c r="M208" s="37"/>
      <c r="N208" s="37"/>
      <c r="O208" s="37"/>
      <c r="P208" s="37" t="s">
        <v>10</v>
      </c>
      <c r="Q208" s="37" t="s">
        <v>37</v>
      </c>
    </row>
    <row r="209" spans="1:17" ht="67.2" customHeight="1" x14ac:dyDescent="0.3">
      <c r="A209" s="110" t="s">
        <v>312</v>
      </c>
      <c r="B209" s="34" t="s">
        <v>766</v>
      </c>
      <c r="C209" s="34" t="s">
        <v>65</v>
      </c>
      <c r="D209" s="53" t="s">
        <v>347</v>
      </c>
      <c r="E209" s="52"/>
      <c r="F209" s="52"/>
      <c r="G209" s="52"/>
      <c r="H209" s="80"/>
      <c r="I209" s="80"/>
      <c r="J209" s="34"/>
      <c r="K209" s="35"/>
      <c r="L209" s="35"/>
      <c r="M209" s="37"/>
      <c r="N209" s="37"/>
      <c r="O209" s="37"/>
      <c r="P209" s="37" t="s">
        <v>10</v>
      </c>
      <c r="Q209" s="37" t="s">
        <v>37</v>
      </c>
    </row>
    <row r="210" spans="1:17" ht="67.2" customHeight="1" x14ac:dyDescent="0.3">
      <c r="A210" s="110" t="s">
        <v>313</v>
      </c>
      <c r="B210" s="34" t="s">
        <v>767</v>
      </c>
      <c r="C210" s="34" t="s">
        <v>65</v>
      </c>
      <c r="D210" s="53" t="s">
        <v>348</v>
      </c>
      <c r="E210" s="52"/>
      <c r="F210" s="52"/>
      <c r="G210" s="52"/>
      <c r="H210" s="80"/>
      <c r="I210" s="80"/>
      <c r="J210" s="34"/>
      <c r="K210" s="35"/>
      <c r="L210" s="35"/>
      <c r="M210" s="37"/>
      <c r="N210" s="37"/>
      <c r="O210" s="37"/>
      <c r="P210" s="37" t="s">
        <v>10</v>
      </c>
      <c r="Q210" s="37" t="s">
        <v>37</v>
      </c>
    </row>
    <row r="211" spans="1:17" ht="67.2" customHeight="1" x14ac:dyDescent="0.3">
      <c r="A211" s="110" t="s">
        <v>314</v>
      </c>
      <c r="B211" s="34" t="s">
        <v>768</v>
      </c>
      <c r="C211" s="34" t="s">
        <v>65</v>
      </c>
      <c r="D211" s="53" t="s">
        <v>349</v>
      </c>
      <c r="E211" s="52"/>
      <c r="F211" s="52"/>
      <c r="G211" s="52"/>
      <c r="H211" s="80"/>
      <c r="I211" s="80"/>
      <c r="J211" s="34"/>
      <c r="K211" s="35"/>
      <c r="L211" s="35"/>
      <c r="M211" s="37"/>
      <c r="N211" s="37"/>
      <c r="O211" s="37"/>
      <c r="P211" s="37" t="s">
        <v>10</v>
      </c>
      <c r="Q211" s="37" t="s">
        <v>37</v>
      </c>
    </row>
    <row r="212" spans="1:17" ht="67.2" customHeight="1" x14ac:dyDescent="0.3">
      <c r="A212" s="110" t="s">
        <v>315</v>
      </c>
      <c r="B212" s="34" t="s">
        <v>769</v>
      </c>
      <c r="C212" s="34" t="s">
        <v>65</v>
      </c>
      <c r="D212" s="53" t="s">
        <v>350</v>
      </c>
      <c r="E212" s="52"/>
      <c r="F212" s="52"/>
      <c r="G212" s="52"/>
      <c r="H212" s="80"/>
      <c r="I212" s="80"/>
      <c r="J212" s="34"/>
      <c r="K212" s="35"/>
      <c r="L212" s="35"/>
      <c r="M212" s="37"/>
      <c r="N212" s="37"/>
      <c r="O212" s="37"/>
      <c r="P212" s="37" t="s">
        <v>10</v>
      </c>
      <c r="Q212" s="37" t="s">
        <v>37</v>
      </c>
    </row>
    <row r="213" spans="1:17" ht="67.2" customHeight="1" x14ac:dyDescent="0.3">
      <c r="A213" s="110" t="s">
        <v>316</v>
      </c>
      <c r="B213" s="34" t="s">
        <v>770</v>
      </c>
      <c r="C213" s="34" t="s">
        <v>65</v>
      </c>
      <c r="D213" s="53" t="s">
        <v>351</v>
      </c>
      <c r="E213" s="52"/>
      <c r="F213" s="52"/>
      <c r="G213" s="52"/>
      <c r="H213" s="80"/>
      <c r="I213" s="80"/>
      <c r="J213" s="34"/>
      <c r="K213" s="35"/>
      <c r="L213" s="35"/>
      <c r="M213" s="37"/>
      <c r="N213" s="37"/>
      <c r="O213" s="37"/>
      <c r="P213" s="37" t="s">
        <v>10</v>
      </c>
      <c r="Q213" s="37" t="s">
        <v>37</v>
      </c>
    </row>
    <row r="214" spans="1:17" ht="67.2" customHeight="1" x14ac:dyDescent="0.3">
      <c r="A214" s="110" t="s">
        <v>317</v>
      </c>
      <c r="B214" s="34" t="s">
        <v>771</v>
      </c>
      <c r="C214" s="34" t="s">
        <v>65</v>
      </c>
      <c r="D214" s="53" t="s">
        <v>352</v>
      </c>
      <c r="E214" s="52"/>
      <c r="F214" s="52"/>
      <c r="G214" s="52"/>
      <c r="H214" s="80"/>
      <c r="I214" s="80"/>
      <c r="J214" s="34"/>
      <c r="K214" s="35"/>
      <c r="L214" s="35"/>
      <c r="M214" s="37"/>
      <c r="N214" s="37"/>
      <c r="O214" s="37"/>
      <c r="P214" s="37" t="s">
        <v>10</v>
      </c>
      <c r="Q214" s="37" t="s">
        <v>37</v>
      </c>
    </row>
    <row r="215" spans="1:17" ht="67.2" customHeight="1" x14ac:dyDescent="0.3">
      <c r="A215" s="110" t="s">
        <v>318</v>
      </c>
      <c r="B215" s="34" t="s">
        <v>772</v>
      </c>
      <c r="C215" s="34" t="s">
        <v>65</v>
      </c>
      <c r="D215" s="53" t="s">
        <v>353</v>
      </c>
      <c r="E215" s="52"/>
      <c r="F215" s="52"/>
      <c r="G215" s="52"/>
      <c r="H215" s="80"/>
      <c r="I215" s="80"/>
      <c r="J215" s="34"/>
      <c r="K215" s="35"/>
      <c r="L215" s="35"/>
      <c r="M215" s="37"/>
      <c r="N215" s="37"/>
      <c r="O215" s="37"/>
      <c r="P215" s="37" t="s">
        <v>10</v>
      </c>
      <c r="Q215" s="37" t="s">
        <v>37</v>
      </c>
    </row>
    <row r="216" spans="1:17" ht="67.2" customHeight="1" x14ac:dyDescent="0.3">
      <c r="A216" s="110" t="s">
        <v>319</v>
      </c>
      <c r="B216" s="34" t="s">
        <v>773</v>
      </c>
      <c r="C216" s="34" t="s">
        <v>65</v>
      </c>
      <c r="D216" s="53" t="s">
        <v>354</v>
      </c>
      <c r="E216" s="52"/>
      <c r="F216" s="52"/>
      <c r="G216" s="52"/>
      <c r="H216" s="80"/>
      <c r="I216" s="80"/>
      <c r="J216" s="34"/>
      <c r="K216" s="35"/>
      <c r="L216" s="35"/>
      <c r="M216" s="37"/>
      <c r="N216" s="37"/>
      <c r="O216" s="37"/>
      <c r="P216" s="37" t="s">
        <v>10</v>
      </c>
      <c r="Q216" s="37" t="s">
        <v>37</v>
      </c>
    </row>
    <row r="217" spans="1:17" ht="67.2" customHeight="1" x14ac:dyDescent="0.3">
      <c r="A217" s="110" t="s">
        <v>320</v>
      </c>
      <c r="B217" s="34" t="s">
        <v>774</v>
      </c>
      <c r="C217" s="34" t="s">
        <v>65</v>
      </c>
      <c r="D217" s="53" t="s">
        <v>355</v>
      </c>
      <c r="E217" s="52"/>
      <c r="F217" s="52"/>
      <c r="G217" s="52"/>
      <c r="H217" s="80"/>
      <c r="I217" s="80"/>
      <c r="J217" s="34"/>
      <c r="K217" s="35"/>
      <c r="L217" s="35"/>
      <c r="M217" s="37"/>
      <c r="N217" s="37"/>
      <c r="O217" s="37"/>
      <c r="P217" s="37" t="s">
        <v>10</v>
      </c>
      <c r="Q217" s="37" t="s">
        <v>37</v>
      </c>
    </row>
    <row r="218" spans="1:17" ht="67.2" customHeight="1" x14ac:dyDescent="0.3">
      <c r="A218" s="110" t="s">
        <v>321</v>
      </c>
      <c r="B218" s="34" t="s">
        <v>775</v>
      </c>
      <c r="C218" s="34" t="s">
        <v>65</v>
      </c>
      <c r="D218" s="53" t="s">
        <v>356</v>
      </c>
      <c r="E218" s="52"/>
      <c r="F218" s="52"/>
      <c r="G218" s="52"/>
      <c r="H218" s="80"/>
      <c r="I218" s="80"/>
      <c r="J218" s="34"/>
      <c r="K218" s="35"/>
      <c r="L218" s="35"/>
      <c r="M218" s="37"/>
      <c r="N218" s="37"/>
      <c r="O218" s="37"/>
      <c r="P218" s="37" t="s">
        <v>10</v>
      </c>
      <c r="Q218" s="37" t="s">
        <v>37</v>
      </c>
    </row>
    <row r="219" spans="1:17" ht="67.2" customHeight="1" x14ac:dyDescent="0.3">
      <c r="A219" s="110" t="s">
        <v>322</v>
      </c>
      <c r="B219" s="34" t="s">
        <v>776</v>
      </c>
      <c r="C219" s="34" t="s">
        <v>65</v>
      </c>
      <c r="D219" s="53" t="s">
        <v>357</v>
      </c>
      <c r="E219" s="52"/>
      <c r="F219" s="52"/>
      <c r="G219" s="52"/>
      <c r="H219" s="80"/>
      <c r="I219" s="80"/>
      <c r="J219" s="34"/>
      <c r="K219" s="35"/>
      <c r="L219" s="35"/>
      <c r="M219" s="37"/>
      <c r="N219" s="37"/>
      <c r="O219" s="37"/>
      <c r="P219" s="37" t="s">
        <v>10</v>
      </c>
      <c r="Q219" s="37" t="s">
        <v>37</v>
      </c>
    </row>
    <row r="220" spans="1:17" ht="67.2" customHeight="1" x14ac:dyDescent="0.3">
      <c r="A220" s="110" t="s">
        <v>323</v>
      </c>
      <c r="B220" s="34" t="s">
        <v>777</v>
      </c>
      <c r="C220" s="34" t="s">
        <v>65</v>
      </c>
      <c r="D220" s="53" t="s">
        <v>358</v>
      </c>
      <c r="E220" s="52"/>
      <c r="F220" s="52"/>
      <c r="G220" s="52"/>
      <c r="H220" s="80"/>
      <c r="I220" s="80"/>
      <c r="J220" s="34"/>
      <c r="K220" s="35"/>
      <c r="L220" s="35"/>
      <c r="M220" s="37"/>
      <c r="N220" s="37"/>
      <c r="O220" s="37"/>
      <c r="P220" s="37" t="s">
        <v>10</v>
      </c>
      <c r="Q220" s="37" t="s">
        <v>37</v>
      </c>
    </row>
    <row r="221" spans="1:17" ht="67.2" customHeight="1" x14ac:dyDescent="0.3">
      <c r="A221" s="110" t="s">
        <v>324</v>
      </c>
      <c r="B221" s="34" t="s">
        <v>778</v>
      </c>
      <c r="C221" s="34" t="s">
        <v>65</v>
      </c>
      <c r="D221" s="53" t="s">
        <v>359</v>
      </c>
      <c r="E221" s="52"/>
      <c r="F221" s="52"/>
      <c r="G221" s="52"/>
      <c r="H221" s="80"/>
      <c r="I221" s="80"/>
      <c r="J221" s="34"/>
      <c r="K221" s="35"/>
      <c r="L221" s="35"/>
      <c r="M221" s="37"/>
      <c r="N221" s="37"/>
      <c r="O221" s="37"/>
      <c r="P221" s="37" t="s">
        <v>10</v>
      </c>
      <c r="Q221" s="37" t="s">
        <v>37</v>
      </c>
    </row>
    <row r="222" spans="1:17" ht="67.2" customHeight="1" x14ac:dyDescent="0.3">
      <c r="A222" s="110" t="s">
        <v>325</v>
      </c>
      <c r="B222" s="34" t="s">
        <v>779</v>
      </c>
      <c r="C222" s="34" t="s">
        <v>65</v>
      </c>
      <c r="D222" s="53" t="s">
        <v>683</v>
      </c>
      <c r="E222" s="52"/>
      <c r="F222" s="52"/>
      <c r="G222" s="52"/>
      <c r="H222" s="80"/>
      <c r="I222" s="80"/>
      <c r="J222" s="34"/>
      <c r="K222" s="35"/>
      <c r="L222" s="35"/>
      <c r="M222" s="37"/>
      <c r="N222" s="37"/>
      <c r="O222" s="37"/>
      <c r="P222" s="37" t="s">
        <v>10</v>
      </c>
      <c r="Q222" s="37" t="s">
        <v>37</v>
      </c>
    </row>
    <row r="223" spans="1:17" ht="67.2" customHeight="1" x14ac:dyDescent="0.3">
      <c r="A223" s="110" t="s">
        <v>326</v>
      </c>
      <c r="B223" s="34" t="s">
        <v>780</v>
      </c>
      <c r="C223" s="34" t="s">
        <v>65</v>
      </c>
      <c r="D223" s="53" t="s">
        <v>360</v>
      </c>
      <c r="E223" s="52"/>
      <c r="F223" s="52"/>
      <c r="G223" s="52"/>
      <c r="H223" s="80"/>
      <c r="I223" s="80"/>
      <c r="J223" s="34"/>
      <c r="K223" s="35"/>
      <c r="L223" s="35"/>
      <c r="M223" s="37"/>
      <c r="N223" s="37"/>
      <c r="O223" s="37"/>
      <c r="P223" s="37" t="s">
        <v>10</v>
      </c>
      <c r="Q223" s="37" t="s">
        <v>37</v>
      </c>
    </row>
    <row r="224" spans="1:17" ht="67.2" customHeight="1" x14ac:dyDescent="0.3">
      <c r="A224" s="110" t="s">
        <v>327</v>
      </c>
      <c r="B224" s="34" t="s">
        <v>781</v>
      </c>
      <c r="C224" s="34" t="s">
        <v>65</v>
      </c>
      <c r="D224" s="53" t="s">
        <v>361</v>
      </c>
      <c r="E224" s="52"/>
      <c r="F224" s="52"/>
      <c r="G224" s="52"/>
      <c r="H224" s="80"/>
      <c r="I224" s="80"/>
      <c r="J224" s="34"/>
      <c r="K224" s="35"/>
      <c r="L224" s="35"/>
      <c r="M224" s="37"/>
      <c r="N224" s="37"/>
      <c r="O224" s="37"/>
      <c r="P224" s="37" t="s">
        <v>10</v>
      </c>
      <c r="Q224" s="37" t="s">
        <v>37</v>
      </c>
    </row>
    <row r="225" spans="1:17" ht="67.2" customHeight="1" x14ac:dyDescent="0.3">
      <c r="A225" s="110" t="s">
        <v>328</v>
      </c>
      <c r="B225" s="34" t="s">
        <v>782</v>
      </c>
      <c r="C225" s="34" t="s">
        <v>65</v>
      </c>
      <c r="D225" s="53" t="s">
        <v>362</v>
      </c>
      <c r="E225" s="52"/>
      <c r="F225" s="52"/>
      <c r="G225" s="52"/>
      <c r="H225" s="80"/>
      <c r="I225" s="80"/>
      <c r="J225" s="34"/>
      <c r="K225" s="35"/>
      <c r="L225" s="35"/>
      <c r="M225" s="37"/>
      <c r="N225" s="37"/>
      <c r="O225" s="37"/>
      <c r="P225" s="37" t="s">
        <v>10</v>
      </c>
      <c r="Q225" s="37" t="s">
        <v>37</v>
      </c>
    </row>
    <row r="226" spans="1:17" ht="67.2" customHeight="1" x14ac:dyDescent="0.3">
      <c r="A226" s="110" t="s">
        <v>329</v>
      </c>
      <c r="B226" s="34" t="s">
        <v>783</v>
      </c>
      <c r="C226" s="34" t="s">
        <v>65</v>
      </c>
      <c r="D226" s="53" t="s">
        <v>363</v>
      </c>
      <c r="E226" s="52"/>
      <c r="F226" s="52"/>
      <c r="G226" s="52"/>
      <c r="H226" s="80"/>
      <c r="I226" s="80"/>
      <c r="J226" s="34"/>
      <c r="K226" s="35"/>
      <c r="L226" s="35"/>
      <c r="M226" s="37"/>
      <c r="N226" s="37"/>
      <c r="O226" s="37"/>
      <c r="P226" s="37" t="s">
        <v>10</v>
      </c>
      <c r="Q226" s="37" t="s">
        <v>37</v>
      </c>
    </row>
    <row r="227" spans="1:17" ht="67.2" customHeight="1" x14ac:dyDescent="0.3">
      <c r="A227" s="110" t="s">
        <v>330</v>
      </c>
      <c r="B227" s="34" t="s">
        <v>784</v>
      </c>
      <c r="C227" s="34" t="s">
        <v>65</v>
      </c>
      <c r="D227" s="53" t="s">
        <v>364</v>
      </c>
      <c r="E227" s="52"/>
      <c r="F227" s="52"/>
      <c r="G227" s="52"/>
      <c r="H227" s="80"/>
      <c r="I227" s="80"/>
      <c r="J227" s="34"/>
      <c r="K227" s="35"/>
      <c r="L227" s="35"/>
      <c r="M227" s="37"/>
      <c r="N227" s="37"/>
      <c r="O227" s="37"/>
      <c r="P227" s="37" t="s">
        <v>10</v>
      </c>
      <c r="Q227" s="37" t="s">
        <v>37</v>
      </c>
    </row>
    <row r="228" spans="1:17" ht="67.2" customHeight="1" x14ac:dyDescent="0.3">
      <c r="A228" s="110" t="s">
        <v>331</v>
      </c>
      <c r="B228" s="34" t="s">
        <v>785</v>
      </c>
      <c r="C228" s="34" t="s">
        <v>65</v>
      </c>
      <c r="D228" s="53" t="s">
        <v>365</v>
      </c>
      <c r="E228" s="52"/>
      <c r="F228" s="52"/>
      <c r="G228" s="52"/>
      <c r="H228" s="80"/>
      <c r="I228" s="80"/>
      <c r="J228" s="34"/>
      <c r="K228" s="35"/>
      <c r="L228" s="35"/>
      <c r="M228" s="37"/>
      <c r="N228" s="37"/>
      <c r="O228" s="37"/>
      <c r="P228" s="37" t="s">
        <v>10</v>
      </c>
      <c r="Q228" s="37" t="s">
        <v>37</v>
      </c>
    </row>
    <row r="229" spans="1:17" ht="67.2" customHeight="1" x14ac:dyDescent="0.3">
      <c r="A229" s="110" t="s">
        <v>332</v>
      </c>
      <c r="B229" s="34" t="s">
        <v>786</v>
      </c>
      <c r="C229" s="34" t="s">
        <v>65</v>
      </c>
      <c r="D229" s="53" t="s">
        <v>366</v>
      </c>
      <c r="E229" s="52"/>
      <c r="F229" s="52"/>
      <c r="G229" s="52"/>
      <c r="H229" s="80"/>
      <c r="I229" s="80"/>
      <c r="J229" s="34"/>
      <c r="K229" s="35"/>
      <c r="L229" s="35"/>
      <c r="M229" s="37"/>
      <c r="N229" s="37"/>
      <c r="O229" s="37"/>
      <c r="P229" s="37" t="s">
        <v>10</v>
      </c>
      <c r="Q229" s="37" t="s">
        <v>37</v>
      </c>
    </row>
    <row r="230" spans="1:17" ht="67.2" customHeight="1" x14ac:dyDescent="0.3">
      <c r="A230" s="110" t="s">
        <v>333</v>
      </c>
      <c r="B230" s="34" t="s">
        <v>787</v>
      </c>
      <c r="C230" s="34" t="s">
        <v>65</v>
      </c>
      <c r="D230" s="53" t="s">
        <v>367</v>
      </c>
      <c r="E230" s="52"/>
      <c r="F230" s="52"/>
      <c r="G230" s="52"/>
      <c r="H230" s="80"/>
      <c r="I230" s="80"/>
      <c r="J230" s="34"/>
      <c r="K230" s="35"/>
      <c r="L230" s="35"/>
      <c r="M230" s="37"/>
      <c r="N230" s="37"/>
      <c r="O230" s="37"/>
      <c r="P230" s="37" t="s">
        <v>10</v>
      </c>
      <c r="Q230" s="37" t="s">
        <v>37</v>
      </c>
    </row>
    <row r="231" spans="1:17" ht="67.2" customHeight="1" x14ac:dyDescent="0.3">
      <c r="A231" s="110" t="s">
        <v>334</v>
      </c>
      <c r="B231" s="34" t="s">
        <v>788</v>
      </c>
      <c r="C231" s="34" t="s">
        <v>65</v>
      </c>
      <c r="D231" s="53" t="s">
        <v>368</v>
      </c>
      <c r="E231" s="52"/>
      <c r="F231" s="52"/>
      <c r="G231" s="52"/>
      <c r="H231" s="80"/>
      <c r="I231" s="80"/>
      <c r="J231" s="34"/>
      <c r="K231" s="35"/>
      <c r="L231" s="35"/>
      <c r="M231" s="37"/>
      <c r="N231" s="37"/>
      <c r="O231" s="37"/>
      <c r="P231" s="37" t="s">
        <v>10</v>
      </c>
      <c r="Q231" s="37" t="s">
        <v>37</v>
      </c>
    </row>
    <row r="232" spans="1:17" ht="67.2" customHeight="1" x14ac:dyDescent="0.3">
      <c r="A232" s="110" t="s">
        <v>335</v>
      </c>
      <c r="B232" s="34" t="s">
        <v>789</v>
      </c>
      <c r="C232" s="34" t="s">
        <v>65</v>
      </c>
      <c r="D232" s="53" t="s">
        <v>369</v>
      </c>
      <c r="E232" s="52"/>
      <c r="F232" s="52"/>
      <c r="G232" s="52"/>
      <c r="H232" s="80"/>
      <c r="I232" s="80"/>
      <c r="J232" s="34"/>
      <c r="K232" s="35"/>
      <c r="L232" s="35"/>
      <c r="M232" s="37"/>
      <c r="N232" s="37"/>
      <c r="O232" s="37"/>
      <c r="P232" s="37" t="s">
        <v>10</v>
      </c>
      <c r="Q232" s="37" t="s">
        <v>37</v>
      </c>
    </row>
    <row r="233" spans="1:17" ht="67.2" customHeight="1" x14ac:dyDescent="0.3">
      <c r="A233" s="110" t="s">
        <v>336</v>
      </c>
      <c r="B233" s="34" t="s">
        <v>790</v>
      </c>
      <c r="C233" s="34" t="s">
        <v>65</v>
      </c>
      <c r="D233" s="53" t="s">
        <v>370</v>
      </c>
      <c r="E233" s="52"/>
      <c r="F233" s="52"/>
      <c r="G233" s="52"/>
      <c r="H233" s="80"/>
      <c r="I233" s="80"/>
      <c r="J233" s="34"/>
      <c r="K233" s="35"/>
      <c r="L233" s="35"/>
      <c r="M233" s="37"/>
      <c r="N233" s="37"/>
      <c r="O233" s="37"/>
      <c r="P233" s="37" t="s">
        <v>10</v>
      </c>
      <c r="Q233" s="37" t="s">
        <v>37</v>
      </c>
    </row>
    <row r="234" spans="1:17" ht="67.2" customHeight="1" x14ac:dyDescent="0.3">
      <c r="A234" s="110" t="s">
        <v>337</v>
      </c>
      <c r="B234" s="34" t="s">
        <v>791</v>
      </c>
      <c r="C234" s="34" t="s">
        <v>65</v>
      </c>
      <c r="D234" s="53" t="s">
        <v>371</v>
      </c>
      <c r="E234" s="52"/>
      <c r="F234" s="52"/>
      <c r="G234" s="52"/>
      <c r="H234" s="80"/>
      <c r="I234" s="80"/>
      <c r="J234" s="34"/>
      <c r="K234" s="35"/>
      <c r="L234" s="35"/>
      <c r="M234" s="37"/>
      <c r="N234" s="37"/>
      <c r="O234" s="37"/>
      <c r="P234" s="37" t="s">
        <v>10</v>
      </c>
      <c r="Q234" s="37" t="s">
        <v>37</v>
      </c>
    </row>
    <row r="235" spans="1:17" ht="67.2" customHeight="1" x14ac:dyDescent="0.3">
      <c r="A235" s="110" t="s">
        <v>338</v>
      </c>
      <c r="B235" s="34" t="s">
        <v>792</v>
      </c>
      <c r="C235" s="34" t="s">
        <v>65</v>
      </c>
      <c r="D235" s="53" t="s">
        <v>372</v>
      </c>
      <c r="E235" s="52"/>
      <c r="F235" s="52"/>
      <c r="G235" s="52"/>
      <c r="H235" s="80"/>
      <c r="I235" s="80"/>
      <c r="J235" s="34"/>
      <c r="K235" s="35"/>
      <c r="L235" s="35"/>
      <c r="M235" s="37"/>
      <c r="N235" s="37"/>
      <c r="O235" s="37"/>
      <c r="P235" s="37" t="s">
        <v>10</v>
      </c>
      <c r="Q235" s="37" t="s">
        <v>37</v>
      </c>
    </row>
    <row r="236" spans="1:17" ht="67.2" customHeight="1" x14ac:dyDescent="0.3">
      <c r="A236" s="110" t="s">
        <v>339</v>
      </c>
      <c r="B236" s="34" t="s">
        <v>793</v>
      </c>
      <c r="C236" s="34" t="s">
        <v>65</v>
      </c>
      <c r="D236" s="53" t="s">
        <v>373</v>
      </c>
      <c r="E236" s="52"/>
      <c r="F236" s="52"/>
      <c r="G236" s="52"/>
      <c r="H236" s="80"/>
      <c r="I236" s="80"/>
      <c r="J236" s="34"/>
      <c r="K236" s="35"/>
      <c r="L236" s="35"/>
      <c r="M236" s="37"/>
      <c r="N236" s="37"/>
      <c r="O236" s="37"/>
      <c r="P236" s="37" t="s">
        <v>10</v>
      </c>
      <c r="Q236" s="37" t="s">
        <v>37</v>
      </c>
    </row>
    <row r="237" spans="1:17" ht="67.2" customHeight="1" x14ac:dyDescent="0.3">
      <c r="A237" s="110" t="s">
        <v>340</v>
      </c>
      <c r="B237" s="34" t="s">
        <v>794</v>
      </c>
      <c r="C237" s="34" t="s">
        <v>65</v>
      </c>
      <c r="D237" s="53" t="s">
        <v>374</v>
      </c>
      <c r="E237" s="52"/>
      <c r="F237" s="52"/>
      <c r="G237" s="52"/>
      <c r="H237" s="80"/>
      <c r="I237" s="80"/>
      <c r="J237" s="34"/>
      <c r="K237" s="35"/>
      <c r="L237" s="35"/>
      <c r="M237" s="37"/>
      <c r="N237" s="37"/>
      <c r="O237" s="37"/>
      <c r="P237" s="37" t="s">
        <v>10</v>
      </c>
      <c r="Q237" s="37" t="s">
        <v>37</v>
      </c>
    </row>
    <row r="238" spans="1:17" ht="67.2" customHeight="1" x14ac:dyDescent="0.3">
      <c r="A238" s="110" t="s">
        <v>341</v>
      </c>
      <c r="B238" s="34" t="s">
        <v>795</v>
      </c>
      <c r="C238" s="34" t="s">
        <v>65</v>
      </c>
      <c r="D238" s="53" t="s">
        <v>375</v>
      </c>
      <c r="E238" s="52"/>
      <c r="F238" s="52"/>
      <c r="G238" s="52"/>
      <c r="H238" s="80"/>
      <c r="I238" s="80"/>
      <c r="J238" s="34"/>
      <c r="K238" s="35"/>
      <c r="L238" s="35"/>
      <c r="M238" s="37"/>
      <c r="N238" s="37"/>
      <c r="O238" s="37"/>
      <c r="P238" s="37" t="s">
        <v>10</v>
      </c>
      <c r="Q238" s="37" t="s">
        <v>37</v>
      </c>
    </row>
    <row r="239" spans="1:17" ht="67.2" customHeight="1" x14ac:dyDescent="0.3">
      <c r="A239" s="110" t="s">
        <v>342</v>
      </c>
      <c r="B239" s="34" t="s">
        <v>796</v>
      </c>
      <c r="C239" s="34" t="s">
        <v>65</v>
      </c>
      <c r="D239" s="53" t="s">
        <v>836</v>
      </c>
      <c r="E239" s="52"/>
      <c r="F239" s="52"/>
      <c r="G239" s="52"/>
      <c r="H239" s="80"/>
      <c r="I239" s="80"/>
      <c r="J239" s="34"/>
      <c r="K239" s="35"/>
      <c r="L239" s="35"/>
      <c r="M239" s="37"/>
      <c r="N239" s="37"/>
      <c r="O239" s="37"/>
      <c r="P239" s="37" t="s">
        <v>10</v>
      </c>
      <c r="Q239" s="37" t="s">
        <v>37</v>
      </c>
    </row>
    <row r="240" spans="1:17" ht="67.2" customHeight="1" x14ac:dyDescent="0.3">
      <c r="A240" s="110" t="s">
        <v>343</v>
      </c>
      <c r="B240" s="34" t="s">
        <v>797</v>
      </c>
      <c r="C240" s="34" t="s">
        <v>65</v>
      </c>
      <c r="D240" s="53" t="s">
        <v>376</v>
      </c>
      <c r="E240" s="52"/>
      <c r="F240" s="52"/>
      <c r="G240" s="52"/>
      <c r="H240" s="80"/>
      <c r="I240" s="80"/>
      <c r="J240" s="34"/>
      <c r="K240" s="35"/>
      <c r="L240" s="35"/>
      <c r="M240" s="37"/>
      <c r="N240" s="37"/>
      <c r="O240" s="37"/>
      <c r="P240" s="37" t="s">
        <v>10</v>
      </c>
      <c r="Q240" s="37" t="s">
        <v>37</v>
      </c>
    </row>
    <row r="241" spans="1:17" ht="67.2" customHeight="1" x14ac:dyDescent="0.3">
      <c r="A241" s="110" t="s">
        <v>344</v>
      </c>
      <c r="B241" s="34" t="s">
        <v>798</v>
      </c>
      <c r="C241" s="34" t="s">
        <v>65</v>
      </c>
      <c r="D241" s="53" t="s">
        <v>377</v>
      </c>
      <c r="E241" s="52"/>
      <c r="F241" s="52"/>
      <c r="G241" s="52"/>
      <c r="H241" s="80"/>
      <c r="I241" s="80"/>
      <c r="J241" s="34"/>
      <c r="K241" s="35"/>
      <c r="L241" s="35"/>
      <c r="M241" s="37"/>
      <c r="N241" s="37"/>
      <c r="O241" s="37"/>
      <c r="P241" s="37" t="s">
        <v>10</v>
      </c>
      <c r="Q241" s="37" t="s">
        <v>37</v>
      </c>
    </row>
    <row r="242" spans="1:17" ht="67.2" customHeight="1" x14ac:dyDescent="0.3">
      <c r="A242" s="110" t="s">
        <v>345</v>
      </c>
      <c r="B242" s="34" t="s">
        <v>799</v>
      </c>
      <c r="C242" s="34" t="s">
        <v>65</v>
      </c>
      <c r="D242" s="53" t="s">
        <v>378</v>
      </c>
      <c r="E242" s="52"/>
      <c r="F242" s="52"/>
      <c r="G242" s="52"/>
      <c r="H242" s="80"/>
      <c r="I242" s="80"/>
      <c r="J242" s="34"/>
      <c r="K242" s="35"/>
      <c r="L242" s="35"/>
      <c r="M242" s="37"/>
      <c r="N242" s="37"/>
      <c r="O242" s="37"/>
      <c r="P242" s="37" t="s">
        <v>10</v>
      </c>
      <c r="Q242" s="37" t="s">
        <v>37</v>
      </c>
    </row>
    <row r="243" spans="1:17" ht="202.95" customHeight="1" x14ac:dyDescent="0.3">
      <c r="A243" s="110">
        <v>3</v>
      </c>
      <c r="B243" s="34">
        <v>158</v>
      </c>
      <c r="C243" s="34" t="s">
        <v>65</v>
      </c>
      <c r="D243" s="75" t="s">
        <v>379</v>
      </c>
      <c r="E243" s="28" t="s">
        <v>407</v>
      </c>
      <c r="F243" s="163">
        <f>20+7</f>
        <v>27</v>
      </c>
      <c r="G243" s="163" t="s">
        <v>12</v>
      </c>
      <c r="H243" s="132">
        <f>304000-39535</f>
        <v>264465</v>
      </c>
      <c r="I243" s="56">
        <v>304000</v>
      </c>
      <c r="J243" s="34" t="s">
        <v>9</v>
      </c>
      <c r="K243" s="35">
        <v>45443</v>
      </c>
      <c r="L243" s="35">
        <v>45716</v>
      </c>
      <c r="M243" s="37"/>
      <c r="N243" s="37"/>
      <c r="O243" s="37"/>
      <c r="P243" s="37" t="s">
        <v>10</v>
      </c>
      <c r="Q243" s="37" t="s">
        <v>37</v>
      </c>
    </row>
    <row r="244" spans="1:17" ht="80.400000000000006" customHeight="1" x14ac:dyDescent="0.3">
      <c r="A244" s="110">
        <v>4</v>
      </c>
      <c r="B244" s="34">
        <v>159</v>
      </c>
      <c r="C244" s="34" t="s">
        <v>65</v>
      </c>
      <c r="D244" s="75" t="s">
        <v>380</v>
      </c>
      <c r="E244" s="28" t="s">
        <v>408</v>
      </c>
      <c r="F244" s="34">
        <v>1</v>
      </c>
      <c r="G244" s="34" t="s">
        <v>16</v>
      </c>
      <c r="H244" s="56">
        <v>500000</v>
      </c>
      <c r="I244" s="56">
        <v>500000</v>
      </c>
      <c r="J244" s="34" t="s">
        <v>26</v>
      </c>
      <c r="K244" s="35">
        <v>45535</v>
      </c>
      <c r="L244" s="35">
        <v>45777</v>
      </c>
      <c r="M244" s="37"/>
      <c r="N244" s="37"/>
      <c r="O244" s="37"/>
      <c r="P244" s="37" t="s">
        <v>10</v>
      </c>
      <c r="Q244" s="37" t="s">
        <v>37</v>
      </c>
    </row>
    <row r="245" spans="1:17" ht="80.400000000000006" customHeight="1" x14ac:dyDescent="0.3">
      <c r="A245" s="110">
        <v>7</v>
      </c>
      <c r="B245" s="34">
        <v>160</v>
      </c>
      <c r="C245" s="34" t="s">
        <v>65</v>
      </c>
      <c r="D245" s="75" t="s">
        <v>381</v>
      </c>
      <c r="E245" s="28" t="s">
        <v>409</v>
      </c>
      <c r="F245" s="34">
        <v>1</v>
      </c>
      <c r="G245" s="34" t="s">
        <v>410</v>
      </c>
      <c r="H245" s="56">
        <v>150000</v>
      </c>
      <c r="I245" s="56">
        <v>150000</v>
      </c>
      <c r="J245" s="34" t="s">
        <v>9</v>
      </c>
      <c r="K245" s="35">
        <v>45716</v>
      </c>
      <c r="L245" s="35">
        <v>45808</v>
      </c>
      <c r="M245" s="37"/>
      <c r="N245" s="37"/>
      <c r="O245" s="37"/>
      <c r="P245" s="37" t="s">
        <v>10</v>
      </c>
      <c r="Q245" s="37" t="s">
        <v>37</v>
      </c>
    </row>
    <row r="246" spans="1:17" ht="187.95" customHeight="1" x14ac:dyDescent="0.3">
      <c r="A246" s="110">
        <v>9</v>
      </c>
      <c r="B246" s="34">
        <v>161</v>
      </c>
      <c r="C246" s="34" t="s">
        <v>65</v>
      </c>
      <c r="D246" s="157" t="s">
        <v>883</v>
      </c>
      <c r="E246" s="164" t="s">
        <v>411</v>
      </c>
      <c r="F246" s="158">
        <f>14-14</f>
        <v>0</v>
      </c>
      <c r="G246" s="158" t="s">
        <v>412</v>
      </c>
      <c r="H246" s="165">
        <f>1200000</f>
        <v>1200000</v>
      </c>
      <c r="I246" s="132">
        <f>1200000-1200000</f>
        <v>0</v>
      </c>
      <c r="J246" s="34" t="s">
        <v>26</v>
      </c>
      <c r="K246" s="35">
        <v>45626</v>
      </c>
      <c r="L246" s="35">
        <v>45808</v>
      </c>
      <c r="M246" s="37"/>
      <c r="N246" s="37"/>
      <c r="O246" s="37"/>
      <c r="P246" s="37" t="s">
        <v>10</v>
      </c>
      <c r="Q246" s="37" t="s">
        <v>393</v>
      </c>
    </row>
    <row r="247" spans="1:17" ht="171" customHeight="1" x14ac:dyDescent="0.3">
      <c r="A247" s="110">
        <v>10</v>
      </c>
      <c r="B247" s="34">
        <v>162</v>
      </c>
      <c r="C247" s="34" t="s">
        <v>65</v>
      </c>
      <c r="D247" s="75" t="s">
        <v>630</v>
      </c>
      <c r="E247" s="53" t="s">
        <v>413</v>
      </c>
      <c r="F247" s="37">
        <v>12</v>
      </c>
      <c r="G247" s="37" t="s">
        <v>25</v>
      </c>
      <c r="H247" s="74">
        <v>1075565</v>
      </c>
      <c r="I247" s="74">
        <v>1075565</v>
      </c>
      <c r="J247" s="34" t="s">
        <v>19</v>
      </c>
      <c r="K247" s="35">
        <v>45716</v>
      </c>
      <c r="L247" s="35">
        <v>45808</v>
      </c>
      <c r="M247" s="37"/>
      <c r="N247" s="37"/>
      <c r="O247" s="37"/>
      <c r="P247" s="37" t="s">
        <v>10</v>
      </c>
      <c r="Q247" s="37" t="s">
        <v>37</v>
      </c>
    </row>
    <row r="248" spans="1:17" ht="108" customHeight="1" x14ac:dyDescent="0.3">
      <c r="A248" s="110">
        <v>12</v>
      </c>
      <c r="B248" s="34">
        <v>163</v>
      </c>
      <c r="C248" s="34" t="s">
        <v>65</v>
      </c>
      <c r="D248" s="75" t="s">
        <v>382</v>
      </c>
      <c r="E248" s="53" t="s">
        <v>427</v>
      </c>
      <c r="F248" s="37">
        <v>1</v>
      </c>
      <c r="G248" s="37" t="s">
        <v>16</v>
      </c>
      <c r="H248" s="159">
        <f>44000-24000</f>
        <v>20000</v>
      </c>
      <c r="I248" s="74">
        <v>44000</v>
      </c>
      <c r="J248" s="34" t="s">
        <v>9</v>
      </c>
      <c r="K248" s="35">
        <v>45900</v>
      </c>
      <c r="L248" s="35">
        <v>45991</v>
      </c>
      <c r="M248" s="37"/>
      <c r="N248" s="37"/>
      <c r="O248" s="37"/>
      <c r="P248" s="37" t="s">
        <v>10</v>
      </c>
      <c r="Q248" s="37" t="s">
        <v>430</v>
      </c>
    </row>
    <row r="249" spans="1:17" ht="248.4" customHeight="1" x14ac:dyDescent="0.3">
      <c r="A249" s="110">
        <v>13</v>
      </c>
      <c r="B249" s="34">
        <v>164</v>
      </c>
      <c r="C249" s="34" t="s">
        <v>65</v>
      </c>
      <c r="D249" s="55" t="s">
        <v>648</v>
      </c>
      <c r="E249" s="28" t="s">
        <v>428</v>
      </c>
      <c r="F249" s="34">
        <v>250</v>
      </c>
      <c r="G249" s="34" t="s">
        <v>429</v>
      </c>
      <c r="H249" s="87" t="s">
        <v>663</v>
      </c>
      <c r="I249" s="87" t="s">
        <v>663</v>
      </c>
      <c r="J249" s="34" t="s">
        <v>9</v>
      </c>
      <c r="K249" s="35">
        <v>45900</v>
      </c>
      <c r="L249" s="35">
        <v>45991</v>
      </c>
      <c r="M249" s="37"/>
      <c r="N249" s="37"/>
      <c r="O249" s="37"/>
      <c r="P249" s="37" t="s">
        <v>10</v>
      </c>
      <c r="Q249" s="37" t="s">
        <v>37</v>
      </c>
    </row>
    <row r="250" spans="1:17" s="31" customFormat="1" ht="132.6" customHeight="1" x14ac:dyDescent="0.3">
      <c r="A250" s="109">
        <v>15</v>
      </c>
      <c r="B250" s="34">
        <v>165</v>
      </c>
      <c r="C250" s="34" t="s">
        <v>65</v>
      </c>
      <c r="D250" s="55" t="s">
        <v>569</v>
      </c>
      <c r="E250" s="28" t="s">
        <v>552</v>
      </c>
      <c r="F250" s="34">
        <v>2</v>
      </c>
      <c r="G250" s="34" t="s">
        <v>12</v>
      </c>
      <c r="H250" s="66">
        <v>800000</v>
      </c>
      <c r="I250" s="56">
        <v>800000</v>
      </c>
      <c r="J250" s="34" t="s">
        <v>9</v>
      </c>
      <c r="K250" s="35">
        <v>45565</v>
      </c>
      <c r="L250" s="35">
        <v>45808</v>
      </c>
      <c r="M250" s="34"/>
      <c r="N250" s="34"/>
      <c r="O250" s="34"/>
      <c r="P250" s="34" t="s">
        <v>10</v>
      </c>
      <c r="Q250" s="34" t="s">
        <v>430</v>
      </c>
    </row>
    <row r="251" spans="1:17" s="31" customFormat="1" ht="74.400000000000006" customHeight="1" x14ac:dyDescent="0.3">
      <c r="A251" s="109">
        <v>16</v>
      </c>
      <c r="B251" s="34">
        <v>166</v>
      </c>
      <c r="C251" s="34" t="s">
        <v>65</v>
      </c>
      <c r="D251" s="55" t="s">
        <v>570</v>
      </c>
      <c r="E251" s="28" t="s">
        <v>431</v>
      </c>
      <c r="F251" s="34">
        <v>3</v>
      </c>
      <c r="G251" s="34" t="s">
        <v>12</v>
      </c>
      <c r="H251" s="66">
        <v>500000</v>
      </c>
      <c r="I251" s="56">
        <v>500000</v>
      </c>
      <c r="J251" s="34" t="s">
        <v>9</v>
      </c>
      <c r="K251" s="35">
        <v>45626</v>
      </c>
      <c r="L251" s="35">
        <v>45838</v>
      </c>
      <c r="M251" s="34"/>
      <c r="N251" s="34"/>
      <c r="O251" s="34"/>
      <c r="P251" s="34" t="s">
        <v>421</v>
      </c>
      <c r="Q251" s="34" t="s">
        <v>37</v>
      </c>
    </row>
    <row r="252" spans="1:17" s="31" customFormat="1" ht="103.2" customHeight="1" x14ac:dyDescent="0.3">
      <c r="A252" s="109">
        <v>16</v>
      </c>
      <c r="B252" s="34">
        <v>168</v>
      </c>
      <c r="C252" s="34" t="s">
        <v>65</v>
      </c>
      <c r="D252" s="136" t="s">
        <v>837</v>
      </c>
      <c r="E252" s="54" t="s">
        <v>838</v>
      </c>
      <c r="F252" s="50">
        <v>3</v>
      </c>
      <c r="G252" s="50" t="s">
        <v>12</v>
      </c>
      <c r="H252" s="134">
        <v>283500</v>
      </c>
      <c r="I252" s="134">
        <v>283500</v>
      </c>
      <c r="J252" s="34" t="s">
        <v>26</v>
      </c>
      <c r="K252" s="35">
        <v>45716</v>
      </c>
      <c r="L252" s="35">
        <v>45808</v>
      </c>
      <c r="M252" s="34"/>
      <c r="N252" s="34"/>
      <c r="O252" s="34"/>
      <c r="P252" s="50" t="s">
        <v>10</v>
      </c>
      <c r="Q252" s="50" t="s">
        <v>37</v>
      </c>
    </row>
    <row r="253" spans="1:17" s="151" customFormat="1" ht="103.2" customHeight="1" x14ac:dyDescent="0.3">
      <c r="A253" s="146"/>
      <c r="B253" s="34">
        <v>172</v>
      </c>
      <c r="C253" s="34" t="s">
        <v>65</v>
      </c>
      <c r="D253" s="133" t="s">
        <v>857</v>
      </c>
      <c r="E253" s="54" t="s">
        <v>856</v>
      </c>
      <c r="F253" s="184" t="s">
        <v>902</v>
      </c>
      <c r="G253" s="184" t="s">
        <v>903</v>
      </c>
      <c r="H253" s="185">
        <f>255000+245291.52</f>
        <v>500291.52</v>
      </c>
      <c r="I253" s="148"/>
      <c r="J253" s="34" t="s">
        <v>26</v>
      </c>
      <c r="K253" s="149">
        <v>45688</v>
      </c>
      <c r="L253" s="149">
        <v>45838</v>
      </c>
      <c r="M253" s="147"/>
      <c r="N253" s="150"/>
      <c r="O253" s="150"/>
      <c r="P253" s="59" t="s">
        <v>10</v>
      </c>
      <c r="Q253" s="34" t="s">
        <v>882</v>
      </c>
    </row>
    <row r="254" spans="1:17" ht="15" customHeight="1" x14ac:dyDescent="0.3">
      <c r="A254" s="115"/>
      <c r="B254" s="47"/>
      <c r="C254" s="47"/>
      <c r="D254" s="47"/>
      <c r="E254" s="47"/>
      <c r="F254" s="47"/>
      <c r="G254" s="47"/>
      <c r="H254" s="116"/>
      <c r="I254" s="116"/>
      <c r="J254" s="47"/>
      <c r="K254" s="47"/>
      <c r="L254" s="47"/>
      <c r="M254" s="47"/>
      <c r="N254" s="47"/>
      <c r="O254" s="47"/>
      <c r="P254" s="47"/>
      <c r="Q254" s="129"/>
    </row>
    <row r="255" spans="1:17" ht="17.399999999999999" customHeight="1" x14ac:dyDescent="0.3">
      <c r="A255" s="115"/>
      <c r="B255" s="47"/>
      <c r="C255" s="100" t="s">
        <v>664</v>
      </c>
      <c r="D255" s="91"/>
      <c r="E255" s="91"/>
      <c r="F255" s="91"/>
      <c r="G255" s="91"/>
      <c r="H255" s="92"/>
      <c r="I255" s="92"/>
      <c r="J255" s="93"/>
      <c r="K255" s="47"/>
      <c r="L255" s="47"/>
      <c r="M255" s="47"/>
      <c r="N255" s="47"/>
      <c r="O255" s="47"/>
      <c r="P255" s="47"/>
      <c r="Q255" s="129"/>
    </row>
    <row r="256" spans="1:17" ht="15" customHeight="1" x14ac:dyDescent="0.3">
      <c r="A256" s="115"/>
      <c r="B256" s="47"/>
      <c r="C256" s="94" t="s">
        <v>680</v>
      </c>
      <c r="D256" s="95"/>
      <c r="E256" s="95"/>
      <c r="F256" s="95"/>
      <c r="G256" s="101" t="s">
        <v>149</v>
      </c>
      <c r="H256" s="96"/>
      <c r="I256" s="96"/>
      <c r="J256" s="97"/>
      <c r="K256" s="47"/>
      <c r="L256" s="47"/>
      <c r="M256" s="47"/>
      <c r="N256" s="47"/>
      <c r="O256" s="47"/>
      <c r="P256" s="47"/>
      <c r="Q256" s="129"/>
    </row>
    <row r="257" spans="1:17" ht="15" customHeight="1" x14ac:dyDescent="0.3">
      <c r="A257" s="115"/>
      <c r="B257" s="47"/>
      <c r="C257" s="99" t="s">
        <v>668</v>
      </c>
      <c r="D257" s="98" t="s">
        <v>665</v>
      </c>
      <c r="E257" s="95"/>
      <c r="F257" s="95"/>
      <c r="G257" s="95"/>
      <c r="H257" s="96"/>
      <c r="I257" s="96"/>
      <c r="J257" s="97"/>
      <c r="K257" s="47"/>
      <c r="L257" s="47"/>
      <c r="M257" s="47"/>
      <c r="N257" s="47"/>
      <c r="O257" s="47"/>
      <c r="P257" s="47"/>
      <c r="Q257" s="129"/>
    </row>
    <row r="258" spans="1:17" ht="15" customHeight="1" x14ac:dyDescent="0.3">
      <c r="A258" s="115"/>
      <c r="B258" s="47"/>
      <c r="C258" s="94"/>
      <c r="D258" s="95"/>
      <c r="E258" s="95"/>
      <c r="F258" s="95"/>
      <c r="G258" s="95"/>
      <c r="H258" s="96"/>
      <c r="I258" s="96"/>
      <c r="J258" s="97"/>
      <c r="K258" s="47"/>
      <c r="L258" s="47"/>
      <c r="M258" s="47"/>
      <c r="N258" s="47"/>
      <c r="O258" s="47"/>
      <c r="P258" s="47"/>
      <c r="Q258" s="129"/>
    </row>
    <row r="259" spans="1:17" ht="15" customHeight="1" x14ac:dyDescent="0.3">
      <c r="A259" s="115"/>
      <c r="B259" s="47"/>
      <c r="C259" s="94" t="s">
        <v>667</v>
      </c>
      <c r="D259" s="95"/>
      <c r="E259" s="95"/>
      <c r="F259" s="95"/>
      <c r="G259" s="101" t="s">
        <v>681</v>
      </c>
      <c r="H259" s="96"/>
      <c r="I259" s="96"/>
      <c r="J259" s="97"/>
      <c r="K259" s="47"/>
      <c r="L259" s="47"/>
      <c r="M259" s="47"/>
      <c r="N259" s="47"/>
      <c r="O259" s="47"/>
      <c r="P259" s="47"/>
      <c r="Q259" s="129"/>
    </row>
    <row r="260" spans="1:17" ht="15" customHeight="1" thickBot="1" x14ac:dyDescent="0.35">
      <c r="A260" s="117"/>
      <c r="B260" s="118"/>
      <c r="C260" s="119" t="s">
        <v>668</v>
      </c>
      <c r="D260" s="120" t="s">
        <v>666</v>
      </c>
      <c r="E260" s="121"/>
      <c r="F260" s="121"/>
      <c r="G260" s="121"/>
      <c r="H260" s="122"/>
      <c r="I260" s="122"/>
      <c r="J260" s="123"/>
      <c r="K260" s="118"/>
      <c r="L260" s="118"/>
      <c r="M260" s="118"/>
      <c r="N260" s="118"/>
      <c r="O260" s="118"/>
      <c r="P260" s="118"/>
      <c r="Q260" s="124"/>
    </row>
    <row r="261" spans="1:17" ht="15" customHeight="1" x14ac:dyDescent="0.3">
      <c r="H261" s="57"/>
      <c r="I261" s="57"/>
    </row>
    <row r="262" spans="1:17" ht="15" customHeight="1" x14ac:dyDescent="0.3">
      <c r="H262" s="57"/>
      <c r="I262" s="57"/>
    </row>
    <row r="263" spans="1:17" ht="15" customHeight="1" x14ac:dyDescent="0.3">
      <c r="H263" s="57"/>
      <c r="I263" s="57"/>
    </row>
    <row r="264" spans="1:17" ht="15" customHeight="1" x14ac:dyDescent="0.3">
      <c r="H264" s="57"/>
      <c r="I264" s="57"/>
    </row>
    <row r="265" spans="1:17" ht="15" customHeight="1" x14ac:dyDescent="0.3">
      <c r="H265" s="57"/>
      <c r="I265" s="57"/>
    </row>
    <row r="266" spans="1:17" ht="15" customHeight="1" x14ac:dyDescent="0.3">
      <c r="H266" s="57"/>
      <c r="I266" s="57"/>
    </row>
    <row r="267" spans="1:17" ht="15" customHeight="1" x14ac:dyDescent="0.3">
      <c r="H267" s="57"/>
      <c r="I267" s="57"/>
    </row>
    <row r="268" spans="1:17" ht="15" customHeight="1" x14ac:dyDescent="0.3">
      <c r="H268" s="57"/>
      <c r="I268" s="57"/>
    </row>
    <row r="269" spans="1:17" ht="15" customHeight="1" x14ac:dyDescent="0.3">
      <c r="H269" s="57"/>
      <c r="I269" s="57"/>
    </row>
    <row r="270" spans="1:17" ht="15" customHeight="1" x14ac:dyDescent="0.3">
      <c r="H270" s="57"/>
      <c r="I270" s="57"/>
    </row>
    <row r="271" spans="1:17" ht="15" customHeight="1" x14ac:dyDescent="0.3">
      <c r="H271" s="57"/>
      <c r="I271" s="57"/>
    </row>
    <row r="272" spans="1:17" ht="15" customHeight="1" x14ac:dyDescent="0.3">
      <c r="H272" s="57"/>
      <c r="I272" s="57"/>
    </row>
    <row r="273" spans="8:9" ht="15" customHeight="1" x14ac:dyDescent="0.3">
      <c r="H273" s="57"/>
      <c r="I273" s="57"/>
    </row>
    <row r="274" spans="8:9" ht="15" customHeight="1" x14ac:dyDescent="0.3">
      <c r="H274" s="57"/>
      <c r="I274" s="57"/>
    </row>
    <row r="275" spans="8:9" ht="15" customHeight="1" x14ac:dyDescent="0.3">
      <c r="H275" s="57"/>
      <c r="I275" s="57"/>
    </row>
    <row r="276" spans="8:9" ht="15" customHeight="1" x14ac:dyDescent="0.3">
      <c r="H276" s="57"/>
      <c r="I276" s="57"/>
    </row>
    <row r="277" spans="8:9" ht="15" customHeight="1" x14ac:dyDescent="0.3">
      <c r="H277" s="57"/>
      <c r="I277" s="57"/>
    </row>
    <row r="278" spans="8:9" ht="15" customHeight="1" x14ac:dyDescent="0.3">
      <c r="H278" s="57"/>
      <c r="I278" s="57"/>
    </row>
    <row r="279" spans="8:9" ht="15" customHeight="1" x14ac:dyDescent="0.3">
      <c r="H279" s="57"/>
      <c r="I279" s="57"/>
    </row>
    <row r="280" spans="8:9" ht="15" customHeight="1" x14ac:dyDescent="0.3">
      <c r="H280" s="57"/>
      <c r="I280" s="57"/>
    </row>
    <row r="281" spans="8:9" ht="15" customHeight="1" x14ac:dyDescent="0.3">
      <c r="H281" s="57"/>
      <c r="I281" s="57"/>
    </row>
    <row r="282" spans="8:9" ht="15" customHeight="1" x14ac:dyDescent="0.3">
      <c r="H282" s="57"/>
      <c r="I282" s="57"/>
    </row>
    <row r="283" spans="8:9" ht="15" customHeight="1" x14ac:dyDescent="0.3">
      <c r="H283" s="57"/>
      <c r="I283" s="57"/>
    </row>
    <row r="284" spans="8:9" ht="15" customHeight="1" x14ac:dyDescent="0.3">
      <c r="H284" s="57"/>
      <c r="I284" s="57"/>
    </row>
    <row r="285" spans="8:9" ht="15" customHeight="1" x14ac:dyDescent="0.3">
      <c r="H285" s="57"/>
      <c r="I285" s="57"/>
    </row>
    <row r="286" spans="8:9" ht="15" customHeight="1" x14ac:dyDescent="0.3">
      <c r="H286" s="57"/>
      <c r="I286" s="57"/>
    </row>
    <row r="287" spans="8:9" ht="15" customHeight="1" x14ac:dyDescent="0.3">
      <c r="H287" s="57"/>
      <c r="I287" s="57"/>
    </row>
    <row r="288" spans="8:9" ht="15" customHeight="1" x14ac:dyDescent="0.3">
      <c r="H288" s="57"/>
      <c r="I288" s="57"/>
    </row>
    <row r="289" spans="8:9" ht="15" customHeight="1" x14ac:dyDescent="0.3">
      <c r="H289" s="57"/>
      <c r="I289" s="57"/>
    </row>
    <row r="290" spans="8:9" ht="15" customHeight="1" x14ac:dyDescent="0.3">
      <c r="H290" s="57"/>
      <c r="I290" s="57"/>
    </row>
    <row r="291" spans="8:9" ht="15" customHeight="1" x14ac:dyDescent="0.3">
      <c r="H291" s="57"/>
      <c r="I291" s="57"/>
    </row>
    <row r="292" spans="8:9" ht="15" customHeight="1" x14ac:dyDescent="0.3">
      <c r="H292" s="57"/>
      <c r="I292" s="57"/>
    </row>
    <row r="293" spans="8:9" ht="15" customHeight="1" x14ac:dyDescent="0.3">
      <c r="H293" s="57"/>
      <c r="I293" s="57"/>
    </row>
    <row r="294" spans="8:9" ht="15" customHeight="1" x14ac:dyDescent="0.3">
      <c r="H294" s="57"/>
      <c r="I294" s="57"/>
    </row>
    <row r="295" spans="8:9" ht="15" customHeight="1" x14ac:dyDescent="0.3">
      <c r="H295" s="57"/>
      <c r="I295" s="57"/>
    </row>
    <row r="296" spans="8:9" ht="15" customHeight="1" x14ac:dyDescent="0.3">
      <c r="H296" s="57"/>
      <c r="I296" s="57"/>
    </row>
    <row r="297" spans="8:9" ht="15" customHeight="1" x14ac:dyDescent="0.3">
      <c r="H297" s="57"/>
      <c r="I297" s="57"/>
    </row>
    <row r="298" spans="8:9" ht="15" customHeight="1" x14ac:dyDescent="0.3">
      <c r="H298" s="57"/>
      <c r="I298" s="57"/>
    </row>
    <row r="299" spans="8:9" ht="15" customHeight="1" x14ac:dyDescent="0.3">
      <c r="H299" s="57"/>
      <c r="I299" s="57"/>
    </row>
    <row r="300" spans="8:9" ht="15" customHeight="1" x14ac:dyDescent="0.3">
      <c r="H300" s="57"/>
      <c r="I300" s="57"/>
    </row>
    <row r="301" spans="8:9" ht="15" customHeight="1" x14ac:dyDescent="0.3">
      <c r="H301" s="57"/>
      <c r="I301" s="57"/>
    </row>
    <row r="302" spans="8:9" ht="15" customHeight="1" x14ac:dyDescent="0.3">
      <c r="H302" s="57"/>
      <c r="I302" s="57"/>
    </row>
    <row r="303" spans="8:9" ht="15" customHeight="1" x14ac:dyDescent="0.3">
      <c r="H303" s="57"/>
      <c r="I303" s="57"/>
    </row>
    <row r="304" spans="8:9" ht="15" customHeight="1" x14ac:dyDescent="0.3">
      <c r="H304" s="57"/>
      <c r="I304" s="57"/>
    </row>
    <row r="305" spans="8:9" ht="15" customHeight="1" x14ac:dyDescent="0.3">
      <c r="H305" s="57"/>
      <c r="I305" s="57"/>
    </row>
    <row r="306" spans="8:9" ht="15" customHeight="1" x14ac:dyDescent="0.3">
      <c r="H306" s="57"/>
      <c r="I306" s="57"/>
    </row>
    <row r="307" spans="8:9" ht="15" customHeight="1" x14ac:dyDescent="0.3">
      <c r="H307" s="57"/>
      <c r="I307" s="57"/>
    </row>
    <row r="308" spans="8:9" ht="15" customHeight="1" x14ac:dyDescent="0.3">
      <c r="H308" s="57"/>
      <c r="I308" s="57"/>
    </row>
    <row r="309" spans="8:9" ht="15" customHeight="1" x14ac:dyDescent="0.3">
      <c r="H309" s="57"/>
      <c r="I309" s="57"/>
    </row>
    <row r="310" spans="8:9" ht="15" customHeight="1" x14ac:dyDescent="0.3">
      <c r="H310" s="57"/>
      <c r="I310" s="57"/>
    </row>
    <row r="311" spans="8:9" ht="15" customHeight="1" x14ac:dyDescent="0.3">
      <c r="H311" s="57"/>
      <c r="I311" s="57"/>
    </row>
    <row r="312" spans="8:9" ht="15" customHeight="1" x14ac:dyDescent="0.3">
      <c r="H312" s="57"/>
      <c r="I312" s="57"/>
    </row>
    <row r="313" spans="8:9" ht="15" customHeight="1" x14ac:dyDescent="0.3">
      <c r="H313" s="57"/>
      <c r="I313" s="57"/>
    </row>
    <row r="314" spans="8:9" ht="15" customHeight="1" x14ac:dyDescent="0.3">
      <c r="H314" s="57"/>
      <c r="I314" s="57"/>
    </row>
    <row r="315" spans="8:9" ht="15" customHeight="1" x14ac:dyDescent="0.3">
      <c r="H315" s="57"/>
      <c r="I315" s="57"/>
    </row>
    <row r="316" spans="8:9" ht="15" customHeight="1" x14ac:dyDescent="0.3">
      <c r="H316" s="57"/>
      <c r="I316" s="57"/>
    </row>
    <row r="317" spans="8:9" ht="15" customHeight="1" x14ac:dyDescent="0.3">
      <c r="H317" s="57"/>
      <c r="I317" s="57"/>
    </row>
    <row r="318" spans="8:9" ht="15" customHeight="1" x14ac:dyDescent="0.3">
      <c r="H318" s="57"/>
      <c r="I318" s="57"/>
    </row>
    <row r="319" spans="8:9" ht="15" customHeight="1" x14ac:dyDescent="0.3">
      <c r="H319" s="57"/>
      <c r="I319" s="57"/>
    </row>
    <row r="320" spans="8:9" ht="15" customHeight="1" x14ac:dyDescent="0.3">
      <c r="H320" s="57"/>
      <c r="I320" s="57"/>
    </row>
    <row r="321" spans="8:9" ht="15" customHeight="1" x14ac:dyDescent="0.3">
      <c r="H321" s="57"/>
      <c r="I321" s="57"/>
    </row>
    <row r="322" spans="8:9" ht="15" customHeight="1" x14ac:dyDescent="0.3">
      <c r="H322" s="57"/>
      <c r="I322" s="57"/>
    </row>
    <row r="323" spans="8:9" ht="15" customHeight="1" x14ac:dyDescent="0.3">
      <c r="H323" s="57"/>
      <c r="I323" s="57"/>
    </row>
    <row r="324" spans="8:9" ht="15" customHeight="1" x14ac:dyDescent="0.3">
      <c r="H324" s="57"/>
      <c r="I324" s="57"/>
    </row>
    <row r="325" spans="8:9" ht="15" customHeight="1" x14ac:dyDescent="0.3">
      <c r="H325" s="57"/>
      <c r="I325" s="57"/>
    </row>
    <row r="326" spans="8:9" ht="15" customHeight="1" x14ac:dyDescent="0.3">
      <c r="H326" s="57"/>
      <c r="I326" s="57"/>
    </row>
    <row r="327" spans="8:9" ht="15" customHeight="1" x14ac:dyDescent="0.3">
      <c r="H327" s="57"/>
      <c r="I327" s="57"/>
    </row>
    <row r="328" spans="8:9" ht="15" customHeight="1" x14ac:dyDescent="0.3">
      <c r="H328" s="57"/>
      <c r="I328" s="57"/>
    </row>
    <row r="329" spans="8:9" ht="15" customHeight="1" x14ac:dyDescent="0.3">
      <c r="H329" s="57"/>
      <c r="I329" s="57"/>
    </row>
    <row r="330" spans="8:9" ht="15" customHeight="1" x14ac:dyDescent="0.3">
      <c r="H330" s="57"/>
      <c r="I330" s="57"/>
    </row>
    <row r="331" spans="8:9" ht="15" customHeight="1" x14ac:dyDescent="0.3">
      <c r="H331" s="57"/>
      <c r="I331" s="57"/>
    </row>
    <row r="332" spans="8:9" ht="15" customHeight="1" x14ac:dyDescent="0.3">
      <c r="H332" s="57"/>
      <c r="I332" s="57"/>
    </row>
    <row r="333" spans="8:9" ht="15" customHeight="1" x14ac:dyDescent="0.3">
      <c r="H333" s="57"/>
      <c r="I333" s="57"/>
    </row>
    <row r="334" spans="8:9" ht="15" customHeight="1" x14ac:dyDescent="0.3">
      <c r="H334" s="57"/>
      <c r="I334" s="57"/>
    </row>
    <row r="335" spans="8:9" ht="15" customHeight="1" x14ac:dyDescent="0.3">
      <c r="H335" s="57"/>
      <c r="I335" s="57"/>
    </row>
    <row r="336" spans="8:9" ht="15" customHeight="1" x14ac:dyDescent="0.3">
      <c r="H336" s="57"/>
      <c r="I336" s="57"/>
    </row>
    <row r="337" spans="8:9" ht="15" customHeight="1" x14ac:dyDescent="0.3">
      <c r="H337" s="57"/>
      <c r="I337" s="57"/>
    </row>
    <row r="338" spans="8:9" ht="15" customHeight="1" x14ac:dyDescent="0.3">
      <c r="H338" s="57"/>
      <c r="I338" s="57"/>
    </row>
    <row r="339" spans="8:9" ht="15" customHeight="1" x14ac:dyDescent="0.3">
      <c r="H339" s="57"/>
      <c r="I339" s="57"/>
    </row>
    <row r="340" spans="8:9" ht="15" customHeight="1" x14ac:dyDescent="0.3">
      <c r="H340" s="57"/>
      <c r="I340" s="57"/>
    </row>
    <row r="341" spans="8:9" ht="15" customHeight="1" x14ac:dyDescent="0.3">
      <c r="H341" s="57"/>
      <c r="I341" s="57"/>
    </row>
    <row r="342" spans="8:9" ht="15" customHeight="1" x14ac:dyDescent="0.3">
      <c r="H342" s="57"/>
      <c r="I342" s="57"/>
    </row>
    <row r="343" spans="8:9" ht="15" customHeight="1" x14ac:dyDescent="0.3">
      <c r="H343" s="57"/>
      <c r="I343" s="57"/>
    </row>
    <row r="344" spans="8:9" ht="15" customHeight="1" x14ac:dyDescent="0.3">
      <c r="H344" s="57"/>
      <c r="I344" s="57"/>
    </row>
    <row r="345" spans="8:9" ht="15" customHeight="1" x14ac:dyDescent="0.3">
      <c r="H345" s="57"/>
      <c r="I345" s="57"/>
    </row>
    <row r="346" spans="8:9" ht="15" customHeight="1" x14ac:dyDescent="0.3">
      <c r="H346" s="57"/>
      <c r="I346" s="57"/>
    </row>
    <row r="347" spans="8:9" ht="15" customHeight="1" x14ac:dyDescent="0.3">
      <c r="H347" s="57"/>
      <c r="I347" s="57"/>
    </row>
    <row r="348" spans="8:9" ht="15" customHeight="1" x14ac:dyDescent="0.3">
      <c r="H348" s="57"/>
      <c r="I348" s="57"/>
    </row>
    <row r="349" spans="8:9" ht="15" customHeight="1" x14ac:dyDescent="0.3">
      <c r="H349" s="57"/>
      <c r="I349" s="57"/>
    </row>
    <row r="350" spans="8:9" ht="15" customHeight="1" x14ac:dyDescent="0.3">
      <c r="H350" s="57"/>
      <c r="I350" s="57"/>
    </row>
    <row r="351" spans="8:9" ht="15" customHeight="1" x14ac:dyDescent="0.3">
      <c r="H351" s="57"/>
      <c r="I351" s="57"/>
    </row>
    <row r="352" spans="8:9" ht="15" customHeight="1" x14ac:dyDescent="0.3">
      <c r="H352" s="57"/>
      <c r="I352" s="57"/>
    </row>
    <row r="353" spans="8:9" ht="15" customHeight="1" x14ac:dyDescent="0.3">
      <c r="H353" s="57"/>
      <c r="I353" s="57"/>
    </row>
    <row r="354" spans="8:9" ht="15" customHeight="1" x14ac:dyDescent="0.3">
      <c r="H354" s="57"/>
      <c r="I354" s="57"/>
    </row>
    <row r="355" spans="8:9" ht="15" customHeight="1" x14ac:dyDescent="0.3">
      <c r="H355" s="57"/>
      <c r="I355" s="57"/>
    </row>
  </sheetData>
  <autoFilter ref="A8:Q253"/>
  <sortState ref="D236:D240">
    <sortCondition ref="D236:D240"/>
  </sortState>
  <mergeCells count="5">
    <mergeCell ref="A3:Q3"/>
    <mergeCell ref="B1:Q1"/>
    <mergeCell ref="A5:B5"/>
    <mergeCell ref="K5:L5"/>
    <mergeCell ref="M5:N5"/>
  </mergeCells>
  <conditionalFormatting sqref="G25:G26 G38 G43 G46:G66 G94:G97 B89:B113 G85:G92 G10:G11">
    <cfRule type="expression" dxfId="341" priority="729" stopIfTrue="1">
      <formula>#REF!="Item do PAA com execução iniciada"</formula>
    </cfRule>
  </conditionalFormatting>
  <conditionalFormatting sqref="G25:G26 G38 G43 G46:G66 G94:G97 B89:B113 G85:G92 G10:G11">
    <cfRule type="expression" dxfId="340" priority="730" stopIfTrue="1">
      <formula>#REF!="Item do PAA completamente executado"</formula>
    </cfRule>
  </conditionalFormatting>
  <conditionalFormatting sqref="G25:G26 G38 G43 G46:G66 G94:G97 B89:B113 G85:G92 G10:G11">
    <cfRule type="expression" dxfId="339" priority="731" stopIfTrue="1">
      <formula>#REF!="Item do PAA com execução interrompida"</formula>
    </cfRule>
  </conditionalFormatting>
  <conditionalFormatting sqref="G25:G26 G38 G43 G46:G66 G94:G97 B89:B113 G85:G92 G10:G11">
    <cfRule type="expression" dxfId="338" priority="732" stopIfTrue="1">
      <formula>#REF!="Item do PAA sem execução"</formula>
    </cfRule>
  </conditionalFormatting>
  <conditionalFormatting sqref="G31:G32">
    <cfRule type="expression" dxfId="337" priority="755" stopIfTrue="1">
      <formula>#REF!="Item do PAA completamente executado"</formula>
    </cfRule>
  </conditionalFormatting>
  <conditionalFormatting sqref="G31:G32">
    <cfRule type="expression" dxfId="336" priority="756" stopIfTrue="1">
      <formula>#REF!="Item do PAA com execução interrompida"</formula>
    </cfRule>
  </conditionalFormatting>
  <conditionalFormatting sqref="G31:G32">
    <cfRule type="expression" dxfId="335" priority="757" stopIfTrue="1">
      <formula>#REF!="Item do PAA sem execução"</formula>
    </cfRule>
  </conditionalFormatting>
  <conditionalFormatting sqref="G31:G32">
    <cfRule type="expression" dxfId="334" priority="759" stopIfTrue="1">
      <formula>#REF!="Item do PAA com execução iniciada"</formula>
    </cfRule>
  </conditionalFormatting>
  <conditionalFormatting sqref="G23">
    <cfRule type="expression" dxfId="333" priority="763" stopIfTrue="1">
      <formula>#REF!="Item do PAA com execução iniciada"</formula>
    </cfRule>
  </conditionalFormatting>
  <conditionalFormatting sqref="G23">
    <cfRule type="expression" dxfId="332" priority="764" stopIfTrue="1">
      <formula>#REF!="Item do PAA completamente executado"</formula>
    </cfRule>
  </conditionalFormatting>
  <conditionalFormatting sqref="G23">
    <cfRule type="expression" dxfId="331" priority="765" stopIfTrue="1">
      <formula>#REF!="Item do PAA com execução interrompida"</formula>
    </cfRule>
  </conditionalFormatting>
  <conditionalFormatting sqref="G23">
    <cfRule type="expression" dxfId="330" priority="766" stopIfTrue="1">
      <formula>#REF!="Item do PAA sem execução"</formula>
    </cfRule>
  </conditionalFormatting>
  <conditionalFormatting sqref="G24">
    <cfRule type="expression" dxfId="329" priority="768" stopIfTrue="1">
      <formula>#REF!="Item do PAA com execução iniciada"</formula>
    </cfRule>
  </conditionalFormatting>
  <conditionalFormatting sqref="G24">
    <cfRule type="expression" dxfId="328" priority="769" stopIfTrue="1">
      <formula>#REF!="Item do PAA completamente executado"</formula>
    </cfRule>
  </conditionalFormatting>
  <conditionalFormatting sqref="G24">
    <cfRule type="expression" dxfId="327" priority="770" stopIfTrue="1">
      <formula>#REF!="Item do PAA com execução interrompida"</formula>
    </cfRule>
  </conditionalFormatting>
  <conditionalFormatting sqref="G24">
    <cfRule type="expression" dxfId="326" priority="771" stopIfTrue="1">
      <formula>#REF!="Item do PAA sem execução"</formula>
    </cfRule>
  </conditionalFormatting>
  <conditionalFormatting sqref="G28:G30">
    <cfRule type="expression" dxfId="325" priority="773" stopIfTrue="1">
      <formula>#REF!="Item do PAA com execução iniciada"</formula>
    </cfRule>
  </conditionalFormatting>
  <conditionalFormatting sqref="G28:G30">
    <cfRule type="expression" dxfId="324" priority="774" stopIfTrue="1">
      <formula>#REF!="Item do PAA completamente executado"</formula>
    </cfRule>
  </conditionalFormatting>
  <conditionalFormatting sqref="G28:G30">
    <cfRule type="expression" dxfId="323" priority="775" stopIfTrue="1">
      <formula>#REF!="Item do PAA com execução interrompida"</formula>
    </cfRule>
  </conditionalFormatting>
  <conditionalFormatting sqref="G28:G30">
    <cfRule type="expression" dxfId="322" priority="776" stopIfTrue="1">
      <formula>#REF!="Item do PAA sem execução"</formula>
    </cfRule>
  </conditionalFormatting>
  <conditionalFormatting sqref="G36:G37">
    <cfRule type="expression" dxfId="321" priority="778" stopIfTrue="1">
      <formula>#REF!="Item do PAA com execução iniciada"</formula>
    </cfRule>
  </conditionalFormatting>
  <conditionalFormatting sqref="G36:G37">
    <cfRule type="expression" dxfId="320" priority="779" stopIfTrue="1">
      <formula>#REF!="Item do PAA completamente executado"</formula>
    </cfRule>
  </conditionalFormatting>
  <conditionalFormatting sqref="G36:G37">
    <cfRule type="expression" dxfId="319" priority="780" stopIfTrue="1">
      <formula>#REF!="Item do PAA com execução interrompida"</formula>
    </cfRule>
  </conditionalFormatting>
  <conditionalFormatting sqref="G36:G37">
    <cfRule type="expression" dxfId="318" priority="781" stopIfTrue="1">
      <formula>#REF!="Item do PAA sem execução"</formula>
    </cfRule>
  </conditionalFormatting>
  <conditionalFormatting sqref="G44">
    <cfRule type="expression" dxfId="317" priority="782" stopIfTrue="1">
      <formula>#REF!="Item do PAA com execução iniciada"</formula>
    </cfRule>
  </conditionalFormatting>
  <conditionalFormatting sqref="G44">
    <cfRule type="expression" dxfId="316" priority="783" stopIfTrue="1">
      <formula>#REF!="Item do PAA completamente executado"</formula>
    </cfRule>
  </conditionalFormatting>
  <conditionalFormatting sqref="G44">
    <cfRule type="expression" dxfId="315" priority="784" stopIfTrue="1">
      <formula>#REF!="Item do PAA com execução interrompida"</formula>
    </cfRule>
  </conditionalFormatting>
  <conditionalFormatting sqref="G44">
    <cfRule type="expression" dxfId="314" priority="785" stopIfTrue="1">
      <formula>#REF!="Item do PAA sem execução"</formula>
    </cfRule>
  </conditionalFormatting>
  <conditionalFormatting sqref="G45">
    <cfRule type="expression" dxfId="313" priority="974">
      <formula>#REF!="Item do PAA com execução iniciada"</formula>
    </cfRule>
  </conditionalFormatting>
  <conditionalFormatting sqref="G45">
    <cfRule type="expression" dxfId="312" priority="975">
      <formula>#REF!="Item do PAA completamente executado"</formula>
    </cfRule>
  </conditionalFormatting>
  <conditionalFormatting sqref="G45">
    <cfRule type="expression" dxfId="311" priority="976">
      <formula>#REF!="Item do PAA com execução interrompida"</formula>
    </cfRule>
  </conditionalFormatting>
  <conditionalFormatting sqref="G45">
    <cfRule type="expression" dxfId="310" priority="977">
      <formula>#REF!="Item do PAA sem execução"</formula>
    </cfRule>
  </conditionalFormatting>
  <conditionalFormatting sqref="G27">
    <cfRule type="expression" dxfId="309" priority="992" stopIfTrue="1">
      <formula>#REF!="Item do PAA com execução iniciada"</formula>
    </cfRule>
  </conditionalFormatting>
  <conditionalFormatting sqref="G27">
    <cfRule type="expression" dxfId="308" priority="993" stopIfTrue="1">
      <formula>#REF!="Item do PAA completamente executado"</formula>
    </cfRule>
  </conditionalFormatting>
  <conditionalFormatting sqref="G27">
    <cfRule type="expression" dxfId="307" priority="994" stopIfTrue="1">
      <formula>#REF!="Item do PAA com execução interrompida"</formula>
    </cfRule>
  </conditionalFormatting>
  <conditionalFormatting sqref="G27">
    <cfRule type="expression" dxfId="306" priority="995" stopIfTrue="1">
      <formula>#REF!="Item do PAA sem execução"</formula>
    </cfRule>
  </conditionalFormatting>
  <conditionalFormatting sqref="G41">
    <cfRule type="expression" dxfId="305" priority="1006" stopIfTrue="1">
      <formula>#REF!="Item do PAA com execução iniciada"</formula>
    </cfRule>
  </conditionalFormatting>
  <conditionalFormatting sqref="G41">
    <cfRule type="expression" dxfId="304" priority="1007" stopIfTrue="1">
      <formula>#REF!="Item do PAA completamente executado"</formula>
    </cfRule>
  </conditionalFormatting>
  <conditionalFormatting sqref="G41">
    <cfRule type="expression" dxfId="303" priority="1008" stopIfTrue="1">
      <formula>#REF!="Item do PAA com execução interrompida"</formula>
    </cfRule>
  </conditionalFormatting>
  <conditionalFormatting sqref="G41">
    <cfRule type="expression" dxfId="302" priority="1009" stopIfTrue="1">
      <formula>#REF!="Item do PAA sem execução"</formula>
    </cfRule>
  </conditionalFormatting>
  <conditionalFormatting sqref="G42">
    <cfRule type="expression" dxfId="301" priority="1012" stopIfTrue="1">
      <formula>#REF!="Item do PAA com execução iniciada"</formula>
    </cfRule>
  </conditionalFormatting>
  <conditionalFormatting sqref="G42">
    <cfRule type="expression" dxfId="300" priority="1013" stopIfTrue="1">
      <formula>#REF!="Item do PAA completamente executado"</formula>
    </cfRule>
  </conditionalFormatting>
  <conditionalFormatting sqref="G42">
    <cfRule type="expression" dxfId="299" priority="1014" stopIfTrue="1">
      <formula>#REF!="Item do PAA com execução interrompida"</formula>
    </cfRule>
  </conditionalFormatting>
  <conditionalFormatting sqref="G42">
    <cfRule type="expression" dxfId="298" priority="1015" stopIfTrue="1">
      <formula>#REF!="Item do PAA sem execução"</formula>
    </cfRule>
  </conditionalFormatting>
  <conditionalFormatting sqref="G19">
    <cfRule type="expression" dxfId="297" priority="714">
      <formula>#REF!="Item do PAA com execução iniciada"</formula>
    </cfRule>
  </conditionalFormatting>
  <conditionalFormatting sqref="G19">
    <cfRule type="expression" dxfId="296" priority="715">
      <formula>#REF!="Item do PAA completamente executado"</formula>
    </cfRule>
  </conditionalFormatting>
  <conditionalFormatting sqref="G19">
    <cfRule type="expression" dxfId="295" priority="716">
      <formula>#REF!="Item do PAA com execução interrompida"</formula>
    </cfRule>
  </conditionalFormatting>
  <conditionalFormatting sqref="G19">
    <cfRule type="expression" dxfId="294" priority="717">
      <formula>#REF!="Item do PAA sem execução"</formula>
    </cfRule>
  </conditionalFormatting>
  <conditionalFormatting sqref="G207">
    <cfRule type="expression" dxfId="293" priority="631">
      <formula>#REF!="Item do PAA com execução iniciada"</formula>
    </cfRule>
  </conditionalFormatting>
  <conditionalFormatting sqref="G207">
    <cfRule type="expression" dxfId="292" priority="632">
      <formula>#REF!="Item do PAA completamente executado"</formula>
    </cfRule>
  </conditionalFormatting>
  <conditionalFormatting sqref="G207">
    <cfRule type="expression" dxfId="291" priority="633">
      <formula>#REF!="Item do PAA com execução interrompida"</formula>
    </cfRule>
  </conditionalFormatting>
  <conditionalFormatting sqref="G207">
    <cfRule type="expression" dxfId="290" priority="634">
      <formula>#REF!="Item do PAA sem execução"</formula>
    </cfRule>
  </conditionalFormatting>
  <conditionalFormatting sqref="G244:G245">
    <cfRule type="expression" dxfId="289" priority="611">
      <formula>#REF!="Item do PAA com execução interrompida"</formula>
    </cfRule>
  </conditionalFormatting>
  <conditionalFormatting sqref="G244:G245">
    <cfRule type="expression" dxfId="288" priority="612">
      <formula>#REF!="Item do PAA sem execução"</formula>
    </cfRule>
  </conditionalFormatting>
  <conditionalFormatting sqref="G244:G245">
    <cfRule type="expression" dxfId="287" priority="614">
      <formula>#REF!="Item do PAA com execução iniciada"</formula>
    </cfRule>
  </conditionalFormatting>
  <conditionalFormatting sqref="G244:G245">
    <cfRule type="expression" dxfId="286" priority="615">
      <formula>#REF!="Item do PAA completamente executado"</formula>
    </cfRule>
  </conditionalFormatting>
  <conditionalFormatting sqref="G248">
    <cfRule type="expression" dxfId="285" priority="601">
      <formula>#REF!="Item do PAA com execução iniciada"</formula>
    </cfRule>
  </conditionalFormatting>
  <conditionalFormatting sqref="G248">
    <cfRule type="expression" dxfId="284" priority="602">
      <formula>#REF!="Item do PAA completamente executado"</formula>
    </cfRule>
  </conditionalFormatting>
  <conditionalFormatting sqref="G248">
    <cfRule type="expression" dxfId="283" priority="603">
      <formula>#REF!="Item do PAA com execução interrompida"</formula>
    </cfRule>
  </conditionalFormatting>
  <conditionalFormatting sqref="G248">
    <cfRule type="expression" dxfId="282" priority="604">
      <formula>#REF!="Item do PAA sem execução"</formula>
    </cfRule>
  </conditionalFormatting>
  <conditionalFormatting sqref="G247">
    <cfRule type="expression" dxfId="281" priority="626">
      <formula>#REF!="Item do PAA com execução iniciada"</formula>
    </cfRule>
  </conditionalFormatting>
  <conditionalFormatting sqref="G247">
    <cfRule type="expression" dxfId="280" priority="627">
      <formula>#REF!="Item do PAA completamente executado"</formula>
    </cfRule>
  </conditionalFormatting>
  <conditionalFormatting sqref="G247">
    <cfRule type="expression" dxfId="279" priority="628">
      <formula>#REF!="Item do PAA com execução interrompida"</formula>
    </cfRule>
  </conditionalFormatting>
  <conditionalFormatting sqref="G247">
    <cfRule type="expression" dxfId="278" priority="629">
      <formula>#REF!="Item do PAA sem execução"</formula>
    </cfRule>
  </conditionalFormatting>
  <conditionalFormatting sqref="G249">
    <cfRule type="expression" dxfId="277" priority="596">
      <formula>#REF!="Item do PAA com execução iniciada"</formula>
    </cfRule>
  </conditionalFormatting>
  <conditionalFormatting sqref="G249">
    <cfRule type="expression" dxfId="276" priority="597">
      <formula>#REF!="Item do PAA completamente executado"</formula>
    </cfRule>
  </conditionalFormatting>
  <conditionalFormatting sqref="G249">
    <cfRule type="expression" dxfId="275" priority="598">
      <formula>#REF!="Item do PAA com execução interrompida"</formula>
    </cfRule>
  </conditionalFormatting>
  <conditionalFormatting sqref="G249">
    <cfRule type="expression" dxfId="274" priority="599">
      <formula>#REF!="Item do PAA sem execução"</formula>
    </cfRule>
  </conditionalFormatting>
  <conditionalFormatting sqref="G250">
    <cfRule type="expression" dxfId="273" priority="591">
      <formula>#REF!="Item do PAA com execução iniciada"</formula>
    </cfRule>
  </conditionalFormatting>
  <conditionalFormatting sqref="G250">
    <cfRule type="expression" dxfId="272" priority="592">
      <formula>#REF!="Item do PAA completamente executado"</formula>
    </cfRule>
  </conditionalFormatting>
  <conditionalFormatting sqref="G250">
    <cfRule type="expression" dxfId="271" priority="593">
      <formula>#REF!="Item do PAA com execução interrompida"</formula>
    </cfRule>
  </conditionalFormatting>
  <conditionalFormatting sqref="G250">
    <cfRule type="expression" dxfId="270" priority="594">
      <formula>#REF!="Item do PAA sem execução"</formula>
    </cfRule>
  </conditionalFormatting>
  <conditionalFormatting sqref="G196">
    <cfRule type="expression" dxfId="269" priority="581" stopIfTrue="1">
      <formula>#REF!="Item do PAA com execução iniciada"</formula>
    </cfRule>
  </conditionalFormatting>
  <conditionalFormatting sqref="G196">
    <cfRule type="expression" dxfId="268" priority="582" stopIfTrue="1">
      <formula>#REF!="Item do PAA completamente executado"</formula>
    </cfRule>
  </conditionalFormatting>
  <conditionalFormatting sqref="G196">
    <cfRule type="expression" dxfId="267" priority="583" stopIfTrue="1">
      <formula>#REF!="Item do PAA com execução interrompida"</formula>
    </cfRule>
  </conditionalFormatting>
  <conditionalFormatting sqref="G196">
    <cfRule type="expression" dxfId="266" priority="584" stopIfTrue="1">
      <formula>#REF!="Item do PAA sem execução"</formula>
    </cfRule>
  </conditionalFormatting>
  <conditionalFormatting sqref="G195">
    <cfRule type="expression" dxfId="265" priority="576" stopIfTrue="1">
      <formula>#REF!="Item do PAA com execução iniciada"</formula>
    </cfRule>
  </conditionalFormatting>
  <conditionalFormatting sqref="G195">
    <cfRule type="expression" dxfId="264" priority="577" stopIfTrue="1">
      <formula>#REF!="Item do PAA completamente executado"</formula>
    </cfRule>
  </conditionalFormatting>
  <conditionalFormatting sqref="G195">
    <cfRule type="expression" dxfId="263" priority="578" stopIfTrue="1">
      <formula>#REF!="Item do PAA com execução interrompida"</formula>
    </cfRule>
  </conditionalFormatting>
  <conditionalFormatting sqref="G195">
    <cfRule type="expression" dxfId="262" priority="579" stopIfTrue="1">
      <formula>#REF!="Item do PAA sem execução"</formula>
    </cfRule>
  </conditionalFormatting>
  <conditionalFormatting sqref="G197">
    <cfRule type="expression" dxfId="261" priority="516" stopIfTrue="1">
      <formula>#REF!="Item do PAA com execução iniciada"</formula>
    </cfRule>
  </conditionalFormatting>
  <conditionalFormatting sqref="G197">
    <cfRule type="expression" dxfId="260" priority="517" stopIfTrue="1">
      <formula>#REF!="Item do PAA completamente executado"</formula>
    </cfRule>
  </conditionalFormatting>
  <conditionalFormatting sqref="G197">
    <cfRule type="expression" dxfId="259" priority="518" stopIfTrue="1">
      <formula>#REF!="Item do PAA com execução interrompida"</formula>
    </cfRule>
  </conditionalFormatting>
  <conditionalFormatting sqref="G197">
    <cfRule type="expression" dxfId="258" priority="519" stopIfTrue="1">
      <formula>#REF!="Item do PAA sem execução"</formula>
    </cfRule>
  </conditionalFormatting>
  <conditionalFormatting sqref="G198">
    <cfRule type="expression" dxfId="257" priority="526" stopIfTrue="1">
      <formula>#REF!="Item do PAA com execução iniciada"</formula>
    </cfRule>
  </conditionalFormatting>
  <conditionalFormatting sqref="G198">
    <cfRule type="expression" dxfId="256" priority="527" stopIfTrue="1">
      <formula>#REF!="Item do PAA completamente executado"</formula>
    </cfRule>
  </conditionalFormatting>
  <conditionalFormatting sqref="G198">
    <cfRule type="expression" dxfId="255" priority="528" stopIfTrue="1">
      <formula>#REF!="Item do PAA com execução interrompida"</formula>
    </cfRule>
  </conditionalFormatting>
  <conditionalFormatting sqref="G198">
    <cfRule type="expression" dxfId="254" priority="529" stopIfTrue="1">
      <formula>#REF!="Item do PAA sem execução"</formula>
    </cfRule>
  </conditionalFormatting>
  <conditionalFormatting sqref="G199">
    <cfRule type="expression" dxfId="253" priority="546" stopIfTrue="1">
      <formula>#REF!="Item do PAA com execução iniciada"</formula>
    </cfRule>
  </conditionalFormatting>
  <conditionalFormatting sqref="G199">
    <cfRule type="expression" dxfId="252" priority="547" stopIfTrue="1">
      <formula>#REF!="Item do PAA completamente executado"</formula>
    </cfRule>
  </conditionalFormatting>
  <conditionalFormatting sqref="G199">
    <cfRule type="expression" dxfId="251" priority="548" stopIfTrue="1">
      <formula>#REF!="Item do PAA com execução interrompida"</formula>
    </cfRule>
  </conditionalFormatting>
  <conditionalFormatting sqref="G199">
    <cfRule type="expression" dxfId="250" priority="549" stopIfTrue="1">
      <formula>#REF!="Item do PAA sem execução"</formula>
    </cfRule>
  </conditionalFormatting>
  <conditionalFormatting sqref="G200">
    <cfRule type="expression" dxfId="249" priority="556" stopIfTrue="1">
      <formula>#REF!="Item do PAA com execução iniciada"</formula>
    </cfRule>
  </conditionalFormatting>
  <conditionalFormatting sqref="G200">
    <cfRule type="expression" dxfId="248" priority="557" stopIfTrue="1">
      <formula>#REF!="Item do PAA completamente executado"</formula>
    </cfRule>
  </conditionalFormatting>
  <conditionalFormatting sqref="G200">
    <cfRule type="expression" dxfId="247" priority="558" stopIfTrue="1">
      <formula>#REF!="Item do PAA com execução interrompida"</formula>
    </cfRule>
  </conditionalFormatting>
  <conditionalFormatting sqref="G200">
    <cfRule type="expression" dxfId="246" priority="559" stopIfTrue="1">
      <formula>#REF!="Item do PAA sem execução"</formula>
    </cfRule>
  </conditionalFormatting>
  <conditionalFormatting sqref="G201">
    <cfRule type="expression" dxfId="245" priority="561" stopIfTrue="1">
      <formula>#REF!="Item do PAA com execução iniciada"</formula>
    </cfRule>
  </conditionalFormatting>
  <conditionalFormatting sqref="G201">
    <cfRule type="expression" dxfId="244" priority="562" stopIfTrue="1">
      <formula>#REF!="Item do PAA completamente executado"</formula>
    </cfRule>
  </conditionalFormatting>
  <conditionalFormatting sqref="G201">
    <cfRule type="expression" dxfId="243" priority="563" stopIfTrue="1">
      <formula>#REF!="Item do PAA com execução interrompida"</formula>
    </cfRule>
  </conditionalFormatting>
  <conditionalFormatting sqref="G201">
    <cfRule type="expression" dxfId="242" priority="564" stopIfTrue="1">
      <formula>#REF!="Item do PAA sem execução"</formula>
    </cfRule>
  </conditionalFormatting>
  <conditionalFormatting sqref="G202">
    <cfRule type="expression" dxfId="241" priority="566" stopIfTrue="1">
      <formula>#REF!="Item do PAA com execução iniciada"</formula>
    </cfRule>
  </conditionalFormatting>
  <conditionalFormatting sqref="G202">
    <cfRule type="expression" dxfId="240" priority="567" stopIfTrue="1">
      <formula>#REF!="Item do PAA completamente executado"</formula>
    </cfRule>
  </conditionalFormatting>
  <conditionalFormatting sqref="G202">
    <cfRule type="expression" dxfId="239" priority="568" stopIfTrue="1">
      <formula>#REF!="Item do PAA com execução interrompida"</formula>
    </cfRule>
  </conditionalFormatting>
  <conditionalFormatting sqref="G202">
    <cfRule type="expression" dxfId="238" priority="569" stopIfTrue="1">
      <formula>#REF!="Item do PAA sem execução"</formula>
    </cfRule>
  </conditionalFormatting>
  <conditionalFormatting sqref="G67:G68">
    <cfRule type="expression" dxfId="237" priority="510">
      <formula>#REF!="Item do PAA com execução iniciada"</formula>
    </cfRule>
  </conditionalFormatting>
  <conditionalFormatting sqref="G67:G68">
    <cfRule type="expression" dxfId="236" priority="511">
      <formula>#REF!="Item do PAA completamente executado"</formula>
    </cfRule>
  </conditionalFormatting>
  <conditionalFormatting sqref="G67:G68">
    <cfRule type="expression" dxfId="235" priority="512">
      <formula>#REF!="Item do PAA com execução interrompida"</formula>
    </cfRule>
  </conditionalFormatting>
  <conditionalFormatting sqref="G67:G68">
    <cfRule type="expression" dxfId="234" priority="513">
      <formula>#REF!="Item do PAA sem execução"</formula>
    </cfRule>
  </conditionalFormatting>
  <conditionalFormatting sqref="G70">
    <cfRule type="expression" dxfId="233" priority="490">
      <formula>#REF!="Item do PAA com execução iniciada"</formula>
    </cfRule>
  </conditionalFormatting>
  <conditionalFormatting sqref="G69:G70">
    <cfRule type="expression" dxfId="232" priority="491">
      <formula>#REF!="Item do PAA completamente executado"</formula>
    </cfRule>
  </conditionalFormatting>
  <conditionalFormatting sqref="G69:G70">
    <cfRule type="expression" dxfId="231" priority="492">
      <formula>#REF!="Item do PAA com execução interrompida"</formula>
    </cfRule>
  </conditionalFormatting>
  <conditionalFormatting sqref="G69:G71">
    <cfRule type="expression" dxfId="230" priority="493">
      <formula>#REF!="Item do PAA sem execução"</formula>
    </cfRule>
  </conditionalFormatting>
  <conditionalFormatting sqref="G71">
    <cfRule type="expression" dxfId="229" priority="495">
      <formula>#REF!="Item do PAA com execução iniciada"</formula>
    </cfRule>
  </conditionalFormatting>
  <conditionalFormatting sqref="G71">
    <cfRule type="expression" dxfId="228" priority="496">
      <formula>#REF!="Item do PAA completamente executado"</formula>
    </cfRule>
  </conditionalFormatting>
  <conditionalFormatting sqref="G71">
    <cfRule type="expression" dxfId="227" priority="497">
      <formula>#REF!="Item do PAA com execução interrompida"</formula>
    </cfRule>
  </conditionalFormatting>
  <conditionalFormatting sqref="G69">
    <cfRule type="expression" dxfId="226" priority="500">
      <formula>#REF!="Item do PAA com execução iniciada"</formula>
    </cfRule>
  </conditionalFormatting>
  <conditionalFormatting sqref="G72">
    <cfRule type="expression" dxfId="225" priority="471">
      <formula>#REF!="Item do PAA com execução iniciada"</formula>
    </cfRule>
  </conditionalFormatting>
  <conditionalFormatting sqref="G72">
    <cfRule type="expression" dxfId="224" priority="472">
      <formula>#REF!="Item do PAA completamente executado"</formula>
    </cfRule>
  </conditionalFormatting>
  <conditionalFormatting sqref="G72">
    <cfRule type="expression" dxfId="223" priority="473">
      <formula>#REF!="Item do PAA com execução interrompida"</formula>
    </cfRule>
  </conditionalFormatting>
  <conditionalFormatting sqref="G72 O70">
    <cfRule type="expression" dxfId="222" priority="474">
      <formula>#REF!="Item do PAA sem execução"</formula>
    </cfRule>
  </conditionalFormatting>
  <conditionalFormatting sqref="G206">
    <cfRule type="expression" dxfId="221" priority="362">
      <formula>#REF!="Sim"</formula>
    </cfRule>
  </conditionalFormatting>
  <conditionalFormatting sqref="G206">
    <cfRule type="expression" dxfId="220" priority="363">
      <formula>#REF!="Item do PAA com execução iniciada"</formula>
    </cfRule>
  </conditionalFormatting>
  <conditionalFormatting sqref="G206">
    <cfRule type="expression" dxfId="219" priority="364">
      <formula>#REF!="Item do PAA completamente executado"</formula>
    </cfRule>
  </conditionalFormatting>
  <conditionalFormatting sqref="G206">
    <cfRule type="expression" dxfId="218" priority="365">
      <formula>#REF!="Item do PAA com execução interrompida"</formula>
    </cfRule>
  </conditionalFormatting>
  <conditionalFormatting sqref="G206">
    <cfRule type="expression" dxfId="217" priority="366">
      <formula>#REF!="Item do PAA sem execução"</formula>
    </cfRule>
  </conditionalFormatting>
  <conditionalFormatting sqref="G33:G34 B243:B250">
    <cfRule type="expression" dxfId="216" priority="349" stopIfTrue="1">
      <formula>#REF!="Item do PAA com execução iniciada"</formula>
    </cfRule>
  </conditionalFormatting>
  <conditionalFormatting sqref="G33:G34 B243:B250">
    <cfRule type="expression" dxfId="215" priority="350" stopIfTrue="1">
      <formula>#REF!="Item do PAA completamente executado"</formula>
    </cfRule>
  </conditionalFormatting>
  <conditionalFormatting sqref="G33:G34 B243:B250">
    <cfRule type="expression" dxfId="214" priority="351" stopIfTrue="1">
      <formula>#REF!="Item do PAA com execução interrompida"</formula>
    </cfRule>
  </conditionalFormatting>
  <conditionalFormatting sqref="G33:G34 B243:B250">
    <cfRule type="expression" dxfId="213" priority="352" stopIfTrue="1">
      <formula>#REF!="Item do PAA sem execução"</formula>
    </cfRule>
  </conditionalFormatting>
  <conditionalFormatting sqref="G35">
    <cfRule type="expression" dxfId="212" priority="357" stopIfTrue="1">
      <formula>#REF!="Item do PAA com execução iniciada"</formula>
    </cfRule>
  </conditionalFormatting>
  <conditionalFormatting sqref="G35">
    <cfRule type="expression" dxfId="211" priority="358" stopIfTrue="1">
      <formula>#REF!="Item do PAA completamente executado"</formula>
    </cfRule>
  </conditionalFormatting>
  <conditionalFormatting sqref="G35">
    <cfRule type="expression" dxfId="210" priority="359" stopIfTrue="1">
      <formula>#REF!="Item do PAA com execução interrompida"</formula>
    </cfRule>
  </conditionalFormatting>
  <conditionalFormatting sqref="G35">
    <cfRule type="expression" dxfId="209" priority="360" stopIfTrue="1">
      <formula>#REF!="Item do PAA sem execução"</formula>
    </cfRule>
  </conditionalFormatting>
  <conditionalFormatting sqref="G203:G204">
    <cfRule type="expression" dxfId="208" priority="343" stopIfTrue="1">
      <formula>#REF!="Item do PAA com execução iniciada"</formula>
    </cfRule>
  </conditionalFormatting>
  <conditionalFormatting sqref="G203:G204">
    <cfRule type="expression" dxfId="207" priority="344" stopIfTrue="1">
      <formula>#REF!="Item do PAA completamente executado"</formula>
    </cfRule>
  </conditionalFormatting>
  <conditionalFormatting sqref="G203:G204">
    <cfRule type="expression" dxfId="206" priority="345" stopIfTrue="1">
      <formula>#REF!="Item do PAA com execução interrompida"</formula>
    </cfRule>
  </conditionalFormatting>
  <conditionalFormatting sqref="G203:G204">
    <cfRule type="expression" dxfId="205" priority="346" stopIfTrue="1">
      <formula>#REF!="Item do PAA sem execução"</formula>
    </cfRule>
  </conditionalFormatting>
  <conditionalFormatting sqref="G17">
    <cfRule type="expression" dxfId="204" priority="333">
      <formula>#REF!="Item do PAA com execução iniciada"</formula>
    </cfRule>
  </conditionalFormatting>
  <conditionalFormatting sqref="G17">
    <cfRule type="expression" dxfId="203" priority="334">
      <formula>#REF!="Item do PAA completamente executado"</formula>
    </cfRule>
  </conditionalFormatting>
  <conditionalFormatting sqref="G17">
    <cfRule type="expression" dxfId="202" priority="335">
      <formula>#REF!="Item do PAA com execução interrompida"</formula>
    </cfRule>
  </conditionalFormatting>
  <conditionalFormatting sqref="G17">
    <cfRule type="expression" dxfId="201" priority="336">
      <formula>#REF!="Item do PAA sem execução"</formula>
    </cfRule>
  </conditionalFormatting>
  <conditionalFormatting sqref="O70">
    <cfRule type="expression" dxfId="200" priority="323">
      <formula>#REF!="Item do PAA com execução iniciada"</formula>
    </cfRule>
  </conditionalFormatting>
  <conditionalFormatting sqref="O70">
    <cfRule type="expression" dxfId="199" priority="324">
      <formula>#REF!="Item do PAA completamente executado"</formula>
    </cfRule>
  </conditionalFormatting>
  <conditionalFormatting sqref="O70">
    <cfRule type="expression" dxfId="198" priority="325">
      <formula>#REF!="Item do PAA com execução interrompida"</formula>
    </cfRule>
  </conditionalFormatting>
  <conditionalFormatting sqref="O72">
    <cfRule type="expression" dxfId="197" priority="318">
      <formula>#REF!="Item do PAA com execução iniciada"</formula>
    </cfRule>
  </conditionalFormatting>
  <conditionalFormatting sqref="O72">
    <cfRule type="expression" dxfId="196" priority="319">
      <formula>#REF!="Item do PAA completamente executado"</formula>
    </cfRule>
  </conditionalFormatting>
  <conditionalFormatting sqref="O72">
    <cfRule type="expression" dxfId="195" priority="320">
      <formula>#REF!="Item do PAA com execução interrompida"</formula>
    </cfRule>
  </conditionalFormatting>
  <conditionalFormatting sqref="O72">
    <cfRule type="expression" dxfId="194" priority="321">
      <formula>#REF!="Item do PAA sem execução"</formula>
    </cfRule>
  </conditionalFormatting>
  <conditionalFormatting sqref="B123">
    <cfRule type="expression" dxfId="193" priority="307" stopIfTrue="1">
      <formula>#REF!="Item do PAA com execução iniciada"</formula>
    </cfRule>
  </conditionalFormatting>
  <conditionalFormatting sqref="B123">
    <cfRule type="expression" dxfId="192" priority="308" stopIfTrue="1">
      <formula>#REF!="Item do PAA completamente executado"</formula>
    </cfRule>
  </conditionalFormatting>
  <conditionalFormatting sqref="B123">
    <cfRule type="expression" dxfId="191" priority="309" stopIfTrue="1">
      <formula>#REF!="Item do PAA com execução interrompida"</formula>
    </cfRule>
  </conditionalFormatting>
  <conditionalFormatting sqref="B123">
    <cfRule type="expression" dxfId="190" priority="310" stopIfTrue="1">
      <formula>#REF!="Item do PAA sem execução"</formula>
    </cfRule>
  </conditionalFormatting>
  <conditionalFormatting sqref="B124:B149">
    <cfRule type="expression" dxfId="189" priority="302" stopIfTrue="1">
      <formula>#REF!="Item do PAA com execução iniciada"</formula>
    </cfRule>
  </conditionalFormatting>
  <conditionalFormatting sqref="B124:B149">
    <cfRule type="expression" dxfId="188" priority="303" stopIfTrue="1">
      <formula>#REF!="Item do PAA completamente executado"</formula>
    </cfRule>
  </conditionalFormatting>
  <conditionalFormatting sqref="B124:B149">
    <cfRule type="expression" dxfId="187" priority="304" stopIfTrue="1">
      <formula>#REF!="Item do PAA com execução interrompida"</formula>
    </cfRule>
  </conditionalFormatting>
  <conditionalFormatting sqref="B124:B149">
    <cfRule type="expression" dxfId="186" priority="305" stopIfTrue="1">
      <formula>#REF!="Item do PAA sem execução"</formula>
    </cfRule>
  </conditionalFormatting>
  <conditionalFormatting sqref="B155:B173">
    <cfRule type="expression" dxfId="185" priority="297" stopIfTrue="1">
      <formula>#REF!="Item do PAA com execução iniciada"</formula>
    </cfRule>
  </conditionalFormatting>
  <conditionalFormatting sqref="B155:B173">
    <cfRule type="expression" dxfId="184" priority="298" stopIfTrue="1">
      <formula>#REF!="Item do PAA completamente executado"</formula>
    </cfRule>
  </conditionalFormatting>
  <conditionalFormatting sqref="B155:B173">
    <cfRule type="expression" dxfId="183" priority="299" stopIfTrue="1">
      <formula>#REF!="Item do PAA com execução interrompida"</formula>
    </cfRule>
  </conditionalFormatting>
  <conditionalFormatting sqref="B155:B173">
    <cfRule type="expression" dxfId="182" priority="300" stopIfTrue="1">
      <formula>#REF!="Item do PAA sem execução"</formula>
    </cfRule>
  </conditionalFormatting>
  <conditionalFormatting sqref="B174 B176 B178 B180 B182 B184 B186 B195 B197:B200 B202:B203 B206">
    <cfRule type="expression" dxfId="181" priority="292" stopIfTrue="1">
      <formula>#REF!="Item do PAA com execução iniciada"</formula>
    </cfRule>
  </conditionalFormatting>
  <conditionalFormatting sqref="B174 B176 B178 B180 B182 B184 B186 B195 B197:B200 B202:B203 B206">
    <cfRule type="expression" dxfId="180" priority="293" stopIfTrue="1">
      <formula>#REF!="Item do PAA completamente executado"</formula>
    </cfRule>
  </conditionalFormatting>
  <conditionalFormatting sqref="B174 B176 B178 B180 B182 B184 B186 B195 B197:B200 B202:B203 B206">
    <cfRule type="expression" dxfId="179" priority="294" stopIfTrue="1">
      <formula>#REF!="Item do PAA com execução interrompida"</formula>
    </cfRule>
  </conditionalFormatting>
  <conditionalFormatting sqref="B174 B176 B178 B180 B182 B184 B186 B195 B197:B200 B202:B203 B206">
    <cfRule type="expression" dxfId="178" priority="295" stopIfTrue="1">
      <formula>#REF!="Item do PAA sem execução"</formula>
    </cfRule>
  </conditionalFormatting>
  <conditionalFormatting sqref="B175 B207 B177 B179 B181 B183 B185 B187 B196 B201 B204">
    <cfRule type="expression" dxfId="177" priority="287" stopIfTrue="1">
      <formula>#REF!="Item do PAA com execução iniciada"</formula>
    </cfRule>
  </conditionalFormatting>
  <conditionalFormatting sqref="B175 B207 B177 B179 B181 B183 B185 B187 B196 B201 B204">
    <cfRule type="expression" dxfId="176" priority="288" stopIfTrue="1">
      <formula>#REF!="Item do PAA completamente executado"</formula>
    </cfRule>
  </conditionalFormatting>
  <conditionalFormatting sqref="B175 B207 B177 B179 B181 B183 B185 B187 B196 B201 B204">
    <cfRule type="expression" dxfId="175" priority="289" stopIfTrue="1">
      <formula>#REF!="Item do PAA com execução interrompida"</formula>
    </cfRule>
  </conditionalFormatting>
  <conditionalFormatting sqref="B175 B207 B177 B179 B181 B183 B185 B187 B196 B201 B204">
    <cfRule type="expression" dxfId="174" priority="290" stopIfTrue="1">
      <formula>#REF!="Item do PAA sem execução"</formula>
    </cfRule>
  </conditionalFormatting>
  <conditionalFormatting sqref="B208 B210 B212 B214 B216 B218 B220 B222 B224 B226 B228 B230 B232 B234 B236 B238 B240 B242">
    <cfRule type="expression" dxfId="173" priority="282" stopIfTrue="1">
      <formula>#REF!="Item do PAA com execução iniciada"</formula>
    </cfRule>
  </conditionalFormatting>
  <conditionalFormatting sqref="B208 B210 B212 B214 B216 B218 B220 B222 B224 B226 B228 B230 B232 B234 B236 B238 B240 B242">
    <cfRule type="expression" dxfId="172" priority="283" stopIfTrue="1">
      <formula>#REF!="Item do PAA completamente executado"</formula>
    </cfRule>
  </conditionalFormatting>
  <conditionalFormatting sqref="B208 B210 B212 B214 B216 B218 B220 B222 B224 B226 B228 B230 B232 B234 B236 B238 B240 B242">
    <cfRule type="expression" dxfId="171" priority="284" stopIfTrue="1">
      <formula>#REF!="Item do PAA com execução interrompida"</formula>
    </cfRule>
  </conditionalFormatting>
  <conditionalFormatting sqref="B208 B210 B212 B214 B216 B218 B220 B222 B224 B226 B228 B230 B232 B234 B236 B238 B240 B242">
    <cfRule type="expression" dxfId="170" priority="285" stopIfTrue="1">
      <formula>#REF!="Item do PAA sem execução"</formula>
    </cfRule>
  </conditionalFormatting>
  <conditionalFormatting sqref="B209 B211 B213 B215 B217 B219 B221 B223 B225 B227 B229 B231 B233 B235 B237 B239 B241">
    <cfRule type="expression" dxfId="169" priority="277" stopIfTrue="1">
      <formula>#REF!="Item do PAA com execução iniciada"</formula>
    </cfRule>
  </conditionalFormatting>
  <conditionalFormatting sqref="B209 B211 B213 B215 B217 B219 B221 B223 B225 B227 B229 B231 B233 B235 B237 B239 B241">
    <cfRule type="expression" dxfId="168" priority="278" stopIfTrue="1">
      <formula>#REF!="Item do PAA completamente executado"</formula>
    </cfRule>
  </conditionalFormatting>
  <conditionalFormatting sqref="B209 B211 B213 B215 B217 B219 B221 B223 B225 B227 B229 B231 B233 B235 B237 B239 B241">
    <cfRule type="expression" dxfId="167" priority="279" stopIfTrue="1">
      <formula>#REF!="Item do PAA com execução interrompida"</formula>
    </cfRule>
  </conditionalFormatting>
  <conditionalFormatting sqref="B209 B211 B213 B215 B217 B219 B221 B223 B225 B227 B229 B231 B233 B235 B237 B239 B241">
    <cfRule type="expression" dxfId="166" priority="280" stopIfTrue="1">
      <formula>#REF!="Item do PAA sem execução"</formula>
    </cfRule>
  </conditionalFormatting>
  <conditionalFormatting sqref="B252:B253">
    <cfRule type="expression" dxfId="165" priority="272" stopIfTrue="1">
      <formula>#REF!="Item do PAA com execução iniciada"</formula>
    </cfRule>
  </conditionalFormatting>
  <conditionalFormatting sqref="B252:B253">
    <cfRule type="expression" dxfId="164" priority="273" stopIfTrue="1">
      <formula>#REF!="Item do PAA completamente executado"</formula>
    </cfRule>
  </conditionalFormatting>
  <conditionalFormatting sqref="B252:B253">
    <cfRule type="expression" dxfId="163" priority="274" stopIfTrue="1">
      <formula>#REF!="Item do PAA com execução interrompida"</formula>
    </cfRule>
  </conditionalFormatting>
  <conditionalFormatting sqref="B252:B253">
    <cfRule type="expression" dxfId="162" priority="275" stopIfTrue="1">
      <formula>#REF!="Item do PAA sem execução"</formula>
    </cfRule>
  </conditionalFormatting>
  <conditionalFormatting sqref="G93">
    <cfRule type="expression" dxfId="161" priority="267" stopIfTrue="1">
      <formula>#REF!="Item do PAA com execução iniciada"</formula>
    </cfRule>
  </conditionalFormatting>
  <conditionalFormatting sqref="G93">
    <cfRule type="expression" dxfId="160" priority="268" stopIfTrue="1">
      <formula>#REF!="Item do PAA completamente executado"</formula>
    </cfRule>
  </conditionalFormatting>
  <conditionalFormatting sqref="G93">
    <cfRule type="expression" dxfId="159" priority="269" stopIfTrue="1">
      <formula>#REF!="Item do PAA com execução interrompida"</formula>
    </cfRule>
  </conditionalFormatting>
  <conditionalFormatting sqref="G93">
    <cfRule type="expression" dxfId="158" priority="270" stopIfTrue="1">
      <formula>#REF!="Item do PAA sem execução"</formula>
    </cfRule>
  </conditionalFormatting>
  <conditionalFormatting sqref="G46:G66 B123:B149 G41:G44 B155:B187 B206:B250 G195:G204 B195:B204 G85:G97 G23:G38 G10:G11">
    <cfRule type="expression" dxfId="157" priority="1060" stopIfTrue="1">
      <formula>#REF!="Sim"</formula>
    </cfRule>
  </conditionalFormatting>
  <conditionalFormatting sqref="B89:B113 B252:B253">
    <cfRule type="expression" dxfId="156" priority="1070" stopIfTrue="1">
      <formula>#REF!="Sim"</formula>
    </cfRule>
  </conditionalFormatting>
  <conditionalFormatting sqref="G45 G207 G247:G250 G244:G245">
    <cfRule type="expression" dxfId="155" priority="1074">
      <formula>#REF!="Sim"</formula>
    </cfRule>
  </conditionalFormatting>
  <conditionalFormatting sqref="G17">
    <cfRule type="expression" dxfId="154" priority="1088">
      <formula>#REF!="Sim"</formula>
    </cfRule>
  </conditionalFormatting>
  <conditionalFormatting sqref="G19">
    <cfRule type="expression" dxfId="153" priority="1089">
      <formula>#REF!="Sim"</formula>
    </cfRule>
  </conditionalFormatting>
  <conditionalFormatting sqref="O72 O70 G67:G70">
    <cfRule type="expression" dxfId="152" priority="1125">
      <formula>#REF!="Sim"</formula>
    </cfRule>
  </conditionalFormatting>
  <conditionalFormatting sqref="G71">
    <cfRule type="expression" dxfId="151" priority="1127">
      <formula>#REF!="Sim"</formula>
    </cfRule>
  </conditionalFormatting>
  <conditionalFormatting sqref="G72">
    <cfRule type="expression" dxfId="150" priority="1130">
      <formula>#REF!="Sim"</formula>
    </cfRule>
  </conditionalFormatting>
  <conditionalFormatting sqref="G74:G84">
    <cfRule type="expression" dxfId="149" priority="1131">
      <formula>#REF!="Sim"</formula>
    </cfRule>
    <cfRule type="expression" dxfId="148" priority="1132">
      <formula>#REF!="Item do PAA com execução iniciada"</formula>
    </cfRule>
    <cfRule type="expression" dxfId="147" priority="1133">
      <formula>#REF!="Item do PAA completamente executado"</formula>
    </cfRule>
    <cfRule type="expression" dxfId="146" priority="1134">
      <formula>#REF!="Item do PAA com execução interrompida"</formula>
    </cfRule>
    <cfRule type="expression" dxfId="145" priority="1135">
      <formula>#REF!="Item do PAA sem execução"</formula>
    </cfRule>
  </conditionalFormatting>
  <conditionalFormatting sqref="B209 B211 B213 B215 B217 B219 B221 B223 B225 B227 B229 B231 B233 B235 B237 B239 B241">
    <cfRule type="expression" dxfId="144" priority="262" stopIfTrue="1">
      <formula>#REF!="Item do PAA com execução iniciada"</formula>
    </cfRule>
  </conditionalFormatting>
  <conditionalFormatting sqref="B209 B211 B213 B215 B217 B219 B221 B223 B225 B227 B229 B231 B233 B235 B237 B239 B241">
    <cfRule type="expression" dxfId="143" priority="263" stopIfTrue="1">
      <formula>#REF!="Item do PAA completamente executado"</formula>
    </cfRule>
  </conditionalFormatting>
  <conditionalFormatting sqref="B209 B211 B213 B215 B217 B219 B221 B223 B225 B227 B229 B231 B233 B235 B237 B239 B241">
    <cfRule type="expression" dxfId="142" priority="264" stopIfTrue="1">
      <formula>#REF!="Item do PAA com execução interrompida"</formula>
    </cfRule>
  </conditionalFormatting>
  <conditionalFormatting sqref="B209 B211 B213 B215 B217 B219 B221 B223 B225 B227 B229 B231 B233 B235 B237 B239 B241">
    <cfRule type="expression" dxfId="141" priority="265" stopIfTrue="1">
      <formula>#REF!="Item do PAA sem execução"</formula>
    </cfRule>
  </conditionalFormatting>
  <conditionalFormatting sqref="B114:B118">
    <cfRule type="expression" dxfId="140" priority="252" stopIfTrue="1">
      <formula>#REF!="Item do PAA com execução iniciada"</formula>
    </cfRule>
  </conditionalFormatting>
  <conditionalFormatting sqref="B114:B118">
    <cfRule type="expression" dxfId="139" priority="253" stopIfTrue="1">
      <formula>#REF!="Item do PAA completamente executado"</formula>
    </cfRule>
  </conditionalFormatting>
  <conditionalFormatting sqref="B114:B118">
    <cfRule type="expression" dxfId="138" priority="254" stopIfTrue="1">
      <formula>#REF!="Item do PAA com execução interrompida"</formula>
    </cfRule>
  </conditionalFormatting>
  <conditionalFormatting sqref="B114:B118">
    <cfRule type="expression" dxfId="137" priority="255" stopIfTrue="1">
      <formula>#REF!="Item do PAA sem execução"</formula>
    </cfRule>
  </conditionalFormatting>
  <conditionalFormatting sqref="B114:B118">
    <cfRule type="expression" dxfId="136" priority="256" stopIfTrue="1">
      <formula>#REF!="Sim"</formula>
    </cfRule>
  </conditionalFormatting>
  <conditionalFormatting sqref="G188:G190">
    <cfRule type="expression" dxfId="135" priority="241" stopIfTrue="1">
      <formula>U188="Sim"</formula>
    </cfRule>
  </conditionalFormatting>
  <conditionalFormatting sqref="G188:G190">
    <cfRule type="expression" dxfId="134" priority="242" stopIfTrue="1">
      <formula>#REF!="Item do PAA com execução iniciada"</formula>
    </cfRule>
  </conditionalFormatting>
  <conditionalFormatting sqref="G188:G190">
    <cfRule type="expression" dxfId="133" priority="243" stopIfTrue="1">
      <formula>#REF!="Item do PAA completamente executado"</formula>
    </cfRule>
  </conditionalFormatting>
  <conditionalFormatting sqref="G188:G190">
    <cfRule type="expression" dxfId="132" priority="244" stopIfTrue="1">
      <formula>#REF!="Item do PAA com execução interrompida"</formula>
    </cfRule>
  </conditionalFormatting>
  <conditionalFormatting sqref="G188:G190">
    <cfRule type="expression" dxfId="131" priority="245" stopIfTrue="1">
      <formula>#REF!="Item do PAA sem execução"</formula>
    </cfRule>
  </conditionalFormatting>
  <conditionalFormatting sqref="G246">
    <cfRule type="expression" dxfId="130" priority="236">
      <formula>#REF!="Item do PAA com execução iniciada"</formula>
    </cfRule>
  </conditionalFormatting>
  <conditionalFormatting sqref="G246">
    <cfRule type="expression" dxfId="129" priority="237">
      <formula>#REF!="Item do PAA completamente executado"</formula>
    </cfRule>
  </conditionalFormatting>
  <conditionalFormatting sqref="G246">
    <cfRule type="expression" dxfId="128" priority="238">
      <formula>#REF!="Item do PAA com execução interrompida"</formula>
    </cfRule>
  </conditionalFormatting>
  <conditionalFormatting sqref="G246">
    <cfRule type="expression" dxfId="127" priority="239">
      <formula>#REF!="Item do PAA sem execução"</formula>
    </cfRule>
  </conditionalFormatting>
  <conditionalFormatting sqref="G246">
    <cfRule type="expression" dxfId="126" priority="240">
      <formula>#REF!="Sim"</formula>
    </cfRule>
  </conditionalFormatting>
  <conditionalFormatting sqref="G251">
    <cfRule type="expression" dxfId="125" priority="230">
      <formula>#REF!="Item do PAA com execução iniciada"</formula>
    </cfRule>
  </conditionalFormatting>
  <conditionalFormatting sqref="G251">
    <cfRule type="expression" dxfId="124" priority="231">
      <formula>#REF!="Item do PAA completamente executado"</formula>
    </cfRule>
  </conditionalFormatting>
  <conditionalFormatting sqref="G251">
    <cfRule type="expression" dxfId="123" priority="232">
      <formula>#REF!="Item do PAA com execução interrompida"</formula>
    </cfRule>
  </conditionalFormatting>
  <conditionalFormatting sqref="G251">
    <cfRule type="expression" dxfId="122" priority="233">
      <formula>#REF!="Item do PAA sem execução"</formula>
    </cfRule>
  </conditionalFormatting>
  <conditionalFormatting sqref="B251">
    <cfRule type="expression" dxfId="121" priority="226" stopIfTrue="1">
      <formula>#REF!="Item do PAA com execução iniciada"</formula>
    </cfRule>
  </conditionalFormatting>
  <conditionalFormatting sqref="B251">
    <cfRule type="expression" dxfId="120" priority="227" stopIfTrue="1">
      <formula>#REF!="Item do PAA completamente executado"</formula>
    </cfRule>
  </conditionalFormatting>
  <conditionalFormatting sqref="B251">
    <cfRule type="expression" dxfId="119" priority="228" stopIfTrue="1">
      <formula>#REF!="Item do PAA com execução interrompida"</formula>
    </cfRule>
  </conditionalFormatting>
  <conditionalFormatting sqref="B251">
    <cfRule type="expression" dxfId="118" priority="229" stopIfTrue="1">
      <formula>#REF!="Item do PAA sem execução"</formula>
    </cfRule>
  </conditionalFormatting>
  <conditionalFormatting sqref="B251">
    <cfRule type="expression" dxfId="117" priority="234" stopIfTrue="1">
      <formula>#REF!="Sim"</formula>
    </cfRule>
  </conditionalFormatting>
  <conditionalFormatting sqref="G251">
    <cfRule type="expression" dxfId="116" priority="235">
      <formula>#REF!="Sim"</formula>
    </cfRule>
  </conditionalFormatting>
  <conditionalFormatting sqref="G252">
    <cfRule type="expression" dxfId="115" priority="206">
      <formula>U252="Sim"</formula>
    </cfRule>
  </conditionalFormatting>
  <conditionalFormatting sqref="G252">
    <cfRule type="expression" dxfId="114" priority="207">
      <formula>#REF!="Item do PAA com execução iniciada"</formula>
    </cfRule>
  </conditionalFormatting>
  <conditionalFormatting sqref="G252">
    <cfRule type="expression" dxfId="113" priority="208">
      <formula>#REF!="Item do PAA completamente executado"</formula>
    </cfRule>
  </conditionalFormatting>
  <conditionalFormatting sqref="G252">
    <cfRule type="expression" dxfId="112" priority="209">
      <formula>#REF!="Item do PAA com execução interrompida"</formula>
    </cfRule>
  </conditionalFormatting>
  <conditionalFormatting sqref="G252">
    <cfRule type="expression" dxfId="111" priority="210">
      <formula>#REF!="Item do PAA sem execução"</formula>
    </cfRule>
  </conditionalFormatting>
  <conditionalFormatting sqref="G9">
    <cfRule type="expression" dxfId="110" priority="196">
      <formula>U9="Sim"</formula>
    </cfRule>
  </conditionalFormatting>
  <conditionalFormatting sqref="G9">
    <cfRule type="expression" dxfId="109" priority="197">
      <formula>#REF!="Item do PAA com execução iniciada"</formula>
    </cfRule>
  </conditionalFormatting>
  <conditionalFormatting sqref="G9">
    <cfRule type="expression" dxfId="108" priority="198">
      <formula>#REF!="Item do PAA completamente executado"</formula>
    </cfRule>
  </conditionalFormatting>
  <conditionalFormatting sqref="G9">
    <cfRule type="expression" dxfId="107" priority="199">
      <formula>#REF!="Item do PAA com execução interrompida"</formula>
    </cfRule>
  </conditionalFormatting>
  <conditionalFormatting sqref="G9">
    <cfRule type="expression" dxfId="106" priority="200">
      <formula>#REF!="Item do PAA sem execução"</formula>
    </cfRule>
  </conditionalFormatting>
  <conditionalFormatting sqref="G12">
    <cfRule type="expression" dxfId="105" priority="156">
      <formula>U12="Sim"</formula>
    </cfRule>
  </conditionalFormatting>
  <conditionalFormatting sqref="G12">
    <cfRule type="expression" dxfId="104" priority="157">
      <formula>#REF!="Item do PAA com execução iniciada"</formula>
    </cfRule>
  </conditionalFormatting>
  <conditionalFormatting sqref="G12">
    <cfRule type="expression" dxfId="103" priority="158">
      <formula>#REF!="Item do PAA completamente executado"</formula>
    </cfRule>
  </conditionalFormatting>
  <conditionalFormatting sqref="G12">
    <cfRule type="expression" dxfId="102" priority="159">
      <formula>#REF!="Item do PAA com execução interrompida"</formula>
    </cfRule>
  </conditionalFormatting>
  <conditionalFormatting sqref="G12">
    <cfRule type="expression" dxfId="101" priority="160">
      <formula>#REF!="Item do PAA sem execução"</formula>
    </cfRule>
  </conditionalFormatting>
  <conditionalFormatting sqref="G20">
    <cfRule type="expression" dxfId="100" priority="152" stopIfTrue="1">
      <formula>#REF!="Item do PAA com execução iniciada"</formula>
    </cfRule>
  </conditionalFormatting>
  <conditionalFormatting sqref="G20">
    <cfRule type="expression" dxfId="99" priority="153" stopIfTrue="1">
      <formula>#REF!="Item do PAA completamente executado"</formula>
    </cfRule>
  </conditionalFormatting>
  <conditionalFormatting sqref="G20">
    <cfRule type="expression" dxfId="98" priority="154" stopIfTrue="1">
      <formula>#REF!="Item do PAA com execução interrompida"</formula>
    </cfRule>
  </conditionalFormatting>
  <conditionalFormatting sqref="G20">
    <cfRule type="expression" dxfId="97" priority="155" stopIfTrue="1">
      <formula>#REF!="Item do PAA sem execução"</formula>
    </cfRule>
  </conditionalFormatting>
  <conditionalFormatting sqref="G20">
    <cfRule type="expression" dxfId="96" priority="151" stopIfTrue="1">
      <formula>#REF!="Sim"</formula>
    </cfRule>
  </conditionalFormatting>
  <conditionalFormatting sqref="G39:G40">
    <cfRule type="expression" dxfId="95" priority="129" stopIfTrue="1">
      <formula>#REF!="Item do PAA com execução iniciada"</formula>
    </cfRule>
  </conditionalFormatting>
  <conditionalFormatting sqref="G39:G40">
    <cfRule type="expression" dxfId="94" priority="130" stopIfTrue="1">
      <formula>#REF!="Item do PAA completamente executado"</formula>
    </cfRule>
  </conditionalFormatting>
  <conditionalFormatting sqref="G39:G40">
    <cfRule type="expression" dxfId="93" priority="131" stopIfTrue="1">
      <formula>#REF!="Item do PAA com execução interrompida"</formula>
    </cfRule>
  </conditionalFormatting>
  <conditionalFormatting sqref="G39:G40">
    <cfRule type="expression" dxfId="92" priority="132" stopIfTrue="1">
      <formula>#REF!="Item do PAA sem execução"</formula>
    </cfRule>
  </conditionalFormatting>
  <conditionalFormatting sqref="G39:G40">
    <cfRule type="expression" dxfId="91" priority="133" stopIfTrue="1">
      <formula>#REF!="Sim"</formula>
    </cfRule>
  </conditionalFormatting>
  <conditionalFormatting sqref="Z39:Z40">
    <cfRule type="cellIs" dxfId="90" priority="128" operator="equal">
      <formula>"ATRASADO"</formula>
    </cfRule>
  </conditionalFormatting>
  <conditionalFormatting sqref="G205">
    <cfRule type="expression" dxfId="89" priority="121" stopIfTrue="1">
      <formula>#REF!="Item do PAA com execução iniciada"</formula>
    </cfRule>
  </conditionalFormatting>
  <conditionalFormatting sqref="G205">
    <cfRule type="expression" dxfId="88" priority="122" stopIfTrue="1">
      <formula>#REF!="Item do PAA completamente executado"</formula>
    </cfRule>
  </conditionalFormatting>
  <conditionalFormatting sqref="G205">
    <cfRule type="expression" dxfId="87" priority="123" stopIfTrue="1">
      <formula>#REF!="Item do PAA com execução interrompida"</formula>
    </cfRule>
  </conditionalFormatting>
  <conditionalFormatting sqref="G205">
    <cfRule type="expression" dxfId="86" priority="124" stopIfTrue="1">
      <formula>#REF!="Item do PAA sem execução"</formula>
    </cfRule>
  </conditionalFormatting>
  <conditionalFormatting sqref="G205">
    <cfRule type="expression" dxfId="85" priority="125" stopIfTrue="1">
      <formula>#REF!="Sim"</formula>
    </cfRule>
  </conditionalFormatting>
  <conditionalFormatting sqref="B205">
    <cfRule type="expression" dxfId="84" priority="116" stopIfTrue="1">
      <formula>#REF!="Item do PAA com execução iniciada"</formula>
    </cfRule>
  </conditionalFormatting>
  <conditionalFormatting sqref="B205">
    <cfRule type="expression" dxfId="83" priority="117" stopIfTrue="1">
      <formula>#REF!="Item do PAA completamente executado"</formula>
    </cfRule>
  </conditionalFormatting>
  <conditionalFormatting sqref="B205">
    <cfRule type="expression" dxfId="82" priority="118" stopIfTrue="1">
      <formula>#REF!="Item do PAA com execução interrompida"</formula>
    </cfRule>
  </conditionalFormatting>
  <conditionalFormatting sqref="B205">
    <cfRule type="expression" dxfId="81" priority="119" stopIfTrue="1">
      <formula>#REF!="Item do PAA sem execução"</formula>
    </cfRule>
  </conditionalFormatting>
  <conditionalFormatting sqref="B205">
    <cfRule type="expression" dxfId="80" priority="120" stopIfTrue="1">
      <formula>#REF!="Sim"</formula>
    </cfRule>
  </conditionalFormatting>
  <conditionalFormatting sqref="G18">
    <cfRule type="expression" dxfId="79" priority="98">
      <formula>#REF!="Item do PAA com execução iniciada"</formula>
    </cfRule>
  </conditionalFormatting>
  <conditionalFormatting sqref="G18">
    <cfRule type="expression" dxfId="78" priority="99">
      <formula>#REF!="Item do PAA completamente executado"</formula>
    </cfRule>
  </conditionalFormatting>
  <conditionalFormatting sqref="G18">
    <cfRule type="expression" dxfId="77" priority="100">
      <formula>#REF!="Item do PAA com execução interrompida"</formula>
    </cfRule>
  </conditionalFormatting>
  <conditionalFormatting sqref="G18">
    <cfRule type="expression" dxfId="76" priority="101">
      <formula>#REF!="Item do PAA sem execução"</formula>
    </cfRule>
  </conditionalFormatting>
  <conditionalFormatting sqref="G18">
    <cfRule type="expression" dxfId="75" priority="102">
      <formula>#REF!="Sim"</formula>
    </cfRule>
  </conditionalFormatting>
  <conditionalFormatting sqref="G243">
    <cfRule type="expression" dxfId="74" priority="83">
      <formula>#REF!="Item do PAA com execução iniciada"</formula>
    </cfRule>
  </conditionalFormatting>
  <conditionalFormatting sqref="G243">
    <cfRule type="expression" dxfId="73" priority="84">
      <formula>#REF!="Item do PAA completamente executado"</formula>
    </cfRule>
  </conditionalFormatting>
  <conditionalFormatting sqref="G243">
    <cfRule type="expression" dxfId="72" priority="85">
      <formula>#REF!="Item do PAA com execução interrompida"</formula>
    </cfRule>
  </conditionalFormatting>
  <conditionalFormatting sqref="G243">
    <cfRule type="expression" dxfId="71" priority="86">
      <formula>#REF!="Item do PAA sem execução"</formula>
    </cfRule>
  </conditionalFormatting>
  <conditionalFormatting sqref="G243">
    <cfRule type="expression" dxfId="70" priority="87">
      <formula>#REF!="Sim"</formula>
    </cfRule>
  </conditionalFormatting>
  <conditionalFormatting sqref="B150">
    <cfRule type="expression" dxfId="69" priority="78" stopIfTrue="1">
      <formula>#REF!="Item do PAA com execução iniciada"</formula>
    </cfRule>
  </conditionalFormatting>
  <conditionalFormatting sqref="B150">
    <cfRule type="expression" dxfId="68" priority="79" stopIfTrue="1">
      <formula>#REF!="Item do PAA completamente executado"</formula>
    </cfRule>
  </conditionalFormatting>
  <conditionalFormatting sqref="B150">
    <cfRule type="expression" dxfId="67" priority="80" stopIfTrue="1">
      <formula>#REF!="Item do PAA com execução interrompida"</formula>
    </cfRule>
  </conditionalFormatting>
  <conditionalFormatting sqref="B150">
    <cfRule type="expression" dxfId="66" priority="81" stopIfTrue="1">
      <formula>#REF!="Item do PAA sem execução"</formula>
    </cfRule>
  </conditionalFormatting>
  <conditionalFormatting sqref="B150">
    <cfRule type="expression" dxfId="65" priority="82" stopIfTrue="1">
      <formula>#REF!="Sim"</formula>
    </cfRule>
  </conditionalFormatting>
  <conditionalFormatting sqref="G191">
    <cfRule type="expression" dxfId="64" priority="73" stopIfTrue="1">
      <formula>V191="Sim"</formula>
    </cfRule>
  </conditionalFormatting>
  <conditionalFormatting sqref="G191">
    <cfRule type="expression" dxfId="63" priority="74" stopIfTrue="1">
      <formula>#REF!="Item do PAA com execução iniciada"</formula>
    </cfRule>
  </conditionalFormatting>
  <conditionalFormatting sqref="G191">
    <cfRule type="expression" dxfId="62" priority="75" stopIfTrue="1">
      <formula>#REF!="Item do PAA completamente executado"</formula>
    </cfRule>
  </conditionalFormatting>
  <conditionalFormatting sqref="G191">
    <cfRule type="expression" dxfId="61" priority="76" stopIfTrue="1">
      <formula>#REF!="Item do PAA com execução interrompida"</formula>
    </cfRule>
  </conditionalFormatting>
  <conditionalFormatting sqref="G191">
    <cfRule type="expression" dxfId="60" priority="77" stopIfTrue="1">
      <formula>#REF!="Item do PAA sem execução"</formula>
    </cfRule>
  </conditionalFormatting>
  <conditionalFormatting sqref="B151">
    <cfRule type="expression" dxfId="59" priority="68" stopIfTrue="1">
      <formula>#REF!="Item do PAA com execução iniciada"</formula>
    </cfRule>
  </conditionalFormatting>
  <conditionalFormatting sqref="B151">
    <cfRule type="expression" dxfId="58" priority="69" stopIfTrue="1">
      <formula>#REF!="Item do PAA completamente executado"</formula>
    </cfRule>
  </conditionalFormatting>
  <conditionalFormatting sqref="B151">
    <cfRule type="expression" dxfId="57" priority="70" stopIfTrue="1">
      <formula>#REF!="Item do PAA com execução interrompida"</formula>
    </cfRule>
  </conditionalFormatting>
  <conditionalFormatting sqref="B151">
    <cfRule type="expression" dxfId="56" priority="71" stopIfTrue="1">
      <formula>#REF!="Item do PAA sem execução"</formula>
    </cfRule>
  </conditionalFormatting>
  <conditionalFormatting sqref="B151">
    <cfRule type="expression" dxfId="55" priority="72" stopIfTrue="1">
      <formula>#REF!="Sim"</formula>
    </cfRule>
  </conditionalFormatting>
  <conditionalFormatting sqref="B119">
    <cfRule type="expression" dxfId="54" priority="63" stopIfTrue="1">
      <formula>#REF!="Item do PAA com execução iniciada"</formula>
    </cfRule>
  </conditionalFormatting>
  <conditionalFormatting sqref="B119">
    <cfRule type="expression" dxfId="53" priority="64" stopIfTrue="1">
      <formula>#REF!="Item do PAA completamente executado"</formula>
    </cfRule>
  </conditionalFormatting>
  <conditionalFormatting sqref="B119">
    <cfRule type="expression" dxfId="52" priority="65" stopIfTrue="1">
      <formula>#REF!="Item do PAA com execução interrompida"</formula>
    </cfRule>
  </conditionalFormatting>
  <conditionalFormatting sqref="B119">
    <cfRule type="expression" dxfId="51" priority="66" stopIfTrue="1">
      <formula>#REF!="Item do PAA sem execução"</formula>
    </cfRule>
  </conditionalFormatting>
  <conditionalFormatting sqref="B119">
    <cfRule type="expression" dxfId="50" priority="67" stopIfTrue="1">
      <formula>#REF!="Sim"</formula>
    </cfRule>
  </conditionalFormatting>
  <conditionalFormatting sqref="B152">
    <cfRule type="expression" dxfId="49" priority="58" stopIfTrue="1">
      <formula>#REF!="Item do PAA com execução iniciada"</formula>
    </cfRule>
  </conditionalFormatting>
  <conditionalFormatting sqref="B152">
    <cfRule type="expression" dxfId="48" priority="59" stopIfTrue="1">
      <formula>#REF!="Item do PAA completamente executado"</formula>
    </cfRule>
  </conditionalFormatting>
  <conditionalFormatting sqref="B152">
    <cfRule type="expression" dxfId="47" priority="60" stopIfTrue="1">
      <formula>#REF!="Item do PAA com execução interrompida"</formula>
    </cfRule>
  </conditionalFormatting>
  <conditionalFormatting sqref="B152">
    <cfRule type="expression" dxfId="46" priority="61" stopIfTrue="1">
      <formula>#REF!="Item do PAA sem execução"</formula>
    </cfRule>
  </conditionalFormatting>
  <conditionalFormatting sqref="B152">
    <cfRule type="expression" dxfId="45" priority="62" stopIfTrue="1">
      <formula>#REF!="Sim"</formula>
    </cfRule>
  </conditionalFormatting>
  <conditionalFormatting sqref="B153">
    <cfRule type="expression" dxfId="44" priority="53" stopIfTrue="1">
      <formula>#REF!="Item do PAA com execução iniciada"</formula>
    </cfRule>
  </conditionalFormatting>
  <conditionalFormatting sqref="B153">
    <cfRule type="expression" dxfId="43" priority="54" stopIfTrue="1">
      <formula>#REF!="Item do PAA completamente executado"</formula>
    </cfRule>
  </conditionalFormatting>
  <conditionalFormatting sqref="B153">
    <cfRule type="expression" dxfId="42" priority="55" stopIfTrue="1">
      <formula>#REF!="Item do PAA com execução interrompida"</formula>
    </cfRule>
  </conditionalFormatting>
  <conditionalFormatting sqref="B153">
    <cfRule type="expression" dxfId="41" priority="56" stopIfTrue="1">
      <formula>#REF!="Item do PAA sem execução"</formula>
    </cfRule>
  </conditionalFormatting>
  <conditionalFormatting sqref="B153">
    <cfRule type="expression" dxfId="40" priority="57" stopIfTrue="1">
      <formula>#REF!="Sim"</formula>
    </cfRule>
  </conditionalFormatting>
  <conditionalFormatting sqref="B120">
    <cfRule type="expression" dxfId="39" priority="48" stopIfTrue="1">
      <formula>#REF!="Item do PAA com execução iniciada"</formula>
    </cfRule>
  </conditionalFormatting>
  <conditionalFormatting sqref="B120">
    <cfRule type="expression" dxfId="38" priority="49" stopIfTrue="1">
      <formula>#REF!="Item do PAA completamente executado"</formula>
    </cfRule>
  </conditionalFormatting>
  <conditionalFormatting sqref="B120">
    <cfRule type="expression" dxfId="37" priority="50" stopIfTrue="1">
      <formula>#REF!="Item do PAA com execução interrompida"</formula>
    </cfRule>
  </conditionalFormatting>
  <conditionalFormatting sqref="B120">
    <cfRule type="expression" dxfId="36" priority="51" stopIfTrue="1">
      <formula>#REF!="Item do PAA sem execução"</formula>
    </cfRule>
  </conditionalFormatting>
  <conditionalFormatting sqref="B120">
    <cfRule type="expression" dxfId="35" priority="52" stopIfTrue="1">
      <formula>#REF!="Sim"</formula>
    </cfRule>
  </conditionalFormatting>
  <conditionalFormatting sqref="B154">
    <cfRule type="expression" dxfId="34" priority="38" stopIfTrue="1">
      <formula>#REF!="Item do PAA com execução iniciada"</formula>
    </cfRule>
  </conditionalFormatting>
  <conditionalFormatting sqref="B154">
    <cfRule type="expression" dxfId="33" priority="39" stopIfTrue="1">
      <formula>#REF!="Item do PAA completamente executado"</formula>
    </cfRule>
  </conditionalFormatting>
  <conditionalFormatting sqref="B154">
    <cfRule type="expression" dxfId="32" priority="40" stopIfTrue="1">
      <formula>#REF!="Item do PAA com execução interrompida"</formula>
    </cfRule>
  </conditionalFormatting>
  <conditionalFormatting sqref="B154">
    <cfRule type="expression" dxfId="31" priority="41" stopIfTrue="1">
      <formula>#REF!="Item do PAA sem execução"</formula>
    </cfRule>
  </conditionalFormatting>
  <conditionalFormatting sqref="B154">
    <cfRule type="expression" dxfId="30" priority="42" stopIfTrue="1">
      <formula>#REF!="Sim"</formula>
    </cfRule>
  </conditionalFormatting>
  <conditionalFormatting sqref="G154">
    <cfRule type="expression" dxfId="29" priority="33" stopIfTrue="1">
      <formula>#REF!="Item do PAA com execução iniciada"</formula>
    </cfRule>
  </conditionalFormatting>
  <conditionalFormatting sqref="G154">
    <cfRule type="expression" dxfId="28" priority="34" stopIfTrue="1">
      <formula>#REF!="Item do PAA completamente executado"</formula>
    </cfRule>
  </conditionalFormatting>
  <conditionalFormatting sqref="G154">
    <cfRule type="expression" dxfId="27" priority="35" stopIfTrue="1">
      <formula>#REF!="Item do PAA com execução interrompida"</formula>
    </cfRule>
  </conditionalFormatting>
  <conditionalFormatting sqref="G154">
    <cfRule type="expression" dxfId="26" priority="36" stopIfTrue="1">
      <formula>#REF!="Item do PAA sem execução"</formula>
    </cfRule>
  </conditionalFormatting>
  <conditionalFormatting sqref="G154">
    <cfRule type="expression" dxfId="25" priority="37" stopIfTrue="1">
      <formula>V154="Sim"</formula>
    </cfRule>
  </conditionalFormatting>
  <conditionalFormatting sqref="G192">
    <cfRule type="expression" dxfId="24" priority="23" stopIfTrue="1">
      <formula>V192="Sim"</formula>
    </cfRule>
  </conditionalFormatting>
  <conditionalFormatting sqref="G192">
    <cfRule type="expression" dxfId="23" priority="24" stopIfTrue="1">
      <formula>#REF!="Item do PAA com execução iniciada"</formula>
    </cfRule>
  </conditionalFormatting>
  <conditionalFormatting sqref="G192">
    <cfRule type="expression" dxfId="22" priority="25" stopIfTrue="1">
      <formula>#REF!="Item do PAA completamente executado"</formula>
    </cfRule>
  </conditionalFormatting>
  <conditionalFormatting sqref="G192">
    <cfRule type="expression" dxfId="21" priority="26" stopIfTrue="1">
      <formula>#REF!="Item do PAA com execução interrompida"</formula>
    </cfRule>
  </conditionalFormatting>
  <conditionalFormatting sqref="G192">
    <cfRule type="expression" dxfId="20" priority="27" stopIfTrue="1">
      <formula>#REF!="Item do PAA sem execução"</formula>
    </cfRule>
  </conditionalFormatting>
  <conditionalFormatting sqref="G193">
    <cfRule type="expression" dxfId="19" priority="17" stopIfTrue="1">
      <formula>V193="Sim"</formula>
    </cfRule>
  </conditionalFormatting>
  <conditionalFormatting sqref="G193">
    <cfRule type="expression" dxfId="18" priority="18" stopIfTrue="1">
      <formula>#REF!="Item do PAA com execução iniciada"</formula>
    </cfRule>
  </conditionalFormatting>
  <conditionalFormatting sqref="G193">
    <cfRule type="expression" dxfId="17" priority="19" stopIfTrue="1">
      <formula>#REF!="Item do PAA completamente executado"</formula>
    </cfRule>
  </conditionalFormatting>
  <conditionalFormatting sqref="G193">
    <cfRule type="expression" dxfId="16" priority="20" stopIfTrue="1">
      <formula>#REF!="Item do PAA com execução interrompida"</formula>
    </cfRule>
  </conditionalFormatting>
  <conditionalFormatting sqref="G193">
    <cfRule type="expression" dxfId="15" priority="21" stopIfTrue="1">
      <formula>#REF!="Item do PAA sem execução"</formula>
    </cfRule>
  </conditionalFormatting>
  <conditionalFormatting sqref="G194">
    <cfRule type="expression" dxfId="14" priority="12" stopIfTrue="1">
      <formula>V194="Sim"</formula>
    </cfRule>
  </conditionalFormatting>
  <conditionalFormatting sqref="G194">
    <cfRule type="expression" dxfId="13" priority="13" stopIfTrue="1">
      <formula>#REF!="Item do PAA com execução iniciada"</formula>
    </cfRule>
  </conditionalFormatting>
  <conditionalFormatting sqref="G194">
    <cfRule type="expression" dxfId="12" priority="14" stopIfTrue="1">
      <formula>#REF!="Item do PAA completamente executado"</formula>
    </cfRule>
  </conditionalFormatting>
  <conditionalFormatting sqref="G194">
    <cfRule type="expression" dxfId="11" priority="15" stopIfTrue="1">
      <formula>#REF!="Item do PAA com execução interrompida"</formula>
    </cfRule>
  </conditionalFormatting>
  <conditionalFormatting sqref="G194">
    <cfRule type="expression" dxfId="10" priority="16" stopIfTrue="1">
      <formula>#REF!="Item do PAA sem execução"</formula>
    </cfRule>
  </conditionalFormatting>
  <conditionalFormatting sqref="G253">
    <cfRule type="expression" dxfId="9" priority="6">
      <formula>#REF!="Item do PAA com execução iniciada"</formula>
    </cfRule>
  </conditionalFormatting>
  <conditionalFormatting sqref="G253">
    <cfRule type="expression" dxfId="8" priority="10">
      <formula>#REF!="Sim"</formula>
    </cfRule>
  </conditionalFormatting>
  <conditionalFormatting sqref="G253">
    <cfRule type="expression" dxfId="7" priority="7">
      <formula>#REF!="Item do PAA completamente executado"</formula>
    </cfRule>
  </conditionalFormatting>
  <conditionalFormatting sqref="G253">
    <cfRule type="expression" dxfId="6" priority="8">
      <formula>#REF!="Item do PAA com execução interrompida"</formula>
    </cfRule>
  </conditionalFormatting>
  <conditionalFormatting sqref="G253">
    <cfRule type="expression" dxfId="5" priority="9">
      <formula>#REF!="Item do PAA sem execução"</formula>
    </cfRule>
  </conditionalFormatting>
  <conditionalFormatting sqref="B121:B122">
    <cfRule type="expression" dxfId="4" priority="1" stopIfTrue="1">
      <formula>#REF!="Item do PAA com execução iniciada"</formula>
    </cfRule>
  </conditionalFormatting>
  <conditionalFormatting sqref="B121:B122">
    <cfRule type="expression" dxfId="3" priority="2" stopIfTrue="1">
      <formula>#REF!="Item do PAA completamente executado"</formula>
    </cfRule>
  </conditionalFormatting>
  <conditionalFormatting sqref="B121:B122">
    <cfRule type="expression" dxfId="2" priority="3" stopIfTrue="1">
      <formula>#REF!="Item do PAA com execução interrompida"</formula>
    </cfRule>
  </conditionalFormatting>
  <conditionalFormatting sqref="B121:B122">
    <cfRule type="expression" dxfId="1" priority="4" stopIfTrue="1">
      <formula>#REF!="Item do PAA sem execução"</formula>
    </cfRule>
  </conditionalFormatting>
  <conditionalFormatting sqref="B121:B122">
    <cfRule type="expression" dxfId="0" priority="5" stopIfTrue="1">
      <formula>#REF!="Sim"</formula>
    </cfRule>
  </conditionalFormatting>
  <dataValidations count="3">
    <dataValidation operator="equal" allowBlank="1" showInputMessage="1" showErrorMessage="1" promptTitle="Valor orçamentário 2025" prompt=" " sqref="I74:I84">
      <formula1>0</formula1>
      <formula2>0</formula2>
    </dataValidation>
    <dataValidation operator="equal" allowBlank="1" showInputMessage="1" showErrorMessage="1" promptTitle="Valor estimado" prompt="Valor global da contratação e não o do orçamento do ano" sqref="H74:H84">
      <formula1>0</formula1>
      <formula2>0</formula2>
    </dataValidation>
    <dataValidation type="list" allowBlank="1" showInputMessage="1" showErrorMessage="1" prompt="Abrangência - Selecione a abrangência da contratação compartilhada." sqref="O94:O97 O73:O91 O71 O46:O69">
      <formula1>#REF!</formula1>
    </dataValidation>
  </dataValidations>
  <hyperlinks>
    <hyperlink ref="D257" r:id="rId1" location="section-0"/>
    <hyperlink ref="D260" r:id="rId2"/>
    <hyperlink ref="G256" r:id="rId3" location="section-0"/>
    <hyperlink ref="G259" r:id="rId4"/>
  </hyperlinks>
  <printOptions horizontalCentered="1" verticalCentered="1"/>
  <pageMargins left="0.19685039370078741" right="0.19685039370078741" top="0.59055118110236227" bottom="0.70866141732283472" header="0" footer="0"/>
  <pageSetup paperSize="9" scale="55" pageOrder="overThenDown" orientation="landscape" r:id="rId5"/>
  <headerFooter>
    <oddFooter>&amp;LPCA 2025&amp;CPágina &amp;P / &amp;N&amp;R24/06/2025</oddFooter>
  </headerFooter>
  <rowBreaks count="1" manualBreakCount="1">
    <brk id="13" min="1" max="29" man="1"/>
  </rowBreaks>
  <extLst>
    <ext xmlns:x14="http://schemas.microsoft.com/office/spreadsheetml/2009/9/main" uri="{CCE6A557-97BC-4b89-ADB6-D9C93CAAB3DF}">
      <x14:dataValidations xmlns:xm="http://schemas.microsoft.com/office/excel/2006/main" count="7">
        <x14:dataValidation type="list" allowBlank="1" showInputMessage="1" showErrorMessage="1" prompt="Abrangência - Selecione a abrangência da contratação compartilhada.">
          <x14:formula1>
            <xm:f>Listas_Suspensas!$AB$2:$AB$4</xm:f>
          </x14:formula1>
          <xm:sqref>O41:O44 O23:O38</xm:sqref>
        </x14:dataValidation>
        <x14:dataValidation type="list" allowBlank="1" showInputMessage="1" showErrorMessage="1">
          <x14:formula1>
            <xm:f>Listas_Suspensas!$D$8</xm:f>
          </x14:formula1>
          <xm:sqref>M9:M253</xm:sqref>
        </x14:dataValidation>
        <x14:dataValidation type="list" allowBlank="1" showInputMessage="1" showErrorMessage="1">
          <x14:formula1>
            <xm:f>Listas_Suspensas!$AB$2:$AB$4</xm:f>
          </x14:formula1>
          <xm:sqref>N206:N252 N41:N204 N21:N38 N13:N19 N10:N11</xm:sqref>
        </x14:dataValidation>
        <x14:dataValidation type="list" allowBlank="1" showInputMessage="1" showErrorMessage="1" prompt="Sigla da área">
          <x14:formula1>
            <xm:f>Listas_Suspensas!$B$2:$B$50</xm:f>
          </x14:formula1>
          <xm:sqref>C9:C253</xm:sqref>
        </x14:dataValidation>
        <x14:dataValidation type="list" allowBlank="1" showInputMessage="1" showErrorMessage="1" prompt="Mês para conclusão da contratação">
          <x14:formula1>
            <xm:f>Listas_Suspensas!$P$2:$P$13</xm:f>
          </x14:formula1>
          <xm:sqref>L9:L253</xm:sqref>
        </x14:dataValidation>
        <x14:dataValidation type="list" allowBlank="1" showInputMessage="1" showErrorMessage="1" prompt="Nível de prioridade - Selecione o nível de prioridade">
          <x14:formula1>
            <xm:f>Listas_Suspensas!$D$2:$D$4</xm:f>
          </x14:formula1>
          <xm:sqref>J9:J253</xm:sqref>
        </x14:dataValidation>
        <x14:dataValidation type="list" allowBlank="1" showInputMessage="1" showErrorMessage="1" prompt="Início da tramitação: selecione o mês de envio do e-PAD à DADM ou à DOF.">
          <x14:formula1>
            <xm:f>Listas_Suspensas!$N$2:$N$21</xm:f>
          </x14:formula1>
          <xm:sqref>K9:K253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election activeCell="C21" sqref="C21"/>
    </sheetView>
  </sheetViews>
  <sheetFormatPr defaultColWidth="12.59765625" defaultRowHeight="15" customHeight="1"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showGridLines="0" workbookViewId="0">
      <pane ySplit="1" topLeftCell="A34" activePane="bottomLeft" state="frozen"/>
      <selection pane="bottomLeft" activeCell="A2" sqref="A2:B47"/>
    </sheetView>
  </sheetViews>
  <sheetFormatPr defaultColWidth="12.59765625" defaultRowHeight="15" customHeight="1" x14ac:dyDescent="0.25"/>
  <cols>
    <col min="1" max="1" width="63.8984375" customWidth="1"/>
    <col min="2" max="2" width="14.19921875" customWidth="1"/>
    <col min="3" max="3" width="1.5" customWidth="1"/>
    <col min="4" max="4" width="10.19921875" customWidth="1"/>
    <col min="5" max="5" width="1.5" customWidth="1"/>
    <col min="6" max="6" width="45.5" hidden="1" customWidth="1"/>
    <col min="7" max="7" width="1.5" hidden="1" customWidth="1"/>
    <col min="8" max="8" width="28.69921875" customWidth="1"/>
    <col min="9" max="9" width="1.5" customWidth="1"/>
    <col min="10" max="10" width="12.8984375" hidden="1" customWidth="1"/>
    <col min="11" max="11" width="1.5" hidden="1" customWidth="1"/>
    <col min="12" max="12" width="17.59765625" customWidth="1"/>
    <col min="13" max="13" width="1.5" customWidth="1"/>
    <col min="14" max="14" width="14.69921875" customWidth="1"/>
    <col min="15" max="15" width="1.5" customWidth="1"/>
    <col min="16" max="16" width="11.5" customWidth="1"/>
    <col min="17" max="17" width="1.5" customWidth="1"/>
    <col min="18" max="18" width="8.19921875" customWidth="1"/>
    <col min="19" max="19" width="1.5" customWidth="1"/>
    <col min="20" max="20" width="14" customWidth="1"/>
    <col min="21" max="21" width="1.5" customWidth="1"/>
    <col min="22" max="22" width="12.5" hidden="1" customWidth="1"/>
    <col min="23" max="23" width="1.5" hidden="1" customWidth="1"/>
    <col min="24" max="24" width="14" customWidth="1"/>
    <col min="25" max="25" width="1.5" customWidth="1"/>
    <col min="26" max="26" width="41.3984375" customWidth="1"/>
    <col min="27" max="27" width="1.5" customWidth="1"/>
    <col min="28" max="28" width="11.69921875" customWidth="1"/>
    <col min="29" max="29" width="1.5" customWidth="1"/>
    <col min="30" max="30" width="14.69921875" customWidth="1"/>
  </cols>
  <sheetData>
    <row r="1" spans="1:30" ht="31.5" customHeight="1" x14ac:dyDescent="0.3">
      <c r="A1" s="4" t="s">
        <v>66</v>
      </c>
      <c r="B1" s="4" t="s">
        <v>67</v>
      </c>
      <c r="C1" s="5"/>
      <c r="D1" s="6" t="s">
        <v>68</v>
      </c>
      <c r="E1" s="5"/>
      <c r="F1" s="7" t="s">
        <v>69</v>
      </c>
      <c r="G1" s="5"/>
      <c r="H1" s="6" t="s">
        <v>70</v>
      </c>
      <c r="I1" s="5"/>
      <c r="J1" s="6" t="s">
        <v>71</v>
      </c>
      <c r="K1" s="5"/>
      <c r="L1" s="6" t="s">
        <v>72</v>
      </c>
      <c r="M1" s="5"/>
      <c r="N1" s="6" t="s">
        <v>73</v>
      </c>
      <c r="O1" s="5"/>
      <c r="P1" s="6" t="s">
        <v>74</v>
      </c>
      <c r="Q1" s="5"/>
      <c r="R1" s="6" t="s">
        <v>75</v>
      </c>
      <c r="S1" s="5"/>
      <c r="T1" s="6" t="s">
        <v>76</v>
      </c>
      <c r="U1" s="5"/>
      <c r="V1" s="6" t="s">
        <v>77</v>
      </c>
      <c r="W1" s="5"/>
      <c r="X1" s="6" t="s">
        <v>78</v>
      </c>
      <c r="Y1" s="5"/>
      <c r="Z1" s="6" t="s">
        <v>79</v>
      </c>
      <c r="AA1" s="5"/>
      <c r="AB1" s="6" t="s">
        <v>80</v>
      </c>
      <c r="AC1" s="8"/>
      <c r="AD1" s="6" t="s">
        <v>81</v>
      </c>
    </row>
    <row r="2" spans="1:30" ht="18" customHeight="1" x14ac:dyDescent="0.3">
      <c r="A2" s="9" t="s">
        <v>82</v>
      </c>
      <c r="B2" s="9" t="s">
        <v>8</v>
      </c>
      <c r="C2" s="8"/>
      <c r="D2" s="3" t="s">
        <v>9</v>
      </c>
      <c r="E2" s="8"/>
      <c r="F2" s="10" t="s">
        <v>83</v>
      </c>
      <c r="G2" s="11"/>
      <c r="H2" s="10" t="s">
        <v>18</v>
      </c>
      <c r="I2" s="8"/>
      <c r="J2" s="12" t="s">
        <v>9</v>
      </c>
      <c r="K2" s="8"/>
      <c r="L2" s="2">
        <v>45322</v>
      </c>
      <c r="M2" s="8"/>
      <c r="N2" s="2">
        <v>45443</v>
      </c>
      <c r="O2" s="8"/>
      <c r="P2" s="13">
        <v>45688</v>
      </c>
      <c r="Q2" s="8"/>
      <c r="R2" s="12" t="s">
        <v>28</v>
      </c>
      <c r="S2" s="8"/>
      <c r="T2" s="12" t="s">
        <v>84</v>
      </c>
      <c r="U2" s="8"/>
      <c r="V2" s="12" t="s">
        <v>85</v>
      </c>
      <c r="W2" s="8"/>
      <c r="X2" s="12" t="s">
        <v>86</v>
      </c>
      <c r="Y2" s="11"/>
      <c r="Z2" s="10" t="s">
        <v>87</v>
      </c>
      <c r="AA2" s="8"/>
      <c r="AB2" s="12" t="s">
        <v>88</v>
      </c>
      <c r="AC2" s="8"/>
      <c r="AD2" s="13">
        <v>45322</v>
      </c>
    </row>
    <row r="3" spans="1:30" ht="18" customHeight="1" x14ac:dyDescent="0.3">
      <c r="A3" s="9" t="s">
        <v>89</v>
      </c>
      <c r="B3" s="9" t="s">
        <v>13</v>
      </c>
      <c r="C3" s="8"/>
      <c r="D3" s="3" t="s">
        <v>26</v>
      </c>
      <c r="E3" s="8"/>
      <c r="F3" s="10" t="s">
        <v>90</v>
      </c>
      <c r="G3" s="11"/>
      <c r="H3" s="10" t="s">
        <v>64</v>
      </c>
      <c r="I3" s="8"/>
      <c r="J3" s="12" t="s">
        <v>26</v>
      </c>
      <c r="K3" s="8"/>
      <c r="L3" s="2">
        <v>45351</v>
      </c>
      <c r="M3" s="8"/>
      <c r="N3" s="2">
        <v>45473</v>
      </c>
      <c r="O3" s="8"/>
      <c r="P3" s="13">
        <v>45716</v>
      </c>
      <c r="Q3" s="8"/>
      <c r="R3" s="12" t="s">
        <v>91</v>
      </c>
      <c r="S3" s="8"/>
      <c r="T3" s="12" t="s">
        <v>92</v>
      </c>
      <c r="U3" s="8"/>
      <c r="V3" s="12" t="s">
        <v>15</v>
      </c>
      <c r="W3" s="8"/>
      <c r="X3" s="12" t="s">
        <v>93</v>
      </c>
      <c r="Y3" s="11"/>
      <c r="Z3" s="10" t="s">
        <v>94</v>
      </c>
      <c r="AA3" s="8"/>
      <c r="AB3" s="12" t="s">
        <v>95</v>
      </c>
      <c r="AC3" s="8"/>
      <c r="AD3" s="13">
        <v>45351</v>
      </c>
    </row>
    <row r="4" spans="1:30" ht="18" customHeight="1" x14ac:dyDescent="0.3">
      <c r="A4" s="9" t="s">
        <v>96</v>
      </c>
      <c r="B4" s="9" t="s">
        <v>85</v>
      </c>
      <c r="C4" s="8"/>
      <c r="D4" s="3" t="s">
        <v>19</v>
      </c>
      <c r="E4" s="8"/>
      <c r="F4" s="10" t="s">
        <v>97</v>
      </c>
      <c r="G4" s="11"/>
      <c r="H4" s="10" t="s">
        <v>554</v>
      </c>
      <c r="I4" s="8"/>
      <c r="J4" s="12" t="s">
        <v>19</v>
      </c>
      <c r="K4" s="8"/>
      <c r="L4" s="2">
        <v>45382</v>
      </c>
      <c r="M4" s="8"/>
      <c r="N4" s="2">
        <v>45504</v>
      </c>
      <c r="O4" s="8"/>
      <c r="P4" s="13">
        <v>45747</v>
      </c>
      <c r="Q4" s="8"/>
      <c r="R4" s="8"/>
      <c r="S4" s="8"/>
      <c r="T4" s="12" t="s">
        <v>91</v>
      </c>
      <c r="U4" s="8"/>
      <c r="V4" s="8"/>
      <c r="W4" s="8"/>
      <c r="X4" s="12" t="s">
        <v>91</v>
      </c>
      <c r="Y4" s="11"/>
      <c r="Z4" s="10" t="s">
        <v>99</v>
      </c>
      <c r="AA4" s="8"/>
      <c r="AB4" s="12" t="s">
        <v>100</v>
      </c>
      <c r="AC4" s="8"/>
      <c r="AD4" s="13">
        <v>45382</v>
      </c>
    </row>
    <row r="5" spans="1:30" ht="18" customHeight="1" x14ac:dyDescent="0.3">
      <c r="A5" s="9" t="s">
        <v>101</v>
      </c>
      <c r="B5" s="9" t="s">
        <v>102</v>
      </c>
      <c r="C5" s="8"/>
      <c r="D5" s="8"/>
      <c r="E5" s="8"/>
      <c r="F5" s="10" t="s">
        <v>103</v>
      </c>
      <c r="G5" s="11"/>
      <c r="H5" s="10" t="s">
        <v>98</v>
      </c>
      <c r="I5" s="8"/>
      <c r="J5" s="8"/>
      <c r="K5" s="8"/>
      <c r="L5" s="2">
        <v>45412</v>
      </c>
      <c r="M5" s="8"/>
      <c r="N5" s="2">
        <v>45535</v>
      </c>
      <c r="O5" s="8"/>
      <c r="P5" s="13">
        <v>45777</v>
      </c>
      <c r="Q5" s="8"/>
      <c r="R5" s="8"/>
      <c r="S5" s="8"/>
      <c r="T5" s="8"/>
      <c r="U5" s="8"/>
      <c r="V5" s="8"/>
      <c r="W5" s="8"/>
      <c r="X5" s="8"/>
      <c r="Y5" s="11"/>
      <c r="Z5" s="12" t="s">
        <v>105</v>
      </c>
      <c r="AA5" s="8"/>
      <c r="AB5" s="8"/>
      <c r="AC5" s="8"/>
      <c r="AD5" s="13">
        <v>45412</v>
      </c>
    </row>
    <row r="6" spans="1:30" ht="18" customHeight="1" x14ac:dyDescent="0.3">
      <c r="A6" s="9" t="s">
        <v>106</v>
      </c>
      <c r="B6" s="9" t="s">
        <v>20</v>
      </c>
      <c r="C6" s="8"/>
      <c r="D6" s="8"/>
      <c r="E6" s="8"/>
      <c r="F6" s="10" t="s">
        <v>107</v>
      </c>
      <c r="G6" s="11"/>
      <c r="H6" s="10" t="s">
        <v>104</v>
      </c>
      <c r="I6" s="8"/>
      <c r="J6" s="8"/>
      <c r="K6" s="8"/>
      <c r="L6" s="2">
        <v>45443</v>
      </c>
      <c r="M6" s="8"/>
      <c r="N6" s="2">
        <v>45565</v>
      </c>
      <c r="O6" s="8"/>
      <c r="P6" s="13">
        <v>45808</v>
      </c>
      <c r="Q6" s="8"/>
      <c r="R6" s="8"/>
      <c r="S6" s="8"/>
      <c r="T6" s="8"/>
      <c r="U6" s="8"/>
      <c r="V6" s="8"/>
      <c r="W6" s="8"/>
      <c r="X6" s="8"/>
      <c r="Y6" s="11"/>
      <c r="Z6" s="10" t="s">
        <v>109</v>
      </c>
      <c r="AA6" s="8"/>
      <c r="AB6" s="8"/>
      <c r="AC6" s="8"/>
      <c r="AD6" s="13">
        <v>45443</v>
      </c>
    </row>
    <row r="7" spans="1:30" ht="18" customHeight="1" x14ac:dyDescent="0.3">
      <c r="A7" s="9" t="s">
        <v>110</v>
      </c>
      <c r="B7" s="9" t="s">
        <v>111</v>
      </c>
      <c r="C7" s="8"/>
      <c r="D7" s="6" t="s">
        <v>28</v>
      </c>
      <c r="E7" s="8"/>
      <c r="F7" s="10" t="s">
        <v>112</v>
      </c>
      <c r="G7" s="11"/>
      <c r="H7" s="14" t="s">
        <v>108</v>
      </c>
      <c r="I7" s="8"/>
      <c r="J7" s="8"/>
      <c r="K7" s="8"/>
      <c r="L7" s="2">
        <v>45473</v>
      </c>
      <c r="M7" s="8"/>
      <c r="N7" s="2">
        <v>45596</v>
      </c>
      <c r="O7" s="8"/>
      <c r="P7" s="13">
        <v>45838</v>
      </c>
      <c r="Q7" s="8"/>
      <c r="R7" s="8"/>
      <c r="S7" s="8"/>
      <c r="T7" s="8"/>
      <c r="U7" s="8"/>
      <c r="V7" s="8"/>
      <c r="W7" s="8"/>
      <c r="X7" s="8"/>
      <c r="Y7" s="11"/>
      <c r="Z7" s="10"/>
      <c r="AA7" s="8"/>
      <c r="AB7" s="8"/>
      <c r="AC7" s="8"/>
      <c r="AD7" s="13">
        <v>45473</v>
      </c>
    </row>
    <row r="8" spans="1:30" ht="18" customHeight="1" x14ac:dyDescent="0.3">
      <c r="A8" s="9" t="s">
        <v>114</v>
      </c>
      <c r="B8" s="9" t="s">
        <v>115</v>
      </c>
      <c r="C8" s="8"/>
      <c r="D8" s="3" t="s">
        <v>28</v>
      </c>
      <c r="E8" s="8"/>
      <c r="F8" s="10" t="s">
        <v>116</v>
      </c>
      <c r="G8" s="11"/>
      <c r="H8" s="10" t="s">
        <v>113</v>
      </c>
      <c r="I8" s="8"/>
      <c r="J8" s="8"/>
      <c r="K8" s="8"/>
      <c r="L8" s="2">
        <v>45504</v>
      </c>
      <c r="M8" s="8"/>
      <c r="N8" s="2">
        <v>45626</v>
      </c>
      <c r="O8" s="8"/>
      <c r="P8" s="13">
        <v>45869</v>
      </c>
      <c r="Q8" s="8"/>
      <c r="R8" s="8"/>
      <c r="S8" s="8"/>
      <c r="T8" s="8"/>
      <c r="U8" s="8"/>
      <c r="V8" s="8"/>
      <c r="W8" s="8"/>
      <c r="X8" s="8"/>
      <c r="Y8" s="11"/>
      <c r="Z8" s="10"/>
      <c r="AA8" s="8"/>
      <c r="AB8" s="8"/>
      <c r="AC8" s="8"/>
      <c r="AD8" s="13">
        <v>45504</v>
      </c>
    </row>
    <row r="9" spans="1:30" ht="18" customHeight="1" x14ac:dyDescent="0.3">
      <c r="A9" s="9" t="s">
        <v>118</v>
      </c>
      <c r="B9" s="9" t="s">
        <v>15</v>
      </c>
      <c r="C9" s="8"/>
      <c r="D9" s="8"/>
      <c r="E9" s="8"/>
      <c r="F9" s="10" t="s">
        <v>119</v>
      </c>
      <c r="G9" s="11"/>
      <c r="H9" s="10" t="s">
        <v>117</v>
      </c>
      <c r="I9" s="8"/>
      <c r="J9" s="8"/>
      <c r="K9" s="8"/>
      <c r="L9" s="2">
        <v>45535</v>
      </c>
      <c r="M9" s="8"/>
      <c r="N9" s="2">
        <v>45657</v>
      </c>
      <c r="O9" s="8"/>
      <c r="P9" s="13">
        <v>45900</v>
      </c>
      <c r="Q9" s="8"/>
      <c r="R9" s="8"/>
      <c r="S9" s="8"/>
      <c r="T9" s="8"/>
      <c r="U9" s="8"/>
      <c r="V9" s="8"/>
      <c r="W9" s="8"/>
      <c r="X9" s="8"/>
      <c r="Y9" s="11"/>
      <c r="Z9" s="10"/>
      <c r="AA9" s="8"/>
      <c r="AB9" s="8"/>
      <c r="AC9" s="8"/>
      <c r="AD9" s="13">
        <v>45535</v>
      </c>
    </row>
    <row r="10" spans="1:30" ht="18" customHeight="1" x14ac:dyDescent="0.3">
      <c r="A10" s="9" t="s">
        <v>120</v>
      </c>
      <c r="B10" s="9" t="s">
        <v>121</v>
      </c>
      <c r="C10" s="8"/>
      <c r="D10" s="8"/>
      <c r="E10" s="8"/>
      <c r="F10" s="10"/>
      <c r="G10" s="11"/>
      <c r="H10" s="12" t="s">
        <v>14</v>
      </c>
      <c r="I10" s="8"/>
      <c r="J10" s="8"/>
      <c r="K10" s="8"/>
      <c r="L10" s="2">
        <v>45565</v>
      </c>
      <c r="M10" s="8"/>
      <c r="N10" s="2">
        <v>45688</v>
      </c>
      <c r="O10" s="8"/>
      <c r="P10" s="13">
        <v>45930</v>
      </c>
      <c r="Q10" s="8"/>
      <c r="R10" s="8"/>
      <c r="S10" s="8"/>
      <c r="T10" s="8"/>
      <c r="U10" s="8"/>
      <c r="V10" s="8"/>
      <c r="W10" s="8"/>
      <c r="X10" s="8"/>
      <c r="Y10" s="11"/>
      <c r="Z10" s="15"/>
      <c r="AA10" s="8"/>
      <c r="AB10" s="8"/>
      <c r="AC10" s="8"/>
      <c r="AD10" s="13"/>
    </row>
    <row r="11" spans="1:30" ht="18" customHeight="1" x14ac:dyDescent="0.3">
      <c r="A11" s="9" t="s">
        <v>122</v>
      </c>
      <c r="B11" s="9" t="s">
        <v>123</v>
      </c>
      <c r="C11" s="8"/>
      <c r="D11" s="8"/>
      <c r="E11" s="8"/>
      <c r="F11" s="10"/>
      <c r="G11" s="11"/>
      <c r="H11" s="10" t="s">
        <v>24</v>
      </c>
      <c r="I11" s="8"/>
      <c r="J11" s="8"/>
      <c r="K11" s="8"/>
      <c r="L11" s="2">
        <v>45596</v>
      </c>
      <c r="M11" s="8"/>
      <c r="N11" s="2">
        <v>45716</v>
      </c>
      <c r="O11" s="8"/>
      <c r="P11" s="13">
        <v>45961</v>
      </c>
      <c r="Q11" s="8"/>
      <c r="R11" s="8"/>
      <c r="S11" s="8"/>
      <c r="T11" s="8"/>
      <c r="U11" s="8"/>
      <c r="V11" s="8"/>
      <c r="W11" s="8"/>
      <c r="X11" s="8"/>
      <c r="Y11" s="11"/>
      <c r="Z11" s="15"/>
      <c r="AA11" s="8"/>
      <c r="AB11" s="8"/>
      <c r="AC11" s="8"/>
      <c r="AD11" s="13"/>
    </row>
    <row r="12" spans="1:30" ht="18" customHeight="1" x14ac:dyDescent="0.3">
      <c r="A12" s="9" t="s">
        <v>385</v>
      </c>
      <c r="B12" s="9" t="s">
        <v>386</v>
      </c>
      <c r="C12" s="8"/>
      <c r="D12" s="8"/>
      <c r="E12" s="8"/>
      <c r="F12" s="10"/>
      <c r="G12" s="11"/>
      <c r="H12" s="10" t="s">
        <v>17</v>
      </c>
      <c r="I12" s="8"/>
      <c r="J12" s="8"/>
      <c r="K12" s="8"/>
      <c r="L12" s="2">
        <v>45626</v>
      </c>
      <c r="M12" s="8"/>
      <c r="N12" s="2">
        <v>45747</v>
      </c>
      <c r="O12" s="8"/>
      <c r="P12" s="13">
        <v>45991</v>
      </c>
      <c r="Q12" s="8"/>
      <c r="R12" s="8"/>
      <c r="S12" s="8"/>
      <c r="T12" s="8"/>
      <c r="U12" s="8"/>
      <c r="V12" s="8"/>
      <c r="W12" s="8"/>
      <c r="X12" s="8"/>
      <c r="Y12" s="11"/>
      <c r="Z12" s="15"/>
      <c r="AA12" s="8"/>
      <c r="AB12" s="8"/>
      <c r="AC12" s="8"/>
      <c r="AD12" s="13"/>
    </row>
    <row r="13" spans="1:30" ht="18" customHeight="1" x14ac:dyDescent="0.3">
      <c r="A13" s="9" t="s">
        <v>125</v>
      </c>
      <c r="B13" s="9" t="s">
        <v>126</v>
      </c>
      <c r="C13" s="8"/>
      <c r="D13" s="8"/>
      <c r="E13" s="8"/>
      <c r="F13" s="10"/>
      <c r="G13" s="11"/>
      <c r="H13" s="10" t="s">
        <v>124</v>
      </c>
      <c r="I13" s="8"/>
      <c r="J13" s="8"/>
      <c r="K13" s="8"/>
      <c r="L13" s="2">
        <v>45657</v>
      </c>
      <c r="M13" s="8"/>
      <c r="N13" s="2">
        <v>45777</v>
      </c>
      <c r="O13" s="8"/>
      <c r="P13" s="13">
        <v>46022</v>
      </c>
      <c r="Q13" s="8"/>
      <c r="R13" s="8"/>
      <c r="S13" s="8"/>
      <c r="T13" s="8"/>
      <c r="U13" s="8"/>
      <c r="V13" s="8"/>
      <c r="W13" s="8"/>
      <c r="X13" s="8"/>
      <c r="Y13" s="11"/>
      <c r="Z13" s="15"/>
      <c r="AA13" s="8"/>
      <c r="AB13" s="8"/>
      <c r="AC13" s="8"/>
      <c r="AD13" s="13"/>
    </row>
    <row r="14" spans="1:30" ht="18" customHeight="1" x14ac:dyDescent="0.3">
      <c r="A14" s="9" t="s">
        <v>127</v>
      </c>
      <c r="B14" s="9" t="s">
        <v>128</v>
      </c>
      <c r="C14" s="8"/>
      <c r="D14" s="8"/>
      <c r="E14" s="8"/>
      <c r="F14" s="10" t="s">
        <v>129</v>
      </c>
      <c r="G14" s="11"/>
      <c r="H14" s="10" t="s">
        <v>23</v>
      </c>
      <c r="I14" s="8"/>
      <c r="J14" s="8"/>
      <c r="K14" s="8"/>
      <c r="L14" s="2">
        <v>45688</v>
      </c>
      <c r="M14" s="8"/>
      <c r="N14" s="2">
        <v>45808</v>
      </c>
      <c r="O14" s="8"/>
      <c r="P14" s="8"/>
      <c r="Q14" s="8"/>
      <c r="R14" s="8"/>
      <c r="S14" s="8"/>
      <c r="T14" s="8"/>
      <c r="U14" s="8"/>
      <c r="V14" s="8"/>
      <c r="W14" s="8"/>
      <c r="X14" s="8"/>
      <c r="Y14" s="11"/>
      <c r="Z14" s="8"/>
      <c r="AA14" s="8"/>
      <c r="AB14" s="8"/>
      <c r="AC14" s="8"/>
      <c r="AD14" s="13">
        <v>45565</v>
      </c>
    </row>
    <row r="15" spans="1:30" ht="18" customHeight="1" x14ac:dyDescent="0.3">
      <c r="A15" s="9" t="s">
        <v>130</v>
      </c>
      <c r="B15" s="9" t="s">
        <v>131</v>
      </c>
      <c r="C15" s="8"/>
      <c r="D15" s="8"/>
      <c r="E15" s="8"/>
      <c r="F15" s="10" t="s">
        <v>132</v>
      </c>
      <c r="G15" s="11"/>
      <c r="H15" s="10"/>
      <c r="I15" s="8"/>
      <c r="J15" s="8"/>
      <c r="K15" s="8"/>
      <c r="L15" s="2">
        <v>45716</v>
      </c>
      <c r="M15" s="8"/>
      <c r="N15" s="2">
        <v>45838</v>
      </c>
      <c r="O15" s="8"/>
      <c r="P15" s="8"/>
      <c r="Q15" s="8"/>
      <c r="R15" s="8"/>
      <c r="S15" s="8"/>
      <c r="T15" s="8"/>
      <c r="U15" s="8"/>
      <c r="V15" s="8"/>
      <c r="W15" s="8"/>
      <c r="X15" s="8"/>
      <c r="Y15" s="11"/>
      <c r="Z15" s="16"/>
      <c r="AA15" s="8"/>
      <c r="AB15" s="8"/>
      <c r="AC15" s="8"/>
      <c r="AD15" s="13">
        <v>45596</v>
      </c>
    </row>
    <row r="16" spans="1:30" ht="18" customHeight="1" x14ac:dyDescent="0.3">
      <c r="A16" s="9" t="s">
        <v>133</v>
      </c>
      <c r="B16" s="9" t="s">
        <v>134</v>
      </c>
      <c r="C16" s="8"/>
      <c r="D16" s="8"/>
      <c r="E16" s="8"/>
      <c r="F16" s="10" t="s">
        <v>135</v>
      </c>
      <c r="G16" s="11"/>
      <c r="H16" s="10"/>
      <c r="I16" s="8"/>
      <c r="J16" s="8"/>
      <c r="K16" s="8"/>
      <c r="L16" s="2">
        <v>45747</v>
      </c>
      <c r="M16" s="8"/>
      <c r="N16" s="2">
        <v>45869</v>
      </c>
      <c r="O16" s="8"/>
      <c r="P16" s="8"/>
      <c r="Q16" s="8"/>
      <c r="R16" s="8"/>
      <c r="S16" s="8"/>
      <c r="T16" s="8"/>
      <c r="U16" s="8"/>
      <c r="V16" s="8"/>
      <c r="W16" s="8"/>
      <c r="X16" s="8"/>
      <c r="Y16" s="11"/>
      <c r="Z16" s="8"/>
      <c r="AA16" s="8"/>
      <c r="AB16" s="8"/>
      <c r="AC16" s="8"/>
      <c r="AD16" s="13">
        <v>45626</v>
      </c>
    </row>
    <row r="17" spans="1:30" ht="18" customHeight="1" x14ac:dyDescent="0.3">
      <c r="A17" s="9" t="s">
        <v>136</v>
      </c>
      <c r="B17" s="9" t="s">
        <v>137</v>
      </c>
      <c r="C17" s="8"/>
      <c r="D17" s="8"/>
      <c r="E17" s="8"/>
      <c r="F17" s="10" t="s">
        <v>138</v>
      </c>
      <c r="G17" s="11"/>
      <c r="H17" s="1"/>
      <c r="I17" s="8"/>
      <c r="J17" s="8"/>
      <c r="K17" s="8"/>
      <c r="L17" s="2">
        <v>45777</v>
      </c>
      <c r="M17" s="8"/>
      <c r="N17" s="2">
        <v>45900</v>
      </c>
      <c r="O17" s="8"/>
      <c r="P17" s="8"/>
      <c r="Q17" s="8"/>
      <c r="R17" s="8"/>
      <c r="S17" s="8"/>
      <c r="T17" s="8"/>
      <c r="U17" s="8"/>
      <c r="V17" s="8"/>
      <c r="W17" s="8"/>
      <c r="X17" s="8"/>
      <c r="Y17" s="11"/>
      <c r="Z17" s="8"/>
      <c r="AA17" s="8"/>
      <c r="AB17" s="8"/>
      <c r="AC17" s="8"/>
      <c r="AD17" s="13">
        <v>45657</v>
      </c>
    </row>
    <row r="18" spans="1:30" ht="18" customHeight="1" x14ac:dyDescent="0.3">
      <c r="A18" s="9" t="s">
        <v>139</v>
      </c>
      <c r="B18" s="9" t="s">
        <v>140</v>
      </c>
      <c r="C18" s="8"/>
      <c r="D18" s="8"/>
      <c r="E18" s="8"/>
      <c r="F18" s="10" t="s">
        <v>141</v>
      </c>
      <c r="G18" s="11"/>
      <c r="H18" s="17"/>
      <c r="I18" s="8"/>
      <c r="J18" s="8"/>
      <c r="K18" s="8"/>
      <c r="L18" s="2">
        <v>45808</v>
      </c>
      <c r="M18" s="8"/>
      <c r="N18" s="2">
        <v>45930</v>
      </c>
      <c r="O18" s="8"/>
      <c r="P18" s="8"/>
      <c r="Q18" s="8"/>
      <c r="R18" s="8"/>
      <c r="S18" s="8"/>
      <c r="T18" s="8"/>
      <c r="U18" s="8"/>
      <c r="V18" s="8"/>
      <c r="W18" s="8"/>
      <c r="X18" s="8"/>
      <c r="Y18" s="11"/>
      <c r="Z18" s="8"/>
      <c r="AA18" s="8"/>
      <c r="AB18" s="8"/>
      <c r="AC18" s="8"/>
      <c r="AD18" s="13">
        <v>45688</v>
      </c>
    </row>
    <row r="19" spans="1:30" ht="18" customHeight="1" x14ac:dyDescent="0.3">
      <c r="A19" s="9" t="s">
        <v>142</v>
      </c>
      <c r="B19" s="9" t="s">
        <v>143</v>
      </c>
      <c r="C19" s="8"/>
      <c r="D19" s="8"/>
      <c r="E19" s="8"/>
      <c r="F19" s="10" t="s">
        <v>144</v>
      </c>
      <c r="G19" s="11"/>
      <c r="H19" s="17"/>
      <c r="I19" s="8"/>
      <c r="J19" s="8"/>
      <c r="K19" s="8"/>
      <c r="L19" s="2">
        <v>45838</v>
      </c>
      <c r="M19" s="8"/>
      <c r="N19" s="2">
        <v>45961</v>
      </c>
      <c r="O19" s="8"/>
      <c r="P19" s="8"/>
      <c r="Q19" s="8"/>
      <c r="R19" s="8"/>
      <c r="S19" s="8"/>
      <c r="T19" s="8"/>
      <c r="U19" s="8"/>
      <c r="V19" s="8"/>
      <c r="W19" s="8"/>
      <c r="X19" s="8"/>
      <c r="Y19" s="11"/>
      <c r="Z19" s="8"/>
      <c r="AA19" s="8"/>
      <c r="AB19" s="8"/>
      <c r="AC19" s="8"/>
      <c r="AD19" s="13">
        <v>45716</v>
      </c>
    </row>
    <row r="20" spans="1:30" ht="18" customHeight="1" x14ac:dyDescent="0.3">
      <c r="A20" s="9" t="s">
        <v>145</v>
      </c>
      <c r="B20" s="9" t="s">
        <v>146</v>
      </c>
      <c r="C20" s="8"/>
      <c r="D20" s="8"/>
      <c r="E20" s="8"/>
      <c r="F20" s="10" t="s">
        <v>147</v>
      </c>
      <c r="G20" s="11"/>
      <c r="H20" s="17"/>
      <c r="I20" s="8"/>
      <c r="J20" s="8"/>
      <c r="K20" s="8"/>
      <c r="L20" s="2">
        <v>45869</v>
      </c>
      <c r="M20" s="8"/>
      <c r="N20" s="2">
        <v>45991</v>
      </c>
      <c r="O20" s="8"/>
      <c r="P20" s="8"/>
      <c r="Q20" s="8"/>
      <c r="R20" s="8"/>
      <c r="S20" s="8"/>
      <c r="T20" s="8"/>
      <c r="U20" s="8"/>
      <c r="V20" s="8"/>
      <c r="W20" s="8"/>
      <c r="X20" s="8"/>
      <c r="Y20" s="11"/>
      <c r="Z20" s="8"/>
      <c r="AA20" s="8"/>
      <c r="AB20" s="8"/>
      <c r="AC20" s="8"/>
      <c r="AD20" s="13">
        <v>45747</v>
      </c>
    </row>
    <row r="21" spans="1:30" ht="18" customHeight="1" x14ac:dyDescent="0.3">
      <c r="A21" s="9" t="s">
        <v>148</v>
      </c>
      <c r="B21" s="9" t="s">
        <v>149</v>
      </c>
      <c r="C21" s="8"/>
      <c r="D21" s="8"/>
      <c r="E21" s="8"/>
      <c r="F21" s="10" t="s">
        <v>150</v>
      </c>
      <c r="G21" s="11"/>
      <c r="H21" s="17"/>
      <c r="I21" s="8"/>
      <c r="J21" s="8"/>
      <c r="K21" s="8"/>
      <c r="L21" s="2">
        <v>45900</v>
      </c>
      <c r="M21" s="8"/>
      <c r="N21" s="2">
        <v>46022</v>
      </c>
      <c r="O21" s="8"/>
      <c r="P21" s="8"/>
      <c r="Q21" s="8"/>
      <c r="R21" s="8"/>
      <c r="S21" s="8"/>
      <c r="T21" s="8"/>
      <c r="U21" s="8"/>
      <c r="V21" s="8"/>
      <c r="W21" s="8"/>
      <c r="X21" s="8"/>
      <c r="Y21" s="11"/>
      <c r="Z21" s="8"/>
      <c r="AA21" s="8"/>
      <c r="AB21" s="8"/>
      <c r="AC21" s="8"/>
      <c r="AD21" s="13">
        <v>45777</v>
      </c>
    </row>
    <row r="22" spans="1:30" ht="18" customHeight="1" x14ac:dyDescent="0.3">
      <c r="A22" s="9" t="s">
        <v>151</v>
      </c>
      <c r="B22" s="9" t="s">
        <v>152</v>
      </c>
      <c r="C22" s="8"/>
      <c r="D22" s="8"/>
      <c r="E22" s="8"/>
      <c r="F22" s="10" t="s">
        <v>153</v>
      </c>
      <c r="G22" s="11"/>
      <c r="H22" s="17"/>
      <c r="I22" s="8"/>
      <c r="J22" s="8"/>
      <c r="K22" s="8"/>
      <c r="L22" s="2">
        <v>45930</v>
      </c>
      <c r="M22" s="8"/>
      <c r="N22" s="8"/>
      <c r="O22" s="8"/>
      <c r="P22" s="8"/>
      <c r="Q22" s="8"/>
      <c r="R22" s="8"/>
      <c r="S22" s="8"/>
      <c r="T22" s="8"/>
      <c r="U22" s="8"/>
      <c r="V22" s="8"/>
      <c r="W22" s="8"/>
      <c r="X22" s="8"/>
      <c r="Y22" s="11"/>
      <c r="Z22" s="8"/>
      <c r="AA22" s="8"/>
      <c r="AB22" s="8"/>
      <c r="AC22" s="8"/>
      <c r="AD22" s="13">
        <v>45808</v>
      </c>
    </row>
    <row r="23" spans="1:30" ht="18" customHeight="1" x14ac:dyDescent="0.3">
      <c r="A23" s="9" t="s">
        <v>154</v>
      </c>
      <c r="B23" s="9" t="s">
        <v>57</v>
      </c>
      <c r="C23" s="8"/>
      <c r="D23" s="8"/>
      <c r="E23" s="8"/>
      <c r="F23" s="10" t="s">
        <v>155</v>
      </c>
      <c r="G23" s="11"/>
      <c r="H23" s="17"/>
      <c r="I23" s="8"/>
      <c r="J23" s="8"/>
      <c r="K23" s="8"/>
      <c r="L23" s="2">
        <v>45961</v>
      </c>
      <c r="M23" s="8"/>
      <c r="N23" s="8"/>
      <c r="O23" s="8"/>
      <c r="P23" s="8"/>
      <c r="Q23" s="8"/>
      <c r="R23" s="8"/>
      <c r="S23" s="8"/>
      <c r="T23" s="8"/>
      <c r="U23" s="8"/>
      <c r="V23" s="8"/>
      <c r="W23" s="8"/>
      <c r="X23" s="8"/>
      <c r="Y23" s="11"/>
      <c r="Z23" s="8"/>
      <c r="AA23" s="8"/>
      <c r="AB23" s="8"/>
      <c r="AC23" s="8"/>
      <c r="AD23" s="13">
        <v>45838</v>
      </c>
    </row>
    <row r="24" spans="1:30" ht="18" customHeight="1" x14ac:dyDescent="0.3">
      <c r="A24" s="9" t="s">
        <v>156</v>
      </c>
      <c r="B24" s="9" t="s">
        <v>58</v>
      </c>
      <c r="C24" s="8"/>
      <c r="D24" s="8"/>
      <c r="E24" s="8"/>
      <c r="F24" s="10" t="s">
        <v>157</v>
      </c>
      <c r="G24" s="11"/>
      <c r="H24" s="17"/>
      <c r="I24" s="8"/>
      <c r="J24" s="8"/>
      <c r="K24" s="8"/>
      <c r="L24" s="2">
        <v>45991</v>
      </c>
      <c r="M24" s="8"/>
      <c r="N24" s="8"/>
      <c r="O24" s="8"/>
      <c r="P24" s="8"/>
      <c r="Q24" s="8"/>
      <c r="R24" s="8"/>
      <c r="S24" s="8"/>
      <c r="T24" s="8"/>
      <c r="U24" s="8"/>
      <c r="V24" s="8"/>
      <c r="W24" s="8"/>
      <c r="X24" s="8"/>
      <c r="Y24" s="11"/>
      <c r="Z24" s="8"/>
      <c r="AA24" s="8"/>
      <c r="AB24" s="8"/>
      <c r="AC24" s="8"/>
      <c r="AD24" s="13">
        <v>45869</v>
      </c>
    </row>
    <row r="25" spans="1:30" ht="18" customHeight="1" x14ac:dyDescent="0.3">
      <c r="A25" s="9" t="s">
        <v>158</v>
      </c>
      <c r="B25" s="9" t="s">
        <v>59</v>
      </c>
      <c r="C25" s="8"/>
      <c r="D25" s="8"/>
      <c r="E25" s="8"/>
      <c r="F25" s="10" t="s">
        <v>159</v>
      </c>
      <c r="G25" s="11"/>
      <c r="H25" s="17"/>
      <c r="I25" s="8"/>
      <c r="J25" s="8"/>
      <c r="K25" s="8"/>
      <c r="L25" s="2">
        <v>46022</v>
      </c>
      <c r="M25" s="8"/>
      <c r="N25" s="8"/>
      <c r="O25" s="8"/>
      <c r="P25" s="8"/>
      <c r="Q25" s="8"/>
      <c r="R25" s="8"/>
      <c r="S25" s="8"/>
      <c r="T25" s="8"/>
      <c r="U25" s="8"/>
      <c r="V25" s="8"/>
      <c r="W25" s="8"/>
      <c r="X25" s="8"/>
      <c r="Y25" s="11"/>
      <c r="Z25" s="8"/>
      <c r="AA25" s="8"/>
      <c r="AB25" s="8"/>
      <c r="AC25" s="8"/>
      <c r="AD25" s="13">
        <v>45900</v>
      </c>
    </row>
    <row r="26" spans="1:30" ht="18" customHeight="1" x14ac:dyDescent="0.3">
      <c r="A26" s="9" t="s">
        <v>160</v>
      </c>
      <c r="B26" s="9" t="s">
        <v>161</v>
      </c>
      <c r="C26" s="8"/>
      <c r="D26" s="8"/>
      <c r="E26" s="8"/>
      <c r="F26" s="10" t="s">
        <v>162</v>
      </c>
      <c r="G26" s="11"/>
      <c r="H26" s="17"/>
      <c r="I26" s="8"/>
      <c r="J26" s="8"/>
      <c r="K26" s="8"/>
      <c r="L26" s="8"/>
      <c r="M26" s="8"/>
      <c r="N26" s="8"/>
      <c r="O26" s="8"/>
      <c r="P26" s="8"/>
      <c r="Q26" s="8"/>
      <c r="R26" s="8"/>
      <c r="S26" s="8"/>
      <c r="T26" s="8"/>
      <c r="U26" s="8"/>
      <c r="V26" s="8"/>
      <c r="W26" s="8"/>
      <c r="X26" s="8"/>
      <c r="Y26" s="11"/>
      <c r="Z26" s="8"/>
      <c r="AA26" s="8"/>
      <c r="AB26" s="8"/>
      <c r="AC26" s="8"/>
      <c r="AD26" s="13">
        <v>45930</v>
      </c>
    </row>
    <row r="27" spans="1:30" ht="18" customHeight="1" x14ac:dyDescent="0.3">
      <c r="A27" s="9" t="s">
        <v>163</v>
      </c>
      <c r="B27" s="9" t="s">
        <v>164</v>
      </c>
      <c r="C27" s="8"/>
      <c r="D27" s="8"/>
      <c r="E27" s="8"/>
      <c r="F27" s="10" t="s">
        <v>165</v>
      </c>
      <c r="G27" s="11"/>
      <c r="H27" s="17"/>
      <c r="I27" s="8"/>
      <c r="J27" s="8"/>
      <c r="K27" s="8"/>
      <c r="L27" s="8"/>
      <c r="M27" s="8"/>
      <c r="N27" s="8"/>
      <c r="O27" s="8"/>
      <c r="P27" s="8"/>
      <c r="Q27" s="8"/>
      <c r="R27" s="8"/>
      <c r="S27" s="8"/>
      <c r="T27" s="8"/>
      <c r="U27" s="8"/>
      <c r="V27" s="8"/>
      <c r="W27" s="8"/>
      <c r="X27" s="8"/>
      <c r="Y27" s="11"/>
      <c r="Z27" s="8"/>
      <c r="AA27" s="8"/>
      <c r="AB27" s="8"/>
      <c r="AC27" s="8"/>
      <c r="AD27" s="13">
        <v>45961</v>
      </c>
    </row>
    <row r="28" spans="1:30" ht="18" customHeight="1" x14ac:dyDescent="0.3">
      <c r="A28" s="9" t="s">
        <v>166</v>
      </c>
      <c r="B28" s="9" t="s">
        <v>167</v>
      </c>
      <c r="C28" s="8"/>
      <c r="D28" s="8"/>
      <c r="E28" s="8"/>
      <c r="F28" s="10" t="s">
        <v>168</v>
      </c>
      <c r="G28" s="11"/>
      <c r="H28" s="17"/>
      <c r="I28" s="8"/>
      <c r="J28" s="8"/>
      <c r="K28" s="8"/>
      <c r="L28" s="8"/>
      <c r="M28" s="8"/>
      <c r="N28" s="8"/>
      <c r="O28" s="8"/>
      <c r="P28" s="8"/>
      <c r="Q28" s="8"/>
      <c r="R28" s="8"/>
      <c r="S28" s="8"/>
      <c r="T28" s="8"/>
      <c r="U28" s="8"/>
      <c r="V28" s="8"/>
      <c r="W28" s="8"/>
      <c r="X28" s="8"/>
      <c r="Y28" s="11"/>
      <c r="Z28" s="8"/>
      <c r="AA28" s="8"/>
      <c r="AB28" s="8"/>
      <c r="AC28" s="8"/>
      <c r="AD28" s="8"/>
    </row>
    <row r="29" spans="1:30" ht="18" customHeight="1" x14ac:dyDescent="0.3">
      <c r="A29" s="9" t="s">
        <v>169</v>
      </c>
      <c r="B29" s="9" t="s">
        <v>170</v>
      </c>
      <c r="C29" s="8"/>
      <c r="D29" s="8"/>
      <c r="E29" s="8"/>
      <c r="F29" s="18" t="s">
        <v>171</v>
      </c>
      <c r="G29" s="11"/>
      <c r="H29" s="17"/>
      <c r="I29" s="8"/>
      <c r="J29" s="8"/>
      <c r="K29" s="8"/>
      <c r="L29" s="8"/>
      <c r="M29" s="8"/>
      <c r="N29" s="8"/>
      <c r="O29" s="8"/>
      <c r="P29" s="8"/>
      <c r="Q29" s="8"/>
      <c r="R29" s="8"/>
      <c r="S29" s="8"/>
      <c r="T29" s="8"/>
      <c r="U29" s="8"/>
      <c r="V29" s="8"/>
      <c r="W29" s="8"/>
      <c r="X29" s="8"/>
      <c r="Y29" s="11"/>
      <c r="Z29" s="8"/>
      <c r="AA29" s="8"/>
      <c r="AB29" s="8"/>
      <c r="AC29" s="8"/>
      <c r="AD29" s="8"/>
    </row>
    <row r="30" spans="1:30" ht="18" customHeight="1" x14ac:dyDescent="0.3">
      <c r="A30" s="9" t="s">
        <v>172</v>
      </c>
      <c r="B30" s="9" t="s">
        <v>21</v>
      </c>
      <c r="C30" s="8"/>
      <c r="D30" s="8"/>
      <c r="E30" s="8"/>
      <c r="F30" s="10" t="s">
        <v>173</v>
      </c>
      <c r="G30" s="11"/>
      <c r="H30" s="17"/>
      <c r="I30" s="8"/>
      <c r="J30" s="8"/>
      <c r="K30" s="8"/>
      <c r="L30" s="8"/>
      <c r="M30" s="8"/>
      <c r="N30" s="8"/>
      <c r="O30" s="8"/>
      <c r="P30" s="8"/>
      <c r="Q30" s="8"/>
      <c r="R30" s="8"/>
      <c r="S30" s="8"/>
      <c r="T30" s="8"/>
      <c r="U30" s="8"/>
      <c r="V30" s="8"/>
      <c r="W30" s="8"/>
      <c r="X30" s="8"/>
      <c r="Y30" s="11"/>
      <c r="Z30" s="8"/>
      <c r="AA30" s="8"/>
      <c r="AB30" s="8"/>
      <c r="AC30" s="8"/>
      <c r="AD30" s="8"/>
    </row>
    <row r="31" spans="1:30" ht="18" customHeight="1" x14ac:dyDescent="0.3">
      <c r="A31" s="9" t="s">
        <v>174</v>
      </c>
      <c r="B31" s="9" t="s">
        <v>29</v>
      </c>
      <c r="C31" s="8"/>
      <c r="D31" s="8"/>
      <c r="E31" s="8"/>
      <c r="F31" s="14" t="s">
        <v>175</v>
      </c>
      <c r="G31" s="19"/>
      <c r="H31" s="8"/>
      <c r="I31" s="8"/>
      <c r="J31" s="8"/>
      <c r="K31" s="8"/>
      <c r="L31" s="8"/>
      <c r="M31" s="8"/>
      <c r="N31" s="8"/>
      <c r="O31" s="8"/>
      <c r="P31" s="8"/>
      <c r="Q31" s="8"/>
      <c r="R31" s="8"/>
      <c r="S31" s="8"/>
      <c r="T31" s="8"/>
      <c r="U31" s="8"/>
      <c r="V31" s="8"/>
      <c r="W31" s="8"/>
      <c r="X31" s="8"/>
      <c r="Y31" s="19"/>
      <c r="Z31" s="8"/>
      <c r="AA31" s="8"/>
      <c r="AB31" s="8"/>
      <c r="AC31" s="8"/>
      <c r="AD31" s="8"/>
    </row>
    <row r="32" spans="1:30" ht="18" customHeight="1" x14ac:dyDescent="0.3">
      <c r="A32" s="9" t="s">
        <v>176</v>
      </c>
      <c r="B32" s="9" t="s">
        <v>27</v>
      </c>
      <c r="C32" s="8"/>
      <c r="D32" s="8"/>
      <c r="E32" s="8"/>
      <c r="F32" s="14" t="s">
        <v>177</v>
      </c>
      <c r="G32" s="8"/>
      <c r="H32" s="8"/>
      <c r="I32" s="8"/>
      <c r="J32" s="8"/>
      <c r="K32" s="8"/>
      <c r="L32" s="8"/>
      <c r="M32" s="8"/>
      <c r="N32" s="8"/>
      <c r="O32" s="8"/>
      <c r="P32" s="8"/>
      <c r="Q32" s="8"/>
      <c r="R32" s="8"/>
      <c r="S32" s="8"/>
      <c r="T32" s="8"/>
      <c r="U32" s="8"/>
      <c r="V32" s="8"/>
      <c r="W32" s="8"/>
      <c r="X32" s="8"/>
      <c r="Y32" s="8"/>
      <c r="Z32" s="8"/>
      <c r="AA32" s="8"/>
      <c r="AB32" s="8"/>
      <c r="AC32" s="8"/>
      <c r="AD32" s="8"/>
    </row>
    <row r="33" spans="1:30" ht="18" customHeight="1" x14ac:dyDescent="0.3">
      <c r="A33" s="9" t="s">
        <v>178</v>
      </c>
      <c r="B33" s="9" t="s">
        <v>62</v>
      </c>
      <c r="C33" s="8"/>
      <c r="D33" s="8"/>
      <c r="E33" s="8"/>
      <c r="F33" s="14"/>
      <c r="G33" s="8"/>
      <c r="H33" s="8"/>
      <c r="I33" s="8"/>
      <c r="J33" s="8"/>
      <c r="K33" s="8"/>
      <c r="L33" s="8"/>
      <c r="M33" s="8"/>
      <c r="N33" s="8"/>
      <c r="O33" s="8"/>
      <c r="P33" s="8"/>
      <c r="Q33" s="8"/>
      <c r="R33" s="8"/>
      <c r="S33" s="8"/>
      <c r="T33" s="8"/>
      <c r="U33" s="8"/>
      <c r="V33" s="8"/>
      <c r="W33" s="8"/>
      <c r="X33" s="8"/>
      <c r="Y33" s="8"/>
      <c r="Z33" s="8"/>
      <c r="AA33" s="8"/>
      <c r="AB33" s="8"/>
      <c r="AC33" s="8"/>
      <c r="AD33" s="8"/>
    </row>
    <row r="34" spans="1:30" ht="18" customHeight="1" x14ac:dyDescent="0.3">
      <c r="A34" s="9" t="s">
        <v>179</v>
      </c>
      <c r="B34" s="9" t="s">
        <v>30</v>
      </c>
      <c r="C34" s="8"/>
      <c r="D34" s="8"/>
      <c r="E34" s="8"/>
      <c r="F34" s="14"/>
      <c r="G34" s="8"/>
      <c r="H34" s="8"/>
      <c r="I34" s="8"/>
      <c r="J34" s="8"/>
      <c r="K34" s="8"/>
      <c r="L34" s="8"/>
      <c r="M34" s="8"/>
      <c r="N34" s="8"/>
      <c r="O34" s="8"/>
      <c r="P34" s="8"/>
      <c r="Q34" s="8"/>
      <c r="R34" s="8"/>
      <c r="S34" s="8"/>
      <c r="T34" s="8"/>
      <c r="U34" s="8"/>
      <c r="V34" s="8"/>
      <c r="W34" s="8"/>
      <c r="X34" s="8"/>
      <c r="Y34" s="8"/>
      <c r="Z34" s="8"/>
      <c r="AA34" s="8"/>
      <c r="AB34" s="8"/>
      <c r="AC34" s="8"/>
      <c r="AD34" s="8"/>
    </row>
    <row r="35" spans="1:30" ht="18" customHeight="1" x14ac:dyDescent="0.3">
      <c r="A35" s="9" t="s">
        <v>180</v>
      </c>
      <c r="B35" s="9" t="s">
        <v>56</v>
      </c>
      <c r="C35" s="8"/>
      <c r="D35" s="8"/>
      <c r="E35" s="8"/>
      <c r="F35" s="14"/>
      <c r="G35" s="8"/>
      <c r="H35" s="8"/>
      <c r="I35" s="8"/>
      <c r="J35" s="8"/>
      <c r="K35" s="8"/>
      <c r="L35" s="8"/>
      <c r="M35" s="8"/>
      <c r="N35" s="8"/>
      <c r="O35" s="8"/>
      <c r="P35" s="8"/>
      <c r="Q35" s="8"/>
      <c r="R35" s="8"/>
      <c r="S35" s="8"/>
      <c r="T35" s="8"/>
      <c r="U35" s="8"/>
      <c r="V35" s="8"/>
      <c r="W35" s="8"/>
      <c r="X35" s="8"/>
      <c r="Y35" s="8"/>
      <c r="Z35" s="8"/>
      <c r="AA35" s="8"/>
      <c r="AB35" s="8"/>
      <c r="AC35" s="8"/>
      <c r="AD35" s="8"/>
    </row>
    <row r="36" spans="1:30" ht="18" customHeight="1" x14ac:dyDescent="0.3">
      <c r="A36" s="9" t="s">
        <v>181</v>
      </c>
      <c r="B36" s="9" t="s">
        <v>182</v>
      </c>
      <c r="C36" s="8"/>
      <c r="D36" s="8"/>
      <c r="E36" s="8"/>
      <c r="F36" s="14"/>
      <c r="G36" s="8"/>
      <c r="H36" s="8"/>
      <c r="I36" s="8"/>
      <c r="J36" s="8"/>
      <c r="K36" s="8"/>
      <c r="L36" s="8"/>
      <c r="M36" s="8"/>
      <c r="N36" s="8"/>
      <c r="O36" s="8"/>
      <c r="P36" s="8"/>
      <c r="Q36" s="8"/>
      <c r="R36" s="8"/>
      <c r="S36" s="8"/>
      <c r="T36" s="8"/>
      <c r="U36" s="8"/>
      <c r="V36" s="8"/>
      <c r="W36" s="8"/>
      <c r="X36" s="8"/>
      <c r="Y36" s="8"/>
      <c r="Z36" s="8"/>
      <c r="AA36" s="8"/>
      <c r="AB36" s="8"/>
      <c r="AC36" s="8"/>
      <c r="AD36" s="8"/>
    </row>
    <row r="37" spans="1:30" ht="18" customHeight="1" x14ac:dyDescent="0.3">
      <c r="A37" s="9" t="s">
        <v>183</v>
      </c>
      <c r="B37" s="9" t="s">
        <v>184</v>
      </c>
      <c r="C37" s="8"/>
      <c r="D37" s="8"/>
      <c r="E37" s="8"/>
      <c r="F37" s="14"/>
      <c r="G37" s="8"/>
      <c r="H37" s="8"/>
      <c r="I37" s="8"/>
      <c r="J37" s="8"/>
      <c r="K37" s="8"/>
      <c r="L37" s="8"/>
      <c r="M37" s="8"/>
      <c r="N37" s="8"/>
      <c r="O37" s="8"/>
      <c r="P37" s="8"/>
      <c r="Q37" s="8"/>
      <c r="R37" s="8"/>
      <c r="S37" s="8"/>
      <c r="T37" s="8"/>
      <c r="U37" s="8"/>
      <c r="V37" s="8"/>
      <c r="W37" s="8"/>
      <c r="X37" s="8"/>
      <c r="Y37" s="8"/>
      <c r="Z37" s="8"/>
      <c r="AA37" s="8"/>
      <c r="AB37" s="8"/>
      <c r="AC37" s="8"/>
      <c r="AD37" s="8"/>
    </row>
    <row r="38" spans="1:30" ht="18" customHeight="1" x14ac:dyDescent="0.3">
      <c r="A38" s="9" t="s">
        <v>185</v>
      </c>
      <c r="B38" s="9" t="s">
        <v>65</v>
      </c>
      <c r="C38" s="8"/>
      <c r="D38" s="8"/>
      <c r="E38" s="8"/>
      <c r="F38" s="14"/>
      <c r="G38" s="8"/>
      <c r="H38" s="8"/>
      <c r="I38" s="8"/>
      <c r="J38" s="8"/>
      <c r="K38" s="8"/>
      <c r="L38" s="8"/>
      <c r="M38" s="8"/>
      <c r="N38" s="8"/>
      <c r="O38" s="8"/>
      <c r="P38" s="8"/>
      <c r="Q38" s="8"/>
      <c r="R38" s="8"/>
      <c r="S38" s="8"/>
      <c r="T38" s="8"/>
      <c r="U38" s="8"/>
      <c r="V38" s="8"/>
      <c r="W38" s="8"/>
      <c r="X38" s="8"/>
      <c r="Y38" s="8"/>
      <c r="Z38" s="8"/>
      <c r="AA38" s="8"/>
      <c r="AB38" s="8"/>
      <c r="AC38" s="8"/>
      <c r="AD38" s="8"/>
    </row>
    <row r="39" spans="1:30" ht="18" customHeight="1" x14ac:dyDescent="0.3">
      <c r="A39" s="9" t="s">
        <v>186</v>
      </c>
      <c r="B39" s="9" t="s">
        <v>60</v>
      </c>
      <c r="C39" s="8"/>
      <c r="D39" s="8"/>
      <c r="E39" s="8"/>
      <c r="F39" s="14"/>
      <c r="G39" s="8"/>
      <c r="H39" s="8"/>
      <c r="I39" s="8"/>
      <c r="J39" s="8"/>
      <c r="K39" s="8"/>
      <c r="L39" s="8"/>
      <c r="M39" s="8"/>
      <c r="N39" s="8"/>
      <c r="O39" s="8"/>
      <c r="P39" s="8"/>
      <c r="Q39" s="8"/>
      <c r="R39" s="8"/>
      <c r="S39" s="8"/>
      <c r="T39" s="8"/>
      <c r="U39" s="8"/>
      <c r="V39" s="8"/>
      <c r="W39" s="8"/>
      <c r="X39" s="8"/>
      <c r="Y39" s="8"/>
      <c r="Z39" s="8"/>
      <c r="AA39" s="8"/>
      <c r="AB39" s="8"/>
      <c r="AC39" s="8"/>
      <c r="AD39" s="8"/>
    </row>
    <row r="40" spans="1:30" ht="18" customHeight="1" x14ac:dyDescent="0.3">
      <c r="A40" s="9" t="s">
        <v>187</v>
      </c>
      <c r="B40" s="9" t="s">
        <v>61</v>
      </c>
      <c r="C40" s="8"/>
      <c r="D40" s="8"/>
      <c r="E40" s="8"/>
      <c r="F40" s="14"/>
      <c r="G40" s="8"/>
      <c r="H40" s="8"/>
      <c r="I40" s="8"/>
      <c r="J40" s="8"/>
      <c r="K40" s="8"/>
      <c r="L40" s="8"/>
      <c r="M40" s="8"/>
      <c r="N40" s="8"/>
      <c r="O40" s="8"/>
      <c r="P40" s="8"/>
      <c r="Q40" s="8"/>
      <c r="R40" s="8"/>
      <c r="S40" s="8"/>
      <c r="T40" s="8"/>
      <c r="U40" s="8"/>
      <c r="V40" s="8"/>
      <c r="W40" s="8"/>
      <c r="X40" s="8"/>
      <c r="Y40" s="8"/>
      <c r="Z40" s="8"/>
      <c r="AA40" s="8"/>
      <c r="AB40" s="8"/>
      <c r="AC40" s="8"/>
      <c r="AD40" s="8"/>
    </row>
    <row r="41" spans="1:30" ht="18" customHeight="1" x14ac:dyDescent="0.3">
      <c r="A41" s="9" t="s">
        <v>188</v>
      </c>
      <c r="B41" s="9" t="s">
        <v>189</v>
      </c>
      <c r="C41" s="8"/>
      <c r="D41" s="8"/>
      <c r="E41" s="8"/>
      <c r="F41" s="14"/>
      <c r="G41" s="8"/>
      <c r="H41" s="8"/>
      <c r="I41" s="8"/>
      <c r="J41" s="8"/>
      <c r="K41" s="8"/>
      <c r="L41" s="8"/>
      <c r="M41" s="8"/>
      <c r="N41" s="8"/>
      <c r="O41" s="8"/>
      <c r="P41" s="8"/>
      <c r="Q41" s="8"/>
      <c r="R41" s="8"/>
      <c r="S41" s="8"/>
      <c r="T41" s="8"/>
      <c r="U41" s="8"/>
      <c r="V41" s="8"/>
      <c r="W41" s="8"/>
      <c r="X41" s="8"/>
      <c r="Y41" s="8"/>
      <c r="Z41" s="8"/>
      <c r="AA41" s="8"/>
      <c r="AB41" s="8"/>
      <c r="AC41" s="8"/>
      <c r="AD41" s="8"/>
    </row>
    <row r="42" spans="1:30" ht="18" customHeight="1" x14ac:dyDescent="0.3">
      <c r="A42" s="9" t="s">
        <v>190</v>
      </c>
      <c r="B42" s="9" t="s">
        <v>191</v>
      </c>
      <c r="C42" s="8"/>
      <c r="D42" s="8"/>
      <c r="E42" s="8"/>
      <c r="F42" s="14"/>
      <c r="G42" s="8"/>
      <c r="H42" s="8"/>
      <c r="I42" s="8"/>
      <c r="J42" s="8"/>
      <c r="K42" s="8"/>
      <c r="L42" s="8"/>
      <c r="M42" s="8"/>
      <c r="N42" s="8"/>
      <c r="O42" s="8"/>
      <c r="P42" s="8"/>
      <c r="Q42" s="8"/>
      <c r="R42" s="8"/>
      <c r="S42" s="8"/>
      <c r="T42" s="8"/>
      <c r="U42" s="8"/>
      <c r="V42" s="8"/>
      <c r="W42" s="8"/>
      <c r="X42" s="8"/>
      <c r="Y42" s="8"/>
      <c r="Z42" s="8"/>
      <c r="AA42" s="8"/>
      <c r="AB42" s="8"/>
      <c r="AC42" s="8"/>
      <c r="AD42" s="8"/>
    </row>
    <row r="43" spans="1:30" ht="18" customHeight="1" x14ac:dyDescent="0.3">
      <c r="A43" s="9" t="s">
        <v>192</v>
      </c>
      <c r="B43" s="9" t="s">
        <v>63</v>
      </c>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row>
    <row r="44" spans="1:30" ht="18" customHeight="1" x14ac:dyDescent="0.3">
      <c r="A44" s="9" t="s">
        <v>193</v>
      </c>
      <c r="B44" s="9" t="s">
        <v>194</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row>
    <row r="45" spans="1:30" ht="18" customHeight="1" x14ac:dyDescent="0.3">
      <c r="A45" s="9" t="s">
        <v>195</v>
      </c>
      <c r="B45" s="9" t="s">
        <v>196</v>
      </c>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row>
    <row r="46" spans="1:30" ht="18" customHeight="1" x14ac:dyDescent="0.3">
      <c r="A46" s="9" t="s">
        <v>197</v>
      </c>
      <c r="B46" s="9" t="s">
        <v>198</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row>
    <row r="47" spans="1:30" ht="18" customHeight="1" x14ac:dyDescent="0.3">
      <c r="A47" s="20" t="s">
        <v>199</v>
      </c>
      <c r="B47" s="20" t="s">
        <v>200</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row>
    <row r="48" spans="1:30" ht="18" customHeight="1" x14ac:dyDescent="0.3">
      <c r="A48" s="14"/>
      <c r="B48" s="14"/>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row>
    <row r="49" spans="1:30" ht="18" customHeight="1" x14ac:dyDescent="0.3">
      <c r="A49" s="14"/>
      <c r="B49" s="14"/>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row>
    <row r="50" spans="1:30" ht="18" customHeight="1" x14ac:dyDescent="0.3">
      <c r="A50" s="14"/>
      <c r="B50" s="14"/>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row>
    <row r="51" spans="1:30" ht="18" customHeight="1" x14ac:dyDescent="0.3">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row>
    <row r="52" spans="1:30" ht="18" customHeight="1" x14ac:dyDescent="0.3">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row>
    <row r="53" spans="1:30" ht="18" customHeight="1" x14ac:dyDescent="0.3">
      <c r="A53" s="21"/>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row>
    <row r="54" spans="1:30" ht="18" customHeight="1" x14ac:dyDescent="0.3">
      <c r="A54" s="2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row>
    <row r="55" spans="1:30" ht="18" customHeight="1" x14ac:dyDescent="0.3">
      <c r="A55" s="2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1:30" ht="18" customHeight="1" x14ac:dyDescent="0.3">
      <c r="A56" s="21"/>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1:30" ht="15.75" customHeight="1" x14ac:dyDescent="0.3">
      <c r="A57" s="21"/>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1:30" ht="15.75" customHeight="1" x14ac:dyDescent="0.3">
      <c r="A58" s="21"/>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1:30" ht="15.75" customHeight="1" x14ac:dyDescent="0.3">
      <c r="A59" s="21"/>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1:30" ht="15.75" customHeight="1" x14ac:dyDescent="0.3">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row>
    <row r="61" spans="1:30" ht="15.75" customHeight="1" x14ac:dyDescent="0.3">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row>
    <row r="62" spans="1:30" ht="15.75" customHeight="1" x14ac:dyDescent="0.3">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row>
    <row r="63" spans="1:30" ht="15.75" customHeight="1" x14ac:dyDescent="0.3">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row>
    <row r="64" spans="1:30" ht="15.75" customHeight="1" x14ac:dyDescent="0.3">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row>
    <row r="65" spans="1:30" ht="15.75" customHeight="1" x14ac:dyDescent="0.3">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1:30" ht="15.75" customHeight="1" x14ac:dyDescent="0.3">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1:30" ht="15.75" customHeight="1" x14ac:dyDescent="0.3">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1:30" ht="15.75" customHeight="1" x14ac:dyDescent="0.3">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1:30" ht="15.75" customHeight="1" x14ac:dyDescent="0.3">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1:30" ht="15.75" customHeight="1" x14ac:dyDescent="0.3">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1:30" ht="15.75" customHeight="1" x14ac:dyDescent="0.3">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1:30" ht="15.75" customHeight="1" x14ac:dyDescent="0.3">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1:30" ht="15.75" customHeight="1" x14ac:dyDescent="0.3">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1:30" ht="15.75" customHeight="1" x14ac:dyDescent="0.3">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1:30" ht="15.75" customHeight="1" x14ac:dyDescent="0.3">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1:30" ht="15.75" customHeight="1" x14ac:dyDescent="0.3">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1:30" ht="15.75" customHeight="1" x14ac:dyDescent="0.3">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row>
    <row r="78" spans="1:30" ht="15.75" customHeight="1" x14ac:dyDescent="0.3">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row>
    <row r="79" spans="1:30" ht="15.75" customHeight="1" x14ac:dyDescent="0.3">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row>
    <row r="80" spans="1:30" ht="15.75" customHeight="1" x14ac:dyDescent="0.3">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row>
    <row r="81" spans="1:30" ht="15.75" customHeight="1" x14ac:dyDescent="0.3">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row>
    <row r="82" spans="1:30" ht="15.75" customHeight="1" x14ac:dyDescent="0.3">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row>
    <row r="83" spans="1:30" ht="15.75" customHeight="1" x14ac:dyDescent="0.3">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row>
    <row r="84" spans="1:30" ht="15.75" customHeight="1" x14ac:dyDescent="0.3">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row>
    <row r="85" spans="1:30" ht="15.75" customHeight="1" x14ac:dyDescent="0.3">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row>
    <row r="86" spans="1:30" ht="15.75" customHeight="1" x14ac:dyDescent="0.3">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row>
    <row r="87" spans="1:30" ht="15.75" customHeight="1" x14ac:dyDescent="0.3">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row>
    <row r="88" spans="1:30" ht="15.75" customHeight="1" x14ac:dyDescent="0.3">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row>
    <row r="89" spans="1:30" ht="15.75" customHeight="1" x14ac:dyDescent="0.3">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row>
    <row r="90" spans="1:30" ht="15.75" customHeight="1" x14ac:dyDescent="0.3">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row>
    <row r="91" spans="1:30" ht="15.75" customHeight="1" x14ac:dyDescent="0.3">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row>
    <row r="92" spans="1:30" ht="15.75" customHeight="1" x14ac:dyDescent="0.3">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row>
    <row r="93" spans="1:30" ht="15.75" customHeight="1" x14ac:dyDescent="0.3">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row>
    <row r="94" spans="1:30" ht="15.75" customHeight="1" x14ac:dyDescent="0.3">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row>
    <row r="95" spans="1:30" ht="15.75" customHeight="1" x14ac:dyDescent="0.3">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row>
    <row r="96" spans="1:30" ht="15.75" customHeight="1" x14ac:dyDescent="0.3">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row>
    <row r="97" spans="1:30" ht="15.75" customHeight="1" x14ac:dyDescent="0.3">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row>
    <row r="98" spans="1:30" ht="15.75" customHeight="1" x14ac:dyDescent="0.3">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row>
    <row r="99" spans="1:30" ht="15.75" customHeight="1" x14ac:dyDescent="0.3">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row>
    <row r="100" spans="1:30" ht="15.75" customHeight="1" x14ac:dyDescent="0.3">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row>
    <row r="101" spans="1:30" ht="15.75" customHeight="1" x14ac:dyDescent="0.3">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row>
    <row r="102" spans="1:30" ht="15.75" customHeight="1" x14ac:dyDescent="0.3">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row>
    <row r="103" spans="1:30" ht="15.75" customHeight="1" x14ac:dyDescent="0.3">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row>
    <row r="104" spans="1:30" ht="15.75" customHeight="1" x14ac:dyDescent="0.3">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row>
    <row r="105" spans="1:30" ht="15.75" customHeight="1" x14ac:dyDescent="0.3">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row>
    <row r="106" spans="1:30" ht="15.75" customHeight="1" x14ac:dyDescent="0.3">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row>
    <row r="107" spans="1:30" ht="15.75" customHeight="1" x14ac:dyDescent="0.3">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row>
    <row r="108" spans="1:30" ht="15.75" customHeight="1" x14ac:dyDescent="0.3">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row>
    <row r="109" spans="1:30" ht="15.75" customHeight="1" x14ac:dyDescent="0.3">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row>
    <row r="110" spans="1:30" ht="15.75" customHeight="1" x14ac:dyDescent="0.3">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row>
    <row r="111" spans="1:30" ht="15.75" customHeight="1" x14ac:dyDescent="0.3">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row>
    <row r="112" spans="1:30" ht="15.75" customHeight="1" x14ac:dyDescent="0.3">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row>
    <row r="113" spans="1:30" ht="15.75" customHeight="1" x14ac:dyDescent="0.3">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row>
    <row r="114" spans="1:30" ht="15.75" customHeight="1" x14ac:dyDescent="0.3">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row>
    <row r="115" spans="1:30" ht="15.75" customHeight="1" x14ac:dyDescent="0.3">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row>
    <row r="116" spans="1:30" ht="15.75" customHeight="1" x14ac:dyDescent="0.3">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row>
    <row r="117" spans="1:30" ht="15.75" customHeight="1" x14ac:dyDescent="0.3">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row>
    <row r="118" spans="1:30" ht="15.75" customHeight="1" x14ac:dyDescent="0.3">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row>
    <row r="119" spans="1:30" ht="15.75" customHeight="1" x14ac:dyDescent="0.3">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row>
    <row r="120" spans="1:30" ht="15.75" customHeight="1" x14ac:dyDescent="0.3">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row>
    <row r="121" spans="1:30" ht="15.75" customHeight="1" x14ac:dyDescent="0.3">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row>
    <row r="122" spans="1:30" ht="15.75" customHeight="1" x14ac:dyDescent="0.3">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row>
    <row r="123" spans="1:30" ht="15.75" customHeight="1" x14ac:dyDescent="0.3">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row>
    <row r="124" spans="1:30" ht="15.75" customHeight="1" x14ac:dyDescent="0.3">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row>
    <row r="125" spans="1:30" ht="15.75" customHeight="1" x14ac:dyDescent="0.3">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row>
    <row r="126" spans="1:30" ht="15.75" customHeight="1" x14ac:dyDescent="0.3">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row>
    <row r="127" spans="1:30" ht="15.75" customHeight="1" x14ac:dyDescent="0.3">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row>
    <row r="128" spans="1:30" ht="15.75" customHeight="1" x14ac:dyDescent="0.3">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row>
    <row r="129" spans="1:30" ht="15.75" customHeight="1" x14ac:dyDescent="0.3">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row>
    <row r="130" spans="1:30" ht="15.75" customHeight="1" x14ac:dyDescent="0.3">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row>
    <row r="131" spans="1:30" ht="15.75" customHeight="1" x14ac:dyDescent="0.3">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row>
    <row r="132" spans="1:30" ht="15.75" customHeight="1" x14ac:dyDescent="0.3">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row>
    <row r="133" spans="1:30" ht="15.75" customHeight="1" x14ac:dyDescent="0.3">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row>
    <row r="134" spans="1:30" ht="15.75" customHeight="1" x14ac:dyDescent="0.3">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row>
    <row r="135" spans="1:30" ht="15.75" customHeight="1" x14ac:dyDescent="0.3">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row>
    <row r="136" spans="1:30" ht="15.75" customHeight="1" x14ac:dyDescent="0.3">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row>
    <row r="137" spans="1:30" ht="15.75" customHeight="1" x14ac:dyDescent="0.3">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row>
    <row r="138" spans="1:30" ht="15.75" customHeight="1" x14ac:dyDescent="0.3">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row>
    <row r="139" spans="1:30" ht="15.75" customHeight="1" x14ac:dyDescent="0.3">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row>
    <row r="140" spans="1:30" ht="15.75" customHeight="1" x14ac:dyDescent="0.3">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row>
    <row r="141" spans="1:30" ht="15.75" customHeight="1" x14ac:dyDescent="0.3">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row>
    <row r="142" spans="1:30" ht="15.75" customHeight="1" x14ac:dyDescent="0.3">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row>
    <row r="143" spans="1:30" ht="15.75" customHeight="1" x14ac:dyDescent="0.3">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row>
    <row r="144" spans="1:30" ht="15.75" customHeight="1" x14ac:dyDescent="0.3">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row>
    <row r="145" spans="1:30" ht="15.75" customHeight="1" x14ac:dyDescent="0.3">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row>
    <row r="146" spans="1:30" ht="15.75" customHeight="1" x14ac:dyDescent="0.3">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row>
    <row r="147" spans="1:30" ht="15.75" customHeight="1" x14ac:dyDescent="0.3">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row>
    <row r="148" spans="1:30" ht="15.75" customHeight="1" x14ac:dyDescent="0.3">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row>
    <row r="149" spans="1:30" ht="15.75" customHeight="1" x14ac:dyDescent="0.3">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row>
    <row r="150" spans="1:30" ht="15.75" customHeight="1" x14ac:dyDescent="0.3">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row>
    <row r="151" spans="1:30" ht="15.75" customHeight="1" x14ac:dyDescent="0.3">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row>
    <row r="152" spans="1:30" ht="15.75" customHeight="1" x14ac:dyDescent="0.3">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row>
    <row r="153" spans="1:30" ht="15.75" customHeight="1" x14ac:dyDescent="0.3">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row>
    <row r="154" spans="1:30" ht="15.75" customHeight="1" x14ac:dyDescent="0.3">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row>
    <row r="155" spans="1:30" ht="15.75" customHeight="1" x14ac:dyDescent="0.3">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row>
    <row r="156" spans="1:30" ht="15.75" customHeight="1" x14ac:dyDescent="0.3">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row>
    <row r="157" spans="1:30" ht="15.75" customHeight="1" x14ac:dyDescent="0.3">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row>
    <row r="158" spans="1:30" ht="15.75" customHeight="1" x14ac:dyDescent="0.3">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row>
    <row r="159" spans="1:30" ht="15.75" customHeight="1" x14ac:dyDescent="0.3">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row>
    <row r="160" spans="1:30" ht="15.75" customHeight="1" x14ac:dyDescent="0.3">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row>
    <row r="161" spans="1:30" ht="15.75" customHeight="1" x14ac:dyDescent="0.3">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row>
    <row r="162" spans="1:30" ht="15.75" customHeight="1" x14ac:dyDescent="0.3">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row>
    <row r="163" spans="1:30" ht="15.75" customHeight="1" x14ac:dyDescent="0.3">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row>
    <row r="164" spans="1:30" ht="15.75" customHeight="1" x14ac:dyDescent="0.3">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row>
    <row r="165" spans="1:30" ht="15.75" customHeight="1" x14ac:dyDescent="0.3">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row>
    <row r="166" spans="1:30" ht="15.75" customHeight="1" x14ac:dyDescent="0.3">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row>
    <row r="167" spans="1:30" ht="15.75" customHeight="1" x14ac:dyDescent="0.3">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row>
    <row r="168" spans="1:30" ht="15.75" customHeight="1" x14ac:dyDescent="0.3">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row>
    <row r="169" spans="1:30" ht="15.75" customHeight="1" x14ac:dyDescent="0.3">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row>
    <row r="170" spans="1:30" ht="15.75" customHeight="1" x14ac:dyDescent="0.3">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row>
    <row r="171" spans="1:30" ht="15.75" customHeight="1" x14ac:dyDescent="0.3">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row>
    <row r="172" spans="1:30" ht="15.75" customHeight="1" x14ac:dyDescent="0.3">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row>
    <row r="173" spans="1:30" ht="15.75" customHeight="1" x14ac:dyDescent="0.3">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row>
    <row r="174" spans="1:30" ht="15.75" customHeight="1" x14ac:dyDescent="0.3">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row>
    <row r="175" spans="1:30" ht="15.75" customHeight="1" x14ac:dyDescent="0.3">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row>
    <row r="176" spans="1:30" ht="15.75" customHeight="1" x14ac:dyDescent="0.3">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row>
    <row r="177" spans="1:30" ht="15.75" customHeight="1" x14ac:dyDescent="0.3">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row>
    <row r="178" spans="1:30" ht="15.75" customHeight="1" x14ac:dyDescent="0.3">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row>
    <row r="179" spans="1:30" ht="15.75" customHeight="1" x14ac:dyDescent="0.3">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row>
    <row r="180" spans="1:30" ht="15.75" customHeight="1" x14ac:dyDescent="0.3">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row>
    <row r="181" spans="1:30" ht="15.75" customHeight="1" x14ac:dyDescent="0.3">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row>
    <row r="182" spans="1:30" ht="15.75" customHeight="1" x14ac:dyDescent="0.3">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row>
    <row r="183" spans="1:30" ht="15.75" customHeight="1" x14ac:dyDescent="0.3">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row>
    <row r="184" spans="1:30" ht="15.75" customHeight="1" x14ac:dyDescent="0.3">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row>
    <row r="185" spans="1:30" ht="15.75" customHeight="1" x14ac:dyDescent="0.3">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row>
    <row r="186" spans="1:30" ht="15.75" customHeight="1" x14ac:dyDescent="0.3">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row>
    <row r="187" spans="1:30" ht="15.75" customHeight="1" x14ac:dyDescent="0.3">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row>
    <row r="188" spans="1:30" ht="15.75" customHeight="1" x14ac:dyDescent="0.3">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row>
    <row r="189" spans="1:30" ht="15.75" customHeight="1" x14ac:dyDescent="0.3">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row>
    <row r="190" spans="1:30" ht="15.75" customHeight="1" x14ac:dyDescent="0.3">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row>
    <row r="191" spans="1:30" ht="15.75" customHeight="1" x14ac:dyDescent="0.3">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row>
    <row r="192" spans="1:30" ht="15.75" customHeight="1" x14ac:dyDescent="0.3">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row>
    <row r="193" spans="1:30" ht="15.75" customHeight="1" x14ac:dyDescent="0.3">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row>
    <row r="194" spans="1:30" ht="15.75" customHeight="1" x14ac:dyDescent="0.3">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row>
    <row r="195" spans="1:30" ht="15.75" customHeight="1" x14ac:dyDescent="0.3">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row>
    <row r="196" spans="1:30" ht="15.75" customHeight="1" x14ac:dyDescent="0.3">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row>
    <row r="197" spans="1:30" ht="15.75" customHeight="1" x14ac:dyDescent="0.3">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row>
    <row r="198" spans="1:30" ht="15.75" customHeight="1" x14ac:dyDescent="0.3">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row>
    <row r="199" spans="1:30" ht="15.75" customHeight="1" x14ac:dyDescent="0.3">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row>
    <row r="200" spans="1:30" ht="15.75" customHeight="1" x14ac:dyDescent="0.3">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row>
    <row r="201" spans="1:30" ht="15.75" customHeight="1" x14ac:dyDescent="0.3">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row>
    <row r="202" spans="1:30" ht="15.75" customHeight="1" x14ac:dyDescent="0.3">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row>
    <row r="203" spans="1:30" ht="15.75" customHeight="1" x14ac:dyDescent="0.3">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row>
    <row r="204" spans="1:30" ht="15.75" customHeight="1" x14ac:dyDescent="0.3">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row>
    <row r="205" spans="1:30" ht="15.75" customHeight="1" x14ac:dyDescent="0.3">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row>
    <row r="206" spans="1:30" ht="15.75" customHeight="1" x14ac:dyDescent="0.3">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row>
    <row r="207" spans="1:30" ht="15.75" customHeight="1" x14ac:dyDescent="0.3">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row>
    <row r="208" spans="1:30" ht="15.75" customHeight="1" x14ac:dyDescent="0.3">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row>
    <row r="209" spans="1:30" ht="15.75" customHeight="1" x14ac:dyDescent="0.3">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row>
    <row r="210" spans="1:30" ht="15.75" customHeight="1" x14ac:dyDescent="0.3">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row>
    <row r="211" spans="1:30" ht="15.75" customHeight="1" x14ac:dyDescent="0.3">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row>
    <row r="212" spans="1:30" ht="15.75" customHeight="1" x14ac:dyDescent="0.3">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row>
    <row r="213" spans="1:30" ht="15.75" customHeight="1" x14ac:dyDescent="0.3">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row>
    <row r="214" spans="1:30" ht="15.75" customHeight="1" x14ac:dyDescent="0.3">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row>
    <row r="215" spans="1:30" ht="15.75" customHeight="1" x14ac:dyDescent="0.3">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row>
    <row r="216" spans="1:30" ht="15.75" customHeight="1" x14ac:dyDescent="0.3">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row>
    <row r="217" spans="1:30" ht="15.75" customHeight="1" x14ac:dyDescent="0.3">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row>
    <row r="218" spans="1:30" ht="15.75" customHeight="1" x14ac:dyDescent="0.3">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row>
    <row r="219" spans="1:30" ht="15.75" customHeight="1" x14ac:dyDescent="0.3">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row>
    <row r="220" spans="1:30" ht="15.75" customHeight="1" x14ac:dyDescent="0.3">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row>
    <row r="221" spans="1:30" ht="15.75" customHeight="1" x14ac:dyDescent="0.3">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row>
    <row r="222" spans="1:30" ht="15.75" customHeight="1" x14ac:dyDescent="0.3">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row>
    <row r="223" spans="1:30" ht="15.75" customHeight="1" x14ac:dyDescent="0.3">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row>
    <row r="224" spans="1:30" ht="15.75" customHeight="1" x14ac:dyDescent="0.3">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row>
    <row r="225" spans="1:30" ht="15.75" customHeight="1" x14ac:dyDescent="0.3">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row>
    <row r="226" spans="1:30" ht="15.75" customHeight="1" x14ac:dyDescent="0.3">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row>
    <row r="227" spans="1:30" ht="15.75" customHeight="1" x14ac:dyDescent="0.3">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row>
    <row r="228" spans="1:30" ht="15.75" customHeight="1" x14ac:dyDescent="0.3">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row>
    <row r="229" spans="1:30" ht="15.75" customHeight="1" x14ac:dyDescent="0.3">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row>
    <row r="230" spans="1:30" ht="15.75" customHeight="1" x14ac:dyDescent="0.3">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row>
    <row r="231" spans="1:30" ht="15.75" customHeight="1" x14ac:dyDescent="0.3">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row>
    <row r="232" spans="1:30" ht="15.75" customHeight="1" x14ac:dyDescent="0.3">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row>
    <row r="233" spans="1:30" ht="15.75" customHeight="1" x14ac:dyDescent="0.3">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row>
    <row r="234" spans="1:30" ht="15.75" customHeight="1" x14ac:dyDescent="0.3">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row>
    <row r="235" spans="1:30" ht="15.75" customHeight="1" x14ac:dyDescent="0.3">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row>
    <row r="236" spans="1:30" ht="15.75" customHeight="1" x14ac:dyDescent="0.3">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row>
    <row r="237" spans="1:30" ht="15.75" customHeight="1" x14ac:dyDescent="0.3">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row>
    <row r="238" spans="1:30" ht="15.75" customHeight="1" x14ac:dyDescent="0.3">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row>
    <row r="239" spans="1:30" ht="15.75" customHeight="1" x14ac:dyDescent="0.3">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row>
    <row r="240" spans="1:30" ht="15.75" customHeight="1" x14ac:dyDescent="0.3">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row>
    <row r="241" spans="1:30" ht="15.75" customHeight="1" x14ac:dyDescent="0.3">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row>
    <row r="242" spans="1:30" ht="15.75" customHeight="1" x14ac:dyDescent="0.3">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row>
    <row r="243" spans="1:30" ht="15.75" customHeight="1" x14ac:dyDescent="0.3">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row>
    <row r="244" spans="1:30" ht="15.75" customHeight="1" x14ac:dyDescent="0.3">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row>
    <row r="245" spans="1:30" ht="15.75" customHeight="1" x14ac:dyDescent="0.3">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row>
    <row r="246" spans="1:30" ht="15.75" customHeight="1" x14ac:dyDescent="0.3">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row>
    <row r="247" spans="1:30" ht="15.75" customHeight="1" x14ac:dyDescent="0.3">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row>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511811024" right="0.511811024" top="0.78740157499999996" bottom="0.7874015749999999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PCA 2025 atualização</vt:lpstr>
      <vt:lpstr>Página1</vt:lpstr>
      <vt:lpstr>Listas_Suspensas</vt:lpstr>
      <vt:lpstr>'PCA 2025 atualização'!Area_de_impressao</vt:lpstr>
      <vt:lpstr>'PCA 2025 atualização'!Titulos_de_impressao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Ribeiro</dc:creator>
  <cp:lastModifiedBy>Renata</cp:lastModifiedBy>
  <cp:lastPrinted>2025-07-11T15:40:48Z</cp:lastPrinted>
  <dcterms:created xsi:type="dcterms:W3CDTF">2021-07-07T13:14:07Z</dcterms:created>
  <dcterms:modified xsi:type="dcterms:W3CDTF">2025-08-04T17:58:35Z</dcterms:modified>
</cp:coreProperties>
</file>