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SD256GB\BKP\ONEDRIVE\Documentos\Renata DADM a partir 270821\PAA\2026\Publicacoes Transparencia\Abas ajustadas\"/>
    </mc:Choice>
  </mc:AlternateContent>
  <bookViews>
    <workbookView xWindow="0" yWindow="0" windowWidth="24000" windowHeight="9480"/>
  </bookViews>
  <sheets>
    <sheet name="PCA 2026 v. final" sheetId="1" r:id="rId1"/>
    <sheet name="Prioridade" sheetId="11" r:id="rId2"/>
    <sheet name="Listas_Suspensas" sheetId="9" r:id="rId3"/>
  </sheets>
  <externalReferences>
    <externalReference r:id="rId4"/>
    <externalReference r:id="rId5"/>
  </externalReferences>
  <definedNames>
    <definedName name="_xlnm._FilterDatabase" localSheetId="0" hidden="1">'PCA 2026 v. final'!$A$8:$Q$252</definedName>
    <definedName name="_xlnm.Print_Area" localSheetId="0">'PCA 2026 v. final'!$A$1:$Q$252</definedName>
    <definedName name="_xlnm.Print_Titles" localSheetId="0">'PCA 2026 v. final'!$8:$8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9" i="1" l="1"/>
  <c r="H199" i="1"/>
  <c r="H194" i="1"/>
  <c r="H193" i="1"/>
  <c r="H192" i="1"/>
  <c r="H170" i="1" l="1"/>
  <c r="H68" i="1" l="1"/>
  <c r="H67" i="1"/>
  <c r="H66" i="1"/>
  <c r="H65" i="1"/>
  <c r="H64" i="1"/>
  <c r="H63" i="1"/>
  <c r="H62" i="1"/>
  <c r="H61" i="1"/>
  <c r="H45" i="1"/>
  <c r="I10" i="1" l="1"/>
  <c r="I86" i="1" l="1"/>
  <c r="I78" i="1"/>
  <c r="I17" i="1" l="1"/>
  <c r="I242" i="1" l="1"/>
  <c r="F86" i="1" l="1"/>
  <c r="H86" i="1"/>
  <c r="H22" i="1" l="1"/>
  <c r="H187" i="1" l="1"/>
  <c r="H17" i="1" l="1"/>
  <c r="H184" i="1" l="1"/>
  <c r="H10" i="1" l="1"/>
  <c r="H27" i="1" l="1"/>
  <c r="H78" i="1" l="1"/>
  <c r="H242" i="1" l="1"/>
  <c r="H148" i="1" l="1"/>
  <c r="H198" i="1" l="1"/>
  <c r="H90" i="1" l="1"/>
  <c r="H88" i="1"/>
</calcChain>
</file>

<file path=xl/sharedStrings.xml><?xml version="1.0" encoding="utf-8"?>
<sst xmlns="http://schemas.openxmlformats.org/spreadsheetml/2006/main" count="1634" uniqueCount="842">
  <si>
    <t>LEGENDA e SIGLAS:</t>
  </si>
  <si>
    <t>ARP = Ata de Registro de Preços; PE = pregão eletrônico; SRP = Sistema de Registro de Preços</t>
  </si>
  <si>
    <t>NE = Nota de Empenho; TA = Termo Aditivo; NAE = Nota de Anulação de Empenho</t>
  </si>
  <si>
    <t>ASCER</t>
  </si>
  <si>
    <t>Baixa</t>
  </si>
  <si>
    <t>CECULT</t>
  </si>
  <si>
    <t>Inexigibilidade de Licitação</t>
  </si>
  <si>
    <t>DG</t>
  </si>
  <si>
    <t>Licitação pregão eletrônico</t>
  </si>
  <si>
    <t>Adesão a ARP de terceiro</t>
  </si>
  <si>
    <t>Alta</t>
  </si>
  <si>
    <t>DOF</t>
  </si>
  <si>
    <t>SECOM</t>
  </si>
  <si>
    <t>Prorrogação de contrato</t>
  </si>
  <si>
    <t>Licitação concorrência</t>
  </si>
  <si>
    <t>Média</t>
  </si>
  <si>
    <t>SEDOC</t>
  </si>
  <si>
    <t>Sim</t>
  </si>
  <si>
    <t>SEDP</t>
  </si>
  <si>
    <t>SEGEST</t>
  </si>
  <si>
    <t>SEGPRE</t>
  </si>
  <si>
    <t>SEJ</t>
  </si>
  <si>
    <t>SEJ - Biblioteca</t>
  </si>
  <si>
    <t>SEJ - C. Memória</t>
  </si>
  <si>
    <t>SELC</t>
  </si>
  <si>
    <t>SEML</t>
  </si>
  <si>
    <t>SENG</t>
  </si>
  <si>
    <t>SES</t>
  </si>
  <si>
    <t>Aditivo ao contrato</t>
  </si>
  <si>
    <t>-</t>
  </si>
  <si>
    <t>DL</t>
  </si>
  <si>
    <t>IL</t>
  </si>
  <si>
    <t>Área requisitante - Descrição</t>
  </si>
  <si>
    <t>Área requisitante 
Sigla</t>
  </si>
  <si>
    <t>Nível de prioridade</t>
  </si>
  <si>
    <t>Categoria da contratação - PODE TIRAR; EXCLUÍ A COLUNA na guia OTIMIZADA</t>
  </si>
  <si>
    <t>Modalidade de contratação</t>
  </si>
  <si>
    <t>Complexidade da contratação</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</si>
  <si>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</si>
  <si>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</si>
  <si>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</si>
  <si>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</si>
  <si>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</si>
  <si>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</si>
  <si>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</si>
  <si>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</si>
  <si>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</si>
  <si>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DADM</t>
  </si>
  <si>
    <t>Contrato</t>
  </si>
  <si>
    <t>Desistência do demandante</t>
  </si>
  <si>
    <t>Nacional</t>
  </si>
  <si>
    <t xml:space="preserve">Centro Cultural </t>
  </si>
  <si>
    <t>Ar condicionado</t>
  </si>
  <si>
    <t>Não</t>
  </si>
  <si>
    <t>Termo aditivo</t>
  </si>
  <si>
    <t>Desistência do fornecedor/prestador</t>
  </si>
  <si>
    <t>Regional</t>
  </si>
  <si>
    <t>Diretoria de Administração</t>
  </si>
  <si>
    <t>Bateria e/ou pilha</t>
  </si>
  <si>
    <t>Concurso</t>
  </si>
  <si>
    <t>Item incorporado em outro processo de aquisição</t>
  </si>
  <si>
    <t>Local</t>
  </si>
  <si>
    <t>Diretoria de Gestão de Pessoas</t>
  </si>
  <si>
    <t>DGP</t>
  </si>
  <si>
    <t>Cabeamento estruturado</t>
  </si>
  <si>
    <t>Coparticipação em SRP</t>
  </si>
  <si>
    <t>Licitação deserta</t>
  </si>
  <si>
    <t>Diretoria de Orçamento e Finanças</t>
  </si>
  <si>
    <t>Compra de veículos</t>
  </si>
  <si>
    <t>Credenciamento</t>
  </si>
  <si>
    <t>Licitação fracassada</t>
  </si>
  <si>
    <t>Diretoria de Tecnologia da Informação e Comunicação</t>
  </si>
  <si>
    <t>DTIC</t>
  </si>
  <si>
    <t>Consultoria referente ao plano de saúde</t>
  </si>
  <si>
    <t>Diretoria Judiciária</t>
  </si>
  <si>
    <t>DJ</t>
  </si>
  <si>
    <t>Divisória e/ou drywall</t>
  </si>
  <si>
    <t>Diretoria-Geral</t>
  </si>
  <si>
    <t>Eventos (decoração, buffet, locação de mobiliário, etc)</t>
  </si>
  <si>
    <t>Divisão de Segurança da Informação e Comunicação</t>
  </si>
  <si>
    <t>DSINC</t>
  </si>
  <si>
    <t>Impressões em geral/serviços produzidos em gráfica</t>
  </si>
  <si>
    <t>Gabinete da Presidência</t>
  </si>
  <si>
    <t>GPR</t>
  </si>
  <si>
    <t>Laudo</t>
  </si>
  <si>
    <t>PCSTIC / Diretoria de Tecnologia da Informação e Comunicação</t>
  </si>
  <si>
    <t>PCSTIC / DTIC</t>
  </si>
  <si>
    <t>Locação de imóveis</t>
  </si>
  <si>
    <t>PCSTIC / Divisão de Segurança da Informação e Comunicação</t>
  </si>
  <si>
    <t>PCSTIC / DSINC</t>
  </si>
  <si>
    <t>Manutenção de ___ (especificar na coluna à direita)</t>
  </si>
  <si>
    <t>PCSTIC / Secretaria de Infraestrutura Tecnológica</t>
  </si>
  <si>
    <t>PCSTIC / SEIT</t>
  </si>
  <si>
    <t>Manutenção de nobreak</t>
  </si>
  <si>
    <t>PCSTIC / Secretaria de Sistemas</t>
  </si>
  <si>
    <t>PCSTIC / SESIS</t>
  </si>
  <si>
    <t>Manutenção de subestação elétrica</t>
  </si>
  <si>
    <t>PCSTIC / Secretaria de Suporte e Atendimento</t>
  </si>
  <si>
    <t>PCSTIC / SESA</t>
  </si>
  <si>
    <t>Manutenção predial</t>
  </si>
  <si>
    <t>Plano de Contratações de Soluções de Tecnologia da Informação e Comunicação</t>
  </si>
  <si>
    <t>PCSTIC</t>
  </si>
  <si>
    <t>Material de consumo</t>
  </si>
  <si>
    <t>Secretaria da Corregedoria e Vice-Corregedoria</t>
  </si>
  <si>
    <t>SECVCR</t>
  </si>
  <si>
    <t>Material permanente</t>
  </si>
  <si>
    <t>Secretaria da Escola Judicial</t>
  </si>
  <si>
    <t>Monitoramento (serviços de segurança)</t>
  </si>
  <si>
    <t>Secretaria da Escola Judicial – Biblioteca</t>
  </si>
  <si>
    <t>Passagens</t>
  </si>
  <si>
    <t>Secretaria da Escola Judicial – Centro de Memória</t>
  </si>
  <si>
    <t>Plano de saúde</t>
  </si>
  <si>
    <t>Secretaria da Ouvidoria</t>
  </si>
  <si>
    <t>SEOUV</t>
  </si>
  <si>
    <t>Projeto de prevenção e combate a incêndio</t>
  </si>
  <si>
    <t>Secretaria de Apoio Judiciário</t>
  </si>
  <si>
    <t>SEAJ</t>
  </si>
  <si>
    <t>Projeto executivo</t>
  </si>
  <si>
    <t>Secretaria de Auditoria</t>
  </si>
  <si>
    <t>SEAUD</t>
  </si>
  <si>
    <t>Seguros de imóveis</t>
  </si>
  <si>
    <t>Secretaria de Comunicação Social</t>
  </si>
  <si>
    <t>Serviço de logística</t>
  </si>
  <si>
    <t>Secretaria de Desenvolvimento de Pessoas</t>
  </si>
  <si>
    <t>Serviços postais</t>
  </si>
  <si>
    <t>Secretaria de Documentação</t>
  </si>
  <si>
    <t>Telefonia</t>
  </si>
  <si>
    <t>Secretaria de Engenharia</t>
  </si>
  <si>
    <t>Outra (especificar na coluna à direita)</t>
  </si>
  <si>
    <t>Secretaria de Gestão de Serviços e Terceirizados</t>
  </si>
  <si>
    <t>Secretaria de Gestão Predial</t>
  </si>
  <si>
    <t>Secretaria de Governança e Estratégia</t>
  </si>
  <si>
    <t>SEGE</t>
  </si>
  <si>
    <t>Secretaria de Infraestrutura Tecnológica</t>
  </si>
  <si>
    <t>SEIT</t>
  </si>
  <si>
    <t>Secretaria de Licitações e Contratos</t>
  </si>
  <si>
    <t>Secretaria de Material e Logística</t>
  </si>
  <si>
    <t>Secretaria de Pagamento de Pessoal</t>
  </si>
  <si>
    <t>SEPP</t>
  </si>
  <si>
    <t>Secretaria de Pessoal</t>
  </si>
  <si>
    <t>SEP</t>
  </si>
  <si>
    <t>Secretaria de Saúde</t>
  </si>
  <si>
    <t>Secretaria de Sistemas</t>
  </si>
  <si>
    <t>SESIS</t>
  </si>
  <si>
    <t>Secretaria de Suporte e Atendimento</t>
  </si>
  <si>
    <t>SESA</t>
  </si>
  <si>
    <t>Secretaria do Tribunal Pleno e do Órgão Especial</t>
  </si>
  <si>
    <t>SETPOE</t>
  </si>
  <si>
    <t>Secretaria Geral da Presidência</t>
  </si>
  <si>
    <t>SEGP</t>
  </si>
  <si>
    <t>Prorrogação de ARP</t>
  </si>
  <si>
    <t>Diretoria-Geral / Assessoria de Ordenação de Despesa</t>
  </si>
  <si>
    <t>Diretoria-Geral / Assessoria de Projetos e Contratações Especiais</t>
  </si>
  <si>
    <t>DG / ASOD</t>
  </si>
  <si>
    <t>DG / APCE</t>
  </si>
  <si>
    <t>Dispensa Eletrônica de Licitação</t>
  </si>
  <si>
    <t>Dispensa NÃO Eletrônica de Licitação</t>
  </si>
  <si>
    <t>Secretaria da Escola Judicial – Revista</t>
  </si>
  <si>
    <t>SEJ - Revista</t>
  </si>
  <si>
    <t>Data de início da tramitação</t>
  </si>
  <si>
    <t>Mês de início da instrução processual</t>
  </si>
  <si>
    <t>Diretoria-Geral / Núcleo de Gestão Sustentável</t>
  </si>
  <si>
    <t>DG / NGS</t>
  </si>
  <si>
    <t>Diretoria-Geral / Núcleo de Apoio a Programas Institucionais</t>
  </si>
  <si>
    <t>DG / NAPI</t>
  </si>
  <si>
    <t>Secretaria Geral da Presidência / Seção de Acessibilidade e Inclusão da Pessoa com Deficiência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</si>
  <si>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</si>
  <si>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</si>
  <si>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</si>
  <si>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</si>
  <si>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</si>
  <si>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</si>
  <si>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</si>
  <si>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</si>
  <si>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</si>
  <si>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</si>
  <si>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</si>
  <si>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unidade</t>
  </si>
  <si>
    <t>mês</t>
  </si>
  <si>
    <t>ano</t>
  </si>
  <si>
    <t>A aquisição de refletores busca valorizar os eventos e contribuir para o sucesso e o acolhimento das atividades do Centro Cultural.</t>
  </si>
  <si>
    <t>Esta rubrica visa financiar espetáculos musicais do Grupo artístico da Fundação Clóvis Salgado durante o ano. O apoio financeiro é crucial para viabilizar essas iniciativas, promovendo a diversidade cultural e oferecendo ao público experiências enriquecedoras.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</si>
  <si>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</si>
  <si>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Necessidade de realizar uma comunicação clara e veiculada por meio de instrumentos próprios a cada mensagem que se quer transmitir.</t>
  </si>
  <si>
    <t>Determinação da Resolução CNJ 594/2024 para compensação de emissão de gases de efeito estufa.</t>
  </si>
  <si>
    <t>OE2 - IDS</t>
  </si>
  <si>
    <t>OE1 - Sem indicador</t>
  </si>
  <si>
    <t>Necessidade de digitalização da documentação, especialmente os acervos de processos judiciais físicos de guarda permanente, de acordo com as normas e diretrizes do Manual de Digitalização de Documentos do Poder Judiciário (Proname/CNJ), para fins de preservação e difusão de acesso e de modo a evitar o seu desarquivamento e movimentação junto às varas do trabalho nos formatos originais.</t>
  </si>
  <si>
    <t>pessoa</t>
  </si>
  <si>
    <t>OE9 - Sem indicador</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</si>
  <si>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</si>
  <si>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Promover o controle de vetores e pragas urbanas nas unidades deste Tribunal.</t>
  </si>
  <si>
    <t>Garantir a manutenção dos jardins em prédios administrativos localizados na Capital.</t>
  </si>
  <si>
    <t>Necessidade de manter em perfeitas condições de uso, referente à manutenção preventiva e corretiva, os equipamentos do tipo Central Telefônica PABX instalados em diversas localidades deste Regional.</t>
  </si>
  <si>
    <t xml:space="preserve">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t>
  </si>
  <si>
    <t>A última substituição de baterias ocorreu em 2019, com ciclo de vida útil esperado de 5 anos.</t>
  </si>
  <si>
    <t>Atender a necessidade informacional de magistrados, servidores, estagiários, terceirizados e público externo no desenvolvimento de suas atividades laborais (doutrina, legislação e jurisprudência), bem como atualização do acervo da Biblioteca.</t>
  </si>
  <si>
    <t>Atender a necessidade informacional de magistrados e servidores no desenvolvimento de suas atividades laborais (doutrina, legislação e jurisprudência).</t>
  </si>
  <si>
    <t>Fomentar o conhecimento nas atividades educativas do Programa Justiça e Cidadania.</t>
  </si>
  <si>
    <t xml:space="preserve">OE2 - Meta 11 CNJ </t>
  </si>
  <si>
    <t>Possibilitar o acesso ao conhecimento judiciário e expandir o combate ao trabalho infantil aos alunos da rede pública de ensino.</t>
  </si>
  <si>
    <t>OE2</t>
  </si>
  <si>
    <t>Necessidade de recuperação de partes do imóvel.</t>
  </si>
  <si>
    <t>Necessidade de reforma do espaço, conforme solicitação apresentada  no PROAD 8350/2025.</t>
  </si>
  <si>
    <t>Necessidade de contratação de serviços especializados de reforma em atendimento à demanda da Presidência de reforma dos plenários do edifício Sede.</t>
  </si>
  <si>
    <t>Proporcionar aos servidores breves experiências relacionadas a bem-estar, qualidade de vida, saúde mental e cuidados com a saúde, buscando conscientizar magistrados e servidores acerca da responsabilidade individual e coletiva para com a saúde e a manutenção de ambientes, processos e condições de trabalho saudáveis.</t>
  </si>
  <si>
    <t>Manutenção, reparo, calibração dos esfigmomanômetros e reposição de peças, a fim de que os esfigmomanômetros estejam em perfeito estado de funcionamento.</t>
  </si>
  <si>
    <t>Manter, em perfeitas condições de funcionamento, os equipamentos a serem usados em caso de emergência médica.</t>
  </si>
  <si>
    <t>Manutenção periódica e continuada dos equipamentos, evitando a paralisação dos atendimentos odontológicos e prevenindo danos ao patrimônio.</t>
  </si>
  <si>
    <t>Palestras e oficinas que abordam elementos lúdicos e proporcionam momentos de reflexão ajudam a criar um ambiente de trabalho mais positivo e acolhedor, contribuindo para a construção de relacionamentos interpessoais mais fortes e uma cultura organizacional saudável, o que gera um impacto positivo na saúde mental dos colaboradores.</t>
  </si>
  <si>
    <t>Garantir a realização do exame médico ocupacional em cumprimento das legislações do CNJ, CSJT e IN 21/2016 do TRT3.</t>
  </si>
  <si>
    <t>Gerenciamento adequado dos resíduos biológicos gerados pelos serviços médico e odontológico, conforme legislação ambiental e sanitária.</t>
  </si>
  <si>
    <t>Para garantir a proteção dos magistrados, servidores, usuários da Justiça do Trabalho, do seu patrimônio, bem como da sua própria segurança, os agentes de polícia devem contar com todo o equipamento necessário para a perfeita execução de suas tarefas.</t>
  </si>
  <si>
    <t>Para treinamento da prática de tiro pelos Agentes da Polícia Judicial, a fim de manter os portes de armas e garantir segurança nas instalações dos edifícios que abrigam as unidades deste Regional.</t>
  </si>
  <si>
    <t>Para comunicação entre os Agentes da Polícia Judicial, a fim de garantir segurança nas instalações dos edifícios que abrigam as unidades deste Regional.</t>
  </si>
  <si>
    <t>Serviço de monitoramento pessoal que visa o oferecimento de um dispositivo/aplicativo de fácil acionamento destinado aos(às) magistrados(as), oficiais(alas) de Justiça em situação de risco, bem como servidoras em situação de violência familiar/doméstica.</t>
  </si>
  <si>
    <t>Necessidade de garantir segurança ao patrimônio do Regional na Capital e no interior.</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</si>
  <si>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</si>
  <si>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</si>
  <si>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</si>
  <si>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Concessão de prêmio para o concurso artístico-cultural.</t>
  </si>
  <si>
    <t>Manutenção do concurso de redação em estímulo à aprendizagem do Programa de Combate ao Trabalho Infantil e Estímulo à Aprendizagem.</t>
  </si>
  <si>
    <t>Compra de livros.</t>
  </si>
  <si>
    <t>Aquisição de livros para compor kits distribuídos em edições temáticas do Programa Justiça e Cidadania.</t>
  </si>
  <si>
    <t>Serviço de recolhimento e destinação de resíduos do serviço médico.</t>
  </si>
  <si>
    <t>Prestação de serviços de manutenção periódica preventiva e corretiva dos equipamentos odontológicos com fornecimento de peças.</t>
  </si>
  <si>
    <t>Fornecimento de material odontológico.</t>
  </si>
  <si>
    <t>Fornecimento de material médico-hospitalar.</t>
  </si>
  <si>
    <t xml:space="preserve">Contratação de prestação de pequenos serviços voltados para saúde e bem-estar, como massagens, aferição de pressão arterial, dosagem de glicemia capilar, dentre outros, com estrutura de stands em espaços do TRT3. </t>
  </si>
  <si>
    <t>Aquisição de munição para armas de fogo</t>
  </si>
  <si>
    <t>Aquisição de armas de fogo</t>
  </si>
  <si>
    <t xml:space="preserve">Prestação de serviços de segurança eletrônica com monitoramento através de sistema de alarme com sensores de presença, executados nos prédios do Tribunal Regional do Trabalho da 3ª Região (Capital e Interior). </t>
  </si>
  <si>
    <t>Prestação de serviços de administração e gerenciamento informatizado do fornecimento de combustíveis e da manutenção preventiva e corretiva de veículos, em rede credenciada.</t>
  </si>
  <si>
    <t>evento</t>
  </si>
  <si>
    <t>serviço</t>
  </si>
  <si>
    <t>assinatura</t>
  </si>
  <si>
    <t>OE2 - Sem indicador</t>
  </si>
  <si>
    <t>Cursos, orientação profissional e serviços contratados de pessoa jurídica para a Formação Administrativa - Itinerário formativo em aquisições de bens e contratação de serviços.</t>
  </si>
  <si>
    <t>Assinatura anual da Biblioteca Digital Minha Biblioteca.</t>
  </si>
  <si>
    <t>Assinatura anual da Plataforma Jusbrasil.</t>
  </si>
  <si>
    <t>livro</t>
  </si>
  <si>
    <t>Contratação de transportes para visita de alunos de escolas públicas do ensino infantil, fundamental e médio - Programa Justiça e Cidadania.</t>
  </si>
  <si>
    <t>transporte</t>
  </si>
  <si>
    <t>exame</t>
  </si>
  <si>
    <t>OE9 - Índice de Promoção da Saúde de Magistrados e Servidores</t>
  </si>
  <si>
    <t>Desfibriladores Externos Automáticos</t>
  </si>
  <si>
    <t>Compra feita em blocos com vários materiais</t>
  </si>
  <si>
    <t>Prover a Secretaria de Saúde / Seção de Assistência Médica de materiais médico-hospitalares a serem utilizados nos atendimentos clínicos, emergenciais, preventivos e periciais de magistrados, servidores e seus dependentes, assim como em ações coletivas de promoção de Saúde.</t>
  </si>
  <si>
    <t xml:space="preserve">Palestras, oficinas ou similares, com temas relacionados à promoção da saúde, bem-estar e qualidade de vida, que trabalhem elementos lúdicos, proporcionem às pessoas um momento para sair da rotina e refletir a sua relação consigo e com o outro. </t>
  </si>
  <si>
    <t>Palestras / oficinas</t>
  </si>
  <si>
    <t>Stands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</si>
  <si>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</si>
  <si>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</si>
  <si>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Aquisição de armas eletrônicas de incapacitação neuromuscular e acessórios.</t>
  </si>
  <si>
    <t>Aquisição de scanners e seu sistema de integração com os portais detectores de metais.</t>
  </si>
  <si>
    <t>Garantir maior segurança aos usuários da Justiça do Trabalho em Minas Gerais, não permitindo a entrada em suas dependências de pessoas portando armas de fogo ou objetos cortantes.</t>
  </si>
  <si>
    <t>scanner</t>
  </si>
  <si>
    <t>sistema</t>
  </si>
  <si>
    <t xml:space="preserve">Sistema de monitoramento de frota policial. </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</si>
  <si>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</si>
  <si>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</si>
  <si>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</si>
  <si>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</si>
  <si>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Realizar a impressão de serviços gráficos especiais mais elaborados para atendimentos de demandas da Escola Judicial, ASCER, Centro Cultural, Secretaria de Comunicação Social, entre outros.</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</si>
  <si>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</si>
  <si>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</si>
  <si>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</si>
  <si>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concurso</t>
  </si>
  <si>
    <t>Credenciamento de intérprete para tradução Português-Libras nos eventos presenciais e virtuais do Regional, bem como nas sessões do Tribunal Pleno e do Órgão Especial.</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</si>
  <si>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</si>
  <si>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</si>
  <si>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 xml:space="preserve">serviço/ano </t>
  </si>
  <si>
    <t>Serviços de digitalização de documentos e processos judiciais de guarda permanente do TRT3 sob a guarda da Divisão de Gestão Documental (DIGD) para fins de preservação e acesso.</t>
  </si>
  <si>
    <t xml:space="preserve">Aquisição de café, suco, açúcar e adoçante. </t>
  </si>
  <si>
    <t>Garantir o atendimento das demandas de magistrados e de eventos institucionais.</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</si>
  <si>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</si>
  <si>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</si>
  <si>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</si>
  <si>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</si>
  <si>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</si>
  <si>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</si>
  <si>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</si>
  <si>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</si>
  <si>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</si>
  <si>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</si>
  <si>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</si>
  <si>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</si>
  <si>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</si>
  <si>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</si>
  <si>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Garantir que haja postos de  motoristas, manobristas e supervisores para atendimento das demandas de serviços de traslados no âmbito deste Tribunal.</t>
  </si>
  <si>
    <t xml:space="preserve">postos </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</si>
  <si>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</si>
  <si>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</si>
  <si>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</si>
  <si>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</si>
  <si>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</si>
  <si>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</si>
  <si>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</si>
  <si>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</si>
  <si>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</si>
  <si>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</si>
  <si>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</si>
  <si>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</si>
  <si>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 xml:space="preserve">Serviços de dedetização nas unidades localizadas no interior do Estado. Lote 3 - Região Sul de Minas e Zona da Mata. </t>
  </si>
  <si>
    <t>Serviços de comunicação social (Plenárias e TV)</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</si>
  <si>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</si>
  <si>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</si>
  <si>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</si>
  <si>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</si>
  <si>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</si>
  <si>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</si>
  <si>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</si>
  <si>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</si>
  <si>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</si>
  <si>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</si>
  <si>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Serviços de manutenção preventiva e corretiva em elevadores de passageiros e cargas e em plataformas verticais para portadores de necessidades especiais - 2 elevadores no Foro de Juiz de Fora e 1 em Três Corações.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</si>
  <si>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</si>
  <si>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</si>
  <si>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</si>
  <si>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</si>
  <si>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</si>
  <si>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</si>
  <si>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</si>
  <si>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</si>
  <si>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</si>
  <si>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</si>
  <si>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</si>
  <si>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</si>
  <si>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</si>
  <si>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</si>
  <si>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</si>
  <si>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Contratação de empresa especializada na prestação de serviços de logística integrada.</t>
  </si>
  <si>
    <t>Armazenamento e distribuição de materiais de consumo e bens permanentes do Regional.</t>
  </si>
  <si>
    <t>Serviços postais, entregas de encomendas e aquisição de produtos.</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</si>
  <si>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</si>
  <si>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</si>
  <si>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</si>
  <si>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Atender demandas de diversas áreas.</t>
  </si>
  <si>
    <t>5.1</t>
  </si>
  <si>
    <t>Amplificador de áudio.</t>
  </si>
  <si>
    <t>5.2</t>
  </si>
  <si>
    <t>Aparelho headset.</t>
  </si>
  <si>
    <t>5.5</t>
  </si>
  <si>
    <t>Bebedouro de pressão (acessível).</t>
  </si>
  <si>
    <t>5.6</t>
  </si>
  <si>
    <t>Cadeiras fixas.</t>
  </si>
  <si>
    <t>5.7</t>
  </si>
  <si>
    <t>Cadeiras giratórias.</t>
  </si>
  <si>
    <t>5.8</t>
  </si>
  <si>
    <t>5.9</t>
  </si>
  <si>
    <t>5.10</t>
  </si>
  <si>
    <t>Escadas.</t>
  </si>
  <si>
    <t>5.11</t>
  </si>
  <si>
    <t>Escaninhos.</t>
  </si>
  <si>
    <t>5.12</t>
  </si>
  <si>
    <t>Estufa aquecedora de alimentos.</t>
  </si>
  <si>
    <t>5.13</t>
  </si>
  <si>
    <t>Forno elétrico.</t>
  </si>
  <si>
    <t>5.14</t>
  </si>
  <si>
    <t>Forno micro-ondas.</t>
  </si>
  <si>
    <t>5.15</t>
  </si>
  <si>
    <t>Frigobar.</t>
  </si>
  <si>
    <t>5.16</t>
  </si>
  <si>
    <t>Geladeiras.</t>
  </si>
  <si>
    <t>5.17</t>
  </si>
  <si>
    <t>Longarinas.</t>
  </si>
  <si>
    <t>5.18</t>
  </si>
  <si>
    <t>5.19</t>
  </si>
  <si>
    <t>Mesa redonda.</t>
  </si>
  <si>
    <t>5.20</t>
  </si>
  <si>
    <t>Mesa retangular.</t>
  </si>
  <si>
    <t>Microfone com fio.</t>
  </si>
  <si>
    <t>5.22</t>
  </si>
  <si>
    <t>5.23</t>
  </si>
  <si>
    <t>5.24</t>
  </si>
  <si>
    <t>Purificador de água.</t>
  </si>
  <si>
    <t>5.25</t>
  </si>
  <si>
    <t>5.26</t>
  </si>
  <si>
    <t>5.27</t>
  </si>
  <si>
    <t>Televisão.</t>
  </si>
  <si>
    <t>Ventilador de coluna.</t>
  </si>
  <si>
    <t>6.1</t>
  </si>
  <si>
    <t>Caixa arquivo.</t>
  </si>
  <si>
    <t>6.2</t>
  </si>
  <si>
    <t>Caneta esferográfica.</t>
  </si>
  <si>
    <t>6.3</t>
  </si>
  <si>
    <t>Clips n. 4 e 8.</t>
  </si>
  <si>
    <t>6.4</t>
  </si>
  <si>
    <t>Copo descartável biodegradável para água.</t>
  </si>
  <si>
    <t>6.5</t>
  </si>
  <si>
    <t>Envelopes.</t>
  </si>
  <si>
    <t>6.6</t>
  </si>
  <si>
    <t>Estilete.</t>
  </si>
  <si>
    <t>6.7</t>
  </si>
  <si>
    <t>Extrator de grampo.</t>
  </si>
  <si>
    <t>6.8</t>
  </si>
  <si>
    <t>Filtro (refil) para purificador.</t>
  </si>
  <si>
    <t>6.9</t>
  </si>
  <si>
    <t>Filtro de linha.</t>
  </si>
  <si>
    <t>6.10</t>
  </si>
  <si>
    <t>Fita para embalagem 5 x 50.</t>
  </si>
  <si>
    <t>6.11</t>
  </si>
  <si>
    <t>Fone para headtset telefônico.</t>
  </si>
  <si>
    <t>6.12</t>
  </si>
  <si>
    <t>Grampeador 26/6.</t>
  </si>
  <si>
    <t>6.13</t>
  </si>
  <si>
    <t>Lápis de cor,  caixa com 12 cores.</t>
  </si>
  <si>
    <t>6.14</t>
  </si>
  <si>
    <t>Lápis preto.</t>
  </si>
  <si>
    <t>6.15</t>
  </si>
  <si>
    <t>Lixeiras.</t>
  </si>
  <si>
    <t>6.16</t>
  </si>
  <si>
    <t>Papel A4, branco alcalino, gramatura mínima 75 g/m2, certificado Cerflor ou FSC.</t>
  </si>
  <si>
    <t>6.17</t>
  </si>
  <si>
    <t>Papel A4, reciclado, cor natural, gramatura mínima 75 g/m2, certificado Cerflor, FSC ou ISSO.</t>
  </si>
  <si>
    <t>6.18</t>
  </si>
  <si>
    <t>Pasta em L.</t>
  </si>
  <si>
    <t>6.19</t>
  </si>
  <si>
    <t>Pilhas.</t>
  </si>
  <si>
    <t>6.20</t>
  </si>
  <si>
    <t>Pincel marca-texto.</t>
  </si>
  <si>
    <t>6.21</t>
  </si>
  <si>
    <t>Pincel para quadro branco.</t>
  </si>
  <si>
    <t>6.22</t>
  </si>
  <si>
    <t>Post it (bloco de recado).</t>
  </si>
  <si>
    <t>6.23</t>
  </si>
  <si>
    <t>Relógio de parede.</t>
  </si>
  <si>
    <t>6.24</t>
  </si>
  <si>
    <t>Tapetes tipo capacho.</t>
  </si>
  <si>
    <t>6.25</t>
  </si>
  <si>
    <t>Tesoura.</t>
  </si>
  <si>
    <t>Brindes diversos para programas institucionais.</t>
  </si>
  <si>
    <t>7.2</t>
  </si>
  <si>
    <t>Estojo tipo escolar personalizado; cores diversas.</t>
  </si>
  <si>
    <t>7.3</t>
  </si>
  <si>
    <t>Garrafa de água tipo "squeeze", de plástico.</t>
  </si>
  <si>
    <t>7.4</t>
  </si>
  <si>
    <t>Lápis personalizado.</t>
  </si>
  <si>
    <t>7.5</t>
  </si>
  <si>
    <t>Porta utensílios com três compartimentos personalizado.</t>
  </si>
  <si>
    <t>7.6</t>
  </si>
  <si>
    <t>Porta crachá.</t>
  </si>
  <si>
    <t>7.7</t>
  </si>
  <si>
    <t>Caneta ecológica de papelão com clipe e ponteira plástica, personalizada, cores diversas.</t>
  </si>
  <si>
    <t>7.8</t>
  </si>
  <si>
    <t>Caneta plástica; toque superior ("touch") com suporte, personalizada, cores diversas.</t>
  </si>
  <si>
    <t>7.9</t>
  </si>
  <si>
    <t>Porta folder A6 vertical com porta cartões; material: acrílico cristal.</t>
  </si>
  <si>
    <t>7.10</t>
  </si>
  <si>
    <t>Caneca com tampa personalizada, material: inox (caneca) e plástico (cabo e tampa).</t>
  </si>
  <si>
    <t>7.11</t>
  </si>
  <si>
    <t>Bonés personalizados, cores diversas, logo em 4 cores.</t>
  </si>
  <si>
    <t>7.12</t>
  </si>
  <si>
    <t>Camisetas personalizadas, cores diversas, logo em 4 cores.</t>
  </si>
  <si>
    <t>7.14</t>
  </si>
  <si>
    <t>Pin metálico - 4x0 cores.</t>
  </si>
  <si>
    <t>7.15</t>
  </si>
  <si>
    <t>Sacochila personalizada, cores diversas, logo em 4 cores.</t>
  </si>
  <si>
    <t>7.16</t>
  </si>
  <si>
    <t>Sacola ecológica personalizada, cores diversas, logo em 4 cores.</t>
  </si>
  <si>
    <t>Prestação de serviço profissional de elaboração de laudos de avaliação dos imóveis utilizados ou de interesse do TRT3.</t>
  </si>
  <si>
    <t>Seguros de imóveis.</t>
  </si>
  <si>
    <t>Necessidade de garantir a segurança contra incêndio da edificação e atender aos normativos do CBMMG.</t>
  </si>
  <si>
    <t>projeto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</si>
  <si>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</si>
  <si>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</si>
  <si>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</si>
  <si>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</si>
  <si>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Plano de saúde para magistrados/servidores e grupo familiar.</t>
  </si>
  <si>
    <t>1.13</t>
  </si>
  <si>
    <t>1.14</t>
  </si>
  <si>
    <t>1.15</t>
  </si>
  <si>
    <t>1.16</t>
  </si>
  <si>
    <t>1.17</t>
  </si>
  <si>
    <t>1.18</t>
  </si>
  <si>
    <t>1.19</t>
  </si>
  <si>
    <t>1.20</t>
  </si>
  <si>
    <t>1.21</t>
  </si>
  <si>
    <t>1.22</t>
  </si>
  <si>
    <t>1.23</t>
  </si>
  <si>
    <t>1.25</t>
  </si>
  <si>
    <t>1.27</t>
  </si>
  <si>
    <t>1.28</t>
  </si>
  <si>
    <t>1.29</t>
  </si>
  <si>
    <t>1.30</t>
  </si>
  <si>
    <t>1.31</t>
  </si>
  <si>
    <t>Colete balístico</t>
  </si>
  <si>
    <t>Cofres</t>
  </si>
  <si>
    <t>Machado</t>
  </si>
  <si>
    <t>Pé de cabra</t>
  </si>
  <si>
    <t>Kit tático de arrombamento</t>
  </si>
  <si>
    <t>Detector de metais portátil</t>
  </si>
  <si>
    <t>Torniquete tático</t>
  </si>
  <si>
    <t>Kit de primeiros socorros</t>
  </si>
  <si>
    <t>Reanimador ambu manual</t>
  </si>
  <si>
    <t>Algemas de metal</t>
  </si>
  <si>
    <t>Capacete anti-tumulto</t>
  </si>
  <si>
    <t>Escudo anti-tumulto - polímero</t>
  </si>
  <si>
    <t>Armadura anti-tumulto</t>
  </si>
  <si>
    <t>Máscara de gás</t>
  </si>
  <si>
    <t>Capacete de bombeiro (incêndio)</t>
  </si>
  <si>
    <t>Algema de treinamento</t>
  </si>
  <si>
    <t>Corda - resistência de 2500kg - 50m cada</t>
  </si>
  <si>
    <t>Escada de alumínio - 3m</t>
  </si>
  <si>
    <t>Escada de alumínio - 6m</t>
  </si>
  <si>
    <t>Mosquetão e freio 8</t>
  </si>
  <si>
    <t>Assento americano</t>
  </si>
  <si>
    <t>Cone de sinalização</t>
  </si>
  <si>
    <t>Máscara de oxigênio</t>
  </si>
  <si>
    <t>Tanque de oxigênio</t>
  </si>
  <si>
    <t>Capa protetora</t>
  </si>
  <si>
    <t>Drone (vigilância)</t>
  </si>
  <si>
    <t>Simulacro de arma de fogo</t>
  </si>
  <si>
    <t>Aquisição de equipamentos táticos diversos para uso dos agentes da polícia judicial, incluindo ferramentas de combate a incêndio.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</si>
  <si>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</si>
  <si>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clube</t>
  </si>
  <si>
    <t>Sistema de gestão de acesso com catracas para a capital (reconhecimento facial).</t>
  </si>
  <si>
    <t>Necessidade de garantir segurança ao patrimônio do Regional na Capital, conforme previsto na Resolução CSJT 315/2021.</t>
  </si>
  <si>
    <t>Locação de rádios portáteis (199) com comunicação instantânea via chip de dados (fornecido pelo contratado), oferecendo cobertura nacional independente da tecnologia de rede com 3 licenças para gerenciador de rastreamento dos rádios portáteis.</t>
  </si>
  <si>
    <t>meses</t>
  </si>
  <si>
    <t>Monitoramento pessoal com acionamento de dispositivo eletrônico de emergência portátil e locação de aparelhos celulares com aplicativo embarcado.</t>
  </si>
  <si>
    <t>A renovação da frota veicular do Tribunal visa promover a sustentabilidade e economicidade.</t>
  </si>
  <si>
    <t>Seguro total para veículos da frota oficial deste Regional.</t>
  </si>
  <si>
    <t>Centro de Treinamento para os agentes da polícia judicial (com sala de instrução, academia de ginástica e artes marciais, aproveitando espaço físico já existente).</t>
  </si>
  <si>
    <t>Necessidade de garantir que os Agentes da Polícia Judicial tenham local apropriado para treinamentos e capacitação, a fim de exercer suas atividades com excelência.</t>
  </si>
  <si>
    <t>Há previsão normativa (Resolução CNJ 315/2020) para a realização de curso de reciclagem anualmente pelos Agentes de Polícia Judicial.</t>
  </si>
  <si>
    <t>Necessidade de treinamento da nova brigada de incêndio (APJs, vigilantes e porteiros), a fim de prepará-los para pronta resposta nos casos de emergência.</t>
  </si>
  <si>
    <t>Placas de identificação e de sinalização de unidades organizacionais, para prestar homenagem, de acessibilidade, entre outras, relacionadas à comunicação visual deste TRT-MG.</t>
  </si>
  <si>
    <t>créditos</t>
  </si>
  <si>
    <t>Aquisição de créditos que representam a redução ou remoção de gases de efeito estufa, como o CO2, de projetos que contribuem para a sustentabilidade, com o fim de compensar as emissões de gases de efeito estufa do Regional.</t>
  </si>
  <si>
    <t>Café: 2000
Adoçante:  500 
Suco: 1800
Açúcar: 300
suco integral:1300
Refrigerante normal: 975 
refrigerante zero: 825</t>
  </si>
  <si>
    <t>Pcte de 500gr,
frascos de 100ml,
litros,
pctes de 500gr,
litros,
Pet 2 litros,
Pet 2 litros.</t>
  </si>
  <si>
    <t xml:space="preserve">Prestação de serviços de apoio nas ocupações de motorista executivo, manobrista e supervisor, com dedicação exclusiva de mão de obra. </t>
  </si>
  <si>
    <t>postos de trabalho</t>
  </si>
  <si>
    <t>Contratação de assistência técnica, manutenção corretiva, preventiva, mecânica, elétrica e operacional, de forma contínua e dentro das recomendações especificadas, em 03 elevadores elétricos tipo passageiro, na Rua Curitiba, 835, com mão de obra especializada e reposição integral de peças novas e originais, incluindo transporte e instalação.</t>
  </si>
  <si>
    <t>Manter os elevadores com vistas à maximização de segurança, confiabilidade e disponibilidade, bem como, à extensão da vida útil. Busca, ainda, reduzir riscos de acidentes com danos pessoais aos usuários ou danos patrimoniais.</t>
  </si>
  <si>
    <r>
      <t>Prestação de serviços de assistência técnica, manutenção corretiva, preventiva, mecânica, elétrica e operacional dos elevadores do edifício da Av. Getúlio Vargas, 265. Lote 01.</t>
    </r>
    <r>
      <rPr>
        <sz val="11"/>
        <color rgb="FFFF0000"/>
        <rFont val="Calibri"/>
        <family val="2"/>
      </rPr>
      <t/>
    </r>
  </si>
  <si>
    <r>
      <t>Prestação de serviços de assistência técnica, manutenção corretiva, preventiva, mecânica, elétrica e operacional dos elevadores do edifício da Av. Getúlio Vargas, 265. Lote 02.</t>
    </r>
    <r>
      <rPr>
        <sz val="11"/>
        <color rgb="FFFF0000"/>
        <rFont val="Calibri"/>
        <family val="2"/>
      </rPr>
      <t/>
    </r>
  </si>
  <si>
    <t>Manter a confiabilidade e disponibilidade, bem como, à extensão da vida útil. Busca, ainda, reduzir riscos de acidentes com danos pessoais aos usuários ou danos patrimoniais.</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</si>
  <si>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</si>
  <si>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Realizar postagem de notificações judiciais e correspondências administrativas, bem como troca de malotes entre as unidades do TRT.</t>
  </si>
  <si>
    <t>Estações de trabalho.</t>
  </si>
  <si>
    <t>Caixa de som.</t>
  </si>
  <si>
    <t>Sofás corporativos de couro sintético.</t>
  </si>
  <si>
    <t>Suporte articulado para TV.</t>
  </si>
  <si>
    <t>OE2 - Promover o trabalho
decente e a sustentabilidade</t>
  </si>
  <si>
    <t>Locação de imóvel para abrigar  o Fórum da Justiça do Trabalho de Sabará - MG.</t>
  </si>
  <si>
    <t>Locação de imóvel para abrigar  o Fórum da Justiça do Trabalho de Três Corações - MG.</t>
  </si>
  <si>
    <t>Necessidade de disponibilizar imóvel para funcionamento do Fórum da Justiça do Trabalho.</t>
  </si>
  <si>
    <t>Locação de imóvel situado na Avenida Quintino Vargas, nº 310, salas 201, 207, 209, 211 e 213, para abrigar  o Fórum da Justiça do Trabalho de Paracatu - MG.</t>
  </si>
  <si>
    <t>Necessidade de elaborar laudos de avaliação oficial que reflitam o preço de mercado, dos valores de venda, locação ou cessão onerosa a terceiros de áreas para exercício de atividade de apoio.</t>
  </si>
  <si>
    <t>Necessidade de a Administração prevenir-se contra eventuais danos causados por sinistros cujos prejuízos possam levar a dispêndio do erário.</t>
  </si>
  <si>
    <t>Serviços de elaboração de Projeto de Prevenção e Combate a Incêndio para o imóvel que abriga o Fórum da Justiça do Trabalho de Cataguases - MG.</t>
  </si>
  <si>
    <t xml:space="preserve">Serviços de obra de recuperação estrutural, esquadrias e fachadas no Fórum da Justiça do Trabalho de Pouso Alegre - MG. </t>
  </si>
  <si>
    <t>Serviços de obra de reforma do espaço da Ouvidoria e SEA2G, localizado no térreo do edifício da Av. do Contorno, 4631, em Belo Horizonte - MG.</t>
  </si>
  <si>
    <t>Serviços de obra de reforma e modernização do Plenário 2, localizado no 8º andar do edifício Sede, em Belo Horizonte - MG.</t>
  </si>
  <si>
    <t>Necessidade de contratação de serviços especializados em instalações de cabeamento estruturado e alimentação de nobreaks em imóveis em uso pelo TRT3.</t>
  </si>
  <si>
    <t>Instalação e manutenção de cabeamento estruturado (Rede Lógica) e alimentação de nobreak em imóveis (incluso deslocamento).</t>
  </si>
  <si>
    <t>Estamos planejando a compra de 800 novos computadores em 2026 para substituir aqueles que perderam a garantia nas unidades do Tribunal, principalmente, os que estão em uso no interior. E nesses locais onde estão os computadores que serão substituídos, os monitores possuem somente as conexões VGA e DVI. Ocorre que os futuros novos computadores, que vamos coparticipar do processo do TRT23, em princípio, não terão as conexões VGA e DVI. Sendo assim, caso as especificações desses computadores permaneçam inalteradas, precisaremos comprar 2 novos cabos ou adaptadores para cada novo computador, a fim de conectá-los aos monitores de vídeo do Tribunal.</t>
  </si>
  <si>
    <t>Realização de exame médico ocupacional do PCMSO na população ativa do TRT3 lotada no interior do Estado.</t>
  </si>
  <si>
    <t>Manutenção</t>
  </si>
  <si>
    <t>Plano de Saúde médico-hospitalar para os servidores e magistrados.</t>
  </si>
  <si>
    <t>Manutenção da exposição "A democratização do retrato fotográfico através da CLT", do fotógrafo diamantinense Assis Horta, com curadoria de Guilherme Horta - curadoria, remanejamentos necessários das obras e eventuais manutenções nas próprias obras.</t>
  </si>
  <si>
    <t>Aquisição de tablets para oferta na premiação do 5º e 6º concursos de Monografias da Biblioteca do TRT-MG.</t>
  </si>
  <si>
    <t>TRT1</t>
  </si>
  <si>
    <t>TRT3</t>
  </si>
  <si>
    <t>Abrangência da contratação compartilhada</t>
  </si>
  <si>
    <t>Órgão gerenciador da contratação compartilhada</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</si>
  <si>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</si>
  <si>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Indicação para contratação compartilhada?
(Preencher somente se a resposta for SIM).</t>
  </si>
  <si>
    <t>Locação de imóvel situado na Avenida Belo Horizonte, nº 1.544, para abrigar o Fórum da Justiça do Trabalho de Iturama - MG.</t>
  </si>
  <si>
    <t>SEGP / SAInPcD</t>
  </si>
  <si>
    <t xml:space="preserve">Contratação da Fundação Clóvis Salgado para realização de duas apresentações da Orquestra Sinfônica de Minas Gerais no CECULT - previsão de 1 por semestre. </t>
  </si>
  <si>
    <t xml:space="preserve">Aquisição e instalação de aparelhagem de iluminação para o Salão de Eventos no 3º andar do Centro Cultural. </t>
  </si>
  <si>
    <t>Serviço</t>
  </si>
  <si>
    <t>Aquisição de Piano 3/4 de cauda para o Centro Cultural. Preto, 1,73ms, com rodas e travas em aço</t>
  </si>
  <si>
    <t>A aquisição de um piano para o Centro Cultural é essencial para aprimorar nossa oferta de atividades culturais e educacionais. O piano permitirá a realização de uma ampla gama de eventos, incluindo concertos, recitais e oficinas de aprendizado para crianças, jovens e adultos, enriquecendo nossa programação e atraindo um público diversificado. Investir em um piano de qualidade ajudará a elevar o padrão de nossas apresentações e a fortalecer o papel do Centro Cultural como um polo de cultura e arte na comunidade.</t>
  </si>
  <si>
    <t>Unidade</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</si>
  <si>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</si>
  <si>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</si>
  <si>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</si>
  <si>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</si>
  <si>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Secretaria de Inteligência e Polícia Judicial</t>
  </si>
  <si>
    <t>SINPJ</t>
  </si>
  <si>
    <t>OE7 - IEAMGP
OE10 - Aprimorar a governança de TIC e a proteção de dados</t>
  </si>
  <si>
    <t>Telefone fixo.</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</si>
  <si>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</si>
  <si>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Material odontológico necessário para atendimentos da Seção de Assistência Odontológica (auditorias, urgências, odontopediatria).</t>
  </si>
  <si>
    <t>OE1-Fortalecer a Comunicação e as Parcerias Institucionais</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</si>
  <si>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</si>
  <si>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</si>
  <si>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</si>
  <si>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</si>
  <si>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</si>
  <si>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</si>
  <si>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</si>
  <si>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</si>
  <si>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Implantação do Projeto de Prevenção e Combate a Incêndio em Formiga - MG</t>
  </si>
  <si>
    <t>Elaboração de projetos para para RETROFIT do imóvel localizado na Rua Goitacazes, 1475, Belo Horizonte</t>
  </si>
  <si>
    <t>Auxílio técnico à fiscalização e recebimento de projetos para para RETROFIT do imóvel localizado na Rua Goitacazes, 1475, Belo Horizonte</t>
  </si>
  <si>
    <t xml:space="preserve">Prestação de serviços por empreitada global para adaptação, reforma, restauração, ampliação e construção do Anexo ao Fórum da Justiça do Trabalho de Belo Horizonte (Quarteirão 20 – Q20). </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</si>
  <si>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</si>
  <si>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Contratação de laudo de avaliação da estrutura para instalação de elevador em Barbacena e São João Del Rei.</t>
  </si>
  <si>
    <t>Chamamento público para prospecção de imóvel para abrigar a nova sede da Justiça do Trabalho de Sabará - MG.</t>
  </si>
  <si>
    <t>Garantir a segurança da edificação</t>
  </si>
  <si>
    <t>Necessidade de elaborar projetos para viabilizar  contratação da reforma. Projeto estratégico GOITAMO PROJ25001</t>
  </si>
  <si>
    <t>Necessidade acompanhar e fiscalizar a elaboração de projetos para viabilizar  contratação da reforma. Projeto estratégico GOITAMO PROJ25001</t>
  </si>
  <si>
    <t>Necessidade de manter a vigência do contrato para a conclusão do processo de regularização e emissão do habite-se, a cargo de empresa contratada pelo TRT, e emissão do Termo de Recebimento do contrato Definitivo.</t>
  </si>
  <si>
    <t xml:space="preserve">Necessidade de manter a vigência do contrato para a conclusão do processo de regularização e emissão do habite-se. </t>
  </si>
  <si>
    <t>Avaliar a estrutura de obras não concluídas  para subsidiar a contratação da conclusão.</t>
  </si>
  <si>
    <t>Atender à necessidade de disponibilizar nova sede para a Vara do Trabalho, em decorrência de limitações de acessibilidade da sede atual.</t>
  </si>
  <si>
    <t>laudos</t>
  </si>
  <si>
    <t>Chamamento</t>
  </si>
  <si>
    <t>Contratação de empresa especializada em prestação de serviços de bombeiro civil profissional. Contrato 1.</t>
  </si>
  <si>
    <t>Contratação de empresa especializada em prestação de serviços de bombeiro civil profissional. Contrato 2.</t>
  </si>
  <si>
    <t>Chamamento público</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</si>
  <si>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</si>
  <si>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</si>
  <si>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PLANO DE CONTRATAÇÕES ANUAL (PCA) - 2026 - VERSÃO FINAL</t>
  </si>
  <si>
    <t>O artigo 32 da resolução CSJT 315/21 estabelece que os Agentes da Polícia Judicial portem no mínimo 2 instrumentos de menor potencial ofensivo. Atualmente, a Secretaria de Inteligência e Polícia Judicial (SINPJ) possui apenas 15 unidades dessas armas e são 62 APJs.</t>
  </si>
  <si>
    <t>Garantir maior segurança dos usuários dos veículos oficiais do Regional, com a definição prévia de rotas e acompanhamento dos trajetos pela Central de Pronta Resposta (SINPJ).</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</si>
  <si>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</si>
  <si>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</si>
  <si>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Equipamentos e material permanente de uso geral no TRT por múltiplos setores, com características padronizadas e recorrentes.</t>
  </si>
  <si>
    <t>Material de consumo de uso geral no TRT por múltiplos setores, com características padronizadas e recorrentes.</t>
  </si>
  <si>
    <t>OE4 - IADA</t>
  </si>
  <si>
    <t>OE10 – Índice de Avaliação do IGOVTIC-Jud</t>
  </si>
  <si>
    <t>OE8 - Aperfeiçoar a gestão orçamentária e financeira</t>
  </si>
  <si>
    <t>8.16. Aquisições e Contratações</t>
  </si>
  <si>
    <t>8.17. Qualidade de Vida</t>
  </si>
  <si>
    <t>8.16 Aquisições e contratações</t>
  </si>
  <si>
    <t xml:space="preserve">                                     8.16. Aquisições e Contratações</t>
  </si>
  <si>
    <t xml:space="preserve">8.4. Água Envasada Embalagem Plástica.8.16. Aquisições e Contratações </t>
  </si>
  <si>
    <t>8.11. Vigilância</t>
  </si>
  <si>
    <t>8.10. Limpeza
8.16. Aquisições e Contratações</t>
  </si>
  <si>
    <t>8.9. Limpeza
8.16. Aquisições e Contratações</t>
  </si>
  <si>
    <t>8.13. Veículos. 8.16. Aquisições e Contratações</t>
  </si>
  <si>
    <t>8.12. Telefonia. 8.16. Aquisições e Contratações</t>
  </si>
  <si>
    <t>. 8.16. Aquisições e Contratações</t>
  </si>
  <si>
    <t>8.16. Aquisições e Contratações. 8.17. Qualidade de vida</t>
  </si>
  <si>
    <t>8.16. Aquisições e Contratações 8.19. Equidade e diversidade</t>
  </si>
  <si>
    <t xml:space="preserve">8.16. Aquisições e Contratações </t>
  </si>
  <si>
    <t>Atender demandas de diversas áreas, para divulgação dos programas ao público-alvo.</t>
  </si>
  <si>
    <t>8.9. Reformas e construções. 8.16. Aquisições e Contratações</t>
  </si>
  <si>
    <t xml:space="preserve"> 8.16. Aquisições e Contratações</t>
  </si>
  <si>
    <t>8.8. Gestão de Resíduos</t>
  </si>
  <si>
    <t>8.11. Vigilância. 8.16. Aquisições e Contratações</t>
  </si>
  <si>
    <t>8.13. Veículos</t>
  </si>
  <si>
    <t>Item</t>
  </si>
  <si>
    <t>Locação de imóvel situado na Rua Minas Nova, nº 220-A, para abrigar  o Fórum da Justiça do Trabalho de Nanuque - MG.</t>
  </si>
  <si>
    <t>Aquisição de vans e veículos sedãs híbridos.</t>
  </si>
  <si>
    <t>Verbalizar aspectos visuais, em eventos no Tribunal, para pessoas que não enxergam, a fim de promover sua efetiva inclusão no ambiente, conforme determinado pelas Resoluções 401/21 do CNJ e 386/24 do CSJT.
Para atendimento à Lei 13.146/2015 (Estatuto da Pessoa com Deficiência), em especial ao inciso I (acessibilidade) do artigo 3º, tornando ainda mais acessível, especialmente para pessoas com deficiência visual, a exposição, localizada no térreo do edifício-Sede do TRT3, valorizando, dessa forma, a Política de Acessibilidade e Inclusão de Pessoas com Deficiência nos órgãos do Poder Judiciário.</t>
  </si>
  <si>
    <t>OE2 - IDS
OE1-Fortalecer a Comunicação e as Parcerias Institucionais</t>
  </si>
  <si>
    <t>8.17. Qualidade de Vida
8.16. Aquisições e Contratações 8.19. Equidade e diversidade</t>
  </si>
  <si>
    <t>1.1</t>
  </si>
  <si>
    <t>1.2</t>
  </si>
  <si>
    <t>1.3</t>
  </si>
  <si>
    <t>1.4</t>
  </si>
  <si>
    <t>1.5</t>
  </si>
  <si>
    <t>1.6</t>
  </si>
  <si>
    <t>1.7</t>
  </si>
  <si>
    <t>1.8</t>
  </si>
  <si>
    <t>1.9</t>
  </si>
  <si>
    <t>1.10</t>
  </si>
  <si>
    <t>1.11</t>
  </si>
  <si>
    <t>1.12</t>
  </si>
  <si>
    <t>equipamento</t>
  </si>
  <si>
    <t xml:space="preserve">Manutenção de equipamentos médicos (esfigmomanômetros). </t>
  </si>
  <si>
    <t>A aquisição de Equipamentos de Proteção Individual (EPIs) para serem utilizados nas unidades levantadas pela área técnica objetiva o respeito pelas normas de segurança, visando garantir que os servidores não serão expostos a doenças ocupacionais, que podem comprometer a capacidade de trabalho e de vida dos profissionais durante e depois da fase ativa de trabalho.</t>
  </si>
  <si>
    <t>Aquisição de EPIs para diversos setores do TRT3.</t>
  </si>
  <si>
    <t>Equipamentos necessários para atendimento da Seção de Assistência Médica e Ocupacional (atendimentos eletivos, ocupacionais e de urgência / emergência)</t>
  </si>
  <si>
    <t>serviço de manutenção</t>
  </si>
  <si>
    <t>Boneco para RCP (reanimação cardiopulmonar) - treinamento</t>
  </si>
  <si>
    <t>Maleta de ferramentas (completa)</t>
  </si>
  <si>
    <t>A Resolução CNJ 315/2021 previu a disponibilização de armas de fogo para Agentes de Polícia Judicial. A aquisição das armas de fogo visa garantir maior segurança aos magistrados, servidores e usuários, bem como ao patrimônio deste Regional.</t>
  </si>
  <si>
    <t>Fornecer intérpretes de libras para assegurar que surdos que usam a língua de sinais tenham inclusão efetiva em eventos, audiências conforme Resolução CNJ n. 401/21 e Resolução CSJT 386/2024.</t>
  </si>
  <si>
    <t xml:space="preserve">Locação de mobiliário e ornamentação floral para evento de entrega da medalha Ordem do Mérito Judiciário Desembargador Ari Rocha e ornamentação para eventos do Centro Cultural. </t>
  </si>
  <si>
    <t>Serviços gráficos especiais elaborados (adesivos, banners, flâmulas, entre outros).</t>
  </si>
  <si>
    <t>Contratação de audiodescrição para atuar em eventos no Tribunal e serviço de audiodescrição para a exposição permanente "Trabalho e Cidadania"</t>
  </si>
  <si>
    <t>Fornecimento contínuo de lanches para desembargadores, coffee break e Itens alimentícios.
Lanche para artistas que irão realizar eventos e apresentações e para grupo de jovens que participar de visitas mediadas no Centro Cultural.</t>
  </si>
  <si>
    <t>Cursos, orientação profissional e serviços contratados para a Formação Administrativa.</t>
  </si>
  <si>
    <t>Capacitação dos agentes da polícia judicial.</t>
  </si>
  <si>
    <r>
      <t>Serviço de confecção de mapas táteis e pedestal</t>
    </r>
    <r>
      <rPr>
        <strike/>
        <sz val="11"/>
        <rFont val="Calibri"/>
        <family val="2"/>
      </rPr>
      <t/>
    </r>
  </si>
  <si>
    <t>Prestação de serviços de buffet completo - coquetel.</t>
  </si>
  <si>
    <r>
      <t>Pagamento de despesas com credenciados dos potenciais usuários do plano de saúde.</t>
    </r>
    <r>
      <rPr>
        <sz val="11"/>
        <color rgb="FFFF0000"/>
        <rFont val="Calibri"/>
        <family val="2"/>
      </rPr>
      <t/>
    </r>
  </si>
  <si>
    <t>Item - Numeração da Área</t>
  </si>
  <si>
    <t>Justificativa</t>
  </si>
  <si>
    <t>Quantidade</t>
  </si>
  <si>
    <t>Data para atendimento da demanda / renovação contratual</t>
  </si>
  <si>
    <t>Alinhamento com o planejamento estratégico</t>
  </si>
  <si>
    <t>Alinhamento com o Plano de Logística Sustentável (PLS)</t>
  </si>
  <si>
    <t>Área requisitante</t>
  </si>
  <si>
    <t>Descrição do objeto</t>
  </si>
  <si>
    <t>Prioridade</t>
  </si>
  <si>
    <t>Link:</t>
  </si>
  <si>
    <t>https://portal.trt3.jus.br/intranet/tec-informacao/planejamento-de-tic/plano-de-contratacao-de-solucoes-de-tic-pcstic#section-0</t>
  </si>
  <si>
    <t>PAC</t>
  </si>
  <si>
    <t>https://portal.trt3.jus.br/escola/artigos/plano-anual-de-capacitacao</t>
  </si>
  <si>
    <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</si>
  <si>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r>
      <t xml:space="preserve">O </t>
    </r>
    <r>
      <rPr>
        <b/>
        <sz val="13"/>
        <color rgb="FF333333"/>
        <rFont val="Calibri"/>
        <family val="2"/>
      </rPr>
      <t>PLANO ANUAL DE CAPACITAÇÃO (PAC)</t>
    </r>
    <r>
      <rPr>
        <sz val="13"/>
        <color rgb="FF333333"/>
        <rFont val="Calibri"/>
        <family val="2"/>
      </rPr>
      <t>, regulamentado pela Portaria EJ nº 4, de 1º de setembro de 2020.</t>
    </r>
  </si>
  <si>
    <r>
      <t xml:space="preserve">Manutenção do sistema automatizado de ar condicionado central dos prédios da Av. Getúlio Vargas, 225, Rua Desembargador Drumond, 41 e R. </t>
    </r>
    <r>
      <rPr>
        <sz val="13"/>
        <rFont val="Calibri"/>
        <family val="2"/>
      </rPr>
      <t>Guaicurus.</t>
    </r>
  </si>
  <si>
    <r>
      <t>Necessidade de disponibilizar imóvel para funcionamento do Fórum da Justiça do Trabalho.</t>
    </r>
    <r>
      <rPr>
        <sz val="13"/>
        <color rgb="FFFF0000"/>
        <rFont val="Calibri"/>
        <family val="2"/>
      </rPr>
      <t xml:space="preserve"> </t>
    </r>
  </si>
  <si>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</si>
  <si>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Contratar seguro para os novos veículos que serão adquiridos em 2026. Segurar a frota de veículos, a fim de resguardar o patrimônio público e, em caso de acidentes, obter o ressarcimento de avarias e a assistência aos usuários e terceiros envolvidos.</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</si>
  <si>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</si>
  <si>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</si>
  <si>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</si>
  <si>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</si>
  <si>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</si>
  <si>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</si>
  <si>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</si>
  <si>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</si>
  <si>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</si>
  <si>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</si>
  <si>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</si>
  <si>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Aquisição de cabos para monitor de vídeo conexão DisplayPort para DVI (DisplayPort, DVI e VGA são padrões técnicos dos cabos de conexão entre o monitor e o microcomputador).</t>
  </si>
  <si>
    <t>604.996,32 + repactuação</t>
  </si>
  <si>
    <t>8.2. Papel; 8.5. Impressão; e 8.12. Telefonia</t>
  </si>
  <si>
    <t>143.1</t>
  </si>
  <si>
    <t>143.2</t>
  </si>
  <si>
    <t>143.3</t>
  </si>
  <si>
    <t>143.4</t>
  </si>
  <si>
    <t>143.5</t>
  </si>
  <si>
    <t>143.6</t>
  </si>
  <si>
    <t>143.7</t>
  </si>
  <si>
    <t>143.8</t>
  </si>
  <si>
    <t>143.9</t>
  </si>
  <si>
    <t>143.10</t>
  </si>
  <si>
    <t>143.11</t>
  </si>
  <si>
    <t>143.12</t>
  </si>
  <si>
    <t>143.13</t>
  </si>
  <si>
    <t>143.14</t>
  </si>
  <si>
    <t>143.15</t>
  </si>
  <si>
    <t>143.16</t>
  </si>
  <si>
    <t>143.17</t>
  </si>
  <si>
    <t>143.18</t>
  </si>
  <si>
    <t>143.19</t>
  </si>
  <si>
    <t>143.20</t>
  </si>
  <si>
    <t>143.21</t>
  </si>
  <si>
    <t>143.22</t>
  </si>
  <si>
    <t>143.23</t>
  </si>
  <si>
    <t>143.24</t>
  </si>
  <si>
    <t>144.1</t>
  </si>
  <si>
    <t>144.2</t>
  </si>
  <si>
    <t>144.3</t>
  </si>
  <si>
    <t>144.4</t>
  </si>
  <si>
    <t>144.5</t>
  </si>
  <si>
    <t>144.6</t>
  </si>
  <si>
    <t>144.7</t>
  </si>
  <si>
    <t>144.8</t>
  </si>
  <si>
    <t>144.9</t>
  </si>
  <si>
    <t>144.10</t>
  </si>
  <si>
    <t>144.11</t>
  </si>
  <si>
    <t>144.12</t>
  </si>
  <si>
    <t>144.13</t>
  </si>
  <si>
    <t>144.14</t>
  </si>
  <si>
    <t>144.15</t>
  </si>
  <si>
    <t>144.16</t>
  </si>
  <si>
    <t>144.17</t>
  </si>
  <si>
    <t>144.18</t>
  </si>
  <si>
    <t>144.19</t>
  </si>
  <si>
    <t>144.20</t>
  </si>
  <si>
    <t>144.21</t>
  </si>
  <si>
    <t>144.22</t>
  </si>
  <si>
    <t>144.23</t>
  </si>
  <si>
    <t>144.24</t>
  </si>
  <si>
    <t>144.25</t>
  </si>
  <si>
    <t>145.1</t>
  </si>
  <si>
    <t>145.2</t>
  </si>
  <si>
    <t>145.3</t>
  </si>
  <si>
    <t>145.4</t>
  </si>
  <si>
    <t>145.5</t>
  </si>
  <si>
    <t>145.6</t>
  </si>
  <si>
    <t>145.7</t>
  </si>
  <si>
    <t>145.8</t>
  </si>
  <si>
    <t>145.9</t>
  </si>
  <si>
    <t>145.10</t>
  </si>
  <si>
    <t>145.11</t>
  </si>
  <si>
    <t>145.12</t>
  </si>
  <si>
    <t>145.13</t>
  </si>
  <si>
    <t>145.14</t>
  </si>
  <si>
    <t>187.1</t>
  </si>
  <si>
    <t>187.2</t>
  </si>
  <si>
    <t>187.3</t>
  </si>
  <si>
    <t>187.4</t>
  </si>
  <si>
    <t>187.5</t>
  </si>
  <si>
    <t>187.6</t>
  </si>
  <si>
    <t>187.7</t>
  </si>
  <si>
    <t>187.8</t>
  </si>
  <si>
    <t>187.9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</si>
  <si>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</si>
  <si>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</si>
  <si>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</si>
  <si>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</si>
  <si>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</si>
  <si>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</si>
  <si>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</si>
  <si>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</si>
  <si>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</si>
  <si>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</si>
  <si>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</si>
  <si>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</si>
  <si>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</si>
  <si>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</si>
  <si>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</si>
  <si>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</si>
  <si>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</si>
  <si>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</si>
  <si>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</si>
  <si>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</si>
  <si>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Estimativa preliminar do valor global da contratação</t>
  </si>
  <si>
    <t>Valor estimado a ser desembolsado em 2026</t>
  </si>
  <si>
    <t>Preservar togas, as mantendo livres de ácaros, fungos, bactérias e outros alérgenos, bem como manutenção de materiais de cozinhas limpos, livres de resíduos alimentares e evitando a contaminação.</t>
  </si>
  <si>
    <t>Serviço contínuo de lavanderia:  lavagem e higienização de tecidos de cozinha, lavagem e passadoria de togas, incluindo mão de obra, materiais etc.</t>
  </si>
  <si>
    <t>45.A</t>
  </si>
  <si>
    <t>Aquisição de monitores e licença para sinalização do circuito digital</t>
  </si>
  <si>
    <t>Implementar um circuito digital com monitores para veicular informações do Tribunal é uma estratégia essencial para modernizar e aprimorar a comunicação, tanto interna quanto externamente. Essa iniciativa impulsiona a eficiência ao permitir uma comunicação ágil e precisa com magistrados, servidores, advogados, partes e o público que frequenta o Tribunal, promovendo transparência e facilitando o acesso a informações atualizadas. Os monitores possibilitam a divulgação dinâmica de pautas, avisos, comunicados e decisões de forma rápida e acessível, contribuindo para uma experiência mais interativa e facilitando a compreensão das informações apresentadas.</t>
  </si>
  <si>
    <t>117
1</t>
  </si>
  <si>
    <t>Monitor
Licença</t>
  </si>
  <si>
    <t>143.25</t>
  </si>
  <si>
    <t>Aspirador de pó e água</t>
  </si>
  <si>
    <t>143.30</t>
  </si>
  <si>
    <t>Cafeteira elétrica</t>
  </si>
  <si>
    <t>Manutenção dos Desfibriladores Externos Automáticos (DEA)</t>
  </si>
  <si>
    <t>Contratação de instituição especializada, sem fins lucrativos, para a prestação de serviços não contínuos de planejamento, organização e execução de concurso público destinado ao provimento de cargos vagos e à formação de cadastro de reserva para os cargos de Analista Judiciário e Técnico Judiciário do Quadro Permanente de Pessoal do Tribunal Regional do Trabalho da 3ª Região – TRT3, nos termos do art. 75, XV, da Lei n. 14.133/2021.</t>
  </si>
  <si>
    <t>Necessidade de recomposição do Quadro Permanente de Pessoal deste Tribunal Regional do Trabalho da 3ª Região, em razão das vacâncias acumuladas e do risco de descontinuidade das atividades essenciais. Impõe-se a realização de concurso público para provimento de cargos efetivos de Analista Judiciário e Técnico Judiciário, nos termos do art. 10 da Lei n. 8.112/1990.</t>
  </si>
  <si>
    <t>Para fins de planejamento logístico e cálculo de capacidade técnica, fica fixada, como referência máxima para dimensionamento, a estimativa de até 100.000 candidatos inscritos, sem prejuízo de ajustes futuros em função do quantitativo efetivamente apurado no encerramento do período de inscrições.</t>
  </si>
  <si>
    <t>Candidato inscrito</t>
  </si>
  <si>
    <t>Depende de um calendário de desembolso a ser ajustado com a futura empresa contratada.</t>
  </si>
  <si>
    <t>Incrementar o modelo de gestão de pessoas em âmbito regional, na perspectiva aprendizado e crescimento</t>
  </si>
  <si>
    <t>TRT7</t>
  </si>
  <si>
    <t>TRT17</t>
  </si>
  <si>
    <t>TRT8</t>
  </si>
  <si>
    <t>TRIBUNAL REGIONAL DO TRABALHO DA 3a REGIÃO</t>
  </si>
  <si>
    <t>144.27</t>
  </si>
  <si>
    <t>144.28</t>
  </si>
  <si>
    <t>144.29</t>
  </si>
  <si>
    <t>144.30</t>
  </si>
  <si>
    <t>Cordão para crachá
(Cordão personalizado tipo iô-iô).</t>
  </si>
  <si>
    <t>Fita adesiva 12 mm x 30 m.</t>
  </si>
  <si>
    <t>Organizador de fios (espiraduto).</t>
  </si>
  <si>
    <t>Pincel atômico.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</si>
</sst>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_-;\-* #,##0.00_-;_-* &quot;-&quot;??_-;_-@"/>
    <numFmt numFmtId="165" formatCode="&quot;R$&quot;#,##0.00"/>
    <numFmt numFmtId="166" formatCode="[$-416]mmm\-yy"/>
    <numFmt numFmtId="168" formatCode="_(* #,##0.00_);_(* \(#,##0.00\);_(* \-??_);_(@_)"/>
    <numFmt numFmtId="169" formatCode="_(* #,##0.00_);_(* \(#,##0.00\);_(* &quot;-&quot;??_);_(@_)"/>
    <numFmt numFmtId="170" formatCode="[$R$-416]\ #,##0.00;[Red]\-[$R$-416]\ #,##0.00"/>
    <numFmt numFmtId="175" formatCode="dd/mm/yy;@"/>
    <numFmt numFmtId="176" formatCode="d\.m"/>
    <numFmt numFmtId="177" formatCode="_-* #,##0.00_-;\-* #,##0.00_-;_-* \-??_-;_-@"/>
  </numFmts>
  <fonts count="30">
    <font>
      <sz val="11"/>
      <color rgb="FF333333"/>
      <name val="Arial"/>
      <scheme val="minor"/>
    </font>
    <font>
      <b/>
      <sz val="13"/>
      <color theme="1"/>
      <name val="Calibri"/>
      <family val="2"/>
    </font>
    <font>
      <sz val="13"/>
      <color theme="1"/>
      <name val="Calibri"/>
      <family val="2"/>
    </font>
    <font>
      <sz val="11"/>
      <color theme="1"/>
      <name val="Calibri"/>
      <family val="2"/>
    </font>
    <font>
      <sz val="11"/>
      <color rgb="FF333333"/>
      <name val="Calibri"/>
      <family val="2"/>
    </font>
    <font>
      <sz val="11"/>
      <color rgb="FFFF0000"/>
      <name val="Calibri"/>
      <family val="2"/>
    </font>
    <font>
      <b/>
      <sz val="11"/>
      <color rgb="FF333333"/>
      <name val="Calibri"/>
      <family val="2"/>
    </font>
    <font>
      <b/>
      <sz val="11"/>
      <color rgb="FFFF0000"/>
      <name val="Calibri"/>
      <family val="2"/>
    </font>
    <font>
      <sz val="12"/>
      <color rgb="FF222222"/>
      <name val="Arial"/>
      <family val="2"/>
    </font>
    <font>
      <sz val="11"/>
      <name val="Calibri"/>
      <family val="2"/>
    </font>
    <font>
      <strike/>
      <sz val="11"/>
      <color rgb="FF333333"/>
      <name val="Calibri"/>
      <family val="2"/>
    </font>
    <font>
      <sz val="11"/>
      <color rgb="FF333333"/>
      <name val="Arial"/>
      <family val="2"/>
      <scheme val="minor"/>
    </font>
    <font>
      <b/>
      <sz val="11"/>
      <color rgb="FF333333"/>
      <name val="Calibri "/>
    </font>
    <font>
      <sz val="11"/>
      <color rgb="FF333333"/>
      <name val="Calibri "/>
    </font>
    <font>
      <u/>
      <sz val="11"/>
      <color rgb="FF333333"/>
      <name val="Calibri "/>
    </font>
    <font>
      <sz val="11"/>
      <color rgb="FF333333"/>
      <name val="Arial"/>
      <family val="2"/>
      <scheme val="minor"/>
    </font>
    <font>
      <strike/>
      <sz val="11"/>
      <name val="Calibri"/>
      <family val="2"/>
    </font>
    <font>
      <b/>
      <sz val="13"/>
      <name val="Calibri"/>
      <family val="2"/>
    </font>
    <font>
      <u/>
      <sz val="11"/>
      <color theme="10"/>
      <name val="Arial"/>
      <family val="2"/>
      <scheme val="minor"/>
    </font>
    <font>
      <b/>
      <sz val="13"/>
      <color rgb="FF333333"/>
      <name val="Calibri"/>
      <family val="2"/>
    </font>
    <font>
      <sz val="13"/>
      <color rgb="FF333333"/>
      <name val="Calibri"/>
      <family val="2"/>
    </font>
    <font>
      <u/>
      <sz val="13"/>
      <color theme="10"/>
      <name val="Calibri"/>
      <family val="2"/>
    </font>
    <font>
      <u/>
      <sz val="13"/>
      <color theme="10"/>
      <name val="Arial"/>
      <family val="2"/>
      <scheme val="minor"/>
    </font>
    <font>
      <sz val="13"/>
      <color rgb="FF333333"/>
      <name val="Arial"/>
      <family val="2"/>
      <scheme val="minor"/>
    </font>
    <font>
      <sz val="13"/>
      <name val="Arial"/>
      <family val="2"/>
    </font>
    <font>
      <sz val="13"/>
      <name val="Calibri"/>
      <family val="2"/>
    </font>
    <font>
      <sz val="13"/>
      <name val="Calibri"/>
      <family val="2"/>
      <charset val="1"/>
    </font>
    <font>
      <sz val="13"/>
      <name val="Arial"/>
      <family val="2"/>
      <scheme val="minor"/>
    </font>
    <font>
      <sz val="13"/>
      <color rgb="FF000000"/>
      <name val="Calibri"/>
      <family val="2"/>
    </font>
    <font>
      <sz val="13"/>
      <color rgb="FFFF0000"/>
      <name val="Calibri"/>
      <family val="2"/>
    </font>
  </fonts>
  <fills count="15">
    <fill>
      <patternFill patternType="none"/>
    </fill>
    <fill>
      <patternFill patternType="gray125"/>
    </fill>
    <fill>
      <patternFill patternType="solid">
        <fgColor rgb="FFDDDDDD"/>
        <bgColor rgb="FFDDDDDD"/>
      </patternFill>
    </fill>
    <fill>
      <patternFill patternType="solid">
        <fgColor rgb="FFEEEEEE"/>
        <bgColor rgb="FFEEEEEE"/>
      </patternFill>
    </fill>
    <fill>
      <patternFill patternType="solid">
        <fgColor theme="4" tint="0.79998168889431442"/>
        <bgColor rgb="FFAFD095"/>
      </patternFill>
    </fill>
    <fill>
      <patternFill patternType="solid">
        <fgColor theme="7" tint="0.79998168889431442"/>
        <bgColor rgb="FFAFD095"/>
      </patternFill>
    </fill>
    <fill>
      <patternFill patternType="solid">
        <fgColor theme="7" tint="0.79998168889431442"/>
        <bgColor indexed="64"/>
      </patternFill>
    </fill>
    <fill>
      <patternFill patternType="solid">
        <fgColor theme="0"/>
        <bgColor theme="0"/>
      </patternFill>
    </fill>
    <fill>
      <patternFill patternType="solid">
        <fgColor theme="0"/>
        <bgColor rgb="FFDEEAF6"/>
      </patternFill>
    </fill>
    <fill>
      <patternFill patternType="solid">
        <fgColor theme="0"/>
        <bgColor indexed="64"/>
      </patternFill>
    </fill>
    <fill>
      <patternFill patternType="solid">
        <fgColor rgb="FFCC00FF"/>
        <bgColor indexed="64"/>
      </patternFill>
    </fill>
    <fill>
      <patternFill patternType="solid">
        <fgColor theme="0" tint="-0.249977111117893"/>
        <bgColor rgb="FFDDDDDD"/>
      </patternFill>
    </fill>
    <fill>
      <patternFill patternType="solid">
        <fgColor rgb="FFCC00FF"/>
        <bgColor rgb="FFFF66FF"/>
      </patternFill>
    </fill>
    <fill>
      <patternFill patternType="solid">
        <fgColor rgb="FFFFFFFF"/>
        <bgColor rgb="FFFFFFFF"/>
      </patternFill>
    </fill>
    <fill>
      <patternFill patternType="solid">
        <fgColor theme="2" tint="-0.14999847407452621"/>
        <bgColor indexed="64"/>
      </patternFill>
    </fill>
  </fills>
  <borders count="52">
    <border>
      <left/>
      <right/>
      <top/>
      <bottom/>
      <diagonal/>
    </border>
    <border>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right/>
      <top style="thin">
        <color indexed="64"/>
      </top>
      <bottom style="thin">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rgb="FF000000"/>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right style="medium">
        <color indexed="64"/>
      </right>
      <top/>
      <bottom/>
      <diagonal/>
    </border>
    <border>
      <left style="medium">
        <color indexed="64"/>
      </left>
      <right/>
      <top style="hair">
        <color rgb="FF000000"/>
      </top>
      <bottom style="hair">
        <color rgb="FF000000"/>
      </bottom>
      <diagonal/>
    </border>
    <border>
      <left/>
      <right style="medium">
        <color indexed="64"/>
      </right>
      <top style="hair">
        <color rgb="FF000000"/>
      </top>
      <bottom style="hair">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11" fillId="0" borderId="3"/>
    <xf numFmtId="43" fontId="15" fillId="0" borderId="0" applyFont="0" applyFill="0" applyBorder="0" applyAlignment="0" applyProtection="0"/>
    <xf numFmtId="0" fontId="11" fillId="0" borderId="3"/>
    <xf numFmtId="43" fontId="11" fillId="0" borderId="3" applyFont="0" applyFill="0" applyBorder="0" applyAlignment="0" applyProtection="0"/>
    <xf numFmtId="0" fontId="11" fillId="0" borderId="3"/>
    <xf numFmtId="0" fontId="18" fillId="0" borderId="3" applyNumberFormat="0" applyFill="0" applyBorder="0" applyAlignment="0" applyProtection="0"/>
  </cellStyleXfs>
  <cellXfs count="256">
    <xf numFmtId="0" fontId="0" fillId="0" borderId="0" xfId="0"/>
    <xf numFmtId="0" fontId="3" fillId="0" borderId="2" xfId="0" applyFont="1" applyBorder="1" applyAlignment="1">
      <alignment horizontal="left" vertical="center" wrapText="1"/>
    </xf>
    <xf numFmtId="17" fontId="3"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xf>
    <xf numFmtId="0" fontId="4" fillId="0" borderId="2" xfId="0" applyFont="1" applyBorder="1" applyAlignment="1">
      <alignment vertical="center" wrapText="1"/>
    </xf>
    <xf numFmtId="0" fontId="6" fillId="3" borderId="4" xfId="0" applyFont="1" applyFill="1" applyBorder="1" applyAlignment="1">
      <alignment horizontal="center" vertical="center" wrapText="1"/>
    </xf>
    <xf numFmtId="0" fontId="4" fillId="0" borderId="0" xfId="0" applyFont="1" applyAlignment="1">
      <alignment horizontal="center"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4" fillId="0" borderId="0" xfId="0" applyFont="1" applyAlignment="1">
      <alignment horizontal="left" vertical="center"/>
    </xf>
    <xf numFmtId="17" fontId="4" fillId="0" borderId="2" xfId="0" applyNumberFormat="1" applyFont="1" applyBorder="1" applyAlignment="1">
      <alignment horizontal="center" vertical="center" wrapText="1"/>
    </xf>
    <xf numFmtId="0" fontId="4" fillId="0" borderId="2" xfId="0" applyFont="1" applyBorder="1" applyAlignment="1">
      <alignment wrapText="1"/>
    </xf>
    <xf numFmtId="0" fontId="5" fillId="0" borderId="0" xfId="0" applyFont="1"/>
    <xf numFmtId="0" fontId="5" fillId="0" borderId="0" xfId="0" applyFont="1" applyAlignment="1">
      <alignment horizontal="left"/>
    </xf>
    <xf numFmtId="0" fontId="4" fillId="0" borderId="5" xfId="0" applyFont="1" applyBorder="1" applyAlignment="1">
      <alignment horizontal="left" vertical="center" wrapText="1"/>
    </xf>
    <xf numFmtId="0" fontId="4" fillId="0" borderId="0" xfId="0" applyFont="1"/>
    <xf numFmtId="0" fontId="8" fillId="0" borderId="0" xfId="0" applyFont="1" applyAlignment="1">
      <alignment vertical="center" wrapText="1"/>
    </xf>
    <xf numFmtId="0" fontId="4" fillId="0" borderId="3" xfId="0" applyFont="1" applyBorder="1" applyAlignment="1">
      <alignment horizontal="left" vertical="center" wrapText="1"/>
    </xf>
    <xf numFmtId="0" fontId="4" fillId="0" borderId="5" xfId="0" applyFont="1" applyBorder="1" applyAlignment="1">
      <alignment vertical="center"/>
    </xf>
    <xf numFmtId="0" fontId="4" fillId="0" borderId="6" xfId="0" applyFont="1" applyBorder="1" applyAlignment="1">
      <alignment wrapText="1"/>
    </xf>
    <xf numFmtId="0" fontId="10" fillId="0" borderId="2" xfId="0" applyFont="1" applyBorder="1" applyAlignment="1">
      <alignment horizontal="left" vertical="center" wrapText="1"/>
    </xf>
    <xf numFmtId="0" fontId="12" fillId="0" borderId="3" xfId="1" applyFont="1"/>
    <xf numFmtId="0" fontId="13" fillId="0" borderId="3" xfId="1" applyFont="1"/>
    <xf numFmtId="0" fontId="14" fillId="0" borderId="3" xfId="1" applyFont="1"/>
    <xf numFmtId="0" fontId="9" fillId="0" borderId="6" xfId="0" applyFont="1" applyBorder="1" applyAlignment="1">
      <alignment horizontal="center" vertical="center" wrapText="1"/>
    </xf>
    <xf numFmtId="0" fontId="20" fillId="0" borderId="3" xfId="0" applyFont="1" applyBorder="1" applyAlignment="1"/>
    <xf numFmtId="0" fontId="20" fillId="0" borderId="3" xfId="0" applyFont="1" applyBorder="1" applyAlignment="1">
      <alignment vertical="center" wrapText="1"/>
    </xf>
    <xf numFmtId="0" fontId="20" fillId="0" borderId="0" xfId="0" applyFont="1" applyAlignment="1"/>
    <xf numFmtId="0" fontId="20" fillId="14" borderId="17" xfId="0" applyFont="1" applyFill="1" applyBorder="1" applyAlignment="1"/>
    <xf numFmtId="0" fontId="20" fillId="14" borderId="3" xfId="0" applyFont="1" applyFill="1" applyBorder="1" applyAlignment="1"/>
    <xf numFmtId="0" fontId="21" fillId="14" borderId="3" xfId="6" applyFont="1" applyFill="1" applyBorder="1" applyAlignment="1"/>
    <xf numFmtId="43" fontId="20" fillId="14" borderId="3" xfId="4" applyNumberFormat="1" applyFont="1" applyFill="1" applyBorder="1" applyAlignment="1"/>
    <xf numFmtId="0" fontId="20" fillId="14" borderId="18" xfId="0" applyFont="1" applyFill="1" applyBorder="1" applyAlignment="1"/>
    <xf numFmtId="0" fontId="20" fillId="14" borderId="17" xfId="0" applyFont="1" applyFill="1" applyBorder="1" applyAlignment="1">
      <alignment horizontal="right"/>
    </xf>
    <xf numFmtId="43" fontId="22" fillId="14" borderId="3" xfId="6" applyNumberFormat="1" applyFont="1" applyFill="1" applyBorder="1" applyAlignment="1"/>
    <xf numFmtId="0" fontId="20" fillId="14" borderId="19" xfId="0" applyFont="1" applyFill="1" applyBorder="1" applyAlignment="1">
      <alignment horizontal="right"/>
    </xf>
    <xf numFmtId="0" fontId="20" fillId="14" borderId="20" xfId="0" applyFont="1" applyFill="1" applyBorder="1" applyAlignment="1"/>
    <xf numFmtId="43" fontId="22" fillId="14" borderId="20" xfId="6" applyNumberFormat="1" applyFont="1" applyFill="1" applyBorder="1" applyAlignment="1"/>
    <xf numFmtId="43" fontId="20" fillId="14" borderId="20" xfId="4" applyNumberFormat="1" applyFont="1" applyFill="1" applyBorder="1" applyAlignment="1"/>
    <xf numFmtId="0" fontId="20" fillId="14" borderId="21" xfId="0" applyFont="1" applyFill="1" applyBorder="1" applyAlignment="1"/>
    <xf numFmtId="0" fontId="20" fillId="0" borderId="20" xfId="0" applyFont="1" applyBorder="1" applyAlignment="1"/>
    <xf numFmtId="0" fontId="20" fillId="0" borderId="20" xfId="0" applyFont="1" applyBorder="1" applyAlignment="1">
      <alignment vertical="center" wrapText="1"/>
    </xf>
    <xf numFmtId="0" fontId="23" fillId="0" borderId="0" xfId="0" applyFont="1" applyAlignment="1">
      <alignment vertical="center"/>
    </xf>
    <xf numFmtId="0" fontId="2" fillId="0" borderId="22"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xf>
    <xf numFmtId="164" fontId="2" fillId="0" borderId="3" xfId="0" applyNumberFormat="1" applyFont="1" applyBorder="1" applyAlignment="1">
      <alignment horizontal="center" vertical="center"/>
    </xf>
    <xf numFmtId="166" fontId="2"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 fillId="0" borderId="31" xfId="0" applyFont="1" applyBorder="1" applyAlignment="1">
      <alignment horizontal="center" vertical="center" wrapText="1"/>
    </xf>
    <xf numFmtId="0" fontId="2" fillId="5" borderId="3" xfId="0" applyFont="1" applyFill="1" applyBorder="1" applyAlignment="1">
      <alignment vertical="center" wrapText="1"/>
    </xf>
    <xf numFmtId="0" fontId="2" fillId="6" borderId="3" xfId="0" applyFont="1" applyFill="1" applyBorder="1" applyAlignment="1">
      <alignment horizontal="left" vertical="center" wrapText="1"/>
    </xf>
    <xf numFmtId="164" fontId="2" fillId="0" borderId="3" xfId="0" applyNumberFormat="1" applyFont="1" applyBorder="1" applyAlignment="1">
      <alignment vertical="center" wrapText="1"/>
    </xf>
    <xf numFmtId="0" fontId="25" fillId="0" borderId="3" xfId="0" applyFont="1" applyBorder="1" applyAlignment="1">
      <alignment vertical="center"/>
    </xf>
    <xf numFmtId="0" fontId="23" fillId="0" borderId="3" xfId="0" applyFont="1" applyBorder="1" applyAlignment="1">
      <alignment vertical="center"/>
    </xf>
    <xf numFmtId="0" fontId="25" fillId="0" borderId="32" xfId="0" applyFont="1" applyBorder="1" applyAlignment="1">
      <alignment horizontal="center" vertical="center" wrapText="1"/>
    </xf>
    <xf numFmtId="0" fontId="25" fillId="0" borderId="6" xfId="0" applyFont="1" applyBorder="1" applyAlignment="1">
      <alignment horizontal="center" vertical="center" wrapText="1"/>
    </xf>
    <xf numFmtId="166" fontId="25" fillId="0" borderId="6" xfId="0" applyNumberFormat="1" applyFont="1" applyBorder="1" applyAlignment="1">
      <alignment horizontal="center" vertical="center" wrapText="1"/>
    </xf>
    <xf numFmtId="0" fontId="27" fillId="0" borderId="3" xfId="0" applyFont="1" applyBorder="1" applyAlignment="1">
      <alignment vertical="center"/>
    </xf>
    <xf numFmtId="0" fontId="27" fillId="0" borderId="0" xfId="0" applyFont="1" applyAlignment="1">
      <alignment vertical="center"/>
    </xf>
    <xf numFmtId="0" fontId="2" fillId="0" borderId="6" xfId="0" applyFont="1" applyBorder="1" applyAlignment="1">
      <alignment horizontal="center" vertical="center" wrapText="1"/>
    </xf>
    <xf numFmtId="0" fontId="28" fillId="0" borderId="6" xfId="0" applyFont="1" applyBorder="1" applyAlignment="1">
      <alignment vertical="center" wrapText="1"/>
    </xf>
    <xf numFmtId="0" fontId="28" fillId="13" borderId="6" xfId="0" applyFont="1" applyFill="1" applyBorder="1" applyAlignment="1">
      <alignment horizontal="left" vertical="center" wrapText="1"/>
    </xf>
    <xf numFmtId="0" fontId="28" fillId="0" borderId="6" xfId="0" applyFont="1" applyBorder="1" applyAlignment="1">
      <alignment horizontal="center" vertical="center" wrapText="1"/>
    </xf>
    <xf numFmtId="0" fontId="28" fillId="0" borderId="6" xfId="0" applyFont="1" applyFill="1" applyBorder="1" applyAlignment="1">
      <alignment horizontal="left" vertical="center" wrapText="1"/>
    </xf>
    <xf numFmtId="0" fontId="28" fillId="0" borderId="6" xfId="0" applyFont="1" applyFill="1" applyBorder="1" applyAlignment="1">
      <alignment vertical="center" wrapText="1"/>
    </xf>
    <xf numFmtId="0" fontId="28" fillId="0" borderId="6" xfId="0" applyFont="1" applyFill="1" applyBorder="1" applyAlignment="1">
      <alignment horizontal="center" vertical="center" wrapText="1"/>
    </xf>
    <xf numFmtId="177" fontId="28" fillId="0" borderId="6" xfId="0" applyNumberFormat="1" applyFont="1" applyFill="1" applyBorder="1" applyAlignment="1">
      <alignment vertical="center" wrapText="1"/>
    </xf>
    <xf numFmtId="168" fontId="28" fillId="0" borderId="6" xfId="0" applyNumberFormat="1" applyFont="1" applyFill="1" applyBorder="1" applyAlignment="1">
      <alignment vertical="center" wrapText="1"/>
    </xf>
    <xf numFmtId="0" fontId="28" fillId="13" borderId="6" xfId="0" applyFont="1" applyFill="1" applyBorder="1" applyAlignment="1">
      <alignment vertical="center" wrapText="1"/>
    </xf>
    <xf numFmtId="177" fontId="28" fillId="13" borderId="6" xfId="0" applyNumberFormat="1" applyFont="1" applyFill="1" applyBorder="1" applyAlignment="1">
      <alignment vertical="center" wrapText="1"/>
    </xf>
    <xf numFmtId="177" fontId="28" fillId="13" borderId="6" xfId="0" applyNumberFormat="1" applyFont="1" applyFill="1" applyBorder="1" applyAlignment="1">
      <alignment horizontal="right" vertical="center" wrapText="1"/>
    </xf>
    <xf numFmtId="0" fontId="25" fillId="0" borderId="6" xfId="0" applyFont="1" applyBorder="1" applyAlignment="1">
      <alignment vertical="center" wrapText="1"/>
    </xf>
    <xf numFmtId="0" fontId="25" fillId="0" borderId="6" xfId="0" applyFont="1" applyBorder="1" applyAlignment="1">
      <alignment horizontal="left" vertical="center" wrapText="1"/>
    </xf>
    <xf numFmtId="164" fontId="25" fillId="0" borderId="6" xfId="0" applyNumberFormat="1" applyFont="1" applyBorder="1" applyAlignment="1">
      <alignment vertical="center" wrapText="1"/>
    </xf>
    <xf numFmtId="164" fontId="25" fillId="0" borderId="6" xfId="0" applyNumberFormat="1" applyFont="1" applyFill="1" applyBorder="1" applyAlignment="1">
      <alignment vertical="center" wrapText="1"/>
    </xf>
    <xf numFmtId="0" fontId="25" fillId="0" borderId="33" xfId="0" applyFont="1" applyFill="1" applyBorder="1" applyAlignment="1">
      <alignment horizontal="center" vertical="center" wrapText="1"/>
    </xf>
    <xf numFmtId="43" fontId="25" fillId="0" borderId="6" xfId="2" applyFont="1" applyFill="1" applyBorder="1" applyAlignment="1">
      <alignment vertical="center" wrapText="1"/>
    </xf>
    <xf numFmtId="0" fontId="25" fillId="0" borderId="33" xfId="0" applyFont="1" applyBorder="1" applyAlignment="1">
      <alignment horizontal="center" vertical="center" wrapText="1"/>
    </xf>
    <xf numFmtId="164" fontId="2" fillId="0" borderId="6" xfId="0" applyNumberFormat="1" applyFont="1" applyBorder="1" applyAlignment="1">
      <alignment vertical="center" wrapText="1"/>
    </xf>
    <xf numFmtId="164" fontId="2" fillId="0" borderId="6" xfId="0" applyNumberFormat="1" applyFont="1" applyFill="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5" fillId="0" borderId="6" xfId="0" applyFont="1" applyFill="1" applyBorder="1" applyAlignment="1">
      <alignment horizontal="center" vertical="center" wrapText="1"/>
    </xf>
    <xf numFmtId="0" fontId="20" fillId="0" borderId="6" xfId="0" applyFont="1" applyBorder="1" applyAlignment="1">
      <alignment horizontal="center" vertical="center" wrapText="1"/>
    </xf>
    <xf numFmtId="43" fontId="25" fillId="0" borderId="6" xfId="4" applyFont="1" applyFill="1" applyBorder="1" applyAlignment="1">
      <alignment vertical="center" wrapText="1"/>
    </xf>
    <xf numFmtId="170" fontId="25" fillId="0" borderId="6" xfId="0" applyNumberFormat="1" applyFont="1" applyBorder="1" applyAlignment="1">
      <alignment horizontal="center" vertical="center" wrapText="1"/>
    </xf>
    <xf numFmtId="164" fontId="2" fillId="8" borderId="6" xfId="0" applyNumberFormat="1" applyFont="1" applyFill="1" applyBorder="1" applyAlignment="1">
      <alignment vertical="center" wrapText="1"/>
    </xf>
    <xf numFmtId="16" fontId="25" fillId="0" borderId="33" xfId="0" applyNumberFormat="1" applyFont="1" applyBorder="1" applyAlignment="1">
      <alignment horizontal="center" vertical="center" wrapText="1"/>
    </xf>
    <xf numFmtId="0" fontId="25" fillId="0" borderId="32" xfId="0" applyFont="1" applyFill="1" applyBorder="1" applyAlignment="1">
      <alignment horizontal="center" vertical="center" wrapText="1"/>
    </xf>
    <xf numFmtId="0" fontId="2" fillId="0" borderId="0" xfId="0" applyFont="1" applyAlignment="1">
      <alignment vertical="center"/>
    </xf>
    <xf numFmtId="0" fontId="25" fillId="0" borderId="6" xfId="0" applyFont="1" applyFill="1" applyBorder="1" applyAlignment="1">
      <alignment vertical="center" wrapText="1"/>
    </xf>
    <xf numFmtId="3"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66" fontId="25" fillId="0" borderId="6" xfId="0" applyNumberFormat="1" applyFont="1" applyFill="1" applyBorder="1" applyAlignment="1">
      <alignment horizontal="center" vertical="center" wrapText="1"/>
    </xf>
    <xf numFmtId="43" fontId="25" fillId="9" borderId="6" xfId="4" applyFont="1" applyFill="1" applyBorder="1" applyAlignment="1">
      <alignment vertical="center" wrapText="1"/>
    </xf>
    <xf numFmtId="0" fontId="25" fillId="0" borderId="6" xfId="0" applyFont="1" applyBorder="1" applyAlignment="1" applyProtection="1">
      <alignment horizontal="center" vertical="center" wrapText="1"/>
    </xf>
    <xf numFmtId="3" fontId="25" fillId="0" borderId="6" xfId="0" applyNumberFormat="1" applyFont="1" applyBorder="1" applyAlignment="1">
      <alignment horizontal="center" vertical="center" wrapText="1"/>
    </xf>
    <xf numFmtId="164" fontId="25" fillId="0" borderId="6" xfId="0" applyNumberFormat="1" applyFont="1" applyBorder="1" applyAlignment="1">
      <alignment horizontal="center" vertical="center" wrapText="1"/>
    </xf>
    <xf numFmtId="164" fontId="25" fillId="0" borderId="6" xfId="0" applyNumberFormat="1" applyFont="1" applyFill="1" applyBorder="1" applyAlignment="1">
      <alignment horizontal="center" vertical="center" wrapText="1"/>
    </xf>
    <xf numFmtId="0" fontId="25" fillId="0" borderId="0" xfId="0" applyFont="1" applyAlignment="1">
      <alignment vertical="center"/>
    </xf>
    <xf numFmtId="169" fontId="25" fillId="0" borderId="6" xfId="0" applyNumberFormat="1" applyFont="1" applyBorder="1" applyAlignment="1">
      <alignment vertical="center" wrapText="1"/>
    </xf>
    <xf numFmtId="169" fontId="25" fillId="0" borderId="6" xfId="0" applyNumberFormat="1" applyFont="1" applyFill="1" applyBorder="1" applyAlignment="1">
      <alignment vertical="center" wrapText="1"/>
    </xf>
    <xf numFmtId="165" fontId="25" fillId="0" borderId="6" xfId="0" applyNumberFormat="1" applyFont="1" applyBorder="1" applyAlignment="1">
      <alignment horizontal="center" vertical="center" wrapText="1"/>
    </xf>
    <xf numFmtId="165" fontId="25" fillId="0" borderId="6" xfId="0" applyNumberFormat="1" applyFont="1" applyFill="1" applyBorder="1" applyAlignment="1">
      <alignment horizontal="center" vertical="center" wrapText="1"/>
    </xf>
    <xf numFmtId="168" fontId="25" fillId="0" borderId="6" xfId="0" applyNumberFormat="1" applyFont="1" applyBorder="1" applyAlignment="1">
      <alignment vertical="center" wrapText="1"/>
    </xf>
    <xf numFmtId="1" fontId="25" fillId="0" borderId="32"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left" vertical="center" wrapText="1"/>
    </xf>
    <xf numFmtId="0" fontId="25" fillId="0" borderId="6" xfId="0" applyFont="1" applyBorder="1" applyAlignment="1">
      <alignment horizontal="center" vertical="center"/>
    </xf>
    <xf numFmtId="43" fontId="25" fillId="0" borderId="6" xfId="4" applyFont="1" applyFill="1" applyBorder="1" applyAlignment="1">
      <alignment horizontal="center" vertical="center"/>
    </xf>
    <xf numFmtId="177" fontId="28" fillId="0" borderId="6" xfId="0" applyNumberFormat="1" applyFont="1" applyBorder="1" applyAlignment="1">
      <alignment vertical="center" wrapText="1"/>
    </xf>
    <xf numFmtId="177" fontId="28" fillId="7" borderId="6" xfId="0" applyNumberFormat="1" applyFont="1" applyFill="1" applyBorder="1" applyAlignment="1">
      <alignment vertical="center" wrapText="1"/>
    </xf>
    <xf numFmtId="177" fontId="2" fillId="0" borderId="6" xfId="0" applyNumberFormat="1" applyFont="1" applyBorder="1" applyAlignment="1">
      <alignment vertical="center" wrapText="1"/>
    </xf>
    <xf numFmtId="0" fontId="2" fillId="7" borderId="6" xfId="0" applyFont="1" applyFill="1" applyBorder="1" applyAlignment="1">
      <alignment horizontal="left" vertical="center" wrapText="1"/>
    </xf>
    <xf numFmtId="0" fontId="23" fillId="0" borderId="9" xfId="0" applyFont="1" applyBorder="1" applyAlignment="1">
      <alignment vertical="center"/>
    </xf>
    <xf numFmtId="0" fontId="23" fillId="0" borderId="6" xfId="0" applyFont="1" applyBorder="1" applyAlignment="1">
      <alignment vertical="center"/>
    </xf>
    <xf numFmtId="3" fontId="2" fillId="0" borderId="6"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0" fillId="0" borderId="22" xfId="0" applyFont="1" applyBorder="1" applyAlignment="1"/>
    <xf numFmtId="0" fontId="20" fillId="0" borderId="23" xfId="0" applyFont="1" applyBorder="1" applyAlignment="1"/>
    <xf numFmtId="0" fontId="2" fillId="0" borderId="0" xfId="0" applyFont="1" applyAlignment="1">
      <alignment horizontal="center" vertical="center" wrapText="1"/>
    </xf>
    <xf numFmtId="0" fontId="2" fillId="5" borderId="0" xfId="0" applyFont="1" applyFill="1" applyAlignment="1">
      <alignment horizontal="center" vertical="center" wrapText="1"/>
    </xf>
    <xf numFmtId="164"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3" fillId="0" borderId="0" xfId="0" applyFont="1" applyAlignment="1">
      <alignment horizontal="center" vertical="center"/>
    </xf>
    <xf numFmtId="0" fontId="23" fillId="5" borderId="0" xfId="0" applyFont="1" applyFill="1" applyAlignment="1">
      <alignment vertical="center"/>
    </xf>
    <xf numFmtId="0" fontId="23" fillId="0" borderId="0" xfId="0" applyFont="1" applyAlignment="1">
      <alignment horizontal="left" vertical="center"/>
    </xf>
    <xf numFmtId="0" fontId="20" fillId="0" borderId="0" xfId="0" applyFont="1" applyAlignment="1">
      <alignment vertical="center"/>
    </xf>
    <xf numFmtId="0" fontId="23" fillId="6" borderId="0" xfId="0" applyFont="1" applyFill="1" applyAlignment="1">
      <alignment horizontal="left" vertical="center"/>
    </xf>
    <xf numFmtId="0" fontId="20" fillId="14" borderId="13" xfId="0" applyFont="1" applyFill="1" applyBorder="1" applyAlignment="1"/>
    <xf numFmtId="0" fontId="20" fillId="14" borderId="16" xfId="0" applyFont="1" applyFill="1" applyBorder="1" applyAlignment="1"/>
    <xf numFmtId="0" fontId="21" fillId="14" borderId="16" xfId="6" applyFont="1" applyFill="1" applyBorder="1" applyAlignment="1"/>
    <xf numFmtId="43" fontId="20" fillId="14" borderId="16" xfId="4" applyNumberFormat="1" applyFont="1" applyFill="1" applyBorder="1" applyAlignment="1"/>
    <xf numFmtId="0" fontId="20" fillId="14" borderId="14" xfId="0" applyFont="1" applyFill="1" applyBorder="1" applyAlignment="1"/>
    <xf numFmtId="43" fontId="25" fillId="0" borderId="6" xfId="2" applyFont="1" applyFill="1" applyBorder="1" applyAlignment="1" applyProtection="1">
      <alignment vertical="center" wrapText="1"/>
    </xf>
    <xf numFmtId="177" fontId="25" fillId="0" borderId="6" xfId="0" applyNumberFormat="1" applyFont="1" applyBorder="1" applyAlignment="1">
      <alignment vertical="center" wrapText="1"/>
    </xf>
    <xf numFmtId="177" fontId="25" fillId="0" borderId="6" xfId="0" applyNumberFormat="1" applyFont="1" applyFill="1" applyBorder="1" applyAlignment="1">
      <alignment vertical="center" wrapText="1"/>
    </xf>
    <xf numFmtId="177" fontId="25" fillId="0" borderId="6" xfId="0" applyNumberFormat="1" applyFont="1" applyFill="1" applyBorder="1" applyAlignment="1">
      <alignment horizontal="right" vertical="center" wrapText="1"/>
    </xf>
    <xf numFmtId="0" fontId="25" fillId="0" borderId="6" xfId="0" applyFont="1" applyBorder="1" applyAlignment="1" applyProtection="1">
      <alignment horizontal="left" vertical="center" wrapText="1"/>
    </xf>
    <xf numFmtId="0" fontId="25" fillId="0" borderId="6" xfId="0" applyFont="1" applyBorder="1" applyAlignment="1" applyProtection="1">
      <alignment vertical="center" wrapText="1"/>
    </xf>
    <xf numFmtId="43" fontId="25" fillId="0" borderId="6" xfId="2" applyFont="1" applyBorder="1" applyAlignment="1" applyProtection="1">
      <alignment vertical="center" wrapText="1"/>
    </xf>
    <xf numFmtId="0" fontId="25" fillId="0" borderId="33" xfId="0" applyFont="1" applyBorder="1" applyAlignment="1" applyProtection="1">
      <alignment horizontal="center" vertical="center" wrapText="1"/>
    </xf>
    <xf numFmtId="4" fontId="25" fillId="0" borderId="6" xfId="0" applyNumberFormat="1" applyFont="1" applyBorder="1" applyAlignment="1" applyProtection="1">
      <alignment vertical="center" wrapText="1"/>
    </xf>
    <xf numFmtId="168" fontId="25" fillId="0" borderId="6" xfId="0" applyNumberFormat="1" applyFont="1" applyBorder="1" applyAlignment="1" applyProtection="1">
      <alignment vertical="center" wrapText="1"/>
    </xf>
    <xf numFmtId="0" fontId="25" fillId="0" borderId="6" xfId="0" applyFont="1" applyFill="1" applyBorder="1" applyAlignment="1" applyProtection="1">
      <alignment horizontal="left" vertical="center" wrapText="1"/>
    </xf>
    <xf numFmtId="0" fontId="25" fillId="0" borderId="6" xfId="0" applyFont="1" applyFill="1" applyBorder="1" applyAlignment="1" applyProtection="1">
      <alignment vertical="center" wrapText="1"/>
    </xf>
    <xf numFmtId="3" fontId="25" fillId="0" borderId="6" xfId="0" applyNumberFormat="1" applyFont="1" applyFill="1" applyBorder="1" applyAlignment="1" applyProtection="1">
      <alignment horizontal="center" vertical="center" wrapText="1"/>
    </xf>
    <xf numFmtId="0" fontId="25" fillId="0" borderId="6" xfId="0" applyFont="1" applyFill="1" applyBorder="1" applyAlignment="1" applyProtection="1">
      <alignment horizontal="center" vertical="center" wrapText="1"/>
    </xf>
    <xf numFmtId="177" fontId="25" fillId="0" borderId="6" xfId="0" applyNumberFormat="1" applyFont="1" applyFill="1" applyBorder="1" applyAlignment="1" applyProtection="1">
      <alignment horizontal="center" vertical="center" wrapText="1"/>
    </xf>
    <xf numFmtId="168" fontId="25" fillId="0" borderId="6" xfId="0" applyNumberFormat="1" applyFont="1" applyFill="1" applyBorder="1" applyAlignment="1">
      <alignment vertical="center" wrapText="1"/>
    </xf>
    <xf numFmtId="0" fontId="28" fillId="0" borderId="6" xfId="0" applyFont="1" applyBorder="1" applyAlignment="1" applyProtection="1">
      <alignment horizontal="left" vertical="center" wrapText="1"/>
    </xf>
    <xf numFmtId="0" fontId="28" fillId="0" borderId="6" xfId="0" applyFont="1" applyBorder="1" applyAlignment="1" applyProtection="1">
      <alignment vertical="center" wrapText="1"/>
    </xf>
    <xf numFmtId="177" fontId="2" fillId="0" borderId="6" xfId="0" applyNumberFormat="1" applyFont="1" applyFill="1" applyBorder="1" applyAlignment="1">
      <alignment horizontal="center" vertical="center" wrapText="1"/>
    </xf>
    <xf numFmtId="177" fontId="2" fillId="0" borderId="6" xfId="0" applyNumberFormat="1" applyFont="1" applyFill="1" applyBorder="1" applyAlignment="1">
      <alignment vertical="center" wrapText="1"/>
    </xf>
    <xf numFmtId="0" fontId="25" fillId="0" borderId="3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4"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6" fillId="0" borderId="34" xfId="0" applyFont="1" applyBorder="1" applyAlignment="1" applyProtection="1">
      <alignment horizontal="center" vertical="center" wrapText="1"/>
    </xf>
    <xf numFmtId="1" fontId="2" fillId="0" borderId="34" xfId="0" applyNumberFormat="1" applyFont="1" applyBorder="1" applyAlignment="1">
      <alignment horizontal="center" vertical="center" wrapText="1"/>
    </xf>
    <xf numFmtId="1" fontId="25" fillId="0" borderId="34" xfId="0" applyNumberFormat="1" applyFont="1" applyBorder="1" applyAlignment="1">
      <alignment horizontal="center" vertical="center" wrapText="1"/>
    </xf>
    <xf numFmtId="176" fontId="2" fillId="0" borderId="34" xfId="0" quotePrefix="1" applyNumberFormat="1" applyFont="1" applyBorder="1" applyAlignment="1">
      <alignment horizontal="center" vertical="center" wrapText="1"/>
    </xf>
    <xf numFmtId="0" fontId="25" fillId="0" borderId="32" xfId="0" applyFont="1" applyBorder="1" applyAlignment="1" applyProtection="1">
      <alignment horizontal="center" vertical="center" wrapText="1"/>
    </xf>
    <xf numFmtId="175" fontId="25" fillId="0" borderId="33" xfId="0" applyNumberFormat="1" applyFont="1" applyFill="1" applyBorder="1" applyAlignment="1">
      <alignment horizontal="center" vertical="center" wrapText="1"/>
    </xf>
    <xf numFmtId="0" fontId="25" fillId="0" borderId="28" xfId="0" applyFont="1" applyBorder="1" applyAlignment="1">
      <alignment horizontal="center" vertical="center"/>
    </xf>
    <xf numFmtId="0" fontId="25" fillId="0" borderId="28" xfId="0" applyFont="1" applyBorder="1" applyAlignment="1">
      <alignment horizontal="center" vertical="center" wrapText="1"/>
    </xf>
    <xf numFmtId="0" fontId="25" fillId="0" borderId="3" xfId="0" applyFont="1" applyBorder="1" applyAlignment="1">
      <alignment horizontal="center"/>
    </xf>
    <xf numFmtId="0" fontId="25" fillId="0" borderId="28" xfId="0" applyFont="1" applyBorder="1" applyAlignment="1">
      <alignment horizontal="center"/>
    </xf>
    <xf numFmtId="0" fontId="25" fillId="0" borderId="20" xfId="0" applyFont="1" applyBorder="1" applyAlignment="1">
      <alignment horizontal="center"/>
    </xf>
    <xf numFmtId="0" fontId="25" fillId="0" borderId="24" xfId="0" applyFont="1" applyBorder="1" applyAlignment="1">
      <alignment horizontal="center"/>
    </xf>
    <xf numFmtId="0" fontId="25" fillId="0" borderId="0" xfId="0" applyFont="1" applyAlignment="1">
      <alignment horizontal="center" vertical="center" wrapText="1"/>
    </xf>
    <xf numFmtId="0" fontId="27" fillId="0" borderId="0" xfId="0" applyFont="1" applyAlignment="1">
      <alignment horizontal="center" vertical="center"/>
    </xf>
    <xf numFmtId="0" fontId="2" fillId="0" borderId="23" xfId="0" applyFont="1" applyBorder="1" applyAlignment="1">
      <alignment horizontal="left" vertical="center"/>
    </xf>
    <xf numFmtId="0" fontId="2" fillId="0" borderId="20" xfId="0" applyFont="1" applyBorder="1" applyAlignment="1">
      <alignment horizontal="center" vertical="center"/>
    </xf>
    <xf numFmtId="164" fontId="2" fillId="0" borderId="20" xfId="0" applyNumberFormat="1" applyFont="1" applyBorder="1" applyAlignment="1">
      <alignment horizontal="center" vertical="center"/>
    </xf>
    <xf numFmtId="166" fontId="2" fillId="0" borderId="20" xfId="0" applyNumberFormat="1" applyFont="1" applyBorder="1" applyAlignment="1">
      <alignment horizontal="center" vertical="center"/>
    </xf>
    <xf numFmtId="0" fontId="2" fillId="0" borderId="20" xfId="0" applyFont="1" applyBorder="1" applyAlignment="1">
      <alignment horizontal="center" vertical="center" wrapText="1"/>
    </xf>
    <xf numFmtId="0" fontId="23" fillId="0" borderId="15" xfId="0" applyFont="1" applyBorder="1" applyAlignment="1">
      <alignment vertical="center"/>
    </xf>
    <xf numFmtId="0" fontId="23" fillId="0" borderId="12" xfId="0" applyFont="1" applyBorder="1" applyAlignment="1">
      <alignment vertical="center"/>
    </xf>
    <xf numFmtId="0" fontId="2"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2" fillId="0" borderId="12" xfId="0" applyFont="1" applyBorder="1" applyAlignment="1">
      <alignment vertical="center" wrapText="1"/>
    </xf>
    <xf numFmtId="164" fontId="2" fillId="0" borderId="12" xfId="0" applyNumberFormat="1" applyFont="1" applyBorder="1" applyAlignment="1">
      <alignment vertical="center" wrapText="1"/>
    </xf>
    <xf numFmtId="0" fontId="25" fillId="0" borderId="12" xfId="0" applyFont="1" applyBorder="1" applyAlignment="1">
      <alignment horizontal="center" vertical="center" wrapText="1"/>
    </xf>
    <xf numFmtId="166" fontId="25" fillId="0" borderId="12" xfId="0" applyNumberFormat="1" applyFont="1" applyBorder="1" applyAlignment="1">
      <alignment horizontal="center" vertical="center" wrapText="1"/>
    </xf>
    <xf numFmtId="0" fontId="25"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9" xfId="0" applyFont="1" applyBorder="1" applyAlignment="1">
      <alignment horizontal="left" vertical="center" wrapText="1"/>
    </xf>
    <xf numFmtId="0" fontId="2" fillId="0" borderId="39" xfId="0" applyFont="1" applyBorder="1" applyAlignment="1">
      <alignment vertical="center" wrapText="1"/>
    </xf>
    <xf numFmtId="3" fontId="2" fillId="0" borderId="39" xfId="0" applyNumberFormat="1" applyFont="1" applyBorder="1" applyAlignment="1">
      <alignment horizontal="center" vertical="center" wrapText="1"/>
    </xf>
    <xf numFmtId="164" fontId="2" fillId="0" borderId="39" xfId="0" applyNumberFormat="1" applyFont="1" applyBorder="1" applyAlignment="1">
      <alignment horizontal="center" vertical="center" wrapText="1"/>
    </xf>
    <xf numFmtId="164" fontId="2" fillId="0" borderId="39" xfId="0" applyNumberFormat="1" applyFont="1" applyFill="1" applyBorder="1" applyAlignment="1">
      <alignment horizontal="center" vertical="center" wrapText="1"/>
    </xf>
    <xf numFmtId="166" fontId="25" fillId="0" borderId="39" xfId="0" applyNumberFormat="1" applyFont="1" applyBorder="1" applyAlignment="1">
      <alignment horizontal="center" vertical="center" wrapText="1"/>
    </xf>
    <xf numFmtId="0" fontId="25" fillId="0" borderId="40" xfId="0" applyFont="1" applyBorder="1" applyAlignment="1">
      <alignment horizontal="center" vertical="center" wrapText="1"/>
    </xf>
    <xf numFmtId="0" fontId="25" fillId="0" borderId="38" xfId="0" applyFont="1" applyBorder="1" applyAlignment="1">
      <alignment horizontal="center" vertical="center" wrapText="1"/>
    </xf>
    <xf numFmtId="0" fontId="2" fillId="0" borderId="23" xfId="0" applyFont="1" applyBorder="1" applyAlignment="1">
      <alignment horizontal="center" vertical="center"/>
    </xf>
    <xf numFmtId="0" fontId="2" fillId="0" borderId="20" xfId="0" applyFont="1" applyBorder="1" applyAlignment="1">
      <alignment vertical="center"/>
    </xf>
    <xf numFmtId="0" fontId="25" fillId="0" borderId="20" xfId="0" applyFont="1" applyBorder="1" applyAlignment="1">
      <alignment horizontal="center" vertical="center"/>
    </xf>
    <xf numFmtId="0" fontId="25" fillId="0" borderId="24" xfId="0" applyFont="1" applyBorder="1" applyAlignment="1">
      <alignment horizontal="center" vertical="center"/>
    </xf>
    <xf numFmtId="0" fontId="25" fillId="0" borderId="2" xfId="0" applyFont="1" applyBorder="1" applyAlignment="1">
      <alignment horizontal="center" vertical="center" wrapText="1"/>
    </xf>
    <xf numFmtId="43" fontId="25" fillId="0" borderId="7" xfId="4" applyFont="1" applyFill="1" applyBorder="1" applyAlignment="1" applyProtection="1">
      <alignment vertical="center" wrapText="1"/>
    </xf>
    <xf numFmtId="0" fontId="2" fillId="0" borderId="33" xfId="0" applyFont="1" applyBorder="1" applyAlignment="1">
      <alignment horizontal="center" vertical="center" wrapText="1"/>
    </xf>
    <xf numFmtId="0" fontId="25" fillId="0" borderId="45" xfId="0" applyFont="1" applyBorder="1" applyAlignment="1">
      <alignment horizontal="center" vertical="center" wrapText="1"/>
    </xf>
    <xf numFmtId="0" fontId="9" fillId="0" borderId="32" xfId="0" applyFont="1" applyBorder="1" applyAlignment="1">
      <alignment horizontal="center" vertical="center" wrapText="1"/>
    </xf>
    <xf numFmtId="0" fontId="25"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5" fillId="0" borderId="47" xfId="0" applyFont="1" applyBorder="1" applyAlignment="1">
      <alignment vertical="center" wrapText="1"/>
    </xf>
    <xf numFmtId="0" fontId="2" fillId="0" borderId="47" xfId="0" applyFont="1" applyBorder="1" applyAlignment="1">
      <alignment vertical="center" wrapText="1"/>
    </xf>
    <xf numFmtId="164" fontId="2" fillId="0" borderId="47" xfId="0" applyNumberFormat="1" applyFont="1" applyBorder="1" applyAlignment="1">
      <alignment horizontal="center" vertical="center" wrapText="1"/>
    </xf>
    <xf numFmtId="166" fontId="25" fillId="0" borderId="47" xfId="0" applyNumberFormat="1" applyFont="1" applyBorder="1" applyAlignment="1">
      <alignment horizontal="center" vertical="center" wrapTex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5" fillId="12" borderId="4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11" xfId="0" applyFont="1" applyFill="1" applyBorder="1" applyAlignment="1">
      <alignment horizontal="left" vertical="center" wrapText="1"/>
    </xf>
    <xf numFmtId="164" fontId="2" fillId="12" borderId="11" xfId="0" applyNumberFormat="1" applyFont="1" applyFill="1" applyBorder="1" applyAlignment="1">
      <alignment horizontal="center" vertical="center" wrapText="1"/>
    </xf>
    <xf numFmtId="166" fontId="2" fillId="12" borderId="11" xfId="0" applyNumberFormat="1" applyFont="1" applyFill="1" applyBorder="1" applyAlignment="1">
      <alignment horizontal="center" vertical="center" wrapText="1"/>
    </xf>
    <xf numFmtId="0" fontId="25" fillId="10" borderId="11"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5" fillId="12" borderId="11" xfId="0"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165" fontId="1" fillId="2" borderId="50" xfId="0" applyNumberFormat="1" applyFont="1" applyFill="1" applyBorder="1" applyAlignment="1">
      <alignment horizontal="center" vertical="center" wrapText="1"/>
    </xf>
    <xf numFmtId="0" fontId="1" fillId="11" borderId="50"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2" fillId="12" borderId="41"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4" borderId="25" xfId="0" applyFont="1" applyFill="1" applyBorder="1" applyAlignment="1">
      <alignment vertical="center"/>
    </xf>
    <xf numFmtId="0" fontId="1" fillId="4" borderId="29" xfId="0" applyFont="1" applyFill="1" applyBorder="1" applyAlignment="1">
      <alignment vertical="center"/>
    </xf>
    <xf numFmtId="0" fontId="1" fillId="0" borderId="22" xfId="0" applyFont="1" applyBorder="1" applyAlignment="1">
      <alignment horizontal="center" vertical="center" wrapText="1"/>
    </xf>
    <xf numFmtId="0" fontId="2" fillId="0" borderId="22" xfId="0" applyFont="1" applyBorder="1" applyAlignment="1">
      <alignment horizontal="left" vertical="center"/>
    </xf>
    <xf numFmtId="0" fontId="9" fillId="0" borderId="47" xfId="0" applyFont="1" applyBorder="1" applyAlignment="1">
      <alignment horizontal="center" vertical="center" wrapText="1"/>
    </xf>
    <xf numFmtId="0" fontId="2" fillId="0" borderId="8" xfId="0" applyFont="1" applyBorder="1" applyAlignment="1">
      <alignment horizontal="center" vertical="center" wrapText="1"/>
    </xf>
    <xf numFmtId="0" fontId="24" fillId="0" borderId="10" xfId="0" applyFont="1" applyBorder="1" applyAlignment="1">
      <alignment vertical="center"/>
    </xf>
    <xf numFmtId="166" fontId="2" fillId="0" borderId="8" xfId="0" applyNumberFormat="1" applyFont="1" applyBorder="1" applyAlignment="1">
      <alignment horizontal="center" vertical="center" wrapText="1"/>
    </xf>
    <xf numFmtId="0" fontId="25" fillId="0" borderId="10" xfId="0" applyFont="1" applyBorder="1" applyAlignment="1">
      <alignment vertical="center"/>
    </xf>
    <xf numFmtId="0" fontId="1" fillId="4" borderId="25"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30" xfId="0" applyFont="1" applyFill="1" applyBorder="1" applyAlignment="1">
      <alignment horizontal="center" vertical="center"/>
    </xf>
  </cellXfs>
  <cellStyles count="7">
    <cellStyle name="Hiperlink" xfId="6" builtinId="8"/>
    <cellStyle name="Normal" xfId="0" builtinId="0"/>
    <cellStyle name="Normal 2" xfId="1"/>
    <cellStyle name="Normal 2 2" xfId="5"/>
    <cellStyle name="Normal 3" xfId="3"/>
    <cellStyle name="Vírgula" xfId="2" builtinId="3"/>
    <cellStyle name="Vírgula 2" xfId="4"/>
  </cellStyles>
  <dxfs count="365">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theme="0"/>
          <bgColor theme="0"/>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bgColor rgb="FF9999FF"/>
        </patternFill>
      </fill>
    </dxf>
    <dxf>
      <fill>
        <patternFill>
          <bgColor rgb="FFFFFFFF"/>
        </patternFill>
      </fill>
    </dxf>
    <dxf>
      <fill>
        <patternFill>
          <bgColor rgb="FFFF5050"/>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A8D08D"/>
        </patternFill>
      </fill>
    </dxf>
    <dxf>
      <font>
        <b/>
        <color rgb="FFFF0000"/>
      </font>
      <fill>
        <patternFill>
          <bgColor rgb="FFFFFFFF"/>
        </patternFill>
      </fill>
    </dxf>
    <dxf>
      <fill>
        <patternFill>
          <bgColor rgb="FFA8D08D"/>
        </patternFill>
      </fill>
    </dxf>
    <dxf>
      <fill>
        <patternFill>
          <bgColor rgb="FFFF5050"/>
        </patternFill>
      </fill>
    </dxf>
    <dxf>
      <fill>
        <patternFill>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9D18E"/>
        </patternFill>
      </fill>
    </dxf>
    <dxf>
      <fill>
        <patternFill>
          <bgColor rgb="FFFFC000"/>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bgColor rgb="FF9999FF"/>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s>
  <tableStyles count="1" defaultTableStyle="TableStyleMedium2" defaultPivotStyle="PivotStyleLight16">
    <tableStyle name="Invisible" pivot="0" table="0" count="0"/>
  </tableStyles>
  <colors>
    <mruColors>
      <color rgb="FFCC00FF"/>
      <color rgb="FF99CCFF"/>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ives%20compartilhados/SENG/ADMINISTRATIVO/ORCAMENTO/PCA%202025/PCA_2025_v%207.1%20sem%20DLs%20e%20ILs%20peq%20val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rives%20compartilhados\DADM\PCA\PCA%202026\Versao%20final%20PCA26\Entregues%20areas%20v-final\PCA_2026_versao%20final%20S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 2025 atualização"/>
      <sheetName val="Página1"/>
      <sheetName val="Listas_Suspensa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Suspensas"/>
      <sheetName val="Cópia anterior"/>
      <sheetName val="PCA 2026 v. final"/>
      <sheetName val="Prioridade"/>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intranet/tec-informacao/planejamento-de-tic/plano-de-contratacao-de-solucoes-de-tic-pcstic" TargetMode="External"/><Relationship Id="rId2" Type="http://schemas.openxmlformats.org/officeDocument/2006/relationships/hyperlink" Target="https://portal.trt3.jus.br/escola/artigos/plano-anual-de-capacitacao"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V689"/>
  <sheetViews>
    <sheetView showGridLines="0" tabSelected="1" view="pageBreakPreview" topLeftCell="B1" zoomScale="60" zoomScaleNormal="70" workbookViewId="0">
      <pane ySplit="9" topLeftCell="A24" activePane="bottomLeft" state="frozen"/>
      <selection activeCell="B1" sqref="B1"/>
      <selection pane="bottomLeft" activeCell="K25" sqref="K25"/>
    </sheetView>
  </sheetViews>
  <sheetFormatPr defaultColWidth="12.59765625" defaultRowHeight="15" customHeight="1"/>
  <cols>
    <col min="1" max="1" width="30.09765625" style="45" hidden="1" customWidth="1"/>
    <col min="2" max="2" width="11.5" style="45" customWidth="1"/>
    <col min="3" max="3" width="15.5" style="45" customWidth="1"/>
    <col min="4" max="4" width="35.8984375" style="136" customWidth="1"/>
    <col min="5" max="5" width="39.19921875" style="133" customWidth="1"/>
    <col min="6" max="6" width="14.09765625" style="45" customWidth="1"/>
    <col min="7" max="7" width="15.69921875" style="132" customWidth="1"/>
    <col min="8" max="8" width="19.19921875" style="45" customWidth="1"/>
    <col min="9" max="9" width="18.19921875" style="45" customWidth="1"/>
    <col min="10" max="10" width="11.59765625" style="132" customWidth="1"/>
    <col min="11" max="11" width="11.59765625" style="45" customWidth="1"/>
    <col min="12" max="12" width="13.3984375" style="45" customWidth="1"/>
    <col min="13" max="14" width="15.3984375" style="135" customWidth="1"/>
    <col min="15" max="15" width="15.09765625" style="135" customWidth="1"/>
    <col min="16" max="16" width="17.8984375" style="179" customWidth="1"/>
    <col min="17" max="17" width="14.09765625" style="179" customWidth="1"/>
    <col min="18" max="16384" width="12.59765625" style="45"/>
  </cols>
  <sheetData>
    <row r="1" spans="1:18" ht="21.75" customHeight="1">
      <c r="A1" s="241"/>
      <c r="B1" s="250" t="s">
        <v>833</v>
      </c>
      <c r="C1" s="251"/>
      <c r="D1" s="251"/>
      <c r="E1" s="251"/>
      <c r="F1" s="251"/>
      <c r="G1" s="251"/>
      <c r="H1" s="251"/>
      <c r="I1" s="251"/>
      <c r="J1" s="251"/>
      <c r="K1" s="251"/>
      <c r="L1" s="251"/>
      <c r="M1" s="251"/>
      <c r="N1" s="251"/>
      <c r="O1" s="251"/>
      <c r="P1" s="251"/>
      <c r="Q1" s="252"/>
    </row>
    <row r="2" spans="1:18" ht="6.6" customHeight="1">
      <c r="A2" s="46"/>
      <c r="B2" s="46"/>
      <c r="C2" s="48"/>
      <c r="D2" s="47"/>
      <c r="E2" s="47"/>
      <c r="F2" s="47"/>
      <c r="G2" s="47"/>
      <c r="H2" s="50"/>
      <c r="I2" s="50"/>
      <c r="J2" s="47"/>
      <c r="K2" s="51"/>
      <c r="L2" s="51"/>
      <c r="M2" s="47"/>
      <c r="N2" s="47"/>
      <c r="O2" s="47"/>
      <c r="P2" s="125"/>
      <c r="Q2" s="172"/>
    </row>
    <row r="3" spans="1:18" ht="21.75" customHeight="1">
      <c r="A3" s="242"/>
      <c r="B3" s="253" t="s">
        <v>618</v>
      </c>
      <c r="C3" s="254"/>
      <c r="D3" s="254"/>
      <c r="E3" s="254"/>
      <c r="F3" s="254"/>
      <c r="G3" s="254"/>
      <c r="H3" s="254"/>
      <c r="I3" s="254"/>
      <c r="J3" s="254"/>
      <c r="K3" s="254"/>
      <c r="L3" s="254"/>
      <c r="M3" s="254"/>
      <c r="N3" s="254"/>
      <c r="O3" s="254"/>
      <c r="P3" s="254"/>
      <c r="Q3" s="255"/>
    </row>
    <row r="4" spans="1:18" ht="4.5" customHeight="1">
      <c r="A4" s="46"/>
      <c r="B4" s="46"/>
      <c r="C4" s="48"/>
      <c r="D4" s="47"/>
      <c r="E4" s="47"/>
      <c r="F4" s="47"/>
      <c r="G4" s="47"/>
      <c r="H4" s="50"/>
      <c r="I4" s="50"/>
      <c r="J4" s="47"/>
      <c r="K4" s="51"/>
      <c r="L4" s="51"/>
      <c r="M4" s="53"/>
      <c r="N4" s="53"/>
      <c r="O4" s="53"/>
      <c r="P4" s="125"/>
      <c r="Q4" s="172"/>
    </row>
    <row r="5" spans="1:18" ht="45.75" hidden="1" customHeight="1">
      <c r="A5" s="54" t="s">
        <v>0</v>
      </c>
      <c r="B5" s="243"/>
      <c r="C5" s="53"/>
      <c r="D5" s="56"/>
      <c r="E5" s="55"/>
      <c r="F5" s="52"/>
      <c r="G5" s="52"/>
      <c r="H5" s="57"/>
      <c r="I5" s="57"/>
      <c r="J5" s="52"/>
      <c r="K5" s="246" t="s">
        <v>1</v>
      </c>
      <c r="L5" s="247"/>
      <c r="M5" s="248" t="s">
        <v>2</v>
      </c>
      <c r="N5" s="249"/>
      <c r="O5" s="58"/>
      <c r="P5" s="125"/>
      <c r="Q5" s="173"/>
    </row>
    <row r="6" spans="1:18" ht="7.2" customHeight="1" thickBot="1">
      <c r="A6" s="180"/>
      <c r="B6" s="244"/>
      <c r="C6" s="48"/>
      <c r="D6" s="49"/>
      <c r="E6" s="47"/>
      <c r="F6" s="47"/>
      <c r="G6" s="47"/>
      <c r="H6" s="50"/>
      <c r="I6" s="50"/>
      <c r="J6" s="47"/>
      <c r="K6" s="47"/>
      <c r="L6" s="51"/>
      <c r="M6" s="52"/>
      <c r="N6" s="52"/>
      <c r="O6" s="52"/>
      <c r="P6" s="125"/>
      <c r="Q6" s="173"/>
    </row>
    <row r="7" spans="1:18" ht="6" customHeight="1" thickBot="1">
      <c r="A7" s="207"/>
      <c r="B7" s="207"/>
      <c r="C7" s="181"/>
      <c r="D7" s="181"/>
      <c r="E7" s="184"/>
      <c r="F7" s="181"/>
      <c r="G7" s="181"/>
      <c r="H7" s="182"/>
      <c r="I7" s="182"/>
      <c r="J7" s="181"/>
      <c r="K7" s="183"/>
      <c r="L7" s="183"/>
      <c r="M7" s="208"/>
      <c r="N7" s="208"/>
      <c r="O7" s="208"/>
      <c r="P7" s="209"/>
      <c r="Q7" s="210"/>
    </row>
    <row r="8" spans="1:18" ht="143.4" customHeight="1" thickBot="1">
      <c r="A8" s="240" t="s">
        <v>685</v>
      </c>
      <c r="B8" s="233" t="s">
        <v>648</v>
      </c>
      <c r="C8" s="234" t="s">
        <v>691</v>
      </c>
      <c r="D8" s="234" t="s">
        <v>692</v>
      </c>
      <c r="E8" s="234" t="s">
        <v>686</v>
      </c>
      <c r="F8" s="234" t="s">
        <v>687</v>
      </c>
      <c r="G8" s="235" t="s">
        <v>577</v>
      </c>
      <c r="H8" s="235" t="s">
        <v>810</v>
      </c>
      <c r="I8" s="235" t="s">
        <v>811</v>
      </c>
      <c r="J8" s="234" t="s">
        <v>693</v>
      </c>
      <c r="K8" s="234" t="s">
        <v>159</v>
      </c>
      <c r="L8" s="234" t="s">
        <v>688</v>
      </c>
      <c r="M8" s="236" t="s">
        <v>569</v>
      </c>
      <c r="N8" s="236" t="s">
        <v>566</v>
      </c>
      <c r="O8" s="236" t="s">
        <v>567</v>
      </c>
      <c r="P8" s="237" t="s">
        <v>689</v>
      </c>
      <c r="Q8" s="238" t="s">
        <v>690</v>
      </c>
      <c r="R8" s="59"/>
    </row>
    <row r="9" spans="1:18" ht="38.25" hidden="1" customHeight="1">
      <c r="A9" s="239"/>
      <c r="B9" s="224"/>
      <c r="C9" s="225"/>
      <c r="D9" s="226"/>
      <c r="E9" s="226"/>
      <c r="F9" s="225"/>
      <c r="G9" s="225"/>
      <c r="H9" s="227"/>
      <c r="I9" s="227"/>
      <c r="J9" s="225"/>
      <c r="K9" s="228"/>
      <c r="L9" s="228"/>
      <c r="M9" s="229"/>
      <c r="N9" s="230"/>
      <c r="O9" s="230"/>
      <c r="P9" s="231"/>
      <c r="Q9" s="232"/>
      <c r="R9" s="59"/>
    </row>
    <row r="10" spans="1:18" s="64" customFormat="1" ht="252" customHeight="1">
      <c r="A10" s="162">
        <v>2</v>
      </c>
      <c r="B10" s="60">
        <v>2</v>
      </c>
      <c r="C10" s="61" t="s">
        <v>3</v>
      </c>
      <c r="D10" s="78" t="s">
        <v>676</v>
      </c>
      <c r="E10" s="77" t="s">
        <v>568</v>
      </c>
      <c r="F10" s="61">
        <v>1</v>
      </c>
      <c r="G10" s="61" t="s">
        <v>179</v>
      </c>
      <c r="H10" s="142">
        <f>62000+26640</f>
        <v>88640</v>
      </c>
      <c r="I10" s="142">
        <f>62000+26640</f>
        <v>88640</v>
      </c>
      <c r="J10" s="61" t="s">
        <v>15</v>
      </c>
      <c r="K10" s="62">
        <v>46112</v>
      </c>
      <c r="L10" s="62">
        <v>46295</v>
      </c>
      <c r="M10" s="61"/>
      <c r="N10" s="61"/>
      <c r="O10" s="61"/>
      <c r="P10" s="61" t="s">
        <v>627</v>
      </c>
      <c r="Q10" s="83" t="s">
        <v>628</v>
      </c>
      <c r="R10" s="63"/>
    </row>
    <row r="11" spans="1:18" ht="183" customHeight="1">
      <c r="A11" s="163">
        <v>1</v>
      </c>
      <c r="B11" s="60">
        <v>6</v>
      </c>
      <c r="C11" s="65" t="s">
        <v>5</v>
      </c>
      <c r="D11" s="67" t="s">
        <v>562</v>
      </c>
      <c r="E11" s="66" t="s">
        <v>182</v>
      </c>
      <c r="F11" s="68">
        <v>24</v>
      </c>
      <c r="G11" s="68" t="s">
        <v>178</v>
      </c>
      <c r="H11" s="142">
        <v>120000</v>
      </c>
      <c r="I11" s="142">
        <v>120000</v>
      </c>
      <c r="J11" s="65" t="s">
        <v>4</v>
      </c>
      <c r="K11" s="62">
        <v>45991</v>
      </c>
      <c r="L11" s="62">
        <v>46053</v>
      </c>
      <c r="M11" s="61"/>
      <c r="N11" s="61"/>
      <c r="O11" s="61"/>
      <c r="P11" s="61" t="s">
        <v>627</v>
      </c>
      <c r="Q11" s="83" t="s">
        <v>629</v>
      </c>
      <c r="R11" s="59"/>
    </row>
    <row r="12" spans="1:18" s="64" customFormat="1" ht="144" customHeight="1">
      <c r="A12" s="162">
        <v>5</v>
      </c>
      <c r="B12" s="60">
        <v>9</v>
      </c>
      <c r="C12" s="61" t="s">
        <v>5</v>
      </c>
      <c r="D12" s="69" t="s">
        <v>572</v>
      </c>
      <c r="E12" s="70" t="s">
        <v>181</v>
      </c>
      <c r="F12" s="71">
        <v>2</v>
      </c>
      <c r="G12" s="71" t="s">
        <v>233</v>
      </c>
      <c r="H12" s="72">
        <v>164870</v>
      </c>
      <c r="I12" s="72">
        <v>164870</v>
      </c>
      <c r="J12" s="61" t="s">
        <v>4</v>
      </c>
      <c r="K12" s="62">
        <v>46142</v>
      </c>
      <c r="L12" s="62">
        <v>46173</v>
      </c>
      <c r="M12" s="61"/>
      <c r="N12" s="61"/>
      <c r="O12" s="61"/>
      <c r="P12" s="61" t="s">
        <v>627</v>
      </c>
      <c r="Q12" s="83" t="s">
        <v>629</v>
      </c>
      <c r="R12" s="63"/>
    </row>
    <row r="13" spans="1:18" s="64" customFormat="1" ht="95.4" customHeight="1">
      <c r="A13" s="162">
        <v>10</v>
      </c>
      <c r="B13" s="60">
        <v>14</v>
      </c>
      <c r="C13" s="61" t="s">
        <v>5</v>
      </c>
      <c r="D13" s="69" t="s">
        <v>573</v>
      </c>
      <c r="E13" s="70" t="s">
        <v>180</v>
      </c>
      <c r="F13" s="71">
        <v>1</v>
      </c>
      <c r="G13" s="71" t="s">
        <v>234</v>
      </c>
      <c r="H13" s="73">
        <v>48720</v>
      </c>
      <c r="I13" s="73">
        <v>48720</v>
      </c>
      <c r="J13" s="61" t="s">
        <v>4</v>
      </c>
      <c r="K13" s="62">
        <v>46112</v>
      </c>
      <c r="L13" s="62">
        <v>46173</v>
      </c>
      <c r="M13" s="61"/>
      <c r="N13" s="61"/>
      <c r="O13" s="61"/>
      <c r="P13" s="61" t="s">
        <v>627</v>
      </c>
      <c r="Q13" s="83" t="s">
        <v>629</v>
      </c>
      <c r="R13" s="63"/>
    </row>
    <row r="14" spans="1:18" s="64" customFormat="1" ht="252.6" customHeight="1">
      <c r="A14" s="162">
        <v>18</v>
      </c>
      <c r="B14" s="60">
        <v>18</v>
      </c>
      <c r="C14" s="61" t="s">
        <v>5</v>
      </c>
      <c r="D14" s="74" t="s">
        <v>575</v>
      </c>
      <c r="E14" s="74" t="s">
        <v>576</v>
      </c>
      <c r="F14" s="68">
        <v>1</v>
      </c>
      <c r="G14" s="68" t="s">
        <v>577</v>
      </c>
      <c r="H14" s="75">
        <v>160000</v>
      </c>
      <c r="I14" s="75">
        <v>160000</v>
      </c>
      <c r="J14" s="61" t="s">
        <v>4</v>
      </c>
      <c r="K14" s="62">
        <v>46112</v>
      </c>
      <c r="L14" s="62">
        <v>46203</v>
      </c>
      <c r="M14" s="61"/>
      <c r="N14" s="61"/>
      <c r="O14" s="61"/>
      <c r="P14" s="61" t="s">
        <v>627</v>
      </c>
      <c r="Q14" s="83" t="s">
        <v>629</v>
      </c>
      <c r="R14" s="63"/>
    </row>
    <row r="15" spans="1:18" s="64" customFormat="1" ht="119.4" customHeight="1">
      <c r="A15" s="162">
        <v>23</v>
      </c>
      <c r="B15" s="60">
        <v>23</v>
      </c>
      <c r="C15" s="61" t="s">
        <v>5</v>
      </c>
      <c r="D15" s="66" t="s">
        <v>578</v>
      </c>
      <c r="E15" s="66" t="s">
        <v>579</v>
      </c>
      <c r="F15" s="68">
        <v>4</v>
      </c>
      <c r="G15" s="68" t="s">
        <v>574</v>
      </c>
      <c r="H15" s="76">
        <v>98132</v>
      </c>
      <c r="I15" s="76">
        <v>98132</v>
      </c>
      <c r="J15" s="61" t="s">
        <v>4</v>
      </c>
      <c r="K15" s="62">
        <v>46173</v>
      </c>
      <c r="L15" s="62">
        <v>46265</v>
      </c>
      <c r="M15" s="61"/>
      <c r="N15" s="61"/>
      <c r="O15" s="61"/>
      <c r="P15" s="61" t="s">
        <v>627</v>
      </c>
      <c r="Q15" s="83" t="s">
        <v>629</v>
      </c>
      <c r="R15" s="63"/>
    </row>
    <row r="16" spans="1:18" s="64" customFormat="1" ht="105.6" customHeight="1">
      <c r="A16" s="162">
        <v>1</v>
      </c>
      <c r="B16" s="60">
        <v>30</v>
      </c>
      <c r="C16" s="61" t="s">
        <v>154</v>
      </c>
      <c r="D16" s="78" t="s">
        <v>527</v>
      </c>
      <c r="E16" s="77" t="s">
        <v>183</v>
      </c>
      <c r="F16" s="61">
        <v>1</v>
      </c>
      <c r="G16" s="61" t="s">
        <v>179</v>
      </c>
      <c r="H16" s="79">
        <v>204552.38</v>
      </c>
      <c r="I16" s="79">
        <v>204552.38</v>
      </c>
      <c r="J16" s="61" t="s">
        <v>15</v>
      </c>
      <c r="K16" s="62">
        <v>45930</v>
      </c>
      <c r="L16" s="62">
        <v>46081</v>
      </c>
      <c r="M16" s="61"/>
      <c r="N16" s="61"/>
      <c r="O16" s="61"/>
      <c r="P16" s="61" t="s">
        <v>627</v>
      </c>
      <c r="Q16" s="81" t="s">
        <v>630</v>
      </c>
      <c r="R16" s="63"/>
    </row>
    <row r="17" spans="1:18" s="64" customFormat="1" ht="99.6" customHeight="1">
      <c r="A17" s="162">
        <v>5</v>
      </c>
      <c r="B17" s="60">
        <v>34</v>
      </c>
      <c r="C17" s="61" t="s">
        <v>154</v>
      </c>
      <c r="D17" s="78" t="s">
        <v>677</v>
      </c>
      <c r="E17" s="77" t="s">
        <v>263</v>
      </c>
      <c r="F17" s="61">
        <v>1</v>
      </c>
      <c r="G17" s="61" t="s">
        <v>179</v>
      </c>
      <c r="H17" s="82">
        <f>100000+10000+5840</f>
        <v>115840</v>
      </c>
      <c r="I17" s="82">
        <f>100000+10000+5840</f>
        <v>115840</v>
      </c>
      <c r="J17" s="61" t="s">
        <v>4</v>
      </c>
      <c r="K17" s="62">
        <v>45991</v>
      </c>
      <c r="L17" s="62">
        <v>46173</v>
      </c>
      <c r="M17" s="61"/>
      <c r="N17" s="65"/>
      <c r="O17" s="61"/>
      <c r="P17" s="61" t="s">
        <v>627</v>
      </c>
      <c r="Q17" s="83" t="s">
        <v>628</v>
      </c>
      <c r="R17" s="63"/>
    </row>
    <row r="18" spans="1:18" s="64" customFormat="1" ht="232.95" customHeight="1">
      <c r="A18" s="162">
        <v>1</v>
      </c>
      <c r="B18" s="60">
        <v>36</v>
      </c>
      <c r="C18" s="61" t="s">
        <v>164</v>
      </c>
      <c r="D18" s="78" t="s">
        <v>264</v>
      </c>
      <c r="E18" s="77" t="s">
        <v>265</v>
      </c>
      <c r="F18" s="61">
        <v>1</v>
      </c>
      <c r="G18" s="61" t="s">
        <v>266</v>
      </c>
      <c r="H18" s="84">
        <v>178513</v>
      </c>
      <c r="I18" s="84">
        <v>178513</v>
      </c>
      <c r="J18" s="61" t="s">
        <v>4</v>
      </c>
      <c r="K18" s="62">
        <v>46081</v>
      </c>
      <c r="L18" s="62">
        <v>46265</v>
      </c>
      <c r="M18" s="61"/>
      <c r="N18" s="61"/>
      <c r="O18" s="61"/>
      <c r="P18" s="61" t="s">
        <v>627</v>
      </c>
      <c r="Q18" s="83" t="s">
        <v>629</v>
      </c>
      <c r="R18" s="63"/>
    </row>
    <row r="19" spans="1:18" s="64" customFormat="1" ht="86.4" customHeight="1">
      <c r="A19" s="162">
        <v>2</v>
      </c>
      <c r="B19" s="60">
        <v>37</v>
      </c>
      <c r="C19" s="61" t="s">
        <v>164</v>
      </c>
      <c r="D19" s="78" t="s">
        <v>220</v>
      </c>
      <c r="E19" s="77" t="s">
        <v>221</v>
      </c>
      <c r="F19" s="61">
        <v>1</v>
      </c>
      <c r="G19" s="61" t="s">
        <v>267</v>
      </c>
      <c r="H19" s="79">
        <v>11037</v>
      </c>
      <c r="I19" s="79">
        <v>11037</v>
      </c>
      <c r="J19" s="65" t="s">
        <v>4</v>
      </c>
      <c r="K19" s="62">
        <v>46081</v>
      </c>
      <c r="L19" s="62">
        <v>46356</v>
      </c>
      <c r="M19" s="61"/>
      <c r="N19" s="61"/>
      <c r="O19" s="61"/>
      <c r="P19" s="61" t="s">
        <v>627</v>
      </c>
      <c r="Q19" s="83" t="s">
        <v>628</v>
      </c>
      <c r="R19" s="63"/>
    </row>
    <row r="20" spans="1:18" ht="136.94999999999999" customHeight="1">
      <c r="A20" s="163">
        <v>1</v>
      </c>
      <c r="B20" s="60">
        <v>38</v>
      </c>
      <c r="C20" s="65" t="s">
        <v>162</v>
      </c>
      <c r="D20" s="87" t="s">
        <v>529</v>
      </c>
      <c r="E20" s="86" t="s">
        <v>184</v>
      </c>
      <c r="F20" s="88">
        <v>579.70000000000005</v>
      </c>
      <c r="G20" s="61" t="s">
        <v>528</v>
      </c>
      <c r="H20" s="84">
        <v>47567</v>
      </c>
      <c r="I20" s="84">
        <v>47567</v>
      </c>
      <c r="J20" s="65" t="s">
        <v>4</v>
      </c>
      <c r="K20" s="62">
        <v>46265</v>
      </c>
      <c r="L20" s="62">
        <v>46387</v>
      </c>
      <c r="M20" s="61"/>
      <c r="N20" s="61"/>
      <c r="O20" s="61"/>
      <c r="P20" s="61" t="s">
        <v>185</v>
      </c>
      <c r="Q20" s="83" t="s">
        <v>628</v>
      </c>
      <c r="R20" s="59"/>
    </row>
    <row r="21" spans="1:18" s="64" customFormat="1" ht="102" customHeight="1">
      <c r="A21" s="162">
        <v>1</v>
      </c>
      <c r="B21" s="60">
        <v>39</v>
      </c>
      <c r="C21" s="61" t="s">
        <v>571</v>
      </c>
      <c r="D21" s="78" t="s">
        <v>268</v>
      </c>
      <c r="E21" s="78" t="s">
        <v>675</v>
      </c>
      <c r="F21" s="61">
        <v>1</v>
      </c>
      <c r="G21" s="61" t="s">
        <v>179</v>
      </c>
      <c r="H21" s="79">
        <v>151000</v>
      </c>
      <c r="I21" s="80">
        <v>62916.66</v>
      </c>
      <c r="J21" s="61" t="s">
        <v>10</v>
      </c>
      <c r="K21" s="62">
        <v>46173</v>
      </c>
      <c r="L21" s="62">
        <v>46265</v>
      </c>
      <c r="M21" s="61"/>
      <c r="N21" s="61"/>
      <c r="O21" s="61"/>
      <c r="P21" s="61" t="s">
        <v>185</v>
      </c>
      <c r="Q21" s="83" t="s">
        <v>629</v>
      </c>
      <c r="R21" s="63"/>
    </row>
    <row r="22" spans="1:18" s="64" customFormat="1" ht="275.39999999999998" customHeight="1">
      <c r="A22" s="162">
        <v>3</v>
      </c>
      <c r="B22" s="60">
        <v>41</v>
      </c>
      <c r="C22" s="61" t="s">
        <v>571</v>
      </c>
      <c r="D22" s="78" t="s">
        <v>678</v>
      </c>
      <c r="E22" s="77" t="s">
        <v>651</v>
      </c>
      <c r="F22" s="61">
        <v>1</v>
      </c>
      <c r="G22" s="61" t="s">
        <v>179</v>
      </c>
      <c r="H22" s="79">
        <f>150000+36000</f>
        <v>186000</v>
      </c>
      <c r="I22" s="80">
        <v>73500</v>
      </c>
      <c r="J22" s="61" t="s">
        <v>10</v>
      </c>
      <c r="K22" s="62">
        <v>46142</v>
      </c>
      <c r="L22" s="62">
        <v>46326</v>
      </c>
      <c r="M22" s="61"/>
      <c r="N22" s="61"/>
      <c r="O22" s="61"/>
      <c r="P22" s="61" t="s">
        <v>652</v>
      </c>
      <c r="Q22" s="83" t="s">
        <v>653</v>
      </c>
      <c r="R22" s="63"/>
    </row>
    <row r="23" spans="1:18" s="64" customFormat="1" ht="335.4" customHeight="1">
      <c r="A23" s="162"/>
      <c r="B23" s="215" t="s">
        <v>814</v>
      </c>
      <c r="C23" s="61" t="s">
        <v>12</v>
      </c>
      <c r="D23" s="77" t="s">
        <v>815</v>
      </c>
      <c r="E23" s="86" t="s">
        <v>816</v>
      </c>
      <c r="F23" s="65" t="s">
        <v>817</v>
      </c>
      <c r="G23" s="65" t="s">
        <v>818</v>
      </c>
      <c r="H23" s="112">
        <v>2000000</v>
      </c>
      <c r="I23" s="112">
        <v>2000000</v>
      </c>
      <c r="J23" s="61" t="s">
        <v>10</v>
      </c>
      <c r="K23" s="62">
        <v>46142</v>
      </c>
      <c r="L23" s="62">
        <v>46356</v>
      </c>
      <c r="M23" s="61"/>
      <c r="N23" s="61"/>
      <c r="O23" s="61"/>
      <c r="P23" s="65" t="s">
        <v>186</v>
      </c>
      <c r="Q23" s="213" t="s">
        <v>628</v>
      </c>
      <c r="R23" s="63"/>
    </row>
    <row r="24" spans="1:18" s="64" customFormat="1" ht="184.95" customHeight="1">
      <c r="A24" s="162">
        <v>2</v>
      </c>
      <c r="B24" s="60">
        <v>46</v>
      </c>
      <c r="C24" s="61" t="s">
        <v>16</v>
      </c>
      <c r="D24" s="78" t="s">
        <v>272</v>
      </c>
      <c r="E24" s="77" t="s">
        <v>187</v>
      </c>
      <c r="F24" s="61">
        <v>1</v>
      </c>
      <c r="G24" s="77" t="s">
        <v>271</v>
      </c>
      <c r="H24" s="143">
        <v>500000</v>
      </c>
      <c r="I24" s="144">
        <v>500000</v>
      </c>
      <c r="J24" s="61" t="s">
        <v>10</v>
      </c>
      <c r="K24" s="62">
        <v>45991</v>
      </c>
      <c r="L24" s="62">
        <v>46081</v>
      </c>
      <c r="M24" s="61"/>
      <c r="N24" s="61"/>
      <c r="O24" s="61"/>
      <c r="P24" s="61" t="s">
        <v>584</v>
      </c>
      <c r="Q24" s="83" t="s">
        <v>628</v>
      </c>
      <c r="R24" s="63"/>
    </row>
    <row r="25" spans="1:18" s="64" customFormat="1" ht="226.95" customHeight="1">
      <c r="A25" s="162">
        <v>2</v>
      </c>
      <c r="B25" s="60">
        <v>48</v>
      </c>
      <c r="C25" s="61" t="s">
        <v>18</v>
      </c>
      <c r="D25" s="78" t="s">
        <v>580</v>
      </c>
      <c r="E25" s="86" t="s">
        <v>581</v>
      </c>
      <c r="F25" s="61">
        <v>1000</v>
      </c>
      <c r="G25" s="61" t="s">
        <v>188</v>
      </c>
      <c r="H25" s="82">
        <v>341828</v>
      </c>
      <c r="I25" s="82">
        <v>341828</v>
      </c>
      <c r="J25" s="61" t="s">
        <v>10</v>
      </c>
      <c r="K25" s="62">
        <v>46112</v>
      </c>
      <c r="L25" s="62">
        <v>46234</v>
      </c>
      <c r="M25" s="61"/>
      <c r="N25" s="65"/>
      <c r="O25" s="61"/>
      <c r="P25" s="61" t="s">
        <v>189</v>
      </c>
      <c r="Q25" s="83" t="s">
        <v>628</v>
      </c>
      <c r="R25" s="63"/>
    </row>
    <row r="26" spans="1:18" ht="196.2" customHeight="1">
      <c r="A26" s="163">
        <v>1</v>
      </c>
      <c r="B26" s="60">
        <v>53</v>
      </c>
      <c r="C26" s="65" t="s">
        <v>19</v>
      </c>
      <c r="D26" s="78" t="s">
        <v>273</v>
      </c>
      <c r="E26" s="77" t="s">
        <v>274</v>
      </c>
      <c r="F26" s="87" t="s">
        <v>530</v>
      </c>
      <c r="G26" s="86" t="s">
        <v>531</v>
      </c>
      <c r="H26" s="84">
        <v>119659</v>
      </c>
      <c r="I26" s="85">
        <v>52365.52</v>
      </c>
      <c r="J26" s="65" t="s">
        <v>10</v>
      </c>
      <c r="K26" s="62">
        <v>46203</v>
      </c>
      <c r="L26" s="62">
        <v>46295</v>
      </c>
      <c r="M26" s="61"/>
      <c r="N26" s="61"/>
      <c r="O26" s="61"/>
      <c r="P26" s="61" t="s">
        <v>627</v>
      </c>
      <c r="Q26" s="83" t="s">
        <v>628</v>
      </c>
      <c r="R26" s="59"/>
    </row>
    <row r="27" spans="1:18" ht="134.4" customHeight="1">
      <c r="A27" s="163">
        <v>2</v>
      </c>
      <c r="B27" s="60">
        <v>54</v>
      </c>
      <c r="C27" s="65" t="s">
        <v>19</v>
      </c>
      <c r="D27" s="87" t="s">
        <v>679</v>
      </c>
      <c r="E27" s="86" t="s">
        <v>274</v>
      </c>
      <c r="F27" s="61" t="s">
        <v>275</v>
      </c>
      <c r="G27" s="89" t="s">
        <v>179</v>
      </c>
      <c r="H27" s="84">
        <f>406453.7+5000</f>
        <v>411453.7</v>
      </c>
      <c r="I27" s="85">
        <v>142536.44</v>
      </c>
      <c r="J27" s="65" t="s">
        <v>10</v>
      </c>
      <c r="K27" s="62">
        <v>46295</v>
      </c>
      <c r="L27" s="62">
        <v>46387</v>
      </c>
      <c r="M27" s="61"/>
      <c r="N27" s="61"/>
      <c r="O27" s="61"/>
      <c r="P27" s="61" t="s">
        <v>627</v>
      </c>
      <c r="Q27" s="83" t="s">
        <v>628</v>
      </c>
      <c r="R27" s="59"/>
    </row>
    <row r="28" spans="1:18" s="64" customFormat="1" ht="130.94999999999999" customHeight="1">
      <c r="A28" s="162">
        <v>3</v>
      </c>
      <c r="B28" s="60">
        <v>55</v>
      </c>
      <c r="C28" s="61" t="s">
        <v>19</v>
      </c>
      <c r="D28" s="78" t="s">
        <v>276</v>
      </c>
      <c r="E28" s="77" t="s">
        <v>277</v>
      </c>
      <c r="F28" s="61" t="s">
        <v>278</v>
      </c>
      <c r="G28" s="61" t="s">
        <v>279</v>
      </c>
      <c r="H28" s="79">
        <v>7200</v>
      </c>
      <c r="I28" s="80">
        <v>3017.51</v>
      </c>
      <c r="J28" s="61" t="s">
        <v>10</v>
      </c>
      <c r="K28" s="62">
        <v>46173</v>
      </c>
      <c r="L28" s="62">
        <v>46265</v>
      </c>
      <c r="M28" s="61"/>
      <c r="N28" s="61"/>
      <c r="O28" s="61"/>
      <c r="P28" s="61" t="s">
        <v>627</v>
      </c>
      <c r="Q28" s="83" t="s">
        <v>632</v>
      </c>
      <c r="R28" s="63"/>
    </row>
    <row r="29" spans="1:18" s="64" customFormat="1" ht="90" customHeight="1">
      <c r="A29" s="162">
        <v>4</v>
      </c>
      <c r="B29" s="60">
        <v>56</v>
      </c>
      <c r="C29" s="61" t="s">
        <v>19</v>
      </c>
      <c r="D29" s="78" t="s">
        <v>280</v>
      </c>
      <c r="E29" s="77" t="s">
        <v>281</v>
      </c>
      <c r="F29" s="61" t="s">
        <v>275</v>
      </c>
      <c r="G29" s="61" t="s">
        <v>179</v>
      </c>
      <c r="H29" s="84">
        <v>1469870.68</v>
      </c>
      <c r="I29" s="85">
        <v>489956.89</v>
      </c>
      <c r="J29" s="61" t="s">
        <v>10</v>
      </c>
      <c r="K29" s="62">
        <v>46173</v>
      </c>
      <c r="L29" s="62">
        <v>46295</v>
      </c>
      <c r="M29" s="61"/>
      <c r="N29" s="61"/>
      <c r="O29" s="61"/>
      <c r="P29" s="61" t="s">
        <v>627</v>
      </c>
      <c r="Q29" s="83" t="s">
        <v>628</v>
      </c>
      <c r="R29" s="63"/>
    </row>
    <row r="30" spans="1:18" ht="102.6" customHeight="1">
      <c r="A30" s="163">
        <v>5</v>
      </c>
      <c r="B30" s="60">
        <v>57</v>
      </c>
      <c r="C30" s="65" t="s">
        <v>19</v>
      </c>
      <c r="D30" s="87" t="s">
        <v>282</v>
      </c>
      <c r="E30" s="86" t="s">
        <v>283</v>
      </c>
      <c r="F30" s="61">
        <v>247</v>
      </c>
      <c r="G30" s="61" t="s">
        <v>290</v>
      </c>
      <c r="H30" s="84">
        <v>23999983.699999999</v>
      </c>
      <c r="I30" s="85">
        <v>10462776.605166666</v>
      </c>
      <c r="J30" s="65" t="s">
        <v>10</v>
      </c>
      <c r="K30" s="62">
        <v>46081</v>
      </c>
      <c r="L30" s="62">
        <v>46142</v>
      </c>
      <c r="M30" s="61"/>
      <c r="N30" s="61"/>
      <c r="O30" s="61"/>
      <c r="P30" s="88" t="s">
        <v>625</v>
      </c>
      <c r="Q30" s="83" t="s">
        <v>633</v>
      </c>
      <c r="R30" s="59"/>
    </row>
    <row r="31" spans="1:18" ht="113.4" customHeight="1">
      <c r="A31" s="163">
        <v>7</v>
      </c>
      <c r="B31" s="60">
        <v>58</v>
      </c>
      <c r="C31" s="65" t="s">
        <v>19</v>
      </c>
      <c r="D31" s="78" t="s">
        <v>284</v>
      </c>
      <c r="E31" s="77" t="s">
        <v>285</v>
      </c>
      <c r="F31" s="61">
        <v>62</v>
      </c>
      <c r="G31" s="61" t="s">
        <v>290</v>
      </c>
      <c r="H31" s="84">
        <v>3113601</v>
      </c>
      <c r="I31" s="85">
        <v>864889.16666666663</v>
      </c>
      <c r="J31" s="61" t="s">
        <v>10</v>
      </c>
      <c r="K31" s="62">
        <v>46234</v>
      </c>
      <c r="L31" s="62">
        <v>46295</v>
      </c>
      <c r="M31" s="61"/>
      <c r="N31" s="61"/>
      <c r="O31" s="61"/>
      <c r="P31" s="61" t="s">
        <v>627</v>
      </c>
      <c r="Q31" s="83" t="s">
        <v>634</v>
      </c>
      <c r="R31" s="59"/>
    </row>
    <row r="32" spans="1:18" ht="94.95" customHeight="1">
      <c r="A32" s="163">
        <v>9</v>
      </c>
      <c r="B32" s="60">
        <v>59</v>
      </c>
      <c r="C32" s="65" t="s">
        <v>19</v>
      </c>
      <c r="D32" s="87" t="s">
        <v>286</v>
      </c>
      <c r="E32" s="86" t="s">
        <v>285</v>
      </c>
      <c r="F32" s="89">
        <v>43</v>
      </c>
      <c r="G32" s="61" t="s">
        <v>290</v>
      </c>
      <c r="H32" s="90">
        <v>2359329</v>
      </c>
      <c r="I32" s="90">
        <v>83222.31180000001</v>
      </c>
      <c r="J32" s="61" t="s">
        <v>10</v>
      </c>
      <c r="K32" s="62">
        <v>46326</v>
      </c>
      <c r="L32" s="62">
        <v>46387</v>
      </c>
      <c r="M32" s="91"/>
      <c r="N32" s="91"/>
      <c r="O32" s="61"/>
      <c r="P32" s="61" t="s">
        <v>627</v>
      </c>
      <c r="Q32" s="83" t="s">
        <v>634</v>
      </c>
      <c r="R32" s="59"/>
    </row>
    <row r="33" spans="1:18" ht="95.4" customHeight="1">
      <c r="A33" s="163">
        <v>10</v>
      </c>
      <c r="B33" s="60">
        <v>60</v>
      </c>
      <c r="C33" s="65" t="s">
        <v>19</v>
      </c>
      <c r="D33" s="87" t="s">
        <v>287</v>
      </c>
      <c r="E33" s="86" t="s">
        <v>285</v>
      </c>
      <c r="F33" s="89">
        <v>43</v>
      </c>
      <c r="G33" s="61" t="s">
        <v>290</v>
      </c>
      <c r="H33" s="90">
        <v>2296111</v>
      </c>
      <c r="I33" s="90">
        <v>2270161.4790000003</v>
      </c>
      <c r="J33" s="61" t="s">
        <v>10</v>
      </c>
      <c r="K33" s="62">
        <v>46295</v>
      </c>
      <c r="L33" s="62">
        <v>46387</v>
      </c>
      <c r="M33" s="91"/>
      <c r="N33" s="91"/>
      <c r="O33" s="61"/>
      <c r="P33" s="61" t="s">
        <v>627</v>
      </c>
      <c r="Q33" s="83" t="s">
        <v>634</v>
      </c>
      <c r="R33" s="59"/>
    </row>
    <row r="34" spans="1:18" ht="105" customHeight="1">
      <c r="A34" s="163">
        <v>11</v>
      </c>
      <c r="B34" s="60">
        <v>61</v>
      </c>
      <c r="C34" s="65" t="s">
        <v>19</v>
      </c>
      <c r="D34" s="87" t="s">
        <v>288</v>
      </c>
      <c r="E34" s="86" t="s">
        <v>285</v>
      </c>
      <c r="F34" s="61">
        <v>236</v>
      </c>
      <c r="G34" s="61" t="s">
        <v>290</v>
      </c>
      <c r="H34" s="84">
        <v>19147949.16</v>
      </c>
      <c r="I34" s="85">
        <v>14155806.937499998</v>
      </c>
      <c r="J34" s="65" t="s">
        <v>10</v>
      </c>
      <c r="K34" s="62">
        <v>46234</v>
      </c>
      <c r="L34" s="62">
        <v>46295</v>
      </c>
      <c r="M34" s="61"/>
      <c r="N34" s="61"/>
      <c r="O34" s="61"/>
      <c r="P34" s="61" t="s">
        <v>627</v>
      </c>
      <c r="Q34" s="83" t="s">
        <v>635</v>
      </c>
      <c r="R34" s="59"/>
    </row>
    <row r="35" spans="1:18" ht="91.2" customHeight="1">
      <c r="A35" s="163">
        <v>13</v>
      </c>
      <c r="B35" s="60">
        <v>62</v>
      </c>
      <c r="C35" s="65" t="s">
        <v>19</v>
      </c>
      <c r="D35" s="78" t="s">
        <v>532</v>
      </c>
      <c r="E35" s="86" t="s">
        <v>289</v>
      </c>
      <c r="F35" s="61">
        <v>28</v>
      </c>
      <c r="G35" s="61" t="s">
        <v>290</v>
      </c>
      <c r="H35" s="84">
        <v>3291886</v>
      </c>
      <c r="I35" s="85">
        <v>2871257.9228666667</v>
      </c>
      <c r="J35" s="65" t="s">
        <v>10</v>
      </c>
      <c r="K35" s="62">
        <v>46022</v>
      </c>
      <c r="L35" s="62">
        <v>46081</v>
      </c>
      <c r="M35" s="61"/>
      <c r="N35" s="61"/>
      <c r="O35" s="61"/>
      <c r="P35" s="61" t="s">
        <v>627</v>
      </c>
      <c r="Q35" s="83" t="s">
        <v>636</v>
      </c>
      <c r="R35" s="59"/>
    </row>
    <row r="36" spans="1:18" s="64" customFormat="1" ht="101.4" customHeight="1">
      <c r="A36" s="162">
        <v>14</v>
      </c>
      <c r="B36" s="60">
        <v>63</v>
      </c>
      <c r="C36" s="61" t="s">
        <v>19</v>
      </c>
      <c r="D36" s="78" t="s">
        <v>291</v>
      </c>
      <c r="E36" s="77" t="s">
        <v>292</v>
      </c>
      <c r="F36" s="61" t="s">
        <v>293</v>
      </c>
      <c r="G36" s="61" t="s">
        <v>179</v>
      </c>
      <c r="H36" s="84">
        <v>119331</v>
      </c>
      <c r="I36" s="85">
        <v>39496.199999999997</v>
      </c>
      <c r="J36" s="61" t="s">
        <v>10</v>
      </c>
      <c r="K36" s="62">
        <v>46173</v>
      </c>
      <c r="L36" s="62">
        <v>46356</v>
      </c>
      <c r="M36" s="61"/>
      <c r="N36" s="65"/>
      <c r="O36" s="61"/>
      <c r="P36" s="61" t="s">
        <v>627</v>
      </c>
      <c r="Q36" s="83" t="s">
        <v>628</v>
      </c>
      <c r="R36" s="63"/>
    </row>
    <row r="37" spans="1:18" ht="81" customHeight="1">
      <c r="A37" s="163">
        <v>15</v>
      </c>
      <c r="B37" s="60">
        <v>64</v>
      </c>
      <c r="C37" s="65" t="s">
        <v>19</v>
      </c>
      <c r="D37" s="78" t="s">
        <v>294</v>
      </c>
      <c r="E37" s="77" t="s">
        <v>192</v>
      </c>
      <c r="F37" s="61">
        <v>12</v>
      </c>
      <c r="G37" s="61" t="s">
        <v>178</v>
      </c>
      <c r="H37" s="84">
        <v>25585.11</v>
      </c>
      <c r="I37" s="85">
        <v>5398.46</v>
      </c>
      <c r="J37" s="61" t="s">
        <v>10</v>
      </c>
      <c r="K37" s="62">
        <v>46173</v>
      </c>
      <c r="L37" s="62">
        <v>46326</v>
      </c>
      <c r="M37" s="61"/>
      <c r="N37" s="65"/>
      <c r="O37" s="61"/>
      <c r="P37" s="61" t="s">
        <v>627</v>
      </c>
      <c r="Q37" s="83" t="s">
        <v>628</v>
      </c>
      <c r="R37" s="59"/>
    </row>
    <row r="38" spans="1:18" s="64" customFormat="1" ht="97.2" customHeight="1">
      <c r="A38" s="162">
        <v>17</v>
      </c>
      <c r="B38" s="60">
        <v>65</v>
      </c>
      <c r="C38" s="61" t="s">
        <v>19</v>
      </c>
      <c r="D38" s="78" t="s">
        <v>295</v>
      </c>
      <c r="E38" s="77" t="s">
        <v>296</v>
      </c>
      <c r="F38" s="61" t="s">
        <v>293</v>
      </c>
      <c r="G38" s="61" t="s">
        <v>179</v>
      </c>
      <c r="H38" s="84">
        <v>20950</v>
      </c>
      <c r="I38" s="85">
        <v>3807.11</v>
      </c>
      <c r="J38" s="61" t="s">
        <v>4</v>
      </c>
      <c r="K38" s="62">
        <v>46203</v>
      </c>
      <c r="L38" s="62">
        <v>46326</v>
      </c>
      <c r="M38" s="91"/>
      <c r="N38" s="91"/>
      <c r="O38" s="61"/>
      <c r="P38" s="61" t="s">
        <v>627</v>
      </c>
      <c r="Q38" s="83" t="s">
        <v>628</v>
      </c>
      <c r="R38" s="63"/>
    </row>
    <row r="39" spans="1:18" s="64" customFormat="1" ht="125.4" customHeight="1">
      <c r="A39" s="162">
        <v>18</v>
      </c>
      <c r="B39" s="60">
        <v>66</v>
      </c>
      <c r="C39" s="61" t="s">
        <v>19</v>
      </c>
      <c r="D39" s="78" t="s">
        <v>813</v>
      </c>
      <c r="E39" s="77" t="s">
        <v>812</v>
      </c>
      <c r="F39" s="61" t="s">
        <v>293</v>
      </c>
      <c r="G39" s="61" t="s">
        <v>179</v>
      </c>
      <c r="H39" s="84">
        <v>20413</v>
      </c>
      <c r="I39" s="85">
        <v>3290.12</v>
      </c>
      <c r="J39" s="61" t="s">
        <v>4</v>
      </c>
      <c r="K39" s="62">
        <v>46234</v>
      </c>
      <c r="L39" s="62">
        <v>46356</v>
      </c>
      <c r="M39" s="61"/>
      <c r="N39" s="61"/>
      <c r="O39" s="61"/>
      <c r="P39" s="61" t="s">
        <v>627</v>
      </c>
      <c r="Q39" s="83" t="s">
        <v>628</v>
      </c>
      <c r="R39" s="63"/>
    </row>
    <row r="40" spans="1:18" s="64" customFormat="1" ht="90.6" customHeight="1">
      <c r="A40" s="162">
        <v>19</v>
      </c>
      <c r="B40" s="60">
        <v>67</v>
      </c>
      <c r="C40" s="61" t="s">
        <v>19</v>
      </c>
      <c r="D40" s="78" t="s">
        <v>297</v>
      </c>
      <c r="E40" s="77" t="s">
        <v>298</v>
      </c>
      <c r="F40" s="61">
        <v>2</v>
      </c>
      <c r="G40" s="61" t="s">
        <v>299</v>
      </c>
      <c r="H40" s="92">
        <v>13319</v>
      </c>
      <c r="I40" s="85">
        <v>13319</v>
      </c>
      <c r="J40" s="61" t="s">
        <v>10</v>
      </c>
      <c r="K40" s="62">
        <v>46234</v>
      </c>
      <c r="L40" s="62">
        <v>46356</v>
      </c>
      <c r="M40" s="91"/>
      <c r="N40" s="91"/>
      <c r="O40" s="61"/>
      <c r="P40" s="61" t="s">
        <v>627</v>
      </c>
      <c r="Q40" s="83" t="s">
        <v>628</v>
      </c>
      <c r="R40" s="63"/>
    </row>
    <row r="41" spans="1:18" s="64" customFormat="1" ht="97.2" customHeight="1">
      <c r="A41" s="162">
        <v>20</v>
      </c>
      <c r="B41" s="60">
        <v>68</v>
      </c>
      <c r="C41" s="61" t="s">
        <v>19</v>
      </c>
      <c r="D41" s="78" t="s">
        <v>300</v>
      </c>
      <c r="E41" s="77" t="s">
        <v>298</v>
      </c>
      <c r="F41" s="61">
        <v>2</v>
      </c>
      <c r="G41" s="61" t="s">
        <v>301</v>
      </c>
      <c r="H41" s="92">
        <v>43642</v>
      </c>
      <c r="I41" s="85">
        <v>9208.4599999999991</v>
      </c>
      <c r="J41" s="61" t="s">
        <v>10</v>
      </c>
      <c r="K41" s="62">
        <v>46203</v>
      </c>
      <c r="L41" s="62">
        <v>46326</v>
      </c>
      <c r="M41" s="91"/>
      <c r="N41" s="91"/>
      <c r="O41" s="61"/>
      <c r="P41" s="61" t="s">
        <v>627</v>
      </c>
      <c r="Q41" s="93" t="s">
        <v>628</v>
      </c>
      <c r="R41" s="63"/>
    </row>
    <row r="42" spans="1:18" s="64" customFormat="1" ht="97.95" customHeight="1">
      <c r="A42" s="162">
        <v>21</v>
      </c>
      <c r="B42" s="60">
        <v>69</v>
      </c>
      <c r="C42" s="61" t="s">
        <v>19</v>
      </c>
      <c r="D42" s="78" t="s">
        <v>302</v>
      </c>
      <c r="E42" s="77" t="s">
        <v>191</v>
      </c>
      <c r="F42" s="61">
        <v>2</v>
      </c>
      <c r="G42" s="61" t="s">
        <v>301</v>
      </c>
      <c r="H42" s="92">
        <v>40316</v>
      </c>
      <c r="I42" s="85">
        <v>40316</v>
      </c>
      <c r="J42" s="61" t="s">
        <v>10</v>
      </c>
      <c r="K42" s="62">
        <v>46203</v>
      </c>
      <c r="L42" s="62">
        <v>46326</v>
      </c>
      <c r="M42" s="61"/>
      <c r="N42" s="61"/>
      <c r="O42" s="61"/>
      <c r="P42" s="61" t="s">
        <v>627</v>
      </c>
      <c r="Q42" s="83" t="s">
        <v>628</v>
      </c>
      <c r="R42" s="63"/>
    </row>
    <row r="43" spans="1:18" s="64" customFormat="1" ht="87.6" customHeight="1">
      <c r="A43" s="162">
        <v>22</v>
      </c>
      <c r="B43" s="60">
        <v>70</v>
      </c>
      <c r="C43" s="61" t="s">
        <v>19</v>
      </c>
      <c r="D43" s="78" t="s">
        <v>303</v>
      </c>
      <c r="E43" s="77" t="s">
        <v>298</v>
      </c>
      <c r="F43" s="61">
        <v>2</v>
      </c>
      <c r="G43" s="61" t="s">
        <v>301</v>
      </c>
      <c r="H43" s="92">
        <v>33261</v>
      </c>
      <c r="I43" s="85">
        <v>5167.05</v>
      </c>
      <c r="J43" s="61" t="s">
        <v>10</v>
      </c>
      <c r="K43" s="62">
        <v>46234</v>
      </c>
      <c r="L43" s="62">
        <v>46356</v>
      </c>
      <c r="M43" s="61"/>
      <c r="N43" s="61"/>
      <c r="O43" s="61"/>
      <c r="P43" s="61" t="s">
        <v>627</v>
      </c>
      <c r="Q43" s="83" t="s">
        <v>628</v>
      </c>
      <c r="R43" s="63"/>
    </row>
    <row r="44" spans="1:18" ht="166.2" customHeight="1">
      <c r="A44" s="163">
        <v>23</v>
      </c>
      <c r="B44" s="60">
        <v>71</v>
      </c>
      <c r="C44" s="65" t="s">
        <v>19</v>
      </c>
      <c r="D44" s="87" t="s">
        <v>304</v>
      </c>
      <c r="E44" s="86" t="s">
        <v>190</v>
      </c>
      <c r="F44" s="61">
        <v>18</v>
      </c>
      <c r="G44" s="61" t="s">
        <v>533</v>
      </c>
      <c r="H44" s="92">
        <v>3661643</v>
      </c>
      <c r="I44" s="85">
        <v>0</v>
      </c>
      <c r="J44" s="61" t="s">
        <v>10</v>
      </c>
      <c r="K44" s="62">
        <v>46295</v>
      </c>
      <c r="L44" s="62">
        <v>46387</v>
      </c>
      <c r="M44" s="61"/>
      <c r="N44" s="61"/>
      <c r="O44" s="61"/>
      <c r="P44" s="61" t="s">
        <v>186</v>
      </c>
      <c r="Q44" s="83" t="s">
        <v>628</v>
      </c>
      <c r="R44" s="59"/>
    </row>
    <row r="45" spans="1:18" ht="165.6" customHeight="1">
      <c r="A45" s="164">
        <v>26</v>
      </c>
      <c r="B45" s="94">
        <v>72</v>
      </c>
      <c r="C45" s="65" t="s">
        <v>19</v>
      </c>
      <c r="D45" s="87" t="s">
        <v>304</v>
      </c>
      <c r="E45" s="86" t="s">
        <v>190</v>
      </c>
      <c r="F45" s="61">
        <v>75</v>
      </c>
      <c r="G45" s="61" t="s">
        <v>533</v>
      </c>
      <c r="H45" s="92">
        <f>7200000+1694674.64+6.24</f>
        <v>8894680.8800000008</v>
      </c>
      <c r="I45" s="92">
        <v>8894680.8800000008</v>
      </c>
      <c r="J45" s="61" t="s">
        <v>10</v>
      </c>
      <c r="K45" s="62">
        <v>45930</v>
      </c>
      <c r="L45" s="62">
        <v>46053</v>
      </c>
      <c r="M45" s="61"/>
      <c r="N45" s="61"/>
      <c r="O45" s="61"/>
      <c r="P45" s="61" t="s">
        <v>186</v>
      </c>
      <c r="Q45" s="83" t="s">
        <v>628</v>
      </c>
      <c r="R45" s="59"/>
    </row>
    <row r="46" spans="1:18" ht="248.4" customHeight="1">
      <c r="A46" s="165">
        <v>27</v>
      </c>
      <c r="B46" s="94">
        <v>73</v>
      </c>
      <c r="C46" s="65" t="s">
        <v>19</v>
      </c>
      <c r="D46" s="78" t="s">
        <v>613</v>
      </c>
      <c r="E46" s="86" t="s">
        <v>621</v>
      </c>
      <c r="F46" s="61">
        <v>4</v>
      </c>
      <c r="G46" s="61" t="s">
        <v>533</v>
      </c>
      <c r="H46" s="85">
        <v>371974.56</v>
      </c>
      <c r="I46" s="85">
        <v>96808.824000000008</v>
      </c>
      <c r="J46" s="61" t="s">
        <v>15</v>
      </c>
      <c r="K46" s="62">
        <v>46234</v>
      </c>
      <c r="L46" s="62">
        <v>46295</v>
      </c>
      <c r="M46" s="61"/>
      <c r="N46" s="61"/>
      <c r="O46" s="61"/>
      <c r="P46" s="61" t="s">
        <v>236</v>
      </c>
      <c r="Q46" s="83" t="s">
        <v>628</v>
      </c>
      <c r="R46" s="59"/>
    </row>
    <row r="47" spans="1:18" ht="257.39999999999998" customHeight="1">
      <c r="A47" s="165">
        <v>28</v>
      </c>
      <c r="B47" s="94">
        <v>74</v>
      </c>
      <c r="C47" s="65" t="s">
        <v>19</v>
      </c>
      <c r="D47" s="78" t="s">
        <v>614</v>
      </c>
      <c r="E47" s="86" t="s">
        <v>621</v>
      </c>
      <c r="F47" s="61">
        <v>6</v>
      </c>
      <c r="G47" s="61" t="s">
        <v>533</v>
      </c>
      <c r="H47" s="85">
        <v>557961.84</v>
      </c>
      <c r="I47" s="85">
        <v>249920.4075</v>
      </c>
      <c r="J47" s="61" t="s">
        <v>15</v>
      </c>
      <c r="K47" s="62">
        <v>46173</v>
      </c>
      <c r="L47" s="62">
        <v>46234</v>
      </c>
      <c r="M47" s="61"/>
      <c r="N47" s="61"/>
      <c r="O47" s="61"/>
      <c r="P47" s="61" t="s">
        <v>236</v>
      </c>
      <c r="Q47" s="83" t="s">
        <v>628</v>
      </c>
      <c r="R47" s="59"/>
    </row>
    <row r="48" spans="1:18" s="64" customFormat="1" ht="122.4" customHeight="1">
      <c r="A48" s="165">
        <v>29</v>
      </c>
      <c r="B48" s="94">
        <v>75</v>
      </c>
      <c r="C48" s="65" t="s">
        <v>19</v>
      </c>
      <c r="D48" s="78" t="s">
        <v>269</v>
      </c>
      <c r="E48" s="77" t="s">
        <v>270</v>
      </c>
      <c r="F48" s="61">
        <v>1</v>
      </c>
      <c r="G48" s="61" t="s">
        <v>271</v>
      </c>
      <c r="H48" s="143">
        <v>745051.56</v>
      </c>
      <c r="I48" s="145" t="s">
        <v>716</v>
      </c>
      <c r="J48" s="61" t="s">
        <v>10</v>
      </c>
      <c r="K48" s="62">
        <v>46173</v>
      </c>
      <c r="L48" s="62">
        <v>46265</v>
      </c>
      <c r="M48" s="61"/>
      <c r="N48" s="61"/>
      <c r="O48" s="61"/>
      <c r="P48" s="61" t="s">
        <v>627</v>
      </c>
      <c r="Q48" s="83" t="s">
        <v>631</v>
      </c>
      <c r="R48" s="63"/>
    </row>
    <row r="49" spans="1:19" s="64" customFormat="1" ht="144" customHeight="1">
      <c r="A49" s="162">
        <v>1</v>
      </c>
      <c r="B49" s="60">
        <v>76</v>
      </c>
      <c r="C49" s="61" t="s">
        <v>20</v>
      </c>
      <c r="D49" s="78" t="s">
        <v>305</v>
      </c>
      <c r="E49" s="77" t="s">
        <v>306</v>
      </c>
      <c r="F49" s="61">
        <v>12</v>
      </c>
      <c r="G49" s="61" t="s">
        <v>178</v>
      </c>
      <c r="H49" s="79">
        <v>47028</v>
      </c>
      <c r="I49" s="80"/>
      <c r="J49" s="61" t="s">
        <v>10</v>
      </c>
      <c r="K49" s="62">
        <v>46081</v>
      </c>
      <c r="L49" s="62">
        <v>46142</v>
      </c>
      <c r="M49" s="61"/>
      <c r="N49" s="61"/>
      <c r="O49" s="61"/>
      <c r="P49" s="61" t="s">
        <v>627</v>
      </c>
      <c r="Q49" s="83" t="s">
        <v>637</v>
      </c>
      <c r="R49" s="63"/>
    </row>
    <row r="50" spans="1:19" s="64" customFormat="1" ht="102" customHeight="1">
      <c r="A50" s="162">
        <v>3</v>
      </c>
      <c r="B50" s="60">
        <v>77</v>
      </c>
      <c r="C50" s="61" t="s">
        <v>20</v>
      </c>
      <c r="D50" s="78" t="s">
        <v>307</v>
      </c>
      <c r="E50" s="77" t="s">
        <v>308</v>
      </c>
      <c r="F50" s="61">
        <v>12</v>
      </c>
      <c r="G50" s="61" t="s">
        <v>178</v>
      </c>
      <c r="H50" s="79">
        <v>349562</v>
      </c>
      <c r="I50" s="80"/>
      <c r="J50" s="61" t="s">
        <v>10</v>
      </c>
      <c r="K50" s="62">
        <v>46022</v>
      </c>
      <c r="L50" s="62">
        <v>46081</v>
      </c>
      <c r="M50" s="61"/>
      <c r="N50" s="61"/>
      <c r="O50" s="61"/>
      <c r="P50" s="61" t="s">
        <v>627</v>
      </c>
      <c r="Q50" s="83" t="s">
        <v>637</v>
      </c>
      <c r="R50" s="63"/>
    </row>
    <row r="51" spans="1:19" s="64" customFormat="1" ht="100.95" customHeight="1">
      <c r="A51" s="162">
        <v>5</v>
      </c>
      <c r="B51" s="60">
        <v>78</v>
      </c>
      <c r="C51" s="61" t="s">
        <v>20</v>
      </c>
      <c r="D51" s="78" t="s">
        <v>309</v>
      </c>
      <c r="E51" s="77" t="s">
        <v>308</v>
      </c>
      <c r="F51" s="61">
        <v>12</v>
      </c>
      <c r="G51" s="61" t="s">
        <v>178</v>
      </c>
      <c r="H51" s="79">
        <v>18516</v>
      </c>
      <c r="I51" s="80"/>
      <c r="J51" s="61" t="s">
        <v>10</v>
      </c>
      <c r="K51" s="62">
        <v>45991</v>
      </c>
      <c r="L51" s="62">
        <v>46081</v>
      </c>
      <c r="M51" s="61"/>
      <c r="N51" s="61"/>
      <c r="O51" s="61"/>
      <c r="P51" s="61" t="s">
        <v>627</v>
      </c>
      <c r="Q51" s="83" t="s">
        <v>637</v>
      </c>
      <c r="R51" s="63"/>
    </row>
    <row r="52" spans="1:19" s="64" customFormat="1" ht="152.4" customHeight="1">
      <c r="A52" s="162">
        <v>8</v>
      </c>
      <c r="B52" s="60">
        <v>79</v>
      </c>
      <c r="C52" s="61" t="s">
        <v>20</v>
      </c>
      <c r="D52" s="78" t="s">
        <v>310</v>
      </c>
      <c r="E52" s="77" t="s">
        <v>193</v>
      </c>
      <c r="F52" s="61">
        <v>12</v>
      </c>
      <c r="G52" s="61" t="s">
        <v>178</v>
      </c>
      <c r="H52" s="79">
        <v>171305</v>
      </c>
      <c r="I52" s="80"/>
      <c r="J52" s="61" t="s">
        <v>10</v>
      </c>
      <c r="K52" s="62">
        <v>46022</v>
      </c>
      <c r="L52" s="62">
        <v>46112</v>
      </c>
      <c r="M52" s="61"/>
      <c r="N52" s="61"/>
      <c r="O52" s="61"/>
      <c r="P52" s="61" t="s">
        <v>627</v>
      </c>
      <c r="Q52" s="83" t="s">
        <v>637</v>
      </c>
      <c r="R52" s="63"/>
    </row>
    <row r="53" spans="1:19" s="64" customFormat="1" ht="264.89999999999998" customHeight="1">
      <c r="A53" s="162">
        <v>9</v>
      </c>
      <c r="B53" s="60">
        <v>80</v>
      </c>
      <c r="C53" s="61" t="s">
        <v>20</v>
      </c>
      <c r="D53" s="78" t="s">
        <v>311</v>
      </c>
      <c r="E53" s="77" t="s">
        <v>193</v>
      </c>
      <c r="F53" s="61">
        <v>12</v>
      </c>
      <c r="G53" s="61" t="s">
        <v>178</v>
      </c>
      <c r="H53" s="79">
        <v>131600</v>
      </c>
      <c r="I53" s="80"/>
      <c r="J53" s="61" t="s">
        <v>10</v>
      </c>
      <c r="K53" s="62">
        <v>46053</v>
      </c>
      <c r="L53" s="62">
        <v>46112</v>
      </c>
      <c r="M53" s="61"/>
      <c r="N53" s="61"/>
      <c r="O53" s="61"/>
      <c r="P53" s="61" t="s">
        <v>627</v>
      </c>
      <c r="Q53" s="83" t="s">
        <v>628</v>
      </c>
      <c r="R53" s="63"/>
    </row>
    <row r="54" spans="1:19" s="64" customFormat="1" ht="268.2" customHeight="1">
      <c r="A54" s="162">
        <v>10</v>
      </c>
      <c r="B54" s="60">
        <v>81</v>
      </c>
      <c r="C54" s="61" t="s">
        <v>20</v>
      </c>
      <c r="D54" s="78" t="s">
        <v>312</v>
      </c>
      <c r="E54" s="77" t="s">
        <v>313</v>
      </c>
      <c r="F54" s="61">
        <v>12</v>
      </c>
      <c r="G54" s="61" t="s">
        <v>178</v>
      </c>
      <c r="H54" s="79">
        <v>59560</v>
      </c>
      <c r="I54" s="80"/>
      <c r="J54" s="61" t="s">
        <v>10</v>
      </c>
      <c r="K54" s="62">
        <v>46295</v>
      </c>
      <c r="L54" s="62">
        <v>46356</v>
      </c>
      <c r="M54" s="61"/>
      <c r="N54" s="61"/>
      <c r="O54" s="61"/>
      <c r="P54" s="61" t="s">
        <v>627</v>
      </c>
      <c r="Q54" s="83" t="s">
        <v>628</v>
      </c>
      <c r="R54" s="63"/>
    </row>
    <row r="55" spans="1:19" s="64" customFormat="1" ht="270" customHeight="1">
      <c r="A55" s="162">
        <v>11</v>
      </c>
      <c r="B55" s="60">
        <v>82</v>
      </c>
      <c r="C55" s="61" t="s">
        <v>20</v>
      </c>
      <c r="D55" s="78" t="s">
        <v>314</v>
      </c>
      <c r="E55" s="77" t="s">
        <v>217</v>
      </c>
      <c r="F55" s="61">
        <v>12</v>
      </c>
      <c r="G55" s="61" t="s">
        <v>178</v>
      </c>
      <c r="H55" s="79">
        <v>79667</v>
      </c>
      <c r="I55" s="80"/>
      <c r="J55" s="61" t="s">
        <v>10</v>
      </c>
      <c r="K55" s="62">
        <v>46295</v>
      </c>
      <c r="L55" s="62">
        <v>46356</v>
      </c>
      <c r="M55" s="61"/>
      <c r="N55" s="61"/>
      <c r="O55" s="61"/>
      <c r="P55" s="61" t="s">
        <v>627</v>
      </c>
      <c r="Q55" s="83" t="s">
        <v>628</v>
      </c>
      <c r="R55" s="63"/>
    </row>
    <row r="56" spans="1:19" s="64" customFormat="1" ht="270" customHeight="1">
      <c r="A56" s="162">
        <v>12</v>
      </c>
      <c r="B56" s="60">
        <v>83</v>
      </c>
      <c r="C56" s="61" t="s">
        <v>20</v>
      </c>
      <c r="D56" s="78" t="s">
        <v>315</v>
      </c>
      <c r="E56" s="77" t="s">
        <v>218</v>
      </c>
      <c r="F56" s="61">
        <v>12</v>
      </c>
      <c r="G56" s="61" t="s">
        <v>178</v>
      </c>
      <c r="H56" s="79">
        <v>36479</v>
      </c>
      <c r="I56" s="80"/>
      <c r="J56" s="61" t="s">
        <v>10</v>
      </c>
      <c r="K56" s="62">
        <v>46295</v>
      </c>
      <c r="L56" s="62">
        <v>46356</v>
      </c>
      <c r="M56" s="61"/>
      <c r="N56" s="61"/>
      <c r="O56" s="61"/>
      <c r="P56" s="61" t="s">
        <v>627</v>
      </c>
      <c r="Q56" s="83" t="s">
        <v>628</v>
      </c>
      <c r="R56" s="63"/>
    </row>
    <row r="57" spans="1:19" s="64" customFormat="1" ht="248.4" customHeight="1">
      <c r="A57" s="162">
        <v>13</v>
      </c>
      <c r="B57" s="60">
        <v>84</v>
      </c>
      <c r="C57" s="61" t="s">
        <v>20</v>
      </c>
      <c r="D57" s="78" t="s">
        <v>316</v>
      </c>
      <c r="E57" s="77" t="s">
        <v>219</v>
      </c>
      <c r="F57" s="61">
        <v>12</v>
      </c>
      <c r="G57" s="61" t="s">
        <v>178</v>
      </c>
      <c r="H57" s="79">
        <v>36958</v>
      </c>
      <c r="I57" s="80"/>
      <c r="J57" s="61" t="s">
        <v>10</v>
      </c>
      <c r="K57" s="62">
        <v>46295</v>
      </c>
      <c r="L57" s="62">
        <v>46356</v>
      </c>
      <c r="M57" s="61"/>
      <c r="N57" s="61"/>
      <c r="O57" s="61"/>
      <c r="P57" s="61" t="s">
        <v>627</v>
      </c>
      <c r="Q57" s="83" t="s">
        <v>628</v>
      </c>
      <c r="R57" s="63"/>
    </row>
    <row r="58" spans="1:19" ht="246" customHeight="1">
      <c r="A58" s="163">
        <v>15</v>
      </c>
      <c r="B58" s="60">
        <v>85</v>
      </c>
      <c r="C58" s="65" t="s">
        <v>20</v>
      </c>
      <c r="D58" s="78" t="s">
        <v>534</v>
      </c>
      <c r="E58" s="77" t="s">
        <v>194</v>
      </c>
      <c r="F58" s="61">
        <v>12</v>
      </c>
      <c r="G58" s="61" t="s">
        <v>178</v>
      </c>
      <c r="H58" s="79">
        <v>19904</v>
      </c>
      <c r="I58" s="80"/>
      <c r="J58" s="61" t="s">
        <v>10</v>
      </c>
      <c r="K58" s="62">
        <v>46203</v>
      </c>
      <c r="L58" s="62">
        <v>46356</v>
      </c>
      <c r="M58" s="61"/>
      <c r="N58" s="61"/>
      <c r="O58" s="61"/>
      <c r="P58" s="61" t="s">
        <v>627</v>
      </c>
      <c r="Q58" s="83" t="s">
        <v>628</v>
      </c>
      <c r="R58" s="59"/>
    </row>
    <row r="59" spans="1:19" ht="105.6" customHeight="1">
      <c r="A59" s="163">
        <v>16</v>
      </c>
      <c r="B59" s="60">
        <v>86</v>
      </c>
      <c r="C59" s="65" t="s">
        <v>20</v>
      </c>
      <c r="D59" s="78" t="s">
        <v>536</v>
      </c>
      <c r="E59" s="77" t="s">
        <v>535</v>
      </c>
      <c r="F59" s="61">
        <v>12</v>
      </c>
      <c r="G59" s="61" t="s">
        <v>178</v>
      </c>
      <c r="H59" s="79">
        <v>27498</v>
      </c>
      <c r="I59" s="80"/>
      <c r="J59" s="61" t="s">
        <v>10</v>
      </c>
      <c r="K59" s="62">
        <v>46081</v>
      </c>
      <c r="L59" s="62">
        <v>46142</v>
      </c>
      <c r="M59" s="61"/>
      <c r="N59" s="61"/>
      <c r="O59" s="61"/>
      <c r="P59" s="61" t="s">
        <v>627</v>
      </c>
      <c r="Q59" s="83" t="s">
        <v>628</v>
      </c>
      <c r="R59" s="59"/>
    </row>
    <row r="60" spans="1:19" ht="105.6" customHeight="1">
      <c r="A60" s="163">
        <v>17</v>
      </c>
      <c r="B60" s="60">
        <v>87</v>
      </c>
      <c r="C60" s="65" t="s">
        <v>20</v>
      </c>
      <c r="D60" s="87" t="s">
        <v>537</v>
      </c>
      <c r="E60" s="86" t="s">
        <v>538</v>
      </c>
      <c r="F60" s="61">
        <v>12</v>
      </c>
      <c r="G60" s="61" t="s">
        <v>178</v>
      </c>
      <c r="H60" s="84">
        <v>13244</v>
      </c>
      <c r="I60" s="85"/>
      <c r="J60" s="65" t="s">
        <v>10</v>
      </c>
      <c r="K60" s="62">
        <v>46081</v>
      </c>
      <c r="L60" s="62">
        <v>46142</v>
      </c>
      <c r="M60" s="61"/>
      <c r="N60" s="61"/>
      <c r="O60" s="61"/>
      <c r="P60" s="61" t="s">
        <v>627</v>
      </c>
      <c r="Q60" s="83" t="s">
        <v>628</v>
      </c>
      <c r="R60" s="59"/>
    </row>
    <row r="61" spans="1:19" ht="204" customHeight="1">
      <c r="A61" s="163">
        <v>18</v>
      </c>
      <c r="B61" s="60">
        <v>88</v>
      </c>
      <c r="C61" s="65" t="s">
        <v>20</v>
      </c>
      <c r="D61" s="87" t="s">
        <v>317</v>
      </c>
      <c r="E61" s="86" t="s">
        <v>318</v>
      </c>
      <c r="F61" s="61">
        <v>12</v>
      </c>
      <c r="G61" s="61" t="s">
        <v>178</v>
      </c>
      <c r="H61" s="84">
        <f>136940+51426.01</f>
        <v>188366.01</v>
      </c>
      <c r="I61" s="85"/>
      <c r="J61" s="65" t="s">
        <v>10</v>
      </c>
      <c r="K61" s="62">
        <v>46053</v>
      </c>
      <c r="L61" s="62">
        <v>46203</v>
      </c>
      <c r="M61" s="61"/>
      <c r="N61" s="61"/>
      <c r="O61" s="61"/>
      <c r="P61" s="61" t="s">
        <v>627</v>
      </c>
      <c r="Q61" s="83" t="s">
        <v>628</v>
      </c>
      <c r="R61" s="59"/>
    </row>
    <row r="62" spans="1:19" ht="187.95" customHeight="1">
      <c r="A62" s="163">
        <v>19</v>
      </c>
      <c r="B62" s="60">
        <v>89</v>
      </c>
      <c r="C62" s="65" t="s">
        <v>20</v>
      </c>
      <c r="D62" s="87" t="s">
        <v>319</v>
      </c>
      <c r="E62" s="86" t="s">
        <v>320</v>
      </c>
      <c r="F62" s="61">
        <v>12</v>
      </c>
      <c r="G62" s="61" t="s">
        <v>178</v>
      </c>
      <c r="H62" s="84">
        <f>99319+66663.31</f>
        <v>165982.31</v>
      </c>
      <c r="I62" s="85"/>
      <c r="J62" s="65" t="s">
        <v>10</v>
      </c>
      <c r="K62" s="62">
        <v>46053</v>
      </c>
      <c r="L62" s="62">
        <v>46203</v>
      </c>
      <c r="M62" s="61"/>
      <c r="N62" s="61"/>
      <c r="O62" s="61"/>
      <c r="P62" s="61" t="s">
        <v>627</v>
      </c>
      <c r="Q62" s="83" t="s">
        <v>628</v>
      </c>
      <c r="R62" s="59"/>
    </row>
    <row r="63" spans="1:19" ht="178.95" customHeight="1">
      <c r="A63" s="163">
        <v>20</v>
      </c>
      <c r="B63" s="60">
        <v>90</v>
      </c>
      <c r="C63" s="65" t="s">
        <v>20</v>
      </c>
      <c r="D63" s="87" t="s">
        <v>321</v>
      </c>
      <c r="E63" s="86" t="s">
        <v>322</v>
      </c>
      <c r="F63" s="61">
        <v>12</v>
      </c>
      <c r="G63" s="61" t="s">
        <v>178</v>
      </c>
      <c r="H63" s="84">
        <f>79234+15223.57</f>
        <v>94457.57</v>
      </c>
      <c r="I63" s="85"/>
      <c r="J63" s="65" t="s">
        <v>10</v>
      </c>
      <c r="K63" s="62">
        <v>46053</v>
      </c>
      <c r="L63" s="62">
        <v>46203</v>
      </c>
      <c r="M63" s="61"/>
      <c r="N63" s="61"/>
      <c r="O63" s="61"/>
      <c r="P63" s="61" t="s">
        <v>627</v>
      </c>
      <c r="Q63" s="83" t="s">
        <v>628</v>
      </c>
      <c r="R63" s="59"/>
    </row>
    <row r="64" spans="1:19" ht="184.2" customHeight="1">
      <c r="A64" s="163">
        <v>21</v>
      </c>
      <c r="B64" s="60">
        <v>91</v>
      </c>
      <c r="C64" s="65" t="s">
        <v>20</v>
      </c>
      <c r="D64" s="87" t="s">
        <v>323</v>
      </c>
      <c r="E64" s="86" t="s">
        <v>324</v>
      </c>
      <c r="F64" s="61">
        <v>12</v>
      </c>
      <c r="G64" s="61" t="s">
        <v>178</v>
      </c>
      <c r="H64" s="84">
        <f>94274+8267.94</f>
        <v>102541.94</v>
      </c>
      <c r="I64" s="85"/>
      <c r="J64" s="65" t="s">
        <v>10</v>
      </c>
      <c r="K64" s="62">
        <v>46053</v>
      </c>
      <c r="L64" s="62">
        <v>46203</v>
      </c>
      <c r="M64" s="61"/>
      <c r="N64" s="61"/>
      <c r="O64" s="61"/>
      <c r="P64" s="61" t="s">
        <v>627</v>
      </c>
      <c r="Q64" s="83" t="s">
        <v>628</v>
      </c>
      <c r="R64" s="59"/>
      <c r="S64" s="95"/>
    </row>
    <row r="65" spans="1:18" ht="184.95" customHeight="1">
      <c r="A65" s="163">
        <v>22</v>
      </c>
      <c r="B65" s="60">
        <v>92</v>
      </c>
      <c r="C65" s="65" t="s">
        <v>20</v>
      </c>
      <c r="D65" s="87" t="s">
        <v>325</v>
      </c>
      <c r="E65" s="86" t="s">
        <v>318</v>
      </c>
      <c r="F65" s="61">
        <v>12</v>
      </c>
      <c r="G65" s="61" t="s">
        <v>178</v>
      </c>
      <c r="H65" s="84">
        <f>81546+26596.56</f>
        <v>108142.56</v>
      </c>
      <c r="I65" s="85"/>
      <c r="J65" s="65" t="s">
        <v>10</v>
      </c>
      <c r="K65" s="62">
        <v>46053</v>
      </c>
      <c r="L65" s="62">
        <v>46203</v>
      </c>
      <c r="M65" s="61"/>
      <c r="N65" s="61"/>
      <c r="O65" s="61"/>
      <c r="P65" s="61" t="s">
        <v>627</v>
      </c>
      <c r="Q65" s="83" t="s">
        <v>628</v>
      </c>
      <c r="R65" s="59"/>
    </row>
    <row r="66" spans="1:18" ht="183.6" customHeight="1">
      <c r="A66" s="163">
        <v>23</v>
      </c>
      <c r="B66" s="60">
        <v>93</v>
      </c>
      <c r="C66" s="65" t="s">
        <v>20</v>
      </c>
      <c r="D66" s="87" t="s">
        <v>326</v>
      </c>
      <c r="E66" s="86" t="s">
        <v>327</v>
      </c>
      <c r="F66" s="61">
        <v>12</v>
      </c>
      <c r="G66" s="61" t="s">
        <v>178</v>
      </c>
      <c r="H66" s="84">
        <f>89686+10017.32</f>
        <v>99703.32</v>
      </c>
      <c r="I66" s="85"/>
      <c r="J66" s="65" t="s">
        <v>10</v>
      </c>
      <c r="K66" s="62">
        <v>46053</v>
      </c>
      <c r="L66" s="62">
        <v>46203</v>
      </c>
      <c r="M66" s="61"/>
      <c r="N66" s="61"/>
      <c r="O66" s="61"/>
      <c r="P66" s="61" t="s">
        <v>627</v>
      </c>
      <c r="Q66" s="83" t="s">
        <v>628</v>
      </c>
      <c r="R66" s="59"/>
    </row>
    <row r="67" spans="1:18" s="64" customFormat="1" ht="185.4" customHeight="1">
      <c r="A67" s="162">
        <v>24</v>
      </c>
      <c r="B67" s="60">
        <v>94</v>
      </c>
      <c r="C67" s="61" t="s">
        <v>20</v>
      </c>
      <c r="D67" s="78" t="s">
        <v>328</v>
      </c>
      <c r="E67" s="77" t="s">
        <v>329</v>
      </c>
      <c r="F67" s="61">
        <v>12</v>
      </c>
      <c r="G67" s="61" t="s">
        <v>178</v>
      </c>
      <c r="H67" s="84">
        <f>103627+25633.47</f>
        <v>129260.47</v>
      </c>
      <c r="I67" s="80"/>
      <c r="J67" s="61" t="s">
        <v>10</v>
      </c>
      <c r="K67" s="62">
        <v>46053</v>
      </c>
      <c r="L67" s="62">
        <v>46203</v>
      </c>
      <c r="M67" s="61"/>
      <c r="N67" s="61"/>
      <c r="O67" s="61"/>
      <c r="P67" s="61" t="s">
        <v>627</v>
      </c>
      <c r="Q67" s="83" t="s">
        <v>628</v>
      </c>
      <c r="R67" s="63"/>
    </row>
    <row r="68" spans="1:18" ht="201.6" customHeight="1">
      <c r="A68" s="163">
        <v>25</v>
      </c>
      <c r="B68" s="60">
        <v>95</v>
      </c>
      <c r="C68" s="65" t="s">
        <v>20</v>
      </c>
      <c r="D68" s="87" t="s">
        <v>700</v>
      </c>
      <c r="E68" s="77" t="s">
        <v>330</v>
      </c>
      <c r="F68" s="61">
        <v>12</v>
      </c>
      <c r="G68" s="61" t="s">
        <v>178</v>
      </c>
      <c r="H68" s="90">
        <f>450560+121534</f>
        <v>572094</v>
      </c>
      <c r="I68" s="90"/>
      <c r="J68" s="61" t="s">
        <v>10</v>
      </c>
      <c r="K68" s="62">
        <v>45961</v>
      </c>
      <c r="L68" s="62">
        <v>46112</v>
      </c>
      <c r="M68" s="61"/>
      <c r="N68" s="61"/>
      <c r="O68" s="61"/>
      <c r="P68" s="61" t="s">
        <v>627</v>
      </c>
      <c r="Q68" s="83" t="s">
        <v>628</v>
      </c>
      <c r="R68" s="59"/>
    </row>
    <row r="69" spans="1:18" ht="199.2" customHeight="1">
      <c r="A69" s="163">
        <v>29</v>
      </c>
      <c r="B69" s="60">
        <v>96</v>
      </c>
      <c r="C69" s="65" t="s">
        <v>20</v>
      </c>
      <c r="D69" s="96" t="s">
        <v>707</v>
      </c>
      <c r="E69" s="96" t="s">
        <v>590</v>
      </c>
      <c r="F69" s="97">
        <v>60</v>
      </c>
      <c r="G69" s="98" t="s">
        <v>178</v>
      </c>
      <c r="H69" s="90">
        <v>5917380.1200000001</v>
      </c>
      <c r="I69" s="90"/>
      <c r="J69" s="61" t="s">
        <v>10</v>
      </c>
      <c r="K69" s="99">
        <v>46295</v>
      </c>
      <c r="L69" s="99">
        <v>46387</v>
      </c>
      <c r="M69" s="61"/>
      <c r="N69" s="61"/>
      <c r="O69" s="61"/>
      <c r="P69" s="61" t="s">
        <v>236</v>
      </c>
      <c r="Q69" s="83" t="s">
        <v>628</v>
      </c>
      <c r="R69" s="59"/>
    </row>
    <row r="70" spans="1:18" ht="199.95" customHeight="1">
      <c r="A70" s="163">
        <v>30</v>
      </c>
      <c r="B70" s="60">
        <v>97</v>
      </c>
      <c r="C70" s="65" t="s">
        <v>20</v>
      </c>
      <c r="D70" s="96" t="s">
        <v>708</v>
      </c>
      <c r="E70" s="96" t="s">
        <v>591</v>
      </c>
      <c r="F70" s="97">
        <v>60</v>
      </c>
      <c r="G70" s="98" t="s">
        <v>178</v>
      </c>
      <c r="H70" s="90">
        <v>6143925.5800000001</v>
      </c>
      <c r="I70" s="90"/>
      <c r="J70" s="61" t="s">
        <v>10</v>
      </c>
      <c r="K70" s="99">
        <v>46295</v>
      </c>
      <c r="L70" s="99">
        <v>46387</v>
      </c>
      <c r="M70" s="61"/>
      <c r="N70" s="61"/>
      <c r="O70" s="61"/>
      <c r="P70" s="61" t="s">
        <v>236</v>
      </c>
      <c r="Q70" s="83" t="s">
        <v>628</v>
      </c>
      <c r="R70" s="59"/>
    </row>
    <row r="71" spans="1:18" ht="202.95" customHeight="1">
      <c r="A71" s="163">
        <v>31</v>
      </c>
      <c r="B71" s="60">
        <v>98</v>
      </c>
      <c r="C71" s="65" t="s">
        <v>20</v>
      </c>
      <c r="D71" s="96" t="s">
        <v>709</v>
      </c>
      <c r="E71" s="96" t="s">
        <v>592</v>
      </c>
      <c r="F71" s="97">
        <v>60</v>
      </c>
      <c r="G71" s="98" t="s">
        <v>178</v>
      </c>
      <c r="H71" s="90">
        <v>6697881.2699999996</v>
      </c>
      <c r="I71" s="90"/>
      <c r="J71" s="61" t="s">
        <v>10</v>
      </c>
      <c r="K71" s="99">
        <v>46295</v>
      </c>
      <c r="L71" s="99">
        <v>46387</v>
      </c>
      <c r="M71" s="61"/>
      <c r="N71" s="61"/>
      <c r="O71" s="61"/>
      <c r="P71" s="61" t="s">
        <v>236</v>
      </c>
      <c r="Q71" s="83" t="s">
        <v>628</v>
      </c>
      <c r="R71" s="59"/>
    </row>
    <row r="72" spans="1:18" ht="199.95" customHeight="1">
      <c r="A72" s="163">
        <v>32</v>
      </c>
      <c r="B72" s="60">
        <v>99</v>
      </c>
      <c r="C72" s="65" t="s">
        <v>20</v>
      </c>
      <c r="D72" s="96" t="s">
        <v>710</v>
      </c>
      <c r="E72" s="96" t="s">
        <v>593</v>
      </c>
      <c r="F72" s="97">
        <v>60</v>
      </c>
      <c r="G72" s="98" t="s">
        <v>178</v>
      </c>
      <c r="H72" s="90">
        <v>5906788.71</v>
      </c>
      <c r="I72" s="90"/>
      <c r="J72" s="61" t="s">
        <v>10</v>
      </c>
      <c r="K72" s="99">
        <v>46295</v>
      </c>
      <c r="L72" s="99">
        <v>46387</v>
      </c>
      <c r="M72" s="61"/>
      <c r="N72" s="61"/>
      <c r="O72" s="61"/>
      <c r="P72" s="61" t="s">
        <v>236</v>
      </c>
      <c r="Q72" s="83" t="s">
        <v>628</v>
      </c>
      <c r="R72" s="59"/>
    </row>
    <row r="73" spans="1:18" ht="198" customHeight="1">
      <c r="A73" s="163">
        <v>33</v>
      </c>
      <c r="B73" s="60">
        <v>100</v>
      </c>
      <c r="C73" s="65" t="s">
        <v>20</v>
      </c>
      <c r="D73" s="96" t="s">
        <v>711</v>
      </c>
      <c r="E73" s="96" t="s">
        <v>594</v>
      </c>
      <c r="F73" s="97">
        <v>60</v>
      </c>
      <c r="G73" s="98" t="s">
        <v>178</v>
      </c>
      <c r="H73" s="90">
        <v>6043881.8600000003</v>
      </c>
      <c r="I73" s="90"/>
      <c r="J73" s="61" t="s">
        <v>10</v>
      </c>
      <c r="K73" s="99">
        <v>46295</v>
      </c>
      <c r="L73" s="99">
        <v>46387</v>
      </c>
      <c r="M73" s="61"/>
      <c r="N73" s="61"/>
      <c r="O73" s="61"/>
      <c r="P73" s="61" t="s">
        <v>236</v>
      </c>
      <c r="Q73" s="83" t="s">
        <v>628</v>
      </c>
      <c r="R73" s="59"/>
    </row>
    <row r="74" spans="1:18" ht="198" customHeight="1">
      <c r="A74" s="163">
        <v>34</v>
      </c>
      <c r="B74" s="60">
        <v>101</v>
      </c>
      <c r="C74" s="65" t="s">
        <v>20</v>
      </c>
      <c r="D74" s="96" t="s">
        <v>712</v>
      </c>
      <c r="E74" s="96" t="s">
        <v>595</v>
      </c>
      <c r="F74" s="97">
        <v>60</v>
      </c>
      <c r="G74" s="98" t="s">
        <v>178</v>
      </c>
      <c r="H74" s="90">
        <v>9373019.25</v>
      </c>
      <c r="I74" s="90"/>
      <c r="J74" s="61" t="s">
        <v>10</v>
      </c>
      <c r="K74" s="99">
        <v>46295</v>
      </c>
      <c r="L74" s="99">
        <v>46387</v>
      </c>
      <c r="M74" s="61"/>
      <c r="N74" s="61"/>
      <c r="O74" s="61"/>
      <c r="P74" s="61" t="s">
        <v>236</v>
      </c>
      <c r="Q74" s="83" t="s">
        <v>628</v>
      </c>
      <c r="R74" s="59"/>
    </row>
    <row r="75" spans="1:18" ht="199.2" customHeight="1">
      <c r="A75" s="163">
        <v>35</v>
      </c>
      <c r="B75" s="60">
        <v>102</v>
      </c>
      <c r="C75" s="65" t="s">
        <v>20</v>
      </c>
      <c r="D75" s="96" t="s">
        <v>713</v>
      </c>
      <c r="E75" s="96" t="s">
        <v>596</v>
      </c>
      <c r="F75" s="97">
        <v>60</v>
      </c>
      <c r="G75" s="98" t="s">
        <v>178</v>
      </c>
      <c r="H75" s="90">
        <v>9399678.4199999999</v>
      </c>
      <c r="I75" s="90"/>
      <c r="J75" s="61" t="s">
        <v>10</v>
      </c>
      <c r="K75" s="99">
        <v>46295</v>
      </c>
      <c r="L75" s="99">
        <v>46387</v>
      </c>
      <c r="M75" s="61"/>
      <c r="N75" s="61"/>
      <c r="O75" s="61"/>
      <c r="P75" s="61" t="s">
        <v>236</v>
      </c>
      <c r="Q75" s="83" t="s">
        <v>628</v>
      </c>
      <c r="R75" s="59"/>
    </row>
    <row r="76" spans="1:18" ht="201" customHeight="1">
      <c r="A76" s="163">
        <v>36</v>
      </c>
      <c r="B76" s="60">
        <v>103</v>
      </c>
      <c r="C76" s="65" t="s">
        <v>20</v>
      </c>
      <c r="D76" s="96" t="s">
        <v>714</v>
      </c>
      <c r="E76" s="96" t="s">
        <v>589</v>
      </c>
      <c r="F76" s="97">
        <v>60</v>
      </c>
      <c r="G76" s="98" t="s">
        <v>178</v>
      </c>
      <c r="H76" s="90">
        <v>6637021.6799999997</v>
      </c>
      <c r="I76" s="90"/>
      <c r="J76" s="61" t="s">
        <v>10</v>
      </c>
      <c r="K76" s="99">
        <v>46295</v>
      </c>
      <c r="L76" s="99">
        <v>46387</v>
      </c>
      <c r="M76" s="61"/>
      <c r="N76" s="61"/>
      <c r="O76" s="61"/>
      <c r="P76" s="61" t="s">
        <v>236</v>
      </c>
      <c r="Q76" s="83" t="s">
        <v>628</v>
      </c>
      <c r="R76" s="59"/>
    </row>
    <row r="77" spans="1:18" ht="175.95" customHeight="1">
      <c r="A77" s="163">
        <v>1</v>
      </c>
      <c r="B77" s="60">
        <v>104</v>
      </c>
      <c r="C77" s="65" t="s">
        <v>134</v>
      </c>
      <c r="D77" s="87" t="s">
        <v>539</v>
      </c>
      <c r="E77" s="77" t="s">
        <v>195</v>
      </c>
      <c r="F77" s="61">
        <v>80</v>
      </c>
      <c r="G77" s="61" t="s">
        <v>177</v>
      </c>
      <c r="H77" s="100">
        <v>130000</v>
      </c>
      <c r="I77" s="100">
        <v>130000</v>
      </c>
      <c r="J77" s="61" t="s">
        <v>10</v>
      </c>
      <c r="K77" s="62">
        <v>46112</v>
      </c>
      <c r="L77" s="62">
        <v>46295</v>
      </c>
      <c r="M77" s="61"/>
      <c r="N77" s="61"/>
      <c r="O77" s="61"/>
      <c r="P77" s="61" t="s">
        <v>626</v>
      </c>
      <c r="Q77" s="83" t="s">
        <v>628</v>
      </c>
      <c r="R77" s="59"/>
    </row>
    <row r="78" spans="1:18" s="64" customFormat="1" ht="165" customHeight="1">
      <c r="A78" s="162">
        <v>2</v>
      </c>
      <c r="B78" s="60">
        <v>106</v>
      </c>
      <c r="C78" s="61" t="s">
        <v>21</v>
      </c>
      <c r="D78" s="146" t="s">
        <v>680</v>
      </c>
      <c r="E78" s="147" t="s">
        <v>617</v>
      </c>
      <c r="F78" s="101">
        <v>1</v>
      </c>
      <c r="G78" s="101" t="s">
        <v>179</v>
      </c>
      <c r="H78" s="148">
        <f>15678+504415</f>
        <v>520093</v>
      </c>
      <c r="I78" s="148">
        <f>15678+504415</f>
        <v>520093</v>
      </c>
      <c r="J78" s="61" t="s">
        <v>10</v>
      </c>
      <c r="K78" s="62"/>
      <c r="L78" s="62"/>
      <c r="M78" s="61"/>
      <c r="N78" s="61"/>
      <c r="O78" s="61"/>
      <c r="P78" s="101" t="s">
        <v>189</v>
      </c>
      <c r="Q78" s="149" t="s">
        <v>628</v>
      </c>
      <c r="R78" s="63"/>
    </row>
    <row r="79" spans="1:18" s="64" customFormat="1" ht="163.19999999999999" customHeight="1">
      <c r="A79" s="162">
        <v>4</v>
      </c>
      <c r="B79" s="60">
        <v>108</v>
      </c>
      <c r="C79" s="61" t="s">
        <v>21</v>
      </c>
      <c r="D79" s="146" t="s">
        <v>237</v>
      </c>
      <c r="E79" s="147" t="s">
        <v>617</v>
      </c>
      <c r="F79" s="101">
        <v>1</v>
      </c>
      <c r="G79" s="101" t="s">
        <v>179</v>
      </c>
      <c r="H79" s="148">
        <v>125412</v>
      </c>
      <c r="I79" s="148">
        <v>125412</v>
      </c>
      <c r="J79" s="61" t="s">
        <v>15</v>
      </c>
      <c r="K79" s="62"/>
      <c r="L79" s="62"/>
      <c r="M79" s="61"/>
      <c r="N79" s="61"/>
      <c r="O79" s="61"/>
      <c r="P79" s="101" t="s">
        <v>189</v>
      </c>
      <c r="Q79" s="149" t="s">
        <v>628</v>
      </c>
      <c r="R79" s="63"/>
    </row>
    <row r="80" spans="1:18" ht="96.6" customHeight="1">
      <c r="A80" s="163">
        <v>28</v>
      </c>
      <c r="B80" s="60">
        <v>110</v>
      </c>
      <c r="C80" s="65" t="s">
        <v>21</v>
      </c>
      <c r="D80" s="146" t="s">
        <v>681</v>
      </c>
      <c r="E80" s="147" t="s">
        <v>525</v>
      </c>
      <c r="F80" s="101">
        <v>1</v>
      </c>
      <c r="G80" s="101" t="s">
        <v>179</v>
      </c>
      <c r="H80" s="148">
        <v>200000</v>
      </c>
      <c r="I80" s="148">
        <v>200000</v>
      </c>
      <c r="J80" s="65" t="s">
        <v>15</v>
      </c>
      <c r="K80" s="62">
        <v>46053</v>
      </c>
      <c r="L80" s="62">
        <v>46142</v>
      </c>
      <c r="M80" s="61"/>
      <c r="N80" s="61"/>
      <c r="O80" s="61"/>
      <c r="P80" s="61" t="s">
        <v>627</v>
      </c>
      <c r="Q80" s="149" t="s">
        <v>638</v>
      </c>
      <c r="R80" s="59"/>
    </row>
    <row r="81" spans="1:18" s="64" customFormat="1" ht="93" customHeight="1">
      <c r="A81" s="162">
        <v>10</v>
      </c>
      <c r="B81" s="60">
        <v>114</v>
      </c>
      <c r="C81" s="61" t="s">
        <v>22</v>
      </c>
      <c r="D81" s="146" t="s">
        <v>238</v>
      </c>
      <c r="E81" s="147" t="s">
        <v>197</v>
      </c>
      <c r="F81" s="101">
        <v>1</v>
      </c>
      <c r="G81" s="101" t="s">
        <v>235</v>
      </c>
      <c r="H81" s="150">
        <v>72000</v>
      </c>
      <c r="I81" s="150">
        <v>72000</v>
      </c>
      <c r="J81" s="61" t="s">
        <v>4</v>
      </c>
      <c r="K81" s="62">
        <v>46053</v>
      </c>
      <c r="L81" s="62">
        <v>46112</v>
      </c>
      <c r="M81" s="61"/>
      <c r="N81" s="61"/>
      <c r="O81" s="61"/>
      <c r="P81" s="101" t="s">
        <v>189</v>
      </c>
      <c r="Q81" s="149" t="s">
        <v>628</v>
      </c>
      <c r="R81" s="63"/>
    </row>
    <row r="82" spans="1:18" s="64" customFormat="1" ht="94.95" customHeight="1">
      <c r="A82" s="162">
        <v>20</v>
      </c>
      <c r="B82" s="60">
        <v>124</v>
      </c>
      <c r="C82" s="61" t="s">
        <v>22</v>
      </c>
      <c r="D82" s="146" t="s">
        <v>239</v>
      </c>
      <c r="E82" s="147" t="s">
        <v>197</v>
      </c>
      <c r="F82" s="101">
        <v>1</v>
      </c>
      <c r="G82" s="101" t="s">
        <v>235</v>
      </c>
      <c r="H82" s="151">
        <v>120000</v>
      </c>
      <c r="I82" s="151">
        <v>120000</v>
      </c>
      <c r="J82" s="61" t="s">
        <v>4</v>
      </c>
      <c r="K82" s="62">
        <v>46295</v>
      </c>
      <c r="L82" s="62">
        <v>46356</v>
      </c>
      <c r="M82" s="61"/>
      <c r="N82" s="61"/>
      <c r="O82" s="61"/>
      <c r="P82" s="101" t="s">
        <v>189</v>
      </c>
      <c r="Q82" s="149" t="s">
        <v>628</v>
      </c>
      <c r="R82" s="63"/>
    </row>
    <row r="83" spans="1:18" s="64" customFormat="1" ht="141" customHeight="1">
      <c r="A83" s="162">
        <v>22</v>
      </c>
      <c r="B83" s="60">
        <v>125</v>
      </c>
      <c r="C83" s="61" t="s">
        <v>22</v>
      </c>
      <c r="D83" s="146" t="s">
        <v>222</v>
      </c>
      <c r="E83" s="147" t="s">
        <v>196</v>
      </c>
      <c r="F83" s="101">
        <v>1</v>
      </c>
      <c r="G83" s="101" t="s">
        <v>179</v>
      </c>
      <c r="H83" s="151">
        <v>20000</v>
      </c>
      <c r="I83" s="151">
        <v>20000</v>
      </c>
      <c r="J83" s="61" t="s">
        <v>10</v>
      </c>
      <c r="K83" s="62">
        <v>46265</v>
      </c>
      <c r="L83" s="62">
        <v>46326</v>
      </c>
      <c r="M83" s="61"/>
      <c r="N83" s="61"/>
      <c r="O83" s="61"/>
      <c r="P83" s="101" t="s">
        <v>189</v>
      </c>
      <c r="Q83" s="149" t="s">
        <v>628</v>
      </c>
      <c r="R83" s="63"/>
    </row>
    <row r="84" spans="1:18" s="64" customFormat="1" ht="119.4" customHeight="1">
      <c r="A84" s="162">
        <v>23</v>
      </c>
      <c r="B84" s="60">
        <v>126</v>
      </c>
      <c r="C84" s="61" t="s">
        <v>23</v>
      </c>
      <c r="D84" s="146" t="s">
        <v>223</v>
      </c>
      <c r="E84" s="147" t="s">
        <v>198</v>
      </c>
      <c r="F84" s="101">
        <v>1250</v>
      </c>
      <c r="G84" s="101" t="s">
        <v>240</v>
      </c>
      <c r="H84" s="151">
        <v>53665.29</v>
      </c>
      <c r="I84" s="151">
        <v>53665.29</v>
      </c>
      <c r="J84" s="61" t="s">
        <v>15</v>
      </c>
      <c r="K84" s="62">
        <v>46203</v>
      </c>
      <c r="L84" s="62">
        <v>46295</v>
      </c>
      <c r="M84" s="61"/>
      <c r="N84" s="61"/>
      <c r="O84" s="61"/>
      <c r="P84" s="101" t="s">
        <v>199</v>
      </c>
      <c r="Q84" s="149" t="s">
        <v>639</v>
      </c>
      <c r="R84" s="63"/>
    </row>
    <row r="85" spans="1:18" s="64" customFormat="1" ht="120.6" customHeight="1">
      <c r="A85" s="162">
        <v>24</v>
      </c>
      <c r="B85" s="60">
        <v>127</v>
      </c>
      <c r="C85" s="61" t="s">
        <v>23</v>
      </c>
      <c r="D85" s="146" t="s">
        <v>241</v>
      </c>
      <c r="E85" s="147" t="s">
        <v>200</v>
      </c>
      <c r="F85" s="101">
        <v>50</v>
      </c>
      <c r="G85" s="101" t="s">
        <v>242</v>
      </c>
      <c r="H85" s="148">
        <v>81320</v>
      </c>
      <c r="I85" s="148">
        <v>81320</v>
      </c>
      <c r="J85" s="61" t="s">
        <v>4</v>
      </c>
      <c r="K85" s="99">
        <v>46112</v>
      </c>
      <c r="L85" s="99">
        <v>46173</v>
      </c>
      <c r="M85" s="61"/>
      <c r="N85" s="61"/>
      <c r="O85" s="61"/>
      <c r="P85" s="101" t="s">
        <v>199</v>
      </c>
      <c r="Q85" s="149" t="s">
        <v>639</v>
      </c>
      <c r="R85" s="63"/>
    </row>
    <row r="86" spans="1:18" s="64" customFormat="1" ht="211.2" customHeight="1">
      <c r="A86" s="166">
        <v>34</v>
      </c>
      <c r="B86" s="170">
        <v>133</v>
      </c>
      <c r="C86" s="61" t="s">
        <v>23</v>
      </c>
      <c r="D86" s="152" t="s">
        <v>682</v>
      </c>
      <c r="E86" s="153" t="s">
        <v>622</v>
      </c>
      <c r="F86" s="154">
        <f>1+1</f>
        <v>2</v>
      </c>
      <c r="G86" s="155" t="s">
        <v>177</v>
      </c>
      <c r="H86" s="156">
        <f>9000+11000</f>
        <v>20000</v>
      </c>
      <c r="I86" s="156">
        <f>9000+11000</f>
        <v>20000</v>
      </c>
      <c r="J86" s="88" t="s">
        <v>4</v>
      </c>
      <c r="K86" s="99">
        <v>46203</v>
      </c>
      <c r="L86" s="99">
        <v>46387</v>
      </c>
      <c r="M86" s="61"/>
      <c r="N86" s="61"/>
      <c r="O86" s="61"/>
      <c r="P86" s="101" t="s">
        <v>588</v>
      </c>
      <c r="Q86" s="149" t="s">
        <v>640</v>
      </c>
      <c r="R86" s="63"/>
    </row>
    <row r="87" spans="1:18" s="64" customFormat="1" ht="90" customHeight="1">
      <c r="A87" s="162">
        <v>1</v>
      </c>
      <c r="B87" s="60">
        <v>139</v>
      </c>
      <c r="C87" s="61" t="s">
        <v>25</v>
      </c>
      <c r="D87" s="78" t="s">
        <v>331</v>
      </c>
      <c r="E87" s="77" t="s">
        <v>332</v>
      </c>
      <c r="F87" s="102">
        <v>12</v>
      </c>
      <c r="G87" s="61" t="s">
        <v>178</v>
      </c>
      <c r="H87" s="103">
        <v>2796686</v>
      </c>
      <c r="I87" s="104"/>
      <c r="J87" s="61" t="s">
        <v>10</v>
      </c>
      <c r="K87" s="62">
        <v>45961</v>
      </c>
      <c r="L87" s="62">
        <v>46112</v>
      </c>
      <c r="M87" s="61"/>
      <c r="N87" s="61"/>
      <c r="O87" s="61"/>
      <c r="P87" s="61" t="s">
        <v>627</v>
      </c>
      <c r="Q87" s="149" t="s">
        <v>641</v>
      </c>
      <c r="R87" s="63"/>
    </row>
    <row r="88" spans="1:18" s="64" customFormat="1" ht="90" customHeight="1">
      <c r="A88" s="162">
        <v>2</v>
      </c>
      <c r="B88" s="60">
        <v>140</v>
      </c>
      <c r="C88" s="61" t="s">
        <v>25</v>
      </c>
      <c r="D88" s="78" t="s">
        <v>333</v>
      </c>
      <c r="E88" s="77" t="s">
        <v>540</v>
      </c>
      <c r="F88" s="61">
        <v>1</v>
      </c>
      <c r="G88" s="61" t="s">
        <v>179</v>
      </c>
      <c r="H88" s="103">
        <f>115+2694480</f>
        <v>2694595</v>
      </c>
      <c r="I88" s="104"/>
      <c r="J88" s="61" t="s">
        <v>10</v>
      </c>
      <c r="K88" s="62">
        <v>45838</v>
      </c>
      <c r="L88" s="62">
        <v>46053</v>
      </c>
      <c r="M88" s="61"/>
      <c r="N88" s="61"/>
      <c r="O88" s="61"/>
      <c r="P88" s="61" t="s">
        <v>627</v>
      </c>
      <c r="Q88" s="149" t="s">
        <v>641</v>
      </c>
      <c r="R88" s="63"/>
    </row>
    <row r="89" spans="1:18" s="105" customFormat="1" ht="117.6" customHeight="1">
      <c r="A89" s="162">
        <v>3</v>
      </c>
      <c r="B89" s="111">
        <v>141</v>
      </c>
      <c r="C89" s="61" t="s">
        <v>25</v>
      </c>
      <c r="D89" s="78" t="s">
        <v>683</v>
      </c>
      <c r="E89" s="77" t="s">
        <v>334</v>
      </c>
      <c r="F89" s="61">
        <v>1</v>
      </c>
      <c r="G89" s="61" t="s">
        <v>179</v>
      </c>
      <c r="H89" s="90">
        <v>495680</v>
      </c>
      <c r="I89" s="90"/>
      <c r="J89" s="61" t="s">
        <v>15</v>
      </c>
      <c r="K89" s="62">
        <v>46053</v>
      </c>
      <c r="L89" s="62">
        <v>46203</v>
      </c>
      <c r="M89" s="61"/>
      <c r="N89" s="61"/>
      <c r="O89" s="61"/>
      <c r="P89" s="61" t="s">
        <v>627</v>
      </c>
      <c r="Q89" s="149" t="s">
        <v>639</v>
      </c>
      <c r="R89" s="58"/>
    </row>
    <row r="90" spans="1:18" s="64" customFormat="1" ht="123" customHeight="1">
      <c r="A90" s="162">
        <v>4</v>
      </c>
      <c r="B90" s="60">
        <v>142</v>
      </c>
      <c r="C90" s="61" t="s">
        <v>25</v>
      </c>
      <c r="D90" s="78" t="s">
        <v>335</v>
      </c>
      <c r="E90" s="77" t="s">
        <v>336</v>
      </c>
      <c r="F90" s="102">
        <v>6500</v>
      </c>
      <c r="G90" s="61" t="s">
        <v>177</v>
      </c>
      <c r="H90" s="103">
        <f>5000*16.63</f>
        <v>83150</v>
      </c>
      <c r="I90" s="104"/>
      <c r="J90" s="61" t="s">
        <v>4</v>
      </c>
      <c r="K90" s="62">
        <v>45930</v>
      </c>
      <c r="L90" s="62">
        <v>46053</v>
      </c>
      <c r="M90" s="61"/>
      <c r="N90" s="61"/>
      <c r="O90" s="61"/>
      <c r="P90" s="61" t="s">
        <v>627</v>
      </c>
      <c r="Q90" s="149" t="s">
        <v>639</v>
      </c>
      <c r="R90" s="63"/>
    </row>
    <row r="91" spans="1:18" s="64" customFormat="1" ht="91.95" customHeight="1">
      <c r="A91" s="162">
        <v>5</v>
      </c>
      <c r="B91" s="111">
        <v>143</v>
      </c>
      <c r="C91" s="61" t="s">
        <v>25</v>
      </c>
      <c r="D91" s="78" t="s">
        <v>623</v>
      </c>
      <c r="E91" s="77" t="s">
        <v>337</v>
      </c>
      <c r="F91" s="61">
        <v>1</v>
      </c>
      <c r="G91" s="61" t="s">
        <v>179</v>
      </c>
      <c r="H91" s="79">
        <v>1800000</v>
      </c>
      <c r="I91" s="80"/>
      <c r="J91" s="61" t="s">
        <v>10</v>
      </c>
      <c r="K91" s="62">
        <v>46022</v>
      </c>
      <c r="L91" s="62">
        <v>46081</v>
      </c>
      <c r="M91" s="61"/>
      <c r="N91" s="61"/>
      <c r="O91" s="61"/>
      <c r="P91" s="61" t="s">
        <v>627</v>
      </c>
      <c r="Q91" s="83" t="s">
        <v>628</v>
      </c>
      <c r="R91" s="63"/>
    </row>
    <row r="92" spans="1:18" s="64" customFormat="1" ht="45" customHeight="1">
      <c r="A92" s="162" t="s">
        <v>338</v>
      </c>
      <c r="B92" s="111" t="s">
        <v>718</v>
      </c>
      <c r="C92" s="61" t="s">
        <v>25</v>
      </c>
      <c r="D92" s="78" t="s">
        <v>339</v>
      </c>
      <c r="E92" s="77"/>
      <c r="F92" s="61"/>
      <c r="G92" s="61"/>
      <c r="H92" s="106"/>
      <c r="I92" s="107"/>
      <c r="J92" s="61"/>
      <c r="K92" s="62"/>
      <c r="L92" s="62"/>
      <c r="M92" s="61"/>
      <c r="N92" s="61"/>
      <c r="O92" s="61"/>
      <c r="P92" s="61"/>
      <c r="Q92" s="83"/>
      <c r="R92" s="63"/>
    </row>
    <row r="93" spans="1:18" s="64" customFormat="1" ht="45" customHeight="1">
      <c r="A93" s="162" t="s">
        <v>340</v>
      </c>
      <c r="B93" s="111" t="s">
        <v>719</v>
      </c>
      <c r="C93" s="61" t="s">
        <v>25</v>
      </c>
      <c r="D93" s="78" t="s">
        <v>341</v>
      </c>
      <c r="E93" s="77"/>
      <c r="F93" s="61"/>
      <c r="G93" s="61"/>
      <c r="H93" s="106"/>
      <c r="I93" s="107"/>
      <c r="J93" s="61"/>
      <c r="K93" s="62"/>
      <c r="L93" s="62"/>
      <c r="M93" s="61"/>
      <c r="N93" s="61"/>
      <c r="O93" s="61"/>
      <c r="P93" s="61"/>
      <c r="Q93" s="83"/>
      <c r="R93" s="63"/>
    </row>
    <row r="94" spans="1:18" s="64" customFormat="1" ht="45" customHeight="1">
      <c r="A94" s="162" t="s">
        <v>342</v>
      </c>
      <c r="B94" s="111" t="s">
        <v>720</v>
      </c>
      <c r="C94" s="61" t="s">
        <v>25</v>
      </c>
      <c r="D94" s="78" t="s">
        <v>343</v>
      </c>
      <c r="E94" s="77"/>
      <c r="F94" s="61"/>
      <c r="G94" s="61"/>
      <c r="H94" s="106"/>
      <c r="I94" s="107"/>
      <c r="J94" s="61"/>
      <c r="K94" s="62"/>
      <c r="L94" s="62"/>
      <c r="M94" s="61" t="s">
        <v>17</v>
      </c>
      <c r="N94" s="61" t="s">
        <v>50</v>
      </c>
      <c r="O94" s="61" t="s">
        <v>564</v>
      </c>
      <c r="P94" s="61"/>
      <c r="Q94" s="83"/>
      <c r="R94" s="63"/>
    </row>
    <row r="95" spans="1:18" s="64" customFormat="1" ht="45" customHeight="1">
      <c r="A95" s="162" t="s">
        <v>344</v>
      </c>
      <c r="B95" s="111" t="s">
        <v>721</v>
      </c>
      <c r="C95" s="61" t="s">
        <v>25</v>
      </c>
      <c r="D95" s="78" t="s">
        <v>345</v>
      </c>
      <c r="E95" s="77"/>
      <c r="F95" s="61"/>
      <c r="G95" s="61"/>
      <c r="H95" s="106"/>
      <c r="I95" s="107"/>
      <c r="J95" s="61"/>
      <c r="K95" s="62"/>
      <c r="L95" s="62"/>
      <c r="M95" s="61" t="s">
        <v>17</v>
      </c>
      <c r="N95" s="61" t="s">
        <v>56</v>
      </c>
      <c r="O95" s="61" t="s">
        <v>830</v>
      </c>
      <c r="P95" s="61"/>
      <c r="Q95" s="83"/>
      <c r="R95" s="63"/>
    </row>
    <row r="96" spans="1:18" s="64" customFormat="1" ht="45" customHeight="1">
      <c r="A96" s="162" t="s">
        <v>346</v>
      </c>
      <c r="B96" s="111" t="s">
        <v>722</v>
      </c>
      <c r="C96" s="61" t="s">
        <v>25</v>
      </c>
      <c r="D96" s="78" t="s">
        <v>347</v>
      </c>
      <c r="E96" s="77"/>
      <c r="F96" s="61"/>
      <c r="G96" s="61"/>
      <c r="H96" s="106"/>
      <c r="I96" s="107"/>
      <c r="J96" s="61"/>
      <c r="K96" s="62"/>
      <c r="L96" s="62"/>
      <c r="M96" s="61" t="s">
        <v>17</v>
      </c>
      <c r="N96" s="61" t="s">
        <v>56</v>
      </c>
      <c r="O96" s="61" t="s">
        <v>831</v>
      </c>
      <c r="P96" s="61"/>
      <c r="Q96" s="83"/>
      <c r="R96" s="63"/>
    </row>
    <row r="97" spans="1:18" s="64" customFormat="1" ht="45" customHeight="1">
      <c r="A97" s="162" t="s">
        <v>348</v>
      </c>
      <c r="B97" s="111" t="s">
        <v>723</v>
      </c>
      <c r="C97" s="61" t="s">
        <v>25</v>
      </c>
      <c r="D97" s="78" t="s">
        <v>542</v>
      </c>
      <c r="E97" s="77"/>
      <c r="F97" s="61"/>
      <c r="G97" s="61"/>
      <c r="H97" s="106"/>
      <c r="I97" s="107"/>
      <c r="J97" s="61"/>
      <c r="K97" s="62"/>
      <c r="L97" s="62"/>
      <c r="M97" s="61"/>
      <c r="N97" s="61"/>
      <c r="O97" s="61"/>
      <c r="P97" s="61"/>
      <c r="Q97" s="83"/>
      <c r="R97" s="63"/>
    </row>
    <row r="98" spans="1:18" s="64" customFormat="1" ht="45" customHeight="1">
      <c r="A98" s="162" t="s">
        <v>349</v>
      </c>
      <c r="B98" s="111" t="s">
        <v>724</v>
      </c>
      <c r="C98" s="61" t="s">
        <v>25</v>
      </c>
      <c r="D98" s="78" t="s">
        <v>351</v>
      </c>
      <c r="E98" s="77"/>
      <c r="F98" s="61"/>
      <c r="G98" s="61"/>
      <c r="H98" s="106"/>
      <c r="I98" s="107"/>
      <c r="J98" s="61"/>
      <c r="K98" s="62"/>
      <c r="L98" s="62"/>
      <c r="M98" s="61"/>
      <c r="N98" s="61"/>
      <c r="O98" s="61"/>
      <c r="P98" s="61"/>
      <c r="Q98" s="83"/>
      <c r="R98" s="63"/>
    </row>
    <row r="99" spans="1:18" s="64" customFormat="1" ht="45" customHeight="1">
      <c r="A99" s="162" t="s">
        <v>350</v>
      </c>
      <c r="B99" s="111" t="s">
        <v>725</v>
      </c>
      <c r="C99" s="61" t="s">
        <v>25</v>
      </c>
      <c r="D99" s="78" t="s">
        <v>353</v>
      </c>
      <c r="E99" s="77"/>
      <c r="F99" s="61"/>
      <c r="G99" s="61"/>
      <c r="H99" s="106"/>
      <c r="I99" s="107"/>
      <c r="J99" s="61"/>
      <c r="K99" s="62"/>
      <c r="L99" s="62"/>
      <c r="M99" s="61"/>
      <c r="N99" s="61"/>
      <c r="O99" s="61"/>
      <c r="P99" s="61"/>
      <c r="Q99" s="83"/>
      <c r="R99" s="63"/>
    </row>
    <row r="100" spans="1:18" s="64" customFormat="1" ht="45" customHeight="1">
      <c r="A100" s="162" t="s">
        <v>352</v>
      </c>
      <c r="B100" s="111" t="s">
        <v>726</v>
      </c>
      <c r="C100" s="61" t="s">
        <v>25</v>
      </c>
      <c r="D100" s="78" t="s">
        <v>541</v>
      </c>
      <c r="E100" s="77"/>
      <c r="F100" s="61"/>
      <c r="G100" s="61"/>
      <c r="H100" s="106"/>
      <c r="I100" s="107"/>
      <c r="J100" s="61"/>
      <c r="K100" s="62"/>
      <c r="L100" s="62"/>
      <c r="M100" s="61"/>
      <c r="N100" s="61"/>
      <c r="O100" s="61"/>
      <c r="P100" s="61"/>
      <c r="Q100" s="83"/>
      <c r="R100" s="63"/>
    </row>
    <row r="101" spans="1:18" s="64" customFormat="1" ht="45" customHeight="1">
      <c r="A101" s="162" t="s">
        <v>354</v>
      </c>
      <c r="B101" s="111" t="s">
        <v>727</v>
      </c>
      <c r="C101" s="61" t="s">
        <v>25</v>
      </c>
      <c r="D101" s="78" t="s">
        <v>355</v>
      </c>
      <c r="E101" s="77"/>
      <c r="F101" s="61"/>
      <c r="G101" s="61"/>
      <c r="H101" s="106"/>
      <c r="I101" s="107"/>
      <c r="J101" s="61"/>
      <c r="K101" s="62"/>
      <c r="L101" s="62"/>
      <c r="M101" s="61"/>
      <c r="N101" s="61"/>
      <c r="O101" s="61"/>
      <c r="P101" s="61"/>
      <c r="Q101" s="83"/>
      <c r="R101" s="63"/>
    </row>
    <row r="102" spans="1:18" s="64" customFormat="1" ht="45" customHeight="1">
      <c r="A102" s="162" t="s">
        <v>356</v>
      </c>
      <c r="B102" s="111" t="s">
        <v>728</v>
      </c>
      <c r="C102" s="61" t="s">
        <v>25</v>
      </c>
      <c r="D102" s="78" t="s">
        <v>357</v>
      </c>
      <c r="E102" s="77"/>
      <c r="F102" s="61"/>
      <c r="G102" s="61"/>
      <c r="H102" s="106"/>
      <c r="I102" s="107"/>
      <c r="J102" s="61"/>
      <c r="K102" s="62"/>
      <c r="L102" s="62"/>
      <c r="M102" s="61"/>
      <c r="N102" s="61"/>
      <c r="O102" s="61"/>
      <c r="P102" s="61"/>
      <c r="Q102" s="83"/>
      <c r="R102" s="63"/>
    </row>
    <row r="103" spans="1:18" s="64" customFormat="1" ht="45" customHeight="1">
      <c r="A103" s="162" t="s">
        <v>358</v>
      </c>
      <c r="B103" s="111" t="s">
        <v>729</v>
      </c>
      <c r="C103" s="61" t="s">
        <v>25</v>
      </c>
      <c r="D103" s="78" t="s">
        <v>359</v>
      </c>
      <c r="E103" s="77"/>
      <c r="F103" s="61"/>
      <c r="G103" s="61"/>
      <c r="H103" s="106"/>
      <c r="I103" s="107"/>
      <c r="J103" s="61"/>
      <c r="K103" s="62"/>
      <c r="L103" s="62"/>
      <c r="M103" s="61" t="s">
        <v>17</v>
      </c>
      <c r="N103" s="61" t="s">
        <v>50</v>
      </c>
      <c r="O103" s="61" t="s">
        <v>564</v>
      </c>
      <c r="P103" s="61"/>
      <c r="Q103" s="83"/>
      <c r="R103" s="63"/>
    </row>
    <row r="104" spans="1:18" s="64" customFormat="1" ht="45" customHeight="1">
      <c r="A104" s="162" t="s">
        <v>360</v>
      </c>
      <c r="B104" s="111" t="s">
        <v>730</v>
      </c>
      <c r="C104" s="61" t="s">
        <v>25</v>
      </c>
      <c r="D104" s="78" t="s">
        <v>361</v>
      </c>
      <c r="E104" s="77"/>
      <c r="F104" s="61"/>
      <c r="G104" s="61"/>
      <c r="H104" s="106"/>
      <c r="I104" s="107"/>
      <c r="J104" s="61"/>
      <c r="K104" s="62"/>
      <c r="L104" s="62"/>
      <c r="M104" s="61" t="s">
        <v>17</v>
      </c>
      <c r="N104" s="61" t="s">
        <v>50</v>
      </c>
      <c r="O104" s="61" t="s">
        <v>564</v>
      </c>
      <c r="P104" s="61"/>
      <c r="Q104" s="83"/>
      <c r="R104" s="63"/>
    </row>
    <row r="105" spans="1:18" s="64" customFormat="1" ht="45" customHeight="1">
      <c r="A105" s="162" t="s">
        <v>362</v>
      </c>
      <c r="B105" s="111" t="s">
        <v>731</v>
      </c>
      <c r="C105" s="61" t="s">
        <v>25</v>
      </c>
      <c r="D105" s="78" t="s">
        <v>363</v>
      </c>
      <c r="E105" s="77"/>
      <c r="F105" s="61"/>
      <c r="G105" s="61"/>
      <c r="H105" s="106"/>
      <c r="I105" s="107"/>
      <c r="J105" s="61"/>
      <c r="K105" s="62"/>
      <c r="L105" s="62"/>
      <c r="M105" s="61" t="s">
        <v>17</v>
      </c>
      <c r="N105" s="61" t="s">
        <v>50</v>
      </c>
      <c r="O105" s="61" t="s">
        <v>564</v>
      </c>
      <c r="P105" s="61"/>
      <c r="Q105" s="83"/>
      <c r="R105" s="63"/>
    </row>
    <row r="106" spans="1:18" s="64" customFormat="1" ht="45" customHeight="1">
      <c r="A106" s="162" t="s">
        <v>364</v>
      </c>
      <c r="B106" s="111" t="s">
        <v>732</v>
      </c>
      <c r="C106" s="61" t="s">
        <v>25</v>
      </c>
      <c r="D106" s="78" t="s">
        <v>365</v>
      </c>
      <c r="E106" s="77"/>
      <c r="F106" s="61"/>
      <c r="G106" s="61"/>
      <c r="H106" s="106"/>
      <c r="I106" s="107"/>
      <c r="J106" s="61"/>
      <c r="K106" s="62"/>
      <c r="L106" s="62"/>
      <c r="M106" s="61" t="s">
        <v>17</v>
      </c>
      <c r="N106" s="61" t="s">
        <v>56</v>
      </c>
      <c r="O106" s="61" t="s">
        <v>831</v>
      </c>
      <c r="P106" s="61"/>
      <c r="Q106" s="83"/>
      <c r="R106" s="63"/>
    </row>
    <row r="107" spans="1:18" s="64" customFormat="1" ht="45" customHeight="1">
      <c r="A107" s="162" t="s">
        <v>366</v>
      </c>
      <c r="B107" s="111" t="s">
        <v>733</v>
      </c>
      <c r="C107" s="61" t="s">
        <v>25</v>
      </c>
      <c r="D107" s="78" t="s">
        <v>368</v>
      </c>
      <c r="E107" s="77"/>
      <c r="F107" s="61"/>
      <c r="G107" s="61"/>
      <c r="H107" s="106"/>
      <c r="I107" s="107"/>
      <c r="J107" s="61"/>
      <c r="K107" s="62"/>
      <c r="L107" s="62"/>
      <c r="M107" s="61"/>
      <c r="N107" s="61"/>
      <c r="O107" s="61"/>
      <c r="P107" s="61"/>
      <c r="Q107" s="83"/>
      <c r="R107" s="63"/>
    </row>
    <row r="108" spans="1:18" s="64" customFormat="1" ht="45" customHeight="1">
      <c r="A108" s="162" t="s">
        <v>367</v>
      </c>
      <c r="B108" s="111" t="s">
        <v>734</v>
      </c>
      <c r="C108" s="61" t="s">
        <v>25</v>
      </c>
      <c r="D108" s="78" t="s">
        <v>370</v>
      </c>
      <c r="E108" s="77"/>
      <c r="F108" s="61"/>
      <c r="G108" s="61"/>
      <c r="H108" s="106"/>
      <c r="I108" s="107"/>
      <c r="J108" s="61"/>
      <c r="K108" s="62"/>
      <c r="L108" s="62"/>
      <c r="M108" s="61"/>
      <c r="N108" s="61"/>
      <c r="O108" s="61"/>
      <c r="P108" s="61"/>
      <c r="Q108" s="83"/>
      <c r="R108" s="63"/>
    </row>
    <row r="109" spans="1:18" s="64" customFormat="1" ht="45" customHeight="1">
      <c r="A109" s="162" t="s">
        <v>369</v>
      </c>
      <c r="B109" s="111" t="s">
        <v>735</v>
      </c>
      <c r="C109" s="61" t="s">
        <v>25</v>
      </c>
      <c r="D109" s="78" t="s">
        <v>371</v>
      </c>
      <c r="E109" s="77"/>
      <c r="F109" s="61"/>
      <c r="G109" s="61"/>
      <c r="H109" s="106"/>
      <c r="I109" s="107"/>
      <c r="J109" s="61"/>
      <c r="K109" s="62"/>
      <c r="L109" s="62"/>
      <c r="M109" s="61"/>
      <c r="N109" s="61"/>
      <c r="O109" s="61"/>
      <c r="P109" s="61"/>
      <c r="Q109" s="83"/>
      <c r="R109" s="63"/>
    </row>
    <row r="110" spans="1:18" s="64" customFormat="1" ht="45" customHeight="1">
      <c r="A110" s="162" t="s">
        <v>372</v>
      </c>
      <c r="B110" s="111" t="s">
        <v>736</v>
      </c>
      <c r="C110" s="61" t="s">
        <v>25</v>
      </c>
      <c r="D110" s="78" t="s">
        <v>375</v>
      </c>
      <c r="E110" s="77"/>
      <c r="F110" s="61"/>
      <c r="G110" s="61"/>
      <c r="H110" s="106"/>
      <c r="I110" s="107"/>
      <c r="J110" s="61"/>
      <c r="K110" s="62"/>
      <c r="L110" s="62"/>
      <c r="M110" s="61"/>
      <c r="N110" s="61"/>
      <c r="O110" s="61"/>
      <c r="P110" s="61"/>
      <c r="Q110" s="83"/>
      <c r="R110" s="63"/>
    </row>
    <row r="111" spans="1:18" s="64" customFormat="1" ht="45" customHeight="1">
      <c r="A111" s="162" t="s">
        <v>373</v>
      </c>
      <c r="B111" s="111" t="s">
        <v>737</v>
      </c>
      <c r="C111" s="61" t="s">
        <v>25</v>
      </c>
      <c r="D111" s="78" t="s">
        <v>543</v>
      </c>
      <c r="E111" s="77"/>
      <c r="F111" s="61"/>
      <c r="G111" s="61"/>
      <c r="H111" s="106"/>
      <c r="I111" s="107"/>
      <c r="J111" s="61"/>
      <c r="K111" s="62"/>
      <c r="L111" s="62"/>
      <c r="M111" s="61"/>
      <c r="N111" s="61"/>
      <c r="O111" s="61"/>
      <c r="P111" s="61"/>
      <c r="Q111" s="83"/>
      <c r="R111" s="63"/>
    </row>
    <row r="112" spans="1:18" s="64" customFormat="1" ht="45" customHeight="1">
      <c r="A112" s="162" t="s">
        <v>374</v>
      </c>
      <c r="B112" s="111" t="s">
        <v>738</v>
      </c>
      <c r="C112" s="61" t="s">
        <v>25</v>
      </c>
      <c r="D112" s="78" t="s">
        <v>544</v>
      </c>
      <c r="E112" s="77"/>
      <c r="F112" s="61"/>
      <c r="G112" s="61"/>
      <c r="H112" s="106"/>
      <c r="I112" s="107"/>
      <c r="J112" s="61"/>
      <c r="K112" s="62"/>
      <c r="L112" s="62"/>
      <c r="M112" s="61" t="s">
        <v>17</v>
      </c>
      <c r="N112" s="61" t="s">
        <v>50</v>
      </c>
      <c r="O112" s="61" t="s">
        <v>565</v>
      </c>
      <c r="P112" s="61"/>
      <c r="Q112" s="83"/>
      <c r="R112" s="63"/>
    </row>
    <row r="113" spans="1:18" s="64" customFormat="1" ht="45" customHeight="1">
      <c r="A113" s="162" t="s">
        <v>376</v>
      </c>
      <c r="B113" s="111" t="s">
        <v>739</v>
      </c>
      <c r="C113" s="61" t="s">
        <v>25</v>
      </c>
      <c r="D113" s="78" t="s">
        <v>585</v>
      </c>
      <c r="E113" s="77"/>
      <c r="F113" s="61"/>
      <c r="G113" s="61"/>
      <c r="H113" s="106"/>
      <c r="I113" s="107"/>
      <c r="J113" s="61"/>
      <c r="K113" s="62"/>
      <c r="L113" s="62"/>
      <c r="M113" s="61"/>
      <c r="N113" s="61"/>
      <c r="O113" s="61"/>
      <c r="P113" s="61"/>
      <c r="Q113" s="83"/>
      <c r="R113" s="63"/>
    </row>
    <row r="114" spans="1:18" s="64" customFormat="1" ht="62.4" customHeight="1">
      <c r="A114" s="162" t="s">
        <v>377</v>
      </c>
      <c r="B114" s="111" t="s">
        <v>740</v>
      </c>
      <c r="C114" s="61" t="s">
        <v>25</v>
      </c>
      <c r="D114" s="78" t="s">
        <v>379</v>
      </c>
      <c r="E114" s="77"/>
      <c r="F114" s="61"/>
      <c r="G114" s="61"/>
      <c r="H114" s="106"/>
      <c r="I114" s="107"/>
      <c r="J114" s="61"/>
      <c r="K114" s="62"/>
      <c r="L114" s="62"/>
      <c r="M114" s="61" t="s">
        <v>17</v>
      </c>
      <c r="N114" s="61" t="s">
        <v>50</v>
      </c>
      <c r="O114" s="61" t="s">
        <v>565</v>
      </c>
      <c r="P114" s="61"/>
      <c r="Q114" s="83"/>
      <c r="R114" s="63"/>
    </row>
    <row r="115" spans="1:18" s="64" customFormat="1" ht="45" customHeight="1">
      <c r="A115" s="162" t="s">
        <v>378</v>
      </c>
      <c r="B115" s="111" t="s">
        <v>741</v>
      </c>
      <c r="C115" s="61" t="s">
        <v>25</v>
      </c>
      <c r="D115" s="78" t="s">
        <v>380</v>
      </c>
      <c r="E115" s="77"/>
      <c r="F115" s="61"/>
      <c r="G115" s="61"/>
      <c r="H115" s="106"/>
      <c r="I115" s="107"/>
      <c r="J115" s="61"/>
      <c r="K115" s="62"/>
      <c r="L115" s="62"/>
      <c r="M115" s="61"/>
      <c r="N115" s="61"/>
      <c r="O115" s="61"/>
      <c r="P115" s="61"/>
      <c r="Q115" s="83"/>
      <c r="R115" s="63"/>
    </row>
    <row r="116" spans="1:18" s="64" customFormat="1" ht="45" customHeight="1">
      <c r="A116" s="162"/>
      <c r="B116" s="111" t="s">
        <v>819</v>
      </c>
      <c r="C116" s="61" t="s">
        <v>25</v>
      </c>
      <c r="D116" s="87" t="s">
        <v>820</v>
      </c>
      <c r="E116" s="77"/>
      <c r="F116" s="61"/>
      <c r="G116" s="61"/>
      <c r="H116" s="106"/>
      <c r="I116" s="107"/>
      <c r="J116" s="61"/>
      <c r="K116" s="62"/>
      <c r="L116" s="62"/>
      <c r="M116" s="61"/>
      <c r="N116" s="61"/>
      <c r="O116" s="61"/>
      <c r="P116" s="61"/>
      <c r="Q116" s="83"/>
      <c r="R116" s="63"/>
    </row>
    <row r="117" spans="1:18" s="64" customFormat="1" ht="45" customHeight="1">
      <c r="A117" s="162"/>
      <c r="B117" s="111" t="s">
        <v>821</v>
      </c>
      <c r="C117" s="61" t="s">
        <v>25</v>
      </c>
      <c r="D117" s="78" t="s">
        <v>822</v>
      </c>
      <c r="E117" s="77"/>
      <c r="F117" s="61"/>
      <c r="G117" s="61"/>
      <c r="H117" s="106"/>
      <c r="I117" s="107"/>
      <c r="J117" s="61"/>
      <c r="K117" s="62"/>
      <c r="L117" s="62">
        <v>46142</v>
      </c>
      <c r="M117" s="61" t="s">
        <v>17</v>
      </c>
      <c r="N117" s="61" t="s">
        <v>50</v>
      </c>
      <c r="O117" s="27" t="s">
        <v>564</v>
      </c>
      <c r="P117" s="61"/>
      <c r="Q117" s="83"/>
      <c r="R117" s="63"/>
    </row>
    <row r="118" spans="1:18" s="64" customFormat="1" ht="82.95" customHeight="1">
      <c r="A118" s="162">
        <v>6</v>
      </c>
      <c r="B118" s="60">
        <v>144</v>
      </c>
      <c r="C118" s="61" t="s">
        <v>25</v>
      </c>
      <c r="D118" s="78" t="s">
        <v>624</v>
      </c>
      <c r="E118" s="77" t="s">
        <v>337</v>
      </c>
      <c r="F118" s="61">
        <v>1</v>
      </c>
      <c r="G118" s="61" t="s">
        <v>179</v>
      </c>
      <c r="H118" s="79">
        <v>900000</v>
      </c>
      <c r="I118" s="80"/>
      <c r="J118" s="61" t="s">
        <v>10</v>
      </c>
      <c r="K118" s="62">
        <v>46053</v>
      </c>
      <c r="L118" s="62">
        <v>46142</v>
      </c>
      <c r="M118" s="61"/>
      <c r="N118" s="61"/>
      <c r="O118" s="61"/>
      <c r="P118" s="61" t="s">
        <v>627</v>
      </c>
      <c r="Q118" s="83" t="s">
        <v>628</v>
      </c>
      <c r="R118" s="63"/>
    </row>
    <row r="119" spans="1:18" s="64" customFormat="1" ht="45" customHeight="1">
      <c r="A119" s="162" t="s">
        <v>381</v>
      </c>
      <c r="B119" s="60" t="s">
        <v>742</v>
      </c>
      <c r="C119" s="61" t="s">
        <v>25</v>
      </c>
      <c r="D119" s="78" t="s">
        <v>382</v>
      </c>
      <c r="E119" s="77"/>
      <c r="F119" s="61"/>
      <c r="G119" s="61"/>
      <c r="H119" s="106"/>
      <c r="I119" s="107"/>
      <c r="J119" s="61"/>
      <c r="K119" s="62"/>
      <c r="L119" s="62"/>
      <c r="M119" s="61"/>
      <c r="N119" s="61"/>
      <c r="O119" s="61"/>
      <c r="P119" s="61"/>
      <c r="Q119" s="83"/>
      <c r="R119" s="63"/>
    </row>
    <row r="120" spans="1:18" s="64" customFormat="1" ht="45" customHeight="1">
      <c r="A120" s="162" t="s">
        <v>383</v>
      </c>
      <c r="B120" s="60" t="s">
        <v>743</v>
      </c>
      <c r="C120" s="61" t="s">
        <v>25</v>
      </c>
      <c r="D120" s="78" t="s">
        <v>384</v>
      </c>
      <c r="E120" s="77"/>
      <c r="F120" s="61"/>
      <c r="G120" s="61"/>
      <c r="H120" s="106"/>
      <c r="I120" s="107"/>
      <c r="J120" s="61"/>
      <c r="K120" s="62"/>
      <c r="L120" s="62"/>
      <c r="M120" s="61"/>
      <c r="N120" s="61"/>
      <c r="O120" s="61"/>
      <c r="P120" s="61"/>
      <c r="Q120" s="83"/>
      <c r="R120" s="63"/>
    </row>
    <row r="121" spans="1:18" s="64" customFormat="1" ht="45" customHeight="1">
      <c r="A121" s="162" t="s">
        <v>385</v>
      </c>
      <c r="B121" s="60" t="s">
        <v>744</v>
      </c>
      <c r="C121" s="61" t="s">
        <v>25</v>
      </c>
      <c r="D121" s="78" t="s">
        <v>386</v>
      </c>
      <c r="E121" s="77"/>
      <c r="F121" s="61"/>
      <c r="G121" s="61"/>
      <c r="H121" s="106"/>
      <c r="I121" s="107"/>
      <c r="J121" s="61"/>
      <c r="K121" s="62"/>
      <c r="L121" s="62"/>
      <c r="M121" s="61"/>
      <c r="N121" s="61"/>
      <c r="O121" s="61"/>
      <c r="P121" s="61"/>
      <c r="Q121" s="83"/>
      <c r="R121" s="63"/>
    </row>
    <row r="122" spans="1:18" s="64" customFormat="1" ht="45" customHeight="1">
      <c r="A122" s="162" t="s">
        <v>387</v>
      </c>
      <c r="B122" s="60" t="s">
        <v>745</v>
      </c>
      <c r="C122" s="61" t="s">
        <v>25</v>
      </c>
      <c r="D122" s="78" t="s">
        <v>388</v>
      </c>
      <c r="E122" s="77"/>
      <c r="F122" s="61"/>
      <c r="G122" s="61"/>
      <c r="H122" s="106"/>
      <c r="I122" s="107"/>
      <c r="J122" s="61"/>
      <c r="K122" s="62"/>
      <c r="L122" s="62"/>
      <c r="M122" s="61"/>
      <c r="N122" s="61"/>
      <c r="O122" s="61"/>
      <c r="P122" s="61"/>
      <c r="Q122" s="83"/>
      <c r="R122" s="63"/>
    </row>
    <row r="123" spans="1:18" s="64" customFormat="1" ht="45" customHeight="1">
      <c r="A123" s="162" t="s">
        <v>389</v>
      </c>
      <c r="B123" s="60" t="s">
        <v>746</v>
      </c>
      <c r="C123" s="61" t="s">
        <v>25</v>
      </c>
      <c r="D123" s="78" t="s">
        <v>390</v>
      </c>
      <c r="E123" s="77"/>
      <c r="F123" s="61"/>
      <c r="G123" s="61"/>
      <c r="H123" s="106"/>
      <c r="I123" s="107"/>
      <c r="J123" s="61"/>
      <c r="K123" s="62"/>
      <c r="L123" s="62"/>
      <c r="M123" s="61"/>
      <c r="N123" s="61"/>
      <c r="O123" s="61"/>
      <c r="P123" s="61"/>
      <c r="Q123" s="83"/>
      <c r="R123" s="63"/>
    </row>
    <row r="124" spans="1:18" s="64" customFormat="1" ht="45" customHeight="1">
      <c r="A124" s="162" t="s">
        <v>391</v>
      </c>
      <c r="B124" s="60" t="s">
        <v>747</v>
      </c>
      <c r="C124" s="61" t="s">
        <v>25</v>
      </c>
      <c r="D124" s="78" t="s">
        <v>392</v>
      </c>
      <c r="E124" s="77"/>
      <c r="F124" s="61"/>
      <c r="G124" s="61"/>
      <c r="H124" s="106"/>
      <c r="I124" s="107"/>
      <c r="J124" s="61"/>
      <c r="K124" s="62"/>
      <c r="L124" s="62"/>
      <c r="M124" s="61"/>
      <c r="N124" s="61"/>
      <c r="O124" s="61"/>
      <c r="P124" s="61"/>
      <c r="Q124" s="83"/>
      <c r="R124" s="63"/>
    </row>
    <row r="125" spans="1:18" s="64" customFormat="1" ht="45" customHeight="1">
      <c r="A125" s="162" t="s">
        <v>393</v>
      </c>
      <c r="B125" s="60" t="s">
        <v>748</v>
      </c>
      <c r="C125" s="61" t="s">
        <v>25</v>
      </c>
      <c r="D125" s="78" t="s">
        <v>394</v>
      </c>
      <c r="E125" s="77"/>
      <c r="F125" s="61"/>
      <c r="G125" s="61"/>
      <c r="H125" s="106"/>
      <c r="I125" s="107"/>
      <c r="J125" s="61"/>
      <c r="K125" s="62"/>
      <c r="L125" s="62"/>
      <c r="M125" s="61"/>
      <c r="N125" s="61"/>
      <c r="O125" s="61"/>
      <c r="P125" s="61"/>
      <c r="Q125" s="83"/>
      <c r="R125" s="63"/>
    </row>
    <row r="126" spans="1:18" s="64" customFormat="1" ht="45" customHeight="1">
      <c r="A126" s="162" t="s">
        <v>395</v>
      </c>
      <c r="B126" s="60" t="s">
        <v>749</v>
      </c>
      <c r="C126" s="61" t="s">
        <v>25</v>
      </c>
      <c r="D126" s="78" t="s">
        <v>396</v>
      </c>
      <c r="E126" s="77"/>
      <c r="F126" s="61"/>
      <c r="G126" s="61"/>
      <c r="H126" s="106"/>
      <c r="I126" s="107"/>
      <c r="J126" s="61"/>
      <c r="K126" s="62"/>
      <c r="L126" s="62"/>
      <c r="M126" s="61"/>
      <c r="N126" s="61"/>
      <c r="O126" s="61"/>
      <c r="P126" s="61"/>
      <c r="Q126" s="83"/>
      <c r="R126" s="63"/>
    </row>
    <row r="127" spans="1:18" s="64" customFormat="1" ht="45" customHeight="1">
      <c r="A127" s="162" t="s">
        <v>397</v>
      </c>
      <c r="B127" s="60" t="s">
        <v>750</v>
      </c>
      <c r="C127" s="61" t="s">
        <v>25</v>
      </c>
      <c r="D127" s="78" t="s">
        <v>398</v>
      </c>
      <c r="E127" s="77"/>
      <c r="F127" s="61"/>
      <c r="G127" s="61"/>
      <c r="H127" s="106"/>
      <c r="I127" s="107"/>
      <c r="J127" s="61"/>
      <c r="K127" s="62"/>
      <c r="L127" s="62"/>
      <c r="M127" s="61"/>
      <c r="N127" s="61"/>
      <c r="O127" s="61"/>
      <c r="P127" s="61"/>
      <c r="Q127" s="83"/>
      <c r="R127" s="63"/>
    </row>
    <row r="128" spans="1:18" s="64" customFormat="1" ht="45" customHeight="1">
      <c r="A128" s="162" t="s">
        <v>399</v>
      </c>
      <c r="B128" s="60" t="s">
        <v>751</v>
      </c>
      <c r="C128" s="61" t="s">
        <v>25</v>
      </c>
      <c r="D128" s="78" t="s">
        <v>400</v>
      </c>
      <c r="E128" s="77"/>
      <c r="F128" s="61"/>
      <c r="G128" s="61"/>
      <c r="H128" s="106"/>
      <c r="I128" s="107"/>
      <c r="J128" s="61"/>
      <c r="K128" s="62"/>
      <c r="L128" s="62"/>
      <c r="M128" s="61"/>
      <c r="N128" s="61"/>
      <c r="O128" s="61"/>
      <c r="P128" s="61"/>
      <c r="Q128" s="83"/>
      <c r="R128" s="63"/>
    </row>
    <row r="129" spans="1:18" s="64" customFormat="1" ht="45" customHeight="1">
      <c r="A129" s="162" t="s">
        <v>401</v>
      </c>
      <c r="B129" s="60" t="s">
        <v>752</v>
      </c>
      <c r="C129" s="61" t="s">
        <v>25</v>
      </c>
      <c r="D129" s="78" t="s">
        <v>402</v>
      </c>
      <c r="E129" s="77"/>
      <c r="F129" s="61"/>
      <c r="G129" s="61"/>
      <c r="H129" s="106"/>
      <c r="I129" s="107"/>
      <c r="J129" s="61"/>
      <c r="K129" s="62"/>
      <c r="L129" s="62"/>
      <c r="M129" s="61" t="s">
        <v>17</v>
      </c>
      <c r="N129" s="61" t="s">
        <v>50</v>
      </c>
      <c r="O129" s="61" t="s">
        <v>832</v>
      </c>
      <c r="P129" s="61"/>
      <c r="Q129" s="83"/>
      <c r="R129" s="63"/>
    </row>
    <row r="130" spans="1:18" s="64" customFormat="1" ht="45" customHeight="1">
      <c r="A130" s="162" t="s">
        <v>403</v>
      </c>
      <c r="B130" s="60" t="s">
        <v>753</v>
      </c>
      <c r="C130" s="61" t="s">
        <v>25</v>
      </c>
      <c r="D130" s="78" t="s">
        <v>404</v>
      </c>
      <c r="E130" s="77"/>
      <c r="F130" s="61"/>
      <c r="G130" s="61"/>
      <c r="H130" s="106"/>
      <c r="I130" s="107"/>
      <c r="J130" s="61"/>
      <c r="K130" s="62"/>
      <c r="L130" s="62"/>
      <c r="M130" s="61"/>
      <c r="N130" s="61"/>
      <c r="O130" s="61"/>
      <c r="P130" s="61"/>
      <c r="Q130" s="83"/>
      <c r="R130" s="63"/>
    </row>
    <row r="131" spans="1:18" s="64" customFormat="1" ht="45" customHeight="1">
      <c r="A131" s="162" t="s">
        <v>405</v>
      </c>
      <c r="B131" s="60" t="s">
        <v>754</v>
      </c>
      <c r="C131" s="61" t="s">
        <v>25</v>
      </c>
      <c r="D131" s="78" t="s">
        <v>406</v>
      </c>
      <c r="E131" s="77"/>
      <c r="F131" s="61"/>
      <c r="G131" s="61"/>
      <c r="H131" s="106"/>
      <c r="I131" s="107"/>
      <c r="J131" s="61"/>
      <c r="K131" s="62"/>
      <c r="L131" s="62"/>
      <c r="M131" s="61"/>
      <c r="N131" s="61"/>
      <c r="O131" s="61"/>
      <c r="P131" s="61"/>
      <c r="Q131" s="83"/>
      <c r="R131" s="63"/>
    </row>
    <row r="132" spans="1:18" s="64" customFormat="1" ht="45" customHeight="1">
      <c r="A132" s="162" t="s">
        <v>407</v>
      </c>
      <c r="B132" s="60" t="s">
        <v>755</v>
      </c>
      <c r="C132" s="61" t="s">
        <v>25</v>
      </c>
      <c r="D132" s="78" t="s">
        <v>408</v>
      </c>
      <c r="E132" s="77"/>
      <c r="F132" s="61"/>
      <c r="G132" s="61"/>
      <c r="H132" s="106"/>
      <c r="I132" s="107"/>
      <c r="J132" s="61"/>
      <c r="K132" s="62"/>
      <c r="L132" s="62"/>
      <c r="M132" s="61"/>
      <c r="N132" s="61"/>
      <c r="O132" s="61"/>
      <c r="P132" s="61"/>
      <c r="Q132" s="83"/>
      <c r="R132" s="63"/>
    </row>
    <row r="133" spans="1:18" s="64" customFormat="1" ht="45" customHeight="1">
      <c r="A133" s="162" t="s">
        <v>409</v>
      </c>
      <c r="B133" s="60" t="s">
        <v>756</v>
      </c>
      <c r="C133" s="61" t="s">
        <v>25</v>
      </c>
      <c r="D133" s="78" t="s">
        <v>410</v>
      </c>
      <c r="E133" s="77"/>
      <c r="F133" s="61"/>
      <c r="G133" s="61"/>
      <c r="H133" s="106"/>
      <c r="I133" s="107"/>
      <c r="J133" s="61"/>
      <c r="K133" s="62"/>
      <c r="L133" s="62"/>
      <c r="M133" s="61"/>
      <c r="N133" s="61"/>
      <c r="O133" s="61"/>
      <c r="P133" s="61"/>
      <c r="Q133" s="83"/>
      <c r="R133" s="63"/>
    </row>
    <row r="134" spans="1:18" s="64" customFormat="1" ht="72.599999999999994" customHeight="1">
      <c r="A134" s="162" t="s">
        <v>411</v>
      </c>
      <c r="B134" s="60" t="s">
        <v>757</v>
      </c>
      <c r="C134" s="61" t="s">
        <v>25</v>
      </c>
      <c r="D134" s="78" t="s">
        <v>412</v>
      </c>
      <c r="E134" s="77"/>
      <c r="F134" s="102"/>
      <c r="G134" s="61"/>
      <c r="H134" s="108"/>
      <c r="I134" s="109"/>
      <c r="J134" s="61"/>
      <c r="K134" s="62"/>
      <c r="L134" s="62"/>
      <c r="M134" s="61"/>
      <c r="N134" s="61"/>
      <c r="O134" s="61"/>
      <c r="P134" s="61"/>
      <c r="Q134" s="83"/>
      <c r="R134" s="63"/>
    </row>
    <row r="135" spans="1:18" s="64" customFormat="1" ht="72.599999999999994" customHeight="1">
      <c r="A135" s="162" t="s">
        <v>413</v>
      </c>
      <c r="B135" s="60" t="s">
        <v>758</v>
      </c>
      <c r="C135" s="61" t="s">
        <v>25</v>
      </c>
      <c r="D135" s="78" t="s">
        <v>414</v>
      </c>
      <c r="E135" s="77"/>
      <c r="F135" s="102"/>
      <c r="G135" s="61"/>
      <c r="H135" s="108"/>
      <c r="I135" s="109"/>
      <c r="J135" s="61"/>
      <c r="K135" s="62"/>
      <c r="L135" s="62"/>
      <c r="M135" s="61"/>
      <c r="N135" s="61"/>
      <c r="O135" s="61"/>
      <c r="P135" s="61"/>
      <c r="Q135" s="83"/>
      <c r="R135" s="63"/>
    </row>
    <row r="136" spans="1:18" s="64" customFormat="1" ht="45" customHeight="1">
      <c r="A136" s="162" t="s">
        <v>415</v>
      </c>
      <c r="B136" s="60" t="s">
        <v>759</v>
      </c>
      <c r="C136" s="61" t="s">
        <v>25</v>
      </c>
      <c r="D136" s="78" t="s">
        <v>416</v>
      </c>
      <c r="E136" s="77"/>
      <c r="F136" s="102"/>
      <c r="G136" s="61"/>
      <c r="H136" s="108"/>
      <c r="I136" s="109"/>
      <c r="J136" s="61"/>
      <c r="K136" s="62"/>
      <c r="L136" s="62"/>
      <c r="M136" s="61"/>
      <c r="N136" s="61"/>
      <c r="O136" s="61"/>
      <c r="P136" s="61"/>
      <c r="Q136" s="83"/>
      <c r="R136" s="63"/>
    </row>
    <row r="137" spans="1:18" s="64" customFormat="1" ht="45" customHeight="1">
      <c r="A137" s="162" t="s">
        <v>417</v>
      </c>
      <c r="B137" s="60" t="s">
        <v>760</v>
      </c>
      <c r="C137" s="61" t="s">
        <v>25</v>
      </c>
      <c r="D137" s="78" t="s">
        <v>418</v>
      </c>
      <c r="E137" s="77"/>
      <c r="F137" s="102"/>
      <c r="G137" s="61"/>
      <c r="H137" s="108"/>
      <c r="I137" s="109"/>
      <c r="J137" s="61"/>
      <c r="K137" s="62"/>
      <c r="L137" s="62"/>
      <c r="M137" s="61"/>
      <c r="N137" s="61"/>
      <c r="O137" s="61"/>
      <c r="P137" s="61"/>
      <c r="Q137" s="83"/>
      <c r="R137" s="63"/>
    </row>
    <row r="138" spans="1:18" s="64" customFormat="1" ht="45" customHeight="1">
      <c r="A138" s="162" t="s">
        <v>419</v>
      </c>
      <c r="B138" s="60" t="s">
        <v>761</v>
      </c>
      <c r="C138" s="61" t="s">
        <v>25</v>
      </c>
      <c r="D138" s="78" t="s">
        <v>420</v>
      </c>
      <c r="E138" s="77"/>
      <c r="F138" s="102"/>
      <c r="G138" s="61"/>
      <c r="H138" s="108"/>
      <c r="I138" s="109"/>
      <c r="J138" s="61"/>
      <c r="K138" s="62"/>
      <c r="L138" s="62"/>
      <c r="M138" s="61"/>
      <c r="N138" s="61"/>
      <c r="O138" s="61"/>
      <c r="P138" s="61"/>
      <c r="Q138" s="83"/>
      <c r="R138" s="63"/>
    </row>
    <row r="139" spans="1:18" s="64" customFormat="1" ht="45" customHeight="1">
      <c r="A139" s="162" t="s">
        <v>421</v>
      </c>
      <c r="B139" s="60" t="s">
        <v>762</v>
      </c>
      <c r="C139" s="61" t="s">
        <v>25</v>
      </c>
      <c r="D139" s="78" t="s">
        <v>422</v>
      </c>
      <c r="E139" s="77"/>
      <c r="F139" s="102"/>
      <c r="G139" s="61"/>
      <c r="H139" s="108"/>
      <c r="I139" s="109"/>
      <c r="J139" s="61"/>
      <c r="K139" s="62"/>
      <c r="L139" s="62"/>
      <c r="M139" s="61"/>
      <c r="N139" s="61"/>
      <c r="O139" s="61"/>
      <c r="P139" s="61"/>
      <c r="Q139" s="83"/>
      <c r="R139" s="63"/>
    </row>
    <row r="140" spans="1:18" s="64" customFormat="1" ht="45" customHeight="1">
      <c r="A140" s="162" t="s">
        <v>423</v>
      </c>
      <c r="B140" s="60" t="s">
        <v>763</v>
      </c>
      <c r="C140" s="61" t="s">
        <v>25</v>
      </c>
      <c r="D140" s="78" t="s">
        <v>424</v>
      </c>
      <c r="E140" s="77"/>
      <c r="F140" s="102"/>
      <c r="G140" s="61"/>
      <c r="H140" s="108"/>
      <c r="I140" s="109"/>
      <c r="J140" s="61"/>
      <c r="K140" s="62"/>
      <c r="L140" s="62"/>
      <c r="M140" s="61"/>
      <c r="N140" s="61"/>
      <c r="O140" s="61"/>
      <c r="P140" s="61"/>
      <c r="Q140" s="83"/>
      <c r="R140" s="63"/>
    </row>
    <row r="141" spans="1:18" s="64" customFormat="1" ht="45" customHeight="1">
      <c r="A141" s="162" t="s">
        <v>425</v>
      </c>
      <c r="B141" s="60" t="s">
        <v>764</v>
      </c>
      <c r="C141" s="61" t="s">
        <v>25</v>
      </c>
      <c r="D141" s="78" t="s">
        <v>426</v>
      </c>
      <c r="E141" s="77"/>
      <c r="F141" s="102"/>
      <c r="G141" s="61"/>
      <c r="H141" s="108"/>
      <c r="I141" s="109"/>
      <c r="J141" s="61"/>
      <c r="K141" s="62"/>
      <c r="L141" s="62"/>
      <c r="M141" s="61"/>
      <c r="N141" s="61"/>
      <c r="O141" s="61"/>
      <c r="P141" s="61"/>
      <c r="Q141" s="83"/>
      <c r="R141" s="63"/>
    </row>
    <row r="142" spans="1:18" s="64" customFormat="1" ht="45" customHeight="1">
      <c r="A142" s="162" t="s">
        <v>427</v>
      </c>
      <c r="B142" s="60" t="s">
        <v>765</v>
      </c>
      <c r="C142" s="61" t="s">
        <v>25</v>
      </c>
      <c r="D142" s="78" t="s">
        <v>428</v>
      </c>
      <c r="E142" s="77"/>
      <c r="F142" s="102"/>
      <c r="G142" s="61"/>
      <c r="H142" s="108"/>
      <c r="I142" s="109"/>
      <c r="J142" s="61"/>
      <c r="K142" s="62"/>
      <c r="L142" s="62"/>
      <c r="M142" s="61"/>
      <c r="N142" s="61"/>
      <c r="O142" s="61"/>
      <c r="P142" s="61"/>
      <c r="Q142" s="83"/>
      <c r="R142" s="63"/>
    </row>
    <row r="143" spans="1:18" s="64" customFormat="1" ht="45" customHeight="1">
      <c r="A143" s="162" t="s">
        <v>429</v>
      </c>
      <c r="B143" s="60" t="s">
        <v>766</v>
      </c>
      <c r="C143" s="61" t="s">
        <v>25</v>
      </c>
      <c r="D143" s="78" t="s">
        <v>430</v>
      </c>
      <c r="E143" s="77"/>
      <c r="F143" s="102"/>
      <c r="G143" s="61"/>
      <c r="H143" s="108"/>
      <c r="I143" s="109"/>
      <c r="J143" s="61"/>
      <c r="K143" s="62"/>
      <c r="L143" s="62"/>
      <c r="M143" s="61"/>
      <c r="N143" s="61"/>
      <c r="O143" s="61"/>
      <c r="P143" s="61"/>
      <c r="Q143" s="83"/>
      <c r="R143" s="63"/>
    </row>
    <row r="144" spans="1:18" s="64" customFormat="1" ht="45" customHeight="1">
      <c r="A144" s="162"/>
      <c r="B144" s="60" t="s">
        <v>834</v>
      </c>
      <c r="C144" s="61" t="s">
        <v>25</v>
      </c>
      <c r="D144" s="78" t="s">
        <v>838</v>
      </c>
      <c r="E144" s="77"/>
      <c r="F144" s="102"/>
      <c r="G144" s="61"/>
      <c r="H144" s="108"/>
      <c r="I144" s="109"/>
      <c r="J144" s="61"/>
      <c r="K144" s="62"/>
      <c r="L144" s="62"/>
      <c r="M144" s="61"/>
      <c r="N144" s="61"/>
      <c r="O144" s="61"/>
      <c r="P144" s="61"/>
      <c r="Q144" s="83"/>
      <c r="R144" s="63"/>
    </row>
    <row r="145" spans="1:18" s="64" customFormat="1" ht="45" customHeight="1">
      <c r="A145" s="162"/>
      <c r="B145" s="60" t="s">
        <v>835</v>
      </c>
      <c r="C145" s="61" t="s">
        <v>25</v>
      </c>
      <c r="D145" s="78" t="s">
        <v>839</v>
      </c>
      <c r="E145" s="77"/>
      <c r="F145" s="102"/>
      <c r="G145" s="61"/>
      <c r="H145" s="108"/>
      <c r="I145" s="109"/>
      <c r="J145" s="61"/>
      <c r="K145" s="62"/>
      <c r="L145" s="62"/>
      <c r="M145" s="61"/>
      <c r="N145" s="61"/>
      <c r="O145" s="61"/>
      <c r="P145" s="61"/>
      <c r="Q145" s="83"/>
      <c r="R145" s="63"/>
    </row>
    <row r="146" spans="1:18" s="64" customFormat="1" ht="45" customHeight="1">
      <c r="A146" s="162"/>
      <c r="B146" s="60" t="s">
        <v>836</v>
      </c>
      <c r="C146" s="61" t="s">
        <v>25</v>
      </c>
      <c r="D146" s="78" t="s">
        <v>840</v>
      </c>
      <c r="E146" s="77"/>
      <c r="F146" s="102"/>
      <c r="G146" s="61"/>
      <c r="H146" s="108"/>
      <c r="I146" s="109"/>
      <c r="J146" s="61"/>
      <c r="K146" s="62"/>
      <c r="L146" s="62"/>
      <c r="M146" s="61"/>
      <c r="N146" s="61"/>
      <c r="O146" s="61"/>
      <c r="P146" s="61"/>
      <c r="Q146" s="83"/>
      <c r="R146" s="63"/>
    </row>
    <row r="147" spans="1:18" s="64" customFormat="1" ht="45" customHeight="1">
      <c r="A147" s="162"/>
      <c r="B147" s="60" t="s">
        <v>837</v>
      </c>
      <c r="C147" s="61" t="s">
        <v>25</v>
      </c>
      <c r="D147" s="78" t="s">
        <v>841</v>
      </c>
      <c r="E147" s="77"/>
      <c r="F147" s="102"/>
      <c r="G147" s="61"/>
      <c r="H147" s="108"/>
      <c r="I147" s="109"/>
      <c r="J147" s="61"/>
      <c r="K147" s="62"/>
      <c r="L147" s="62"/>
      <c r="M147" s="61"/>
      <c r="N147" s="61"/>
      <c r="O147" s="61"/>
      <c r="P147" s="61"/>
      <c r="Q147" s="83"/>
      <c r="R147" s="63"/>
    </row>
    <row r="148" spans="1:18" s="64" customFormat="1" ht="116.4" customHeight="1">
      <c r="A148" s="162">
        <v>7</v>
      </c>
      <c r="B148" s="60">
        <v>145</v>
      </c>
      <c r="C148" s="61" t="s">
        <v>25</v>
      </c>
      <c r="D148" s="78" t="s">
        <v>431</v>
      </c>
      <c r="E148" s="77" t="s">
        <v>642</v>
      </c>
      <c r="F148" s="61">
        <v>1</v>
      </c>
      <c r="G148" s="61" t="s">
        <v>179</v>
      </c>
      <c r="H148" s="107">
        <f>80290+23000+20000+20000+20000</f>
        <v>163290</v>
      </c>
      <c r="I148" s="107"/>
      <c r="J148" s="61" t="s">
        <v>4</v>
      </c>
      <c r="K148" s="62">
        <v>46081</v>
      </c>
      <c r="L148" s="62">
        <v>46234</v>
      </c>
      <c r="M148" s="61"/>
      <c r="N148" s="61"/>
      <c r="O148" s="61"/>
      <c r="P148" s="61" t="s">
        <v>627</v>
      </c>
      <c r="Q148" s="83" t="s">
        <v>639</v>
      </c>
      <c r="R148" s="63"/>
    </row>
    <row r="149" spans="1:18" s="64" customFormat="1" ht="45" customHeight="1">
      <c r="A149" s="162" t="s">
        <v>432</v>
      </c>
      <c r="B149" s="60" t="s">
        <v>767</v>
      </c>
      <c r="C149" s="61" t="s">
        <v>25</v>
      </c>
      <c r="D149" s="78" t="s">
        <v>433</v>
      </c>
      <c r="E149" s="77"/>
      <c r="F149" s="61"/>
      <c r="G149" s="61"/>
      <c r="H149" s="106"/>
      <c r="I149" s="107"/>
      <c r="J149" s="61"/>
      <c r="K149" s="62"/>
      <c r="L149" s="62"/>
      <c r="M149" s="61"/>
      <c r="N149" s="61"/>
      <c r="O149" s="61"/>
      <c r="P149" s="61"/>
      <c r="Q149" s="83"/>
      <c r="R149" s="63"/>
    </row>
    <row r="150" spans="1:18" s="64" customFormat="1" ht="45" customHeight="1">
      <c r="A150" s="162" t="s">
        <v>434</v>
      </c>
      <c r="B150" s="60" t="s">
        <v>768</v>
      </c>
      <c r="C150" s="61" t="s">
        <v>25</v>
      </c>
      <c r="D150" s="78" t="s">
        <v>435</v>
      </c>
      <c r="E150" s="77"/>
      <c r="F150" s="61"/>
      <c r="G150" s="61"/>
      <c r="H150" s="106"/>
      <c r="I150" s="107"/>
      <c r="J150" s="61"/>
      <c r="K150" s="62"/>
      <c r="L150" s="62"/>
      <c r="M150" s="61"/>
      <c r="N150" s="61"/>
      <c r="O150" s="61"/>
      <c r="P150" s="61"/>
      <c r="Q150" s="83"/>
      <c r="R150" s="63"/>
    </row>
    <row r="151" spans="1:18" s="64" customFormat="1" ht="45" customHeight="1">
      <c r="A151" s="162" t="s">
        <v>436</v>
      </c>
      <c r="B151" s="60" t="s">
        <v>769</v>
      </c>
      <c r="C151" s="61" t="s">
        <v>25</v>
      </c>
      <c r="D151" s="78" t="s">
        <v>437</v>
      </c>
      <c r="E151" s="77"/>
      <c r="F151" s="61"/>
      <c r="G151" s="61"/>
      <c r="H151" s="106"/>
      <c r="I151" s="107"/>
      <c r="J151" s="61"/>
      <c r="K151" s="62"/>
      <c r="L151" s="62"/>
      <c r="M151" s="61"/>
      <c r="N151" s="61"/>
      <c r="O151" s="61"/>
      <c r="P151" s="61"/>
      <c r="Q151" s="83"/>
      <c r="R151" s="63"/>
    </row>
    <row r="152" spans="1:18" s="64" customFormat="1" ht="45" customHeight="1">
      <c r="A152" s="162" t="s">
        <v>438</v>
      </c>
      <c r="B152" s="60" t="s">
        <v>770</v>
      </c>
      <c r="C152" s="61" t="s">
        <v>25</v>
      </c>
      <c r="D152" s="78" t="s">
        <v>439</v>
      </c>
      <c r="E152" s="77"/>
      <c r="F152" s="61"/>
      <c r="G152" s="61"/>
      <c r="H152" s="106"/>
      <c r="I152" s="107"/>
      <c r="J152" s="61"/>
      <c r="K152" s="62"/>
      <c r="L152" s="62"/>
      <c r="M152" s="61"/>
      <c r="N152" s="61"/>
      <c r="O152" s="61"/>
      <c r="P152" s="61"/>
      <c r="Q152" s="83"/>
      <c r="R152" s="63"/>
    </row>
    <row r="153" spans="1:18" s="64" customFormat="1" ht="45" customHeight="1">
      <c r="A153" s="162" t="s">
        <v>440</v>
      </c>
      <c r="B153" s="60" t="s">
        <v>771</v>
      </c>
      <c r="C153" s="61" t="s">
        <v>25</v>
      </c>
      <c r="D153" s="78" t="s">
        <v>441</v>
      </c>
      <c r="E153" s="77"/>
      <c r="F153" s="61"/>
      <c r="G153" s="61"/>
      <c r="H153" s="106"/>
      <c r="I153" s="107"/>
      <c r="J153" s="61"/>
      <c r="K153" s="62"/>
      <c r="L153" s="62"/>
      <c r="M153" s="61"/>
      <c r="N153" s="61"/>
      <c r="O153" s="61"/>
      <c r="P153" s="61"/>
      <c r="Q153" s="83"/>
      <c r="R153" s="63"/>
    </row>
    <row r="154" spans="1:18" s="64" customFormat="1" ht="60" customHeight="1">
      <c r="A154" s="162" t="s">
        <v>442</v>
      </c>
      <c r="B154" s="60" t="s">
        <v>772</v>
      </c>
      <c r="C154" s="61" t="s">
        <v>25</v>
      </c>
      <c r="D154" s="78" t="s">
        <v>443</v>
      </c>
      <c r="E154" s="77"/>
      <c r="F154" s="61"/>
      <c r="G154" s="61"/>
      <c r="H154" s="106"/>
      <c r="I154" s="107"/>
      <c r="J154" s="61"/>
      <c r="K154" s="62"/>
      <c r="L154" s="62"/>
      <c r="M154" s="61"/>
      <c r="N154" s="61"/>
      <c r="O154" s="61"/>
      <c r="P154" s="61"/>
      <c r="Q154" s="83"/>
      <c r="R154" s="63"/>
    </row>
    <row r="155" spans="1:18" s="64" customFormat="1" ht="60" customHeight="1">
      <c r="A155" s="162" t="s">
        <v>444</v>
      </c>
      <c r="B155" s="60" t="s">
        <v>773</v>
      </c>
      <c r="C155" s="61" t="s">
        <v>25</v>
      </c>
      <c r="D155" s="78" t="s">
        <v>445</v>
      </c>
      <c r="E155" s="77"/>
      <c r="F155" s="61"/>
      <c r="G155" s="61"/>
      <c r="H155" s="106"/>
      <c r="I155" s="107"/>
      <c r="J155" s="61"/>
      <c r="K155" s="62"/>
      <c r="L155" s="62"/>
      <c r="M155" s="61"/>
      <c r="N155" s="61"/>
      <c r="O155" s="61"/>
      <c r="P155" s="61"/>
      <c r="Q155" s="83"/>
      <c r="R155" s="63"/>
    </row>
    <row r="156" spans="1:18" s="64" customFormat="1" ht="45" customHeight="1">
      <c r="A156" s="162" t="s">
        <v>446</v>
      </c>
      <c r="B156" s="60" t="s">
        <v>774</v>
      </c>
      <c r="C156" s="61" t="s">
        <v>25</v>
      </c>
      <c r="D156" s="78" t="s">
        <v>447</v>
      </c>
      <c r="E156" s="77"/>
      <c r="F156" s="61"/>
      <c r="G156" s="61"/>
      <c r="H156" s="106"/>
      <c r="I156" s="107"/>
      <c r="J156" s="61"/>
      <c r="K156" s="62"/>
      <c r="L156" s="62"/>
      <c r="M156" s="61"/>
      <c r="N156" s="61"/>
      <c r="O156" s="61"/>
      <c r="P156" s="61"/>
      <c r="Q156" s="83"/>
      <c r="R156" s="63"/>
    </row>
    <row r="157" spans="1:18" s="64" customFormat="1" ht="60" customHeight="1">
      <c r="A157" s="162" t="s">
        <v>448</v>
      </c>
      <c r="B157" s="60" t="s">
        <v>775</v>
      </c>
      <c r="C157" s="61" t="s">
        <v>25</v>
      </c>
      <c r="D157" s="78" t="s">
        <v>449</v>
      </c>
      <c r="E157" s="77"/>
      <c r="F157" s="61"/>
      <c r="G157" s="61"/>
      <c r="H157" s="106"/>
      <c r="I157" s="107"/>
      <c r="J157" s="61"/>
      <c r="K157" s="62"/>
      <c r="L157" s="62"/>
      <c r="M157" s="61"/>
      <c r="N157" s="61"/>
      <c r="O157" s="61"/>
      <c r="P157" s="61"/>
      <c r="Q157" s="83"/>
      <c r="R157" s="63"/>
    </row>
    <row r="158" spans="1:18" s="64" customFormat="1" ht="45" customHeight="1">
      <c r="A158" s="162" t="s">
        <v>450</v>
      </c>
      <c r="B158" s="60" t="s">
        <v>776</v>
      </c>
      <c r="C158" s="61" t="s">
        <v>25</v>
      </c>
      <c r="D158" s="78" t="s">
        <v>451</v>
      </c>
      <c r="E158" s="77"/>
      <c r="F158" s="61"/>
      <c r="G158" s="61"/>
      <c r="H158" s="106"/>
      <c r="I158" s="107"/>
      <c r="J158" s="61"/>
      <c r="K158" s="62"/>
      <c r="L158" s="62"/>
      <c r="M158" s="61"/>
      <c r="N158" s="61"/>
      <c r="O158" s="61"/>
      <c r="P158" s="61"/>
      <c r="Q158" s="83"/>
      <c r="R158" s="63"/>
    </row>
    <row r="159" spans="1:18" s="64" customFormat="1" ht="45" customHeight="1">
      <c r="A159" s="162" t="s">
        <v>452</v>
      </c>
      <c r="B159" s="60" t="s">
        <v>777</v>
      </c>
      <c r="C159" s="61" t="s">
        <v>25</v>
      </c>
      <c r="D159" s="78" t="s">
        <v>453</v>
      </c>
      <c r="E159" s="77"/>
      <c r="F159" s="61"/>
      <c r="G159" s="61"/>
      <c r="H159" s="106"/>
      <c r="I159" s="107"/>
      <c r="J159" s="61"/>
      <c r="K159" s="62"/>
      <c r="L159" s="62"/>
      <c r="M159" s="61"/>
      <c r="N159" s="61"/>
      <c r="O159" s="61"/>
      <c r="P159" s="61"/>
      <c r="Q159" s="83"/>
      <c r="R159" s="63"/>
    </row>
    <row r="160" spans="1:18" s="64" customFormat="1" ht="45" customHeight="1">
      <c r="A160" s="162" t="s">
        <v>454</v>
      </c>
      <c r="B160" s="60" t="s">
        <v>778</v>
      </c>
      <c r="C160" s="61" t="s">
        <v>25</v>
      </c>
      <c r="D160" s="78" t="s">
        <v>455</v>
      </c>
      <c r="E160" s="77"/>
      <c r="F160" s="61"/>
      <c r="G160" s="61"/>
      <c r="H160" s="106"/>
      <c r="I160" s="107"/>
      <c r="J160" s="61"/>
      <c r="K160" s="62"/>
      <c r="L160" s="62"/>
      <c r="M160" s="61"/>
      <c r="N160" s="61"/>
      <c r="O160" s="61"/>
      <c r="P160" s="61"/>
      <c r="Q160" s="83"/>
      <c r="R160" s="63"/>
    </row>
    <row r="161" spans="1:18" s="64" customFormat="1" ht="45" customHeight="1">
      <c r="A161" s="162" t="s">
        <v>456</v>
      </c>
      <c r="B161" s="60" t="s">
        <v>779</v>
      </c>
      <c r="C161" s="61" t="s">
        <v>25</v>
      </c>
      <c r="D161" s="78" t="s">
        <v>457</v>
      </c>
      <c r="E161" s="77"/>
      <c r="F161" s="61"/>
      <c r="G161" s="61"/>
      <c r="H161" s="106"/>
      <c r="I161" s="107"/>
      <c r="J161" s="61"/>
      <c r="K161" s="62"/>
      <c r="L161" s="62"/>
      <c r="M161" s="61"/>
      <c r="N161" s="61"/>
      <c r="O161" s="61"/>
      <c r="P161" s="61"/>
      <c r="Q161" s="83"/>
      <c r="R161" s="63"/>
    </row>
    <row r="162" spans="1:18" s="64" customFormat="1" ht="45" customHeight="1">
      <c r="A162" s="162" t="s">
        <v>458</v>
      </c>
      <c r="B162" s="60" t="s">
        <v>780</v>
      </c>
      <c r="C162" s="61" t="s">
        <v>25</v>
      </c>
      <c r="D162" s="78" t="s">
        <v>459</v>
      </c>
      <c r="E162" s="77"/>
      <c r="F162" s="61"/>
      <c r="G162" s="61"/>
      <c r="H162" s="106"/>
      <c r="I162" s="107"/>
      <c r="J162" s="61"/>
      <c r="K162" s="62"/>
      <c r="L162" s="62"/>
      <c r="M162" s="61"/>
      <c r="N162" s="61"/>
      <c r="O162" s="61"/>
      <c r="P162" s="61"/>
      <c r="Q162" s="83"/>
      <c r="R162" s="63"/>
    </row>
    <row r="163" spans="1:18" s="64" customFormat="1" ht="139.19999999999999" customHeight="1">
      <c r="A163" s="162">
        <v>8</v>
      </c>
      <c r="B163" s="60">
        <v>146</v>
      </c>
      <c r="C163" s="61" t="s">
        <v>25</v>
      </c>
      <c r="D163" s="78" t="s">
        <v>563</v>
      </c>
      <c r="E163" s="77" t="s">
        <v>586</v>
      </c>
      <c r="F163" s="61">
        <v>10</v>
      </c>
      <c r="G163" s="61" t="s">
        <v>177</v>
      </c>
      <c r="H163" s="110">
        <v>15000</v>
      </c>
      <c r="I163" s="157"/>
      <c r="J163" s="61" t="s">
        <v>4</v>
      </c>
      <c r="K163" s="62">
        <v>46081</v>
      </c>
      <c r="L163" s="62">
        <v>46265</v>
      </c>
      <c r="M163" s="61"/>
      <c r="N163" s="61"/>
      <c r="O163" s="61"/>
      <c r="P163" s="61" t="s">
        <v>627</v>
      </c>
      <c r="Q163" s="83" t="s">
        <v>628</v>
      </c>
      <c r="R163" s="63"/>
    </row>
    <row r="164" spans="1:18" ht="80.400000000000006" customHeight="1">
      <c r="A164" s="163">
        <v>5</v>
      </c>
      <c r="B164" s="60">
        <v>147</v>
      </c>
      <c r="C164" s="65" t="s">
        <v>26</v>
      </c>
      <c r="D164" s="87" t="s">
        <v>546</v>
      </c>
      <c r="E164" s="86" t="s">
        <v>701</v>
      </c>
      <c r="F164" s="61">
        <v>12</v>
      </c>
      <c r="G164" s="61" t="s">
        <v>178</v>
      </c>
      <c r="H164" s="110">
        <v>61275</v>
      </c>
      <c r="I164" s="157">
        <v>61275</v>
      </c>
      <c r="J164" s="61" t="s">
        <v>10</v>
      </c>
      <c r="K164" s="62">
        <v>45961</v>
      </c>
      <c r="L164" s="62">
        <v>46173</v>
      </c>
      <c r="M164" s="61"/>
      <c r="N164" s="61"/>
      <c r="O164" s="61"/>
      <c r="P164" s="61" t="s">
        <v>627</v>
      </c>
      <c r="Q164" s="83" t="s">
        <v>628</v>
      </c>
      <c r="R164" s="59"/>
    </row>
    <row r="165" spans="1:18" ht="82.95" customHeight="1">
      <c r="A165" s="163">
        <v>6</v>
      </c>
      <c r="B165" s="60">
        <v>148</v>
      </c>
      <c r="C165" s="65" t="s">
        <v>26</v>
      </c>
      <c r="D165" s="87" t="s">
        <v>547</v>
      </c>
      <c r="E165" s="86" t="s">
        <v>548</v>
      </c>
      <c r="F165" s="61">
        <v>12</v>
      </c>
      <c r="G165" s="61" t="s">
        <v>178</v>
      </c>
      <c r="H165" s="110">
        <v>114557</v>
      </c>
      <c r="I165" s="157">
        <v>114557</v>
      </c>
      <c r="J165" s="61" t="s">
        <v>10</v>
      </c>
      <c r="K165" s="62">
        <v>45808</v>
      </c>
      <c r="L165" s="62">
        <v>46053</v>
      </c>
      <c r="M165" s="61"/>
      <c r="N165" s="61"/>
      <c r="O165" s="61"/>
      <c r="P165" s="61" t="s">
        <v>627</v>
      </c>
      <c r="Q165" s="83" t="s">
        <v>628</v>
      </c>
      <c r="R165" s="59"/>
    </row>
    <row r="166" spans="1:18" ht="91.2" customHeight="1">
      <c r="A166" s="163">
        <v>7</v>
      </c>
      <c r="B166" s="60">
        <v>149</v>
      </c>
      <c r="C166" s="65" t="s">
        <v>26</v>
      </c>
      <c r="D166" s="87" t="s">
        <v>570</v>
      </c>
      <c r="E166" s="86" t="s">
        <v>548</v>
      </c>
      <c r="F166" s="61">
        <v>12</v>
      </c>
      <c r="G166" s="61" t="s">
        <v>178</v>
      </c>
      <c r="H166" s="110">
        <v>45736</v>
      </c>
      <c r="I166" s="157">
        <v>45736</v>
      </c>
      <c r="J166" s="61" t="s">
        <v>10</v>
      </c>
      <c r="K166" s="62">
        <v>46112</v>
      </c>
      <c r="L166" s="62">
        <v>46265</v>
      </c>
      <c r="M166" s="61"/>
      <c r="N166" s="61"/>
      <c r="O166" s="61"/>
      <c r="P166" s="61" t="s">
        <v>627</v>
      </c>
      <c r="Q166" s="83" t="s">
        <v>628</v>
      </c>
      <c r="R166" s="59"/>
    </row>
    <row r="167" spans="1:18" ht="81.599999999999994" customHeight="1">
      <c r="A167" s="163">
        <v>8</v>
      </c>
      <c r="B167" s="60">
        <v>150</v>
      </c>
      <c r="C167" s="65" t="s">
        <v>26</v>
      </c>
      <c r="D167" s="87" t="s">
        <v>549</v>
      </c>
      <c r="E167" s="86" t="s">
        <v>701</v>
      </c>
      <c r="F167" s="61">
        <v>12</v>
      </c>
      <c r="G167" s="61" t="s">
        <v>178</v>
      </c>
      <c r="H167" s="79">
        <v>65723</v>
      </c>
      <c r="I167" s="157">
        <v>65723</v>
      </c>
      <c r="J167" s="61" t="s">
        <v>10</v>
      </c>
      <c r="K167" s="62">
        <v>46295</v>
      </c>
      <c r="L167" s="62">
        <v>46387</v>
      </c>
      <c r="M167" s="61"/>
      <c r="N167" s="61"/>
      <c r="O167" s="61"/>
      <c r="P167" s="61" t="s">
        <v>627</v>
      </c>
      <c r="Q167" s="83" t="s">
        <v>628</v>
      </c>
      <c r="R167" s="59"/>
    </row>
    <row r="168" spans="1:18" ht="87" customHeight="1">
      <c r="A168" s="163">
        <v>10</v>
      </c>
      <c r="B168" s="60">
        <v>151</v>
      </c>
      <c r="C168" s="65" t="s">
        <v>26</v>
      </c>
      <c r="D168" s="78" t="s">
        <v>649</v>
      </c>
      <c r="E168" s="86" t="s">
        <v>548</v>
      </c>
      <c r="F168" s="61">
        <v>12</v>
      </c>
      <c r="G168" s="61" t="s">
        <v>178</v>
      </c>
      <c r="H168" s="79">
        <v>64205</v>
      </c>
      <c r="I168" s="157">
        <v>64205</v>
      </c>
      <c r="J168" s="61" t="s">
        <v>10</v>
      </c>
      <c r="K168" s="62">
        <v>45961</v>
      </c>
      <c r="L168" s="62">
        <v>46053</v>
      </c>
      <c r="M168" s="61"/>
      <c r="N168" s="61"/>
      <c r="O168" s="61"/>
      <c r="P168" s="61" t="s">
        <v>627</v>
      </c>
      <c r="Q168" s="83" t="s">
        <v>628</v>
      </c>
      <c r="R168" s="59"/>
    </row>
    <row r="169" spans="1:18" ht="98.4" customHeight="1">
      <c r="A169" s="167">
        <v>11</v>
      </c>
      <c r="B169" s="60">
        <v>152</v>
      </c>
      <c r="C169" s="65" t="s">
        <v>26</v>
      </c>
      <c r="D169" s="78" t="s">
        <v>460</v>
      </c>
      <c r="E169" s="77" t="s">
        <v>550</v>
      </c>
      <c r="F169" s="61">
        <v>12</v>
      </c>
      <c r="G169" s="61" t="s">
        <v>177</v>
      </c>
      <c r="H169" s="79">
        <v>17000</v>
      </c>
      <c r="I169" s="80">
        <v>17000</v>
      </c>
      <c r="J169" s="61" t="s">
        <v>4</v>
      </c>
      <c r="K169" s="62">
        <v>45961</v>
      </c>
      <c r="L169" s="62">
        <v>46142</v>
      </c>
      <c r="M169" s="61"/>
      <c r="N169" s="61"/>
      <c r="O169" s="61"/>
      <c r="P169" s="61" t="s">
        <v>627</v>
      </c>
      <c r="Q169" s="83" t="s">
        <v>628</v>
      </c>
      <c r="R169" s="59"/>
    </row>
    <row r="170" spans="1:18" s="64" customFormat="1" ht="87" customHeight="1">
      <c r="A170" s="168">
        <v>13</v>
      </c>
      <c r="B170" s="60">
        <v>153</v>
      </c>
      <c r="C170" s="61" t="s">
        <v>26</v>
      </c>
      <c r="D170" s="78" t="s">
        <v>461</v>
      </c>
      <c r="E170" s="77" t="s">
        <v>551</v>
      </c>
      <c r="F170" s="61">
        <v>1</v>
      </c>
      <c r="G170" s="61" t="s">
        <v>179</v>
      </c>
      <c r="H170" s="79">
        <f>78747+28164.1</f>
        <v>106911.1</v>
      </c>
      <c r="I170" s="157">
        <v>78747</v>
      </c>
      <c r="J170" s="61" t="s">
        <v>10</v>
      </c>
      <c r="K170" s="62">
        <v>45869</v>
      </c>
      <c r="L170" s="62">
        <v>46053</v>
      </c>
      <c r="M170" s="61"/>
      <c r="N170" s="61"/>
      <c r="O170" s="61"/>
      <c r="P170" s="61" t="s">
        <v>627</v>
      </c>
      <c r="Q170" s="83" t="s">
        <v>628</v>
      </c>
      <c r="R170" s="63"/>
    </row>
    <row r="171" spans="1:18" ht="87.6" customHeight="1">
      <c r="A171" s="167">
        <v>14</v>
      </c>
      <c r="B171" s="60">
        <v>154</v>
      </c>
      <c r="C171" s="65" t="s">
        <v>26</v>
      </c>
      <c r="D171" s="87" t="s">
        <v>552</v>
      </c>
      <c r="E171" s="77" t="s">
        <v>462</v>
      </c>
      <c r="F171" s="61">
        <v>1</v>
      </c>
      <c r="G171" s="61" t="s">
        <v>463</v>
      </c>
      <c r="H171" s="79">
        <v>11400</v>
      </c>
      <c r="I171" s="80">
        <v>11400</v>
      </c>
      <c r="J171" s="61" t="s">
        <v>4</v>
      </c>
      <c r="K171" s="62">
        <v>46173</v>
      </c>
      <c r="L171" s="62">
        <v>46356</v>
      </c>
      <c r="M171" s="61"/>
      <c r="N171" s="61"/>
      <c r="O171" s="61"/>
      <c r="P171" s="61" t="s">
        <v>627</v>
      </c>
      <c r="Q171" s="83" t="s">
        <v>628</v>
      </c>
      <c r="R171" s="59"/>
    </row>
    <row r="172" spans="1:18" s="64" customFormat="1" ht="78.599999999999994" customHeight="1">
      <c r="A172" s="168">
        <v>15</v>
      </c>
      <c r="B172" s="60">
        <v>155</v>
      </c>
      <c r="C172" s="61" t="s">
        <v>26</v>
      </c>
      <c r="D172" s="78" t="s">
        <v>464</v>
      </c>
      <c r="E172" s="77" t="s">
        <v>465</v>
      </c>
      <c r="F172" s="61">
        <v>12</v>
      </c>
      <c r="G172" s="61" t="s">
        <v>178</v>
      </c>
      <c r="H172" s="79">
        <v>232968</v>
      </c>
      <c r="I172" s="80">
        <v>150000</v>
      </c>
      <c r="J172" s="61" t="s">
        <v>10</v>
      </c>
      <c r="K172" s="62">
        <v>46234</v>
      </c>
      <c r="L172" s="62">
        <v>46356</v>
      </c>
      <c r="M172" s="61"/>
      <c r="N172" s="61"/>
      <c r="O172" s="61"/>
      <c r="P172" s="61" t="s">
        <v>627</v>
      </c>
      <c r="Q172" s="83" t="s">
        <v>628</v>
      </c>
      <c r="R172" s="63"/>
    </row>
    <row r="173" spans="1:18" ht="105" customHeight="1">
      <c r="A173" s="167">
        <v>17</v>
      </c>
      <c r="B173" s="60">
        <v>156</v>
      </c>
      <c r="C173" s="65" t="s">
        <v>26</v>
      </c>
      <c r="D173" s="78" t="s">
        <v>466</v>
      </c>
      <c r="E173" s="77" t="s">
        <v>467</v>
      </c>
      <c r="F173" s="61">
        <v>12</v>
      </c>
      <c r="G173" s="61" t="s">
        <v>178</v>
      </c>
      <c r="H173" s="79">
        <v>325909.34000000003</v>
      </c>
      <c r="I173" s="80">
        <v>150000</v>
      </c>
      <c r="J173" s="61" t="s">
        <v>10</v>
      </c>
      <c r="K173" s="62">
        <v>46173</v>
      </c>
      <c r="L173" s="62">
        <v>46295</v>
      </c>
      <c r="M173" s="61"/>
      <c r="N173" s="61"/>
      <c r="O173" s="61"/>
      <c r="P173" s="61" t="s">
        <v>627</v>
      </c>
      <c r="Q173" s="83" t="s">
        <v>628</v>
      </c>
      <c r="R173" s="59"/>
    </row>
    <row r="174" spans="1:18" ht="99" customHeight="1">
      <c r="A174" s="167">
        <v>19</v>
      </c>
      <c r="B174" s="60">
        <v>157</v>
      </c>
      <c r="C174" s="65" t="s">
        <v>26</v>
      </c>
      <c r="D174" s="87" t="s">
        <v>553</v>
      </c>
      <c r="E174" s="77" t="s">
        <v>202</v>
      </c>
      <c r="F174" s="61">
        <v>1</v>
      </c>
      <c r="G174" s="61" t="s">
        <v>177</v>
      </c>
      <c r="H174" s="79">
        <v>1500000</v>
      </c>
      <c r="I174" s="80">
        <v>1500000</v>
      </c>
      <c r="J174" s="61" t="s">
        <v>10</v>
      </c>
      <c r="K174" s="62">
        <v>46203</v>
      </c>
      <c r="L174" s="62">
        <v>46387</v>
      </c>
      <c r="M174" s="61"/>
      <c r="N174" s="61"/>
      <c r="O174" s="61"/>
      <c r="P174" s="61" t="s">
        <v>201</v>
      </c>
      <c r="Q174" s="83" t="s">
        <v>643</v>
      </c>
      <c r="R174" s="59"/>
    </row>
    <row r="175" spans="1:18" ht="104.4" customHeight="1">
      <c r="A175" s="167">
        <v>20</v>
      </c>
      <c r="B175" s="60">
        <v>158</v>
      </c>
      <c r="C175" s="65" t="s">
        <v>26</v>
      </c>
      <c r="D175" s="87" t="s">
        <v>554</v>
      </c>
      <c r="E175" s="77" t="s">
        <v>203</v>
      </c>
      <c r="F175" s="61">
        <v>1</v>
      </c>
      <c r="G175" s="61" t="s">
        <v>177</v>
      </c>
      <c r="H175" s="79">
        <v>1100000</v>
      </c>
      <c r="I175" s="80">
        <v>1100000</v>
      </c>
      <c r="J175" s="61" t="s">
        <v>15</v>
      </c>
      <c r="K175" s="62">
        <v>46203</v>
      </c>
      <c r="L175" s="62">
        <v>46387</v>
      </c>
      <c r="M175" s="61"/>
      <c r="N175" s="61"/>
      <c r="O175" s="61"/>
      <c r="P175" s="61" t="s">
        <v>627</v>
      </c>
      <c r="Q175" s="83" t="s">
        <v>643</v>
      </c>
      <c r="R175" s="59"/>
    </row>
    <row r="176" spans="1:18" ht="111.6" customHeight="1">
      <c r="A176" s="167">
        <v>21</v>
      </c>
      <c r="B176" s="60">
        <v>159</v>
      </c>
      <c r="C176" s="65" t="s">
        <v>26</v>
      </c>
      <c r="D176" s="87" t="s">
        <v>555</v>
      </c>
      <c r="E176" s="77" t="s">
        <v>204</v>
      </c>
      <c r="F176" s="61">
        <v>1</v>
      </c>
      <c r="G176" s="61" t="s">
        <v>177</v>
      </c>
      <c r="H176" s="79">
        <v>500000</v>
      </c>
      <c r="I176" s="80">
        <v>500000</v>
      </c>
      <c r="J176" s="61" t="s">
        <v>15</v>
      </c>
      <c r="K176" s="62">
        <v>46203</v>
      </c>
      <c r="L176" s="62">
        <v>46387</v>
      </c>
      <c r="M176" s="61"/>
      <c r="N176" s="61"/>
      <c r="O176" s="61"/>
      <c r="P176" s="61" t="s">
        <v>201</v>
      </c>
      <c r="Q176" s="83" t="s">
        <v>643</v>
      </c>
      <c r="R176" s="59"/>
    </row>
    <row r="177" spans="1:18" ht="106.2" customHeight="1">
      <c r="A177" s="167">
        <v>22</v>
      </c>
      <c r="B177" s="60">
        <v>160</v>
      </c>
      <c r="C177" s="65" t="s">
        <v>26</v>
      </c>
      <c r="D177" s="87" t="s">
        <v>557</v>
      </c>
      <c r="E177" s="86" t="s">
        <v>556</v>
      </c>
      <c r="F177" s="65">
        <v>1</v>
      </c>
      <c r="G177" s="65" t="s">
        <v>179</v>
      </c>
      <c r="H177" s="112">
        <v>434047.62</v>
      </c>
      <c r="I177" s="113">
        <v>350000</v>
      </c>
      <c r="J177" s="61" t="s">
        <v>15</v>
      </c>
      <c r="K177" s="62">
        <v>46234</v>
      </c>
      <c r="L177" s="62">
        <v>46326</v>
      </c>
      <c r="M177" s="61"/>
      <c r="N177" s="61"/>
      <c r="O177" s="61"/>
      <c r="P177" s="61" t="s">
        <v>627</v>
      </c>
      <c r="Q177" s="83" t="s">
        <v>643</v>
      </c>
      <c r="R177" s="59"/>
    </row>
    <row r="178" spans="1:18" ht="87" customHeight="1">
      <c r="A178" s="164">
        <v>25</v>
      </c>
      <c r="B178" s="60">
        <v>161</v>
      </c>
      <c r="C178" s="98" t="s">
        <v>26</v>
      </c>
      <c r="D178" s="115" t="s">
        <v>597</v>
      </c>
      <c r="E178" s="96" t="s">
        <v>604</v>
      </c>
      <c r="F178" s="116">
        <v>1</v>
      </c>
      <c r="G178" s="116" t="s">
        <v>177</v>
      </c>
      <c r="H178" s="117">
        <v>120000</v>
      </c>
      <c r="I178" s="117">
        <v>120000</v>
      </c>
      <c r="J178" s="61" t="s">
        <v>4</v>
      </c>
      <c r="K178" s="62">
        <v>46112</v>
      </c>
      <c r="L178" s="62">
        <v>46295</v>
      </c>
      <c r="M178" s="61"/>
      <c r="N178" s="61"/>
      <c r="O178" s="61"/>
      <c r="P178" s="88" t="s">
        <v>545</v>
      </c>
      <c r="Q178" s="83" t="s">
        <v>644</v>
      </c>
      <c r="R178" s="59"/>
    </row>
    <row r="179" spans="1:18" ht="102" customHeight="1">
      <c r="A179" s="164">
        <v>27</v>
      </c>
      <c r="B179" s="60">
        <v>162</v>
      </c>
      <c r="C179" s="98" t="s">
        <v>26</v>
      </c>
      <c r="D179" s="115" t="s">
        <v>598</v>
      </c>
      <c r="E179" s="96" t="s">
        <v>605</v>
      </c>
      <c r="F179" s="116">
        <v>1</v>
      </c>
      <c r="G179" s="116" t="s">
        <v>177</v>
      </c>
      <c r="H179" s="117">
        <v>1000000</v>
      </c>
      <c r="I179" s="117">
        <v>1000000</v>
      </c>
      <c r="J179" s="61" t="s">
        <v>10</v>
      </c>
      <c r="K179" s="62">
        <v>46203</v>
      </c>
      <c r="L179" s="62">
        <v>46387</v>
      </c>
      <c r="M179" s="61"/>
      <c r="N179" s="61"/>
      <c r="O179" s="61"/>
      <c r="P179" s="88" t="s">
        <v>545</v>
      </c>
      <c r="Q179" s="83" t="s">
        <v>643</v>
      </c>
      <c r="R179" s="59"/>
    </row>
    <row r="180" spans="1:18" ht="106.95" customHeight="1">
      <c r="A180" s="164">
        <v>28</v>
      </c>
      <c r="B180" s="60">
        <v>163</v>
      </c>
      <c r="C180" s="98" t="s">
        <v>26</v>
      </c>
      <c r="D180" s="115" t="s">
        <v>599</v>
      </c>
      <c r="E180" s="96" t="s">
        <v>606</v>
      </c>
      <c r="F180" s="116">
        <v>1</v>
      </c>
      <c r="G180" s="116" t="s">
        <v>177</v>
      </c>
      <c r="H180" s="117">
        <v>150000</v>
      </c>
      <c r="I180" s="117">
        <v>150000</v>
      </c>
      <c r="J180" s="61" t="s">
        <v>10</v>
      </c>
      <c r="K180" s="62">
        <v>46203</v>
      </c>
      <c r="L180" s="62">
        <v>46387</v>
      </c>
      <c r="M180" s="61"/>
      <c r="N180" s="61"/>
      <c r="O180" s="61"/>
      <c r="P180" s="88" t="s">
        <v>545</v>
      </c>
      <c r="Q180" s="83" t="s">
        <v>643</v>
      </c>
      <c r="R180" s="59"/>
    </row>
    <row r="181" spans="1:18" ht="122.4" customHeight="1">
      <c r="A181" s="164">
        <v>29</v>
      </c>
      <c r="B181" s="60">
        <v>164</v>
      </c>
      <c r="C181" s="98" t="s">
        <v>26</v>
      </c>
      <c r="D181" s="114" t="s">
        <v>600</v>
      </c>
      <c r="E181" s="115" t="s">
        <v>607</v>
      </c>
      <c r="F181" s="116">
        <v>12</v>
      </c>
      <c r="G181" s="116" t="s">
        <v>178</v>
      </c>
      <c r="H181" s="117">
        <v>0</v>
      </c>
      <c r="I181" s="117">
        <v>0</v>
      </c>
      <c r="J181" s="61" t="s">
        <v>4</v>
      </c>
      <c r="K181" s="62">
        <v>46022</v>
      </c>
      <c r="L181" s="62">
        <v>46081</v>
      </c>
      <c r="M181" s="61"/>
      <c r="N181" s="61"/>
      <c r="O181" s="61"/>
      <c r="P181" s="88" t="s">
        <v>545</v>
      </c>
      <c r="Q181" s="83" t="s">
        <v>643</v>
      </c>
      <c r="R181" s="59"/>
    </row>
    <row r="182" spans="1:18" ht="169.95" customHeight="1">
      <c r="A182" s="164">
        <v>30</v>
      </c>
      <c r="B182" s="60">
        <v>165</v>
      </c>
      <c r="C182" s="98" t="s">
        <v>26</v>
      </c>
      <c r="D182" s="114" t="s">
        <v>601</v>
      </c>
      <c r="E182" s="115" t="s">
        <v>608</v>
      </c>
      <c r="F182" s="116">
        <v>12</v>
      </c>
      <c r="G182" s="116" t="s">
        <v>178</v>
      </c>
      <c r="H182" s="117">
        <v>0</v>
      </c>
      <c r="I182" s="117">
        <v>0</v>
      </c>
      <c r="J182" s="61" t="s">
        <v>4</v>
      </c>
      <c r="K182" s="62">
        <v>46022</v>
      </c>
      <c r="L182" s="62">
        <v>46081</v>
      </c>
      <c r="M182" s="61"/>
      <c r="N182" s="61"/>
      <c r="O182" s="61"/>
      <c r="P182" s="88" t="s">
        <v>545</v>
      </c>
      <c r="Q182" s="83" t="s">
        <v>643</v>
      </c>
      <c r="R182" s="59"/>
    </row>
    <row r="183" spans="1:18" ht="105" customHeight="1">
      <c r="A183" s="164">
        <v>31</v>
      </c>
      <c r="B183" s="60">
        <v>166</v>
      </c>
      <c r="C183" s="88" t="s">
        <v>26</v>
      </c>
      <c r="D183" s="96" t="s">
        <v>602</v>
      </c>
      <c r="E183" s="96" t="s">
        <v>609</v>
      </c>
      <c r="F183" s="116">
        <v>2</v>
      </c>
      <c r="G183" s="116" t="s">
        <v>611</v>
      </c>
      <c r="H183" s="117">
        <v>100000</v>
      </c>
      <c r="I183" s="117">
        <v>100000</v>
      </c>
      <c r="J183" s="61" t="s">
        <v>4</v>
      </c>
      <c r="K183" s="62">
        <v>46112</v>
      </c>
      <c r="L183" s="62">
        <v>46295</v>
      </c>
      <c r="M183" s="61"/>
      <c r="N183" s="61"/>
      <c r="O183" s="61"/>
      <c r="P183" s="88" t="s">
        <v>545</v>
      </c>
      <c r="Q183" s="83" t="s">
        <v>643</v>
      </c>
      <c r="R183" s="59"/>
    </row>
    <row r="184" spans="1:18" ht="89.4" customHeight="1">
      <c r="A184" s="164">
        <v>32</v>
      </c>
      <c r="B184" s="60">
        <v>167</v>
      </c>
      <c r="C184" s="88" t="s">
        <v>26</v>
      </c>
      <c r="D184" s="96" t="s">
        <v>603</v>
      </c>
      <c r="E184" s="96" t="s">
        <v>610</v>
      </c>
      <c r="F184" s="116">
        <v>1</v>
      </c>
      <c r="G184" s="116" t="s">
        <v>612</v>
      </c>
      <c r="H184" s="117">
        <f>5000-5000</f>
        <v>0</v>
      </c>
      <c r="I184" s="117">
        <v>0</v>
      </c>
      <c r="J184" s="61" t="s">
        <v>4</v>
      </c>
      <c r="K184" s="62">
        <v>46022</v>
      </c>
      <c r="L184" s="62">
        <v>46173</v>
      </c>
      <c r="M184" s="61"/>
      <c r="N184" s="61"/>
      <c r="O184" s="61"/>
      <c r="P184" s="61" t="s">
        <v>627</v>
      </c>
      <c r="Q184" s="171" t="s">
        <v>628</v>
      </c>
      <c r="R184" s="59"/>
    </row>
    <row r="185" spans="1:18" ht="219.6" customHeight="1">
      <c r="A185" s="163">
        <v>1</v>
      </c>
      <c r="B185" s="60">
        <v>168</v>
      </c>
      <c r="C185" s="65" t="s">
        <v>138</v>
      </c>
      <c r="D185" s="115" t="s">
        <v>704</v>
      </c>
      <c r="E185" s="114" t="s">
        <v>705</v>
      </c>
      <c r="F185" s="65">
        <v>1</v>
      </c>
      <c r="G185" s="98" t="s">
        <v>706</v>
      </c>
      <c r="H185" s="84">
        <v>0</v>
      </c>
      <c r="I185" s="84">
        <v>0</v>
      </c>
      <c r="J185" s="61" t="s">
        <v>10</v>
      </c>
      <c r="K185" s="62">
        <v>46234</v>
      </c>
      <c r="L185" s="62">
        <v>46326</v>
      </c>
      <c r="M185" s="61"/>
      <c r="N185" s="61"/>
      <c r="O185" s="61"/>
      <c r="P185" s="61" t="s">
        <v>627</v>
      </c>
      <c r="Q185" s="171" t="s">
        <v>717</v>
      </c>
      <c r="R185" s="59"/>
    </row>
    <row r="186" spans="1:18" s="64" customFormat="1" ht="105" customHeight="1">
      <c r="A186" s="162">
        <v>1</v>
      </c>
      <c r="B186" s="60">
        <v>169</v>
      </c>
      <c r="C186" s="61" t="s">
        <v>27</v>
      </c>
      <c r="D186" s="87" t="s">
        <v>559</v>
      </c>
      <c r="E186" s="86" t="s">
        <v>210</v>
      </c>
      <c r="F186" s="65">
        <v>3443</v>
      </c>
      <c r="G186" s="65" t="s">
        <v>243</v>
      </c>
      <c r="H186" s="118">
        <v>408685</v>
      </c>
      <c r="I186" s="72">
        <v>150000</v>
      </c>
      <c r="J186" s="61" t="s">
        <v>10</v>
      </c>
      <c r="K186" s="99">
        <v>46203</v>
      </c>
      <c r="L186" s="99">
        <v>46265</v>
      </c>
      <c r="M186" s="61"/>
      <c r="N186" s="61"/>
      <c r="O186" s="61"/>
      <c r="P186" s="61" t="s">
        <v>244</v>
      </c>
      <c r="Q186" s="171" t="s">
        <v>628</v>
      </c>
      <c r="R186" s="63"/>
    </row>
    <row r="187" spans="1:18" s="64" customFormat="1" ht="102.6" customHeight="1">
      <c r="A187" s="162">
        <v>2</v>
      </c>
      <c r="B187" s="60">
        <v>170</v>
      </c>
      <c r="C187" s="61" t="s">
        <v>27</v>
      </c>
      <c r="D187" s="87" t="s">
        <v>224</v>
      </c>
      <c r="E187" s="86" t="s">
        <v>211</v>
      </c>
      <c r="F187" s="65">
        <v>1</v>
      </c>
      <c r="G187" s="65" t="s">
        <v>234</v>
      </c>
      <c r="H187" s="118">
        <f>5942+60.16</f>
        <v>6002.16</v>
      </c>
      <c r="I187" s="72">
        <v>5151.8500000000004</v>
      </c>
      <c r="J187" s="61" t="s">
        <v>10</v>
      </c>
      <c r="K187" s="62">
        <v>45961</v>
      </c>
      <c r="L187" s="62">
        <v>46081</v>
      </c>
      <c r="M187" s="61"/>
      <c r="N187" s="61"/>
      <c r="O187" s="61"/>
      <c r="P187" s="61" t="s">
        <v>244</v>
      </c>
      <c r="Q187" s="83" t="s">
        <v>645</v>
      </c>
      <c r="R187" s="63"/>
    </row>
    <row r="188" spans="1:18" s="64" customFormat="1" ht="112.2" customHeight="1">
      <c r="A188" s="162">
        <v>3</v>
      </c>
      <c r="B188" s="60">
        <v>172</v>
      </c>
      <c r="C188" s="61" t="s">
        <v>27</v>
      </c>
      <c r="D188" s="87" t="s">
        <v>225</v>
      </c>
      <c r="E188" s="86" t="s">
        <v>208</v>
      </c>
      <c r="F188" s="65">
        <v>1</v>
      </c>
      <c r="G188" s="65" t="s">
        <v>560</v>
      </c>
      <c r="H188" s="118">
        <v>25174</v>
      </c>
      <c r="I188" s="72">
        <v>10419.24</v>
      </c>
      <c r="J188" s="61" t="s">
        <v>10</v>
      </c>
      <c r="K188" s="99">
        <v>46112</v>
      </c>
      <c r="L188" s="99">
        <v>46234</v>
      </c>
      <c r="M188" s="61"/>
      <c r="N188" s="61"/>
      <c r="O188" s="61"/>
      <c r="P188" s="61" t="s">
        <v>244</v>
      </c>
      <c r="Q188" s="83" t="s">
        <v>639</v>
      </c>
      <c r="R188" s="63"/>
    </row>
    <row r="189" spans="1:18" s="64" customFormat="1" ht="99.6" customHeight="1">
      <c r="A189" s="162">
        <v>5</v>
      </c>
      <c r="B189" s="60">
        <v>175</v>
      </c>
      <c r="C189" s="61" t="s">
        <v>27</v>
      </c>
      <c r="D189" s="87" t="s">
        <v>667</v>
      </c>
      <c r="E189" s="86" t="s">
        <v>206</v>
      </c>
      <c r="F189" s="65">
        <v>1</v>
      </c>
      <c r="G189" s="98" t="s">
        <v>671</v>
      </c>
      <c r="H189" s="119">
        <v>2975</v>
      </c>
      <c r="I189" s="72">
        <v>2975</v>
      </c>
      <c r="J189" s="61" t="s">
        <v>10</v>
      </c>
      <c r="K189" s="62">
        <v>46081</v>
      </c>
      <c r="L189" s="62">
        <v>46173</v>
      </c>
      <c r="M189" s="61"/>
      <c r="N189" s="61"/>
      <c r="O189" s="61"/>
      <c r="P189" s="61" t="s">
        <v>244</v>
      </c>
      <c r="Q189" s="83" t="s">
        <v>628</v>
      </c>
      <c r="R189" s="63"/>
    </row>
    <row r="190" spans="1:18" s="64" customFormat="1" ht="99.6" customHeight="1">
      <c r="A190" s="162"/>
      <c r="B190" s="60">
        <v>176</v>
      </c>
      <c r="C190" s="61" t="s">
        <v>27</v>
      </c>
      <c r="D190" s="78" t="s">
        <v>823</v>
      </c>
      <c r="E190" s="77" t="s">
        <v>207</v>
      </c>
      <c r="F190" s="61">
        <v>8</v>
      </c>
      <c r="G190" s="61" t="s">
        <v>245</v>
      </c>
      <c r="H190" s="119">
        <v>23643</v>
      </c>
      <c r="I190" s="72">
        <v>23643</v>
      </c>
      <c r="J190" s="61" t="s">
        <v>10</v>
      </c>
      <c r="K190" s="62">
        <v>46142</v>
      </c>
      <c r="L190" s="62">
        <v>46265</v>
      </c>
      <c r="M190" s="61"/>
      <c r="N190" s="61"/>
      <c r="O190" s="61"/>
      <c r="P190" s="61" t="s">
        <v>244</v>
      </c>
      <c r="Q190" s="83" t="s">
        <v>628</v>
      </c>
      <c r="R190" s="63"/>
    </row>
    <row r="191" spans="1:18" ht="237" customHeight="1">
      <c r="A191" s="162">
        <v>20</v>
      </c>
      <c r="B191" s="60">
        <v>177</v>
      </c>
      <c r="C191" s="65" t="s">
        <v>27</v>
      </c>
      <c r="D191" s="115" t="s">
        <v>702</v>
      </c>
      <c r="E191" s="114" t="s">
        <v>670</v>
      </c>
      <c r="F191" s="98">
        <v>52</v>
      </c>
      <c r="G191" s="98" t="s">
        <v>666</v>
      </c>
      <c r="H191" s="113">
        <v>166164.95000000001</v>
      </c>
      <c r="I191" s="160">
        <v>166164.95000000001</v>
      </c>
      <c r="J191" s="88" t="s">
        <v>10</v>
      </c>
      <c r="K191" s="99">
        <v>45900</v>
      </c>
      <c r="L191" s="99">
        <v>46081</v>
      </c>
      <c r="M191" s="88"/>
      <c r="N191" s="88"/>
      <c r="O191" s="61"/>
      <c r="P191" s="88" t="s">
        <v>244</v>
      </c>
      <c r="Q191" s="81" t="s">
        <v>628</v>
      </c>
      <c r="R191" s="59"/>
    </row>
    <row r="192" spans="1:18" ht="219.75" customHeight="1">
      <c r="A192" s="162"/>
      <c r="B192" s="60">
        <v>178</v>
      </c>
      <c r="C192" s="65" t="s">
        <v>27</v>
      </c>
      <c r="D192" s="87" t="s">
        <v>669</v>
      </c>
      <c r="E192" s="66" t="s">
        <v>668</v>
      </c>
      <c r="F192" s="61">
        <v>1</v>
      </c>
      <c r="G192" s="68" t="s">
        <v>246</v>
      </c>
      <c r="H192" s="118">
        <f>30000+23615.95</f>
        <v>53615.95</v>
      </c>
      <c r="I192" s="72">
        <v>25184.68</v>
      </c>
      <c r="J192" s="88" t="s">
        <v>10</v>
      </c>
      <c r="K192" s="99">
        <v>46022</v>
      </c>
      <c r="L192" s="99">
        <v>46203</v>
      </c>
      <c r="M192" s="88"/>
      <c r="N192" s="88"/>
      <c r="O192" s="61"/>
      <c r="P192" s="211" t="s">
        <v>244</v>
      </c>
      <c r="Q192" s="214" t="s">
        <v>628</v>
      </c>
      <c r="R192" s="59"/>
    </row>
    <row r="193" spans="1:18" ht="100.5" customHeight="1">
      <c r="A193" s="162"/>
      <c r="B193" s="60">
        <v>179</v>
      </c>
      <c r="C193" s="65" t="s">
        <v>27</v>
      </c>
      <c r="D193" s="87" t="s">
        <v>226</v>
      </c>
      <c r="E193" s="86" t="s">
        <v>587</v>
      </c>
      <c r="F193" s="61">
        <v>1</v>
      </c>
      <c r="G193" s="68" t="s">
        <v>246</v>
      </c>
      <c r="H193" s="118">
        <f>24000+7063.89</f>
        <v>31063.89</v>
      </c>
      <c r="I193" s="72">
        <v>16170.37</v>
      </c>
      <c r="J193" s="88" t="s">
        <v>10</v>
      </c>
      <c r="K193" s="99">
        <v>46022</v>
      </c>
      <c r="L193" s="99">
        <v>46203</v>
      </c>
      <c r="M193" s="88"/>
      <c r="N193" s="88"/>
      <c r="O193" s="61"/>
      <c r="P193" s="211" t="s">
        <v>244</v>
      </c>
      <c r="Q193" s="214" t="s">
        <v>628</v>
      </c>
      <c r="R193" s="59"/>
    </row>
    <row r="194" spans="1:18" ht="160.5" customHeight="1">
      <c r="A194" s="162"/>
      <c r="B194" s="60">
        <v>180</v>
      </c>
      <c r="C194" s="65" t="s">
        <v>27</v>
      </c>
      <c r="D194" s="87" t="s">
        <v>227</v>
      </c>
      <c r="E194" s="86" t="s">
        <v>247</v>
      </c>
      <c r="F194" s="61">
        <v>1</v>
      </c>
      <c r="G194" s="68" t="s">
        <v>246</v>
      </c>
      <c r="H194" s="118">
        <f>8650+13206.88</f>
        <v>21856.879999999997</v>
      </c>
      <c r="I194" s="72">
        <v>8967.73</v>
      </c>
      <c r="J194" s="88" t="s">
        <v>10</v>
      </c>
      <c r="K194" s="99">
        <v>46022</v>
      </c>
      <c r="L194" s="99">
        <v>46203</v>
      </c>
      <c r="M194" s="88"/>
      <c r="N194" s="88"/>
      <c r="O194" s="61"/>
      <c r="P194" s="211" t="s">
        <v>244</v>
      </c>
      <c r="Q194" s="214" t="s">
        <v>628</v>
      </c>
      <c r="R194" s="59"/>
    </row>
    <row r="195" spans="1:18" s="64" customFormat="1" ht="170.4" customHeight="1">
      <c r="A195" s="162">
        <v>15</v>
      </c>
      <c r="B195" s="60">
        <v>181</v>
      </c>
      <c r="C195" s="61" t="s">
        <v>27</v>
      </c>
      <c r="D195" s="87" t="s">
        <v>248</v>
      </c>
      <c r="E195" s="86" t="s">
        <v>209</v>
      </c>
      <c r="F195" s="65">
        <v>1</v>
      </c>
      <c r="G195" s="65" t="s">
        <v>249</v>
      </c>
      <c r="H195" s="118">
        <v>70000</v>
      </c>
      <c r="I195" s="72">
        <v>70000</v>
      </c>
      <c r="J195" s="61" t="s">
        <v>15</v>
      </c>
      <c r="K195" s="62">
        <v>46234</v>
      </c>
      <c r="L195" s="62">
        <v>46326</v>
      </c>
      <c r="M195" s="61"/>
      <c r="N195" s="61"/>
      <c r="O195" s="61"/>
      <c r="P195" s="61" t="s">
        <v>244</v>
      </c>
      <c r="Q195" s="83" t="s">
        <v>629</v>
      </c>
      <c r="R195" s="63"/>
    </row>
    <row r="196" spans="1:18" s="64" customFormat="1" ht="173.4" customHeight="1">
      <c r="A196" s="162">
        <v>16</v>
      </c>
      <c r="B196" s="60">
        <v>182</v>
      </c>
      <c r="C196" s="61" t="s">
        <v>27</v>
      </c>
      <c r="D196" s="78" t="s">
        <v>228</v>
      </c>
      <c r="E196" s="77" t="s">
        <v>205</v>
      </c>
      <c r="F196" s="65">
        <v>3</v>
      </c>
      <c r="G196" s="65" t="s">
        <v>250</v>
      </c>
      <c r="H196" s="118">
        <v>90000</v>
      </c>
      <c r="I196" s="72">
        <v>90000</v>
      </c>
      <c r="J196" s="61" t="s">
        <v>15</v>
      </c>
      <c r="K196" s="62">
        <v>46234</v>
      </c>
      <c r="L196" s="62">
        <v>46326</v>
      </c>
      <c r="M196" s="61"/>
      <c r="N196" s="61"/>
      <c r="O196" s="61"/>
      <c r="P196" s="61" t="s">
        <v>244</v>
      </c>
      <c r="Q196" s="83" t="s">
        <v>629</v>
      </c>
      <c r="R196" s="63"/>
    </row>
    <row r="197" spans="1:18" s="64" customFormat="1" ht="156" customHeight="1">
      <c r="A197" s="162">
        <v>6</v>
      </c>
      <c r="B197" s="60">
        <v>184</v>
      </c>
      <c r="C197" s="61" t="s">
        <v>27</v>
      </c>
      <c r="D197" s="87" t="s">
        <v>561</v>
      </c>
      <c r="E197" s="86" t="s">
        <v>251</v>
      </c>
      <c r="F197" s="65">
        <v>1</v>
      </c>
      <c r="G197" s="65" t="s">
        <v>252</v>
      </c>
      <c r="H197" s="120">
        <v>65585804</v>
      </c>
      <c r="I197" s="161">
        <v>59262775.079999998</v>
      </c>
      <c r="J197" s="61" t="s">
        <v>10</v>
      </c>
      <c r="K197" s="62">
        <v>46265</v>
      </c>
      <c r="L197" s="62">
        <v>46387</v>
      </c>
      <c r="M197" s="68"/>
      <c r="N197" s="68"/>
      <c r="O197" s="61"/>
      <c r="P197" s="61" t="s">
        <v>244</v>
      </c>
      <c r="Q197" s="83" t="s">
        <v>639</v>
      </c>
      <c r="R197" s="63"/>
    </row>
    <row r="198" spans="1:18" s="64" customFormat="1" ht="96" customHeight="1">
      <c r="A198" s="163">
        <v>8</v>
      </c>
      <c r="B198" s="60">
        <v>185</v>
      </c>
      <c r="C198" s="65" t="s">
        <v>27</v>
      </c>
      <c r="D198" s="86" t="s">
        <v>684</v>
      </c>
      <c r="E198" s="87" t="s">
        <v>468</v>
      </c>
      <c r="F198" s="65">
        <v>1</v>
      </c>
      <c r="G198" s="65" t="s">
        <v>69</v>
      </c>
      <c r="H198" s="120">
        <f>7483730+7013322.96</f>
        <v>14497052.960000001</v>
      </c>
      <c r="I198" s="161">
        <v>14497052.960000001</v>
      </c>
      <c r="J198" s="61" t="s">
        <v>10</v>
      </c>
      <c r="K198" s="62">
        <v>46053</v>
      </c>
      <c r="L198" s="62">
        <v>46387</v>
      </c>
      <c r="M198" s="68"/>
      <c r="N198" s="68"/>
      <c r="O198" s="61"/>
      <c r="P198" s="61" t="s">
        <v>244</v>
      </c>
      <c r="Q198" s="83" t="s">
        <v>628</v>
      </c>
      <c r="R198" s="63"/>
    </row>
    <row r="199" spans="1:18" ht="344.25" customHeight="1">
      <c r="A199" s="163">
        <v>1</v>
      </c>
      <c r="B199" s="60">
        <v>186</v>
      </c>
      <c r="C199" s="65" t="s">
        <v>145</v>
      </c>
      <c r="D199" s="158" t="s">
        <v>715</v>
      </c>
      <c r="E199" s="159" t="s">
        <v>558</v>
      </c>
      <c r="F199" s="88">
        <v>800</v>
      </c>
      <c r="G199" s="88" t="s">
        <v>177</v>
      </c>
      <c r="H199" s="212">
        <f>91184-45592</f>
        <v>45592</v>
      </c>
      <c r="I199" s="212">
        <f>91184-45592</f>
        <v>45592</v>
      </c>
      <c r="J199" s="61" t="s">
        <v>10</v>
      </c>
      <c r="K199" s="62">
        <v>46081</v>
      </c>
      <c r="L199" s="62">
        <v>46295</v>
      </c>
      <c r="M199" s="61"/>
      <c r="N199" s="61"/>
      <c r="O199" s="61"/>
      <c r="P199" s="61" t="s">
        <v>627</v>
      </c>
      <c r="Q199" s="149" t="s">
        <v>628</v>
      </c>
      <c r="R199" s="59"/>
    </row>
    <row r="200" spans="1:18" ht="141" customHeight="1">
      <c r="A200" s="163">
        <v>1</v>
      </c>
      <c r="B200" s="60">
        <v>187</v>
      </c>
      <c r="C200" s="65" t="s">
        <v>583</v>
      </c>
      <c r="D200" s="87" t="s">
        <v>513</v>
      </c>
      <c r="E200" s="86" t="s">
        <v>212</v>
      </c>
      <c r="F200" s="61">
        <v>1</v>
      </c>
      <c r="G200" s="61" t="s">
        <v>179</v>
      </c>
      <c r="H200" s="84">
        <v>300000</v>
      </c>
      <c r="I200" s="84">
        <v>300000</v>
      </c>
      <c r="J200" s="61" t="s">
        <v>15</v>
      </c>
      <c r="K200" s="62">
        <v>46112</v>
      </c>
      <c r="L200" s="62">
        <v>46265</v>
      </c>
      <c r="M200" s="61"/>
      <c r="N200" s="61"/>
      <c r="O200" s="61"/>
      <c r="P200" s="61" t="s">
        <v>627</v>
      </c>
      <c r="Q200" s="83" t="s">
        <v>628</v>
      </c>
      <c r="R200" s="59"/>
    </row>
    <row r="201" spans="1:18" s="59" customFormat="1" ht="27.6" customHeight="1">
      <c r="A201" s="169" t="s">
        <v>654</v>
      </c>
      <c r="B201" s="60" t="s">
        <v>781</v>
      </c>
      <c r="C201" s="65" t="s">
        <v>583</v>
      </c>
      <c r="D201" s="121" t="s">
        <v>486</v>
      </c>
      <c r="E201" s="86"/>
      <c r="F201" s="65"/>
      <c r="G201" s="65"/>
      <c r="H201" s="84"/>
      <c r="I201" s="85"/>
      <c r="J201" s="61"/>
      <c r="K201" s="62"/>
      <c r="L201" s="62"/>
      <c r="M201" s="61"/>
      <c r="N201" s="61"/>
      <c r="O201" s="61"/>
      <c r="P201" s="61"/>
      <c r="Q201" s="83"/>
    </row>
    <row r="202" spans="1:18" s="123" customFormat="1" ht="32.4" customHeight="1">
      <c r="A202" s="169" t="s">
        <v>655</v>
      </c>
      <c r="B202" s="60" t="s">
        <v>782</v>
      </c>
      <c r="C202" s="65" t="s">
        <v>583</v>
      </c>
      <c r="D202" s="121" t="s">
        <v>487</v>
      </c>
      <c r="E202" s="86"/>
      <c r="F202" s="65"/>
      <c r="G202" s="65"/>
      <c r="H202" s="84"/>
      <c r="I202" s="85"/>
      <c r="J202" s="61"/>
      <c r="K202" s="62"/>
      <c r="L202" s="62"/>
      <c r="M202" s="61"/>
      <c r="N202" s="61"/>
      <c r="O202" s="61"/>
      <c r="P202" s="61"/>
      <c r="Q202" s="83"/>
      <c r="R202" s="122"/>
    </row>
    <row r="203" spans="1:18" s="123" customFormat="1" ht="32.4" customHeight="1">
      <c r="A203" s="169" t="s">
        <v>656</v>
      </c>
      <c r="B203" s="60" t="s">
        <v>783</v>
      </c>
      <c r="C203" s="65" t="s">
        <v>583</v>
      </c>
      <c r="D203" s="121" t="s">
        <v>488</v>
      </c>
      <c r="E203" s="86"/>
      <c r="F203" s="65"/>
      <c r="G203" s="65"/>
      <c r="H203" s="84"/>
      <c r="I203" s="85"/>
      <c r="J203" s="61"/>
      <c r="K203" s="62"/>
      <c r="L203" s="62"/>
      <c r="M203" s="61"/>
      <c r="N203" s="61"/>
      <c r="O203" s="61"/>
      <c r="P203" s="61"/>
      <c r="Q203" s="83"/>
      <c r="R203" s="122"/>
    </row>
    <row r="204" spans="1:18" s="123" customFormat="1" ht="32.4" customHeight="1">
      <c r="A204" s="169" t="s">
        <v>657</v>
      </c>
      <c r="B204" s="60" t="s">
        <v>784</v>
      </c>
      <c r="C204" s="65" t="s">
        <v>583</v>
      </c>
      <c r="D204" s="121" t="s">
        <v>489</v>
      </c>
      <c r="E204" s="86"/>
      <c r="F204" s="65"/>
      <c r="G204" s="65"/>
      <c r="H204" s="84"/>
      <c r="I204" s="85"/>
      <c r="J204" s="61"/>
      <c r="K204" s="62"/>
      <c r="L204" s="62"/>
      <c r="M204" s="61"/>
      <c r="N204" s="61"/>
      <c r="O204" s="61"/>
      <c r="P204" s="61"/>
      <c r="Q204" s="83"/>
      <c r="R204" s="122"/>
    </row>
    <row r="205" spans="1:18" s="123" customFormat="1" ht="32.4" customHeight="1">
      <c r="A205" s="169" t="s">
        <v>658</v>
      </c>
      <c r="B205" s="60" t="s">
        <v>785</v>
      </c>
      <c r="C205" s="65" t="s">
        <v>583</v>
      </c>
      <c r="D205" s="121" t="s">
        <v>490</v>
      </c>
      <c r="E205" s="86"/>
      <c r="F205" s="65"/>
      <c r="G205" s="65"/>
      <c r="H205" s="84"/>
      <c r="I205" s="85"/>
      <c r="J205" s="61"/>
      <c r="K205" s="62"/>
      <c r="L205" s="62"/>
      <c r="M205" s="61"/>
      <c r="N205" s="61"/>
      <c r="O205" s="61"/>
      <c r="P205" s="61"/>
      <c r="Q205" s="83"/>
      <c r="R205" s="122"/>
    </row>
    <row r="206" spans="1:18" s="123" customFormat="1" ht="32.4" customHeight="1">
      <c r="A206" s="169" t="s">
        <v>659</v>
      </c>
      <c r="B206" s="60" t="s">
        <v>786</v>
      </c>
      <c r="C206" s="65" t="s">
        <v>583</v>
      </c>
      <c r="D206" s="121" t="s">
        <v>491</v>
      </c>
      <c r="E206" s="86"/>
      <c r="F206" s="65"/>
      <c r="G206" s="65"/>
      <c r="H206" s="84"/>
      <c r="I206" s="85"/>
      <c r="J206" s="61"/>
      <c r="K206" s="62"/>
      <c r="L206" s="62"/>
      <c r="M206" s="61"/>
      <c r="N206" s="61"/>
      <c r="O206" s="61"/>
      <c r="P206" s="61"/>
      <c r="Q206" s="83"/>
      <c r="R206" s="122"/>
    </row>
    <row r="207" spans="1:18" s="123" customFormat="1" ht="32.4" customHeight="1">
      <c r="A207" s="169" t="s">
        <v>660</v>
      </c>
      <c r="B207" s="60" t="s">
        <v>787</v>
      </c>
      <c r="C207" s="65" t="s">
        <v>583</v>
      </c>
      <c r="D207" s="121" t="s">
        <v>492</v>
      </c>
      <c r="E207" s="86"/>
      <c r="F207" s="65"/>
      <c r="G207" s="65"/>
      <c r="H207" s="84"/>
      <c r="I207" s="85"/>
      <c r="J207" s="61"/>
      <c r="K207" s="62"/>
      <c r="L207" s="62"/>
      <c r="M207" s="61"/>
      <c r="N207" s="61"/>
      <c r="O207" s="61"/>
      <c r="P207" s="61"/>
      <c r="Q207" s="83"/>
      <c r="R207" s="122"/>
    </row>
    <row r="208" spans="1:18" s="123" customFormat="1" ht="32.4" customHeight="1">
      <c r="A208" s="169" t="s">
        <v>661</v>
      </c>
      <c r="B208" s="60" t="s">
        <v>788</v>
      </c>
      <c r="C208" s="65" t="s">
        <v>583</v>
      </c>
      <c r="D208" s="121" t="s">
        <v>493</v>
      </c>
      <c r="E208" s="86"/>
      <c r="F208" s="65"/>
      <c r="G208" s="65"/>
      <c r="H208" s="84"/>
      <c r="I208" s="85"/>
      <c r="J208" s="61"/>
      <c r="K208" s="62"/>
      <c r="L208" s="62"/>
      <c r="M208" s="61"/>
      <c r="N208" s="61"/>
      <c r="O208" s="61"/>
      <c r="P208" s="61"/>
      <c r="Q208" s="83"/>
      <c r="R208" s="122"/>
    </row>
    <row r="209" spans="1:100" s="123" customFormat="1" ht="45" customHeight="1">
      <c r="A209" s="169" t="s">
        <v>662</v>
      </c>
      <c r="B209" s="60" t="s">
        <v>789</v>
      </c>
      <c r="C209" s="65" t="s">
        <v>583</v>
      </c>
      <c r="D209" s="121" t="s">
        <v>672</v>
      </c>
      <c r="E209" s="86"/>
      <c r="F209" s="65"/>
      <c r="G209" s="65"/>
      <c r="H209" s="84"/>
      <c r="I209" s="85"/>
      <c r="J209" s="61"/>
      <c r="K209" s="62"/>
      <c r="L209" s="62"/>
      <c r="M209" s="61"/>
      <c r="N209" s="61"/>
      <c r="O209" s="61"/>
      <c r="P209" s="61"/>
      <c r="Q209" s="83"/>
      <c r="R209" s="122"/>
    </row>
    <row r="210" spans="1:100" s="123" customFormat="1" ht="32.4" customHeight="1">
      <c r="A210" s="169" t="s">
        <v>663</v>
      </c>
      <c r="B210" s="60" t="s">
        <v>790</v>
      </c>
      <c r="C210" s="65" t="s">
        <v>583</v>
      </c>
      <c r="D210" s="121" t="s">
        <v>494</v>
      </c>
      <c r="E210" s="86"/>
      <c r="F210" s="65"/>
      <c r="G210" s="65"/>
      <c r="H210" s="84"/>
      <c r="I210" s="85"/>
      <c r="J210" s="61"/>
      <c r="K210" s="62"/>
      <c r="L210" s="62"/>
      <c r="M210" s="61"/>
      <c r="N210" s="61"/>
      <c r="O210" s="61"/>
      <c r="P210" s="61"/>
      <c r="Q210" s="83"/>
      <c r="R210" s="122"/>
    </row>
    <row r="211" spans="1:100" s="123" customFormat="1" ht="32.4" customHeight="1">
      <c r="A211" s="169" t="s">
        <v>664</v>
      </c>
      <c r="B211" s="60" t="s">
        <v>791</v>
      </c>
      <c r="C211" s="65" t="s">
        <v>583</v>
      </c>
      <c r="D211" s="121" t="s">
        <v>495</v>
      </c>
      <c r="E211" s="86"/>
      <c r="F211" s="65"/>
      <c r="G211" s="65"/>
      <c r="H211" s="84"/>
      <c r="I211" s="85"/>
      <c r="J211" s="61"/>
      <c r="K211" s="62"/>
      <c r="L211" s="62"/>
      <c r="M211" s="61"/>
      <c r="N211" s="65"/>
      <c r="O211" s="61"/>
      <c r="P211" s="61"/>
      <c r="Q211" s="83"/>
      <c r="R211" s="122"/>
    </row>
    <row r="212" spans="1:100" s="123" customFormat="1" ht="25.2" customHeight="1">
      <c r="A212" s="169" t="s">
        <v>665</v>
      </c>
      <c r="B212" s="60" t="s">
        <v>792</v>
      </c>
      <c r="C212" s="65" t="s">
        <v>583</v>
      </c>
      <c r="D212" s="121" t="s">
        <v>496</v>
      </c>
      <c r="E212" s="86"/>
      <c r="F212" s="65"/>
      <c r="G212" s="65"/>
      <c r="H212" s="84"/>
      <c r="I212" s="85"/>
      <c r="J212" s="61"/>
      <c r="K212" s="62"/>
      <c r="L212" s="62"/>
      <c r="M212" s="61"/>
      <c r="N212" s="61"/>
      <c r="O212" s="61"/>
      <c r="P212" s="61"/>
      <c r="Q212" s="83"/>
      <c r="R212" s="122"/>
    </row>
    <row r="213" spans="1:100" s="123" customFormat="1" ht="32.4" customHeight="1">
      <c r="A213" s="163" t="s">
        <v>469</v>
      </c>
      <c r="B213" s="60" t="s">
        <v>793</v>
      </c>
      <c r="C213" s="65" t="s">
        <v>583</v>
      </c>
      <c r="D213" s="121" t="s">
        <v>497</v>
      </c>
      <c r="E213" s="86"/>
      <c r="F213" s="65"/>
      <c r="G213" s="65"/>
      <c r="H213" s="84"/>
      <c r="I213" s="85"/>
      <c r="J213" s="61"/>
      <c r="K213" s="62"/>
      <c r="L213" s="62"/>
      <c r="M213" s="61"/>
      <c r="N213" s="61"/>
      <c r="O213" s="61"/>
      <c r="P213" s="61"/>
      <c r="Q213" s="83"/>
      <c r="R213" s="122"/>
    </row>
    <row r="214" spans="1:100" s="123" customFormat="1" ht="32.4" customHeight="1">
      <c r="A214" s="163" t="s">
        <v>470</v>
      </c>
      <c r="B214" s="60" t="s">
        <v>794</v>
      </c>
      <c r="C214" s="65" t="s">
        <v>583</v>
      </c>
      <c r="D214" s="121" t="s">
        <v>498</v>
      </c>
      <c r="E214" s="86"/>
      <c r="F214" s="65"/>
      <c r="G214" s="65"/>
      <c r="H214" s="84"/>
      <c r="I214" s="85"/>
      <c r="J214" s="61"/>
      <c r="K214" s="62"/>
      <c r="L214" s="62"/>
      <c r="M214" s="61"/>
      <c r="N214" s="61"/>
      <c r="O214" s="61"/>
      <c r="P214" s="61"/>
      <c r="Q214" s="83"/>
      <c r="R214" s="122"/>
    </row>
    <row r="215" spans="1:100" s="123" customFormat="1" ht="32.4" customHeight="1">
      <c r="A215" s="163" t="s">
        <v>471</v>
      </c>
      <c r="B215" s="60" t="s">
        <v>795</v>
      </c>
      <c r="C215" s="65" t="s">
        <v>583</v>
      </c>
      <c r="D215" s="121" t="s">
        <v>499</v>
      </c>
      <c r="E215" s="86"/>
      <c r="F215" s="65"/>
      <c r="G215" s="65"/>
      <c r="H215" s="84"/>
      <c r="I215" s="85"/>
      <c r="J215" s="61"/>
      <c r="K215" s="62"/>
      <c r="L215" s="62"/>
      <c r="M215" s="61"/>
      <c r="N215" s="61"/>
      <c r="O215" s="61"/>
      <c r="P215" s="61"/>
      <c r="Q215" s="83"/>
      <c r="R215" s="122"/>
    </row>
    <row r="216" spans="1:100" s="123" customFormat="1" ht="32.4" customHeight="1">
      <c r="A216" s="163" t="s">
        <v>472</v>
      </c>
      <c r="B216" s="60" t="s">
        <v>796</v>
      </c>
      <c r="C216" s="65" t="s">
        <v>583</v>
      </c>
      <c r="D216" s="121" t="s">
        <v>500</v>
      </c>
      <c r="E216" s="86"/>
      <c r="F216" s="65"/>
      <c r="G216" s="65"/>
      <c r="H216" s="84"/>
      <c r="I216" s="85"/>
      <c r="J216" s="61"/>
      <c r="K216" s="62"/>
      <c r="L216" s="62"/>
      <c r="M216" s="61"/>
      <c r="N216" s="61"/>
      <c r="O216" s="61"/>
      <c r="P216" s="61"/>
      <c r="Q216" s="83"/>
      <c r="R216" s="122"/>
    </row>
    <row r="217" spans="1:100" s="123" customFormat="1" ht="32.4" customHeight="1">
      <c r="A217" s="163" t="s">
        <v>473</v>
      </c>
      <c r="B217" s="60" t="s">
        <v>797</v>
      </c>
      <c r="C217" s="65" t="s">
        <v>583</v>
      </c>
      <c r="D217" s="121" t="s">
        <v>501</v>
      </c>
      <c r="E217" s="86"/>
      <c r="F217" s="65"/>
      <c r="G217" s="65"/>
      <c r="H217" s="84"/>
      <c r="I217" s="85"/>
      <c r="J217" s="61"/>
      <c r="K217" s="62"/>
      <c r="L217" s="62"/>
      <c r="M217" s="61"/>
      <c r="N217" s="61"/>
      <c r="O217" s="61"/>
      <c r="P217" s="61"/>
      <c r="Q217" s="83"/>
      <c r="R217" s="122"/>
    </row>
    <row r="218" spans="1:100" s="123" customFormat="1" ht="32.4" customHeight="1">
      <c r="A218" s="163" t="s">
        <v>474</v>
      </c>
      <c r="B218" s="60" t="s">
        <v>798</v>
      </c>
      <c r="C218" s="65" t="s">
        <v>583</v>
      </c>
      <c r="D218" s="121" t="s">
        <v>512</v>
      </c>
      <c r="E218" s="86"/>
      <c r="F218" s="65"/>
      <c r="G218" s="65"/>
      <c r="H218" s="84"/>
      <c r="I218" s="85"/>
      <c r="J218" s="61"/>
      <c r="K218" s="62"/>
      <c r="L218" s="62"/>
      <c r="M218" s="61"/>
      <c r="N218" s="61"/>
      <c r="O218" s="61"/>
      <c r="P218" s="61"/>
      <c r="Q218" s="83"/>
      <c r="R218" s="122"/>
    </row>
    <row r="219" spans="1:100" s="123" customFormat="1" ht="32.4" customHeight="1">
      <c r="A219" s="163" t="s">
        <v>475</v>
      </c>
      <c r="B219" s="60" t="s">
        <v>799</v>
      </c>
      <c r="C219" s="65" t="s">
        <v>583</v>
      </c>
      <c r="D219" s="121" t="s">
        <v>502</v>
      </c>
      <c r="E219" s="86"/>
      <c r="F219" s="65"/>
      <c r="G219" s="65"/>
      <c r="H219" s="84"/>
      <c r="I219" s="85"/>
      <c r="J219" s="61"/>
      <c r="K219" s="62"/>
      <c r="L219" s="62"/>
      <c r="M219" s="61"/>
      <c r="N219" s="61"/>
      <c r="O219" s="61"/>
      <c r="P219" s="61"/>
      <c r="Q219" s="83"/>
      <c r="R219" s="122"/>
    </row>
    <row r="220" spans="1:100" s="123" customFormat="1" ht="32.4" customHeight="1">
      <c r="A220" s="163" t="s">
        <v>476</v>
      </c>
      <c r="B220" s="60" t="s">
        <v>800</v>
      </c>
      <c r="C220" s="65" t="s">
        <v>583</v>
      </c>
      <c r="D220" s="121" t="s">
        <v>503</v>
      </c>
      <c r="E220" s="86"/>
      <c r="F220" s="65"/>
      <c r="G220" s="65"/>
      <c r="H220" s="84"/>
      <c r="I220" s="85"/>
      <c r="J220" s="61"/>
      <c r="K220" s="62"/>
      <c r="L220" s="62"/>
      <c r="M220" s="61"/>
      <c r="N220" s="61"/>
      <c r="O220" s="61"/>
      <c r="P220" s="61"/>
      <c r="Q220" s="83"/>
      <c r="R220" s="122"/>
    </row>
    <row r="221" spans="1:100" s="123" customFormat="1" ht="32.4" customHeight="1">
      <c r="A221" s="163" t="s">
        <v>477</v>
      </c>
      <c r="B221" s="60" t="s">
        <v>801</v>
      </c>
      <c r="C221" s="65" t="s">
        <v>583</v>
      </c>
      <c r="D221" s="121" t="s">
        <v>504</v>
      </c>
      <c r="E221" s="86"/>
      <c r="F221" s="65"/>
      <c r="G221" s="65"/>
      <c r="H221" s="84"/>
      <c r="I221" s="85"/>
      <c r="J221" s="61"/>
      <c r="K221" s="62"/>
      <c r="L221" s="62"/>
      <c r="M221" s="61"/>
      <c r="N221" s="61"/>
      <c r="O221" s="61"/>
      <c r="P221" s="61"/>
      <c r="Q221" s="83"/>
      <c r="R221" s="122"/>
      <c r="S221" s="186"/>
      <c r="T221" s="186"/>
      <c r="U221" s="186"/>
      <c r="V221" s="186"/>
      <c r="W221" s="186"/>
      <c r="X221" s="186"/>
      <c r="Y221" s="186"/>
      <c r="Z221" s="186"/>
      <c r="AA221" s="186"/>
      <c r="AB221" s="186"/>
      <c r="AC221" s="186"/>
      <c r="AD221" s="186"/>
      <c r="AE221" s="186"/>
      <c r="AF221" s="186"/>
      <c r="AG221" s="186"/>
      <c r="AH221" s="186"/>
      <c r="AI221" s="186"/>
      <c r="AJ221" s="186"/>
      <c r="AK221" s="186"/>
      <c r="AL221" s="186"/>
      <c r="AM221" s="186"/>
      <c r="AN221" s="186"/>
      <c r="AO221" s="186"/>
      <c r="AP221" s="186"/>
      <c r="AQ221" s="186"/>
      <c r="AR221" s="186"/>
      <c r="AS221" s="186"/>
      <c r="AT221" s="186"/>
      <c r="AU221" s="186"/>
      <c r="AV221" s="186"/>
      <c r="AW221" s="186"/>
      <c r="AX221" s="186"/>
      <c r="AY221" s="186"/>
      <c r="AZ221" s="186"/>
      <c r="BA221" s="186"/>
      <c r="BB221" s="186"/>
      <c r="BC221" s="186"/>
      <c r="BD221" s="186"/>
      <c r="BE221" s="186"/>
      <c r="BF221" s="186"/>
      <c r="BG221" s="186"/>
      <c r="BH221" s="186"/>
      <c r="BI221" s="186"/>
      <c r="BJ221" s="186"/>
      <c r="BK221" s="186"/>
      <c r="BL221" s="186"/>
      <c r="BM221" s="186"/>
      <c r="BN221" s="186"/>
      <c r="BO221" s="186"/>
      <c r="BP221" s="186"/>
      <c r="BQ221" s="186"/>
      <c r="BR221" s="186"/>
      <c r="BS221" s="186"/>
      <c r="BT221" s="186"/>
      <c r="BU221" s="186"/>
      <c r="BV221" s="186"/>
      <c r="BW221" s="186"/>
      <c r="BX221" s="186"/>
      <c r="BY221" s="186"/>
      <c r="BZ221" s="186"/>
      <c r="CA221" s="186"/>
      <c r="CB221" s="186"/>
      <c r="CC221" s="186"/>
      <c r="CD221" s="186"/>
      <c r="CE221" s="186"/>
      <c r="CF221" s="186"/>
      <c r="CG221" s="186"/>
      <c r="CH221" s="186"/>
      <c r="CI221" s="186"/>
      <c r="CJ221" s="186"/>
      <c r="CK221" s="186"/>
      <c r="CL221" s="186"/>
      <c r="CM221" s="186"/>
      <c r="CN221" s="186"/>
      <c r="CO221" s="186"/>
      <c r="CP221" s="186"/>
      <c r="CQ221" s="186"/>
      <c r="CR221" s="186"/>
      <c r="CS221" s="186"/>
      <c r="CT221" s="186"/>
      <c r="CU221" s="186"/>
      <c r="CV221" s="186"/>
    </row>
    <row r="222" spans="1:100" s="123" customFormat="1" ht="32.4" customHeight="1">
      <c r="A222" s="163" t="s">
        <v>478</v>
      </c>
      <c r="B222" s="60" t="s">
        <v>802</v>
      </c>
      <c r="C222" s="65" t="s">
        <v>583</v>
      </c>
      <c r="D222" s="121" t="s">
        <v>505</v>
      </c>
      <c r="E222" s="86"/>
      <c r="F222" s="65"/>
      <c r="G222" s="65"/>
      <c r="H222" s="84"/>
      <c r="I222" s="85"/>
      <c r="J222" s="61"/>
      <c r="K222" s="62"/>
      <c r="L222" s="62"/>
      <c r="M222" s="61"/>
      <c r="N222" s="61"/>
      <c r="O222" s="61"/>
      <c r="P222" s="61"/>
      <c r="Q222" s="83"/>
      <c r="R222" s="185"/>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row>
    <row r="223" spans="1:100" s="123" customFormat="1" ht="32.4" customHeight="1">
      <c r="A223" s="163" t="s">
        <v>479</v>
      </c>
      <c r="B223" s="60" t="s">
        <v>803</v>
      </c>
      <c r="C223" s="65" t="s">
        <v>583</v>
      </c>
      <c r="D223" s="121" t="s">
        <v>506</v>
      </c>
      <c r="E223" s="86"/>
      <c r="F223" s="65"/>
      <c r="G223" s="65"/>
      <c r="H223" s="84"/>
      <c r="I223" s="85"/>
      <c r="J223" s="61"/>
      <c r="K223" s="62"/>
      <c r="L223" s="62"/>
      <c r="M223" s="61"/>
      <c r="N223" s="61"/>
      <c r="O223" s="61"/>
      <c r="P223" s="61"/>
      <c r="Q223" s="83"/>
      <c r="R223" s="185"/>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row>
    <row r="224" spans="1:100" s="123" customFormat="1" ht="32.4" customHeight="1">
      <c r="A224" s="163" t="s">
        <v>480</v>
      </c>
      <c r="B224" s="60" t="s">
        <v>804</v>
      </c>
      <c r="C224" s="65" t="s">
        <v>583</v>
      </c>
      <c r="D224" s="121" t="s">
        <v>507</v>
      </c>
      <c r="E224" s="86"/>
      <c r="F224" s="65"/>
      <c r="G224" s="65"/>
      <c r="H224" s="84"/>
      <c r="I224" s="85"/>
      <c r="J224" s="61"/>
      <c r="K224" s="62"/>
      <c r="L224" s="62"/>
      <c r="M224" s="61"/>
      <c r="N224" s="61"/>
      <c r="O224" s="61"/>
      <c r="P224" s="61"/>
      <c r="Q224" s="83"/>
      <c r="R224" s="185"/>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row>
    <row r="225" spans="1:100" s="123" customFormat="1" ht="32.4" customHeight="1">
      <c r="A225" s="163" t="s">
        <v>481</v>
      </c>
      <c r="B225" s="60" t="s">
        <v>805</v>
      </c>
      <c r="C225" s="65" t="s">
        <v>583</v>
      </c>
      <c r="D225" s="115" t="s">
        <v>673</v>
      </c>
      <c r="E225" s="86"/>
      <c r="F225" s="65"/>
      <c r="G225" s="65"/>
      <c r="H225" s="84"/>
      <c r="I225" s="85"/>
      <c r="J225" s="61"/>
      <c r="K225" s="62"/>
      <c r="L225" s="62"/>
      <c r="M225" s="61"/>
      <c r="N225" s="61"/>
      <c r="O225" s="61"/>
      <c r="P225" s="61"/>
      <c r="Q225" s="83"/>
      <c r="R225" s="185"/>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row>
    <row r="226" spans="1:100" s="123" customFormat="1" ht="32.4" customHeight="1">
      <c r="A226" s="163" t="s">
        <v>482</v>
      </c>
      <c r="B226" s="60" t="s">
        <v>806</v>
      </c>
      <c r="C226" s="65" t="s">
        <v>583</v>
      </c>
      <c r="D226" s="121" t="s">
        <v>508</v>
      </c>
      <c r="E226" s="86"/>
      <c r="F226" s="65"/>
      <c r="G226" s="65"/>
      <c r="H226" s="84"/>
      <c r="I226" s="85"/>
      <c r="J226" s="61"/>
      <c r="K226" s="62"/>
      <c r="L226" s="62"/>
      <c r="M226" s="61"/>
      <c r="N226" s="61"/>
      <c r="O226" s="61"/>
      <c r="P226" s="61"/>
      <c r="Q226" s="83"/>
      <c r="R226" s="185"/>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row>
    <row r="227" spans="1:100" s="123" customFormat="1" ht="32.4" customHeight="1">
      <c r="A227" s="163" t="s">
        <v>483</v>
      </c>
      <c r="B227" s="60" t="s">
        <v>807</v>
      </c>
      <c r="C227" s="65" t="s">
        <v>583</v>
      </c>
      <c r="D227" s="121" t="s">
        <v>509</v>
      </c>
      <c r="E227" s="86"/>
      <c r="F227" s="65"/>
      <c r="G227" s="65"/>
      <c r="H227" s="84"/>
      <c r="I227" s="85"/>
      <c r="J227" s="61"/>
      <c r="K227" s="62"/>
      <c r="L227" s="62"/>
      <c r="M227" s="61"/>
      <c r="N227" s="61"/>
      <c r="O227" s="61"/>
      <c r="P227" s="61"/>
      <c r="Q227" s="83"/>
      <c r="R227" s="185"/>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row>
    <row r="228" spans="1:100" s="123" customFormat="1" ht="32.4" customHeight="1">
      <c r="A228" s="163" t="s">
        <v>484</v>
      </c>
      <c r="B228" s="60" t="s">
        <v>808</v>
      </c>
      <c r="C228" s="65" t="s">
        <v>583</v>
      </c>
      <c r="D228" s="121" t="s">
        <v>510</v>
      </c>
      <c r="E228" s="86"/>
      <c r="F228" s="65"/>
      <c r="G228" s="65"/>
      <c r="H228" s="84"/>
      <c r="I228" s="85"/>
      <c r="J228" s="61"/>
      <c r="K228" s="62"/>
      <c r="L228" s="62"/>
      <c r="M228" s="61"/>
      <c r="N228" s="61"/>
      <c r="O228" s="61"/>
      <c r="P228" s="61"/>
      <c r="Q228" s="83"/>
      <c r="R228" s="185"/>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row>
    <row r="229" spans="1:100" s="123" customFormat="1" ht="32.4" customHeight="1">
      <c r="A229" s="163" t="s">
        <v>485</v>
      </c>
      <c r="B229" s="60" t="s">
        <v>809</v>
      </c>
      <c r="C229" s="65" t="s">
        <v>583</v>
      </c>
      <c r="D229" s="121" t="s">
        <v>511</v>
      </c>
      <c r="E229" s="86"/>
      <c r="F229" s="65"/>
      <c r="G229" s="65"/>
      <c r="H229" s="84"/>
      <c r="I229" s="85"/>
      <c r="J229" s="61"/>
      <c r="K229" s="62"/>
      <c r="L229" s="62"/>
      <c r="M229" s="61"/>
      <c r="N229" s="61"/>
      <c r="O229" s="61"/>
      <c r="P229" s="61"/>
      <c r="Q229" s="83"/>
      <c r="R229" s="185"/>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row>
    <row r="230" spans="1:100" s="63" customFormat="1" ht="157.5" customHeight="1">
      <c r="A230" s="162">
        <v>2</v>
      </c>
      <c r="B230" s="60">
        <v>188</v>
      </c>
      <c r="C230" s="65" t="s">
        <v>583</v>
      </c>
      <c r="D230" s="87" t="s">
        <v>229</v>
      </c>
      <c r="E230" s="86" t="s">
        <v>514</v>
      </c>
      <c r="F230" s="124">
        <v>14000</v>
      </c>
      <c r="G230" s="65" t="s">
        <v>177</v>
      </c>
      <c r="H230" s="84">
        <v>70070</v>
      </c>
      <c r="I230" s="84">
        <v>70070</v>
      </c>
      <c r="J230" s="61" t="s">
        <v>15</v>
      </c>
      <c r="K230" s="62">
        <v>46112</v>
      </c>
      <c r="L230" s="62">
        <v>46234</v>
      </c>
      <c r="M230" s="61"/>
      <c r="N230" s="61"/>
      <c r="O230" s="61"/>
      <c r="P230" s="61" t="s">
        <v>627</v>
      </c>
      <c r="Q230" s="83" t="s">
        <v>646</v>
      </c>
    </row>
    <row r="231" spans="1:100" s="64" customFormat="1" ht="138.6" customHeight="1">
      <c r="A231" s="162">
        <v>3</v>
      </c>
      <c r="B231" s="60">
        <v>189</v>
      </c>
      <c r="C231" s="65" t="s">
        <v>583</v>
      </c>
      <c r="D231" s="87" t="s">
        <v>230</v>
      </c>
      <c r="E231" s="86" t="s">
        <v>674</v>
      </c>
      <c r="F231" s="65">
        <v>52</v>
      </c>
      <c r="G231" s="65" t="s">
        <v>177</v>
      </c>
      <c r="H231" s="84">
        <v>210000</v>
      </c>
      <c r="I231" s="84">
        <v>210000</v>
      </c>
      <c r="J231" s="61" t="s">
        <v>15</v>
      </c>
      <c r="K231" s="62">
        <v>46112</v>
      </c>
      <c r="L231" s="62">
        <v>46234</v>
      </c>
      <c r="M231" s="61"/>
      <c r="N231" s="61"/>
      <c r="O231" s="61"/>
      <c r="P231" s="61" t="s">
        <v>627</v>
      </c>
      <c r="Q231" s="83" t="s">
        <v>633</v>
      </c>
      <c r="R231" s="63"/>
    </row>
    <row r="232" spans="1:100" ht="143.4" customHeight="1">
      <c r="A232" s="163">
        <v>4</v>
      </c>
      <c r="B232" s="60">
        <v>190</v>
      </c>
      <c r="C232" s="65" t="s">
        <v>583</v>
      </c>
      <c r="D232" s="87" t="s">
        <v>253</v>
      </c>
      <c r="E232" s="86" t="s">
        <v>619</v>
      </c>
      <c r="F232" s="65">
        <v>62</v>
      </c>
      <c r="G232" s="65" t="s">
        <v>177</v>
      </c>
      <c r="H232" s="84">
        <v>110000</v>
      </c>
      <c r="I232" s="84">
        <v>110000</v>
      </c>
      <c r="J232" s="61" t="s">
        <v>15</v>
      </c>
      <c r="K232" s="62">
        <v>45961</v>
      </c>
      <c r="L232" s="62">
        <v>46053</v>
      </c>
      <c r="M232" s="61"/>
      <c r="N232" s="61"/>
      <c r="O232" s="61"/>
      <c r="P232" s="61" t="s">
        <v>627</v>
      </c>
      <c r="Q232" s="83" t="s">
        <v>633</v>
      </c>
      <c r="R232" s="59"/>
    </row>
    <row r="233" spans="1:100" s="64" customFormat="1" ht="255" customHeight="1">
      <c r="A233" s="162">
        <v>5</v>
      </c>
      <c r="B233" s="60">
        <v>191</v>
      </c>
      <c r="C233" s="65" t="s">
        <v>583</v>
      </c>
      <c r="D233" s="87" t="s">
        <v>616</v>
      </c>
      <c r="E233" s="86" t="s">
        <v>213</v>
      </c>
      <c r="F233" s="65">
        <v>1</v>
      </c>
      <c r="G233" s="65" t="s">
        <v>515</v>
      </c>
      <c r="H233" s="84">
        <v>70000</v>
      </c>
      <c r="I233" s="84">
        <v>70000</v>
      </c>
      <c r="J233" s="61" t="s">
        <v>10</v>
      </c>
      <c r="K233" s="62">
        <v>46142</v>
      </c>
      <c r="L233" s="62">
        <v>46203</v>
      </c>
      <c r="M233" s="61"/>
      <c r="N233" s="61"/>
      <c r="O233" s="61"/>
      <c r="P233" s="61" t="s">
        <v>627</v>
      </c>
      <c r="Q233" s="83" t="s">
        <v>633</v>
      </c>
      <c r="R233" s="63"/>
    </row>
    <row r="234" spans="1:100" s="64" customFormat="1" ht="117" customHeight="1">
      <c r="A234" s="162">
        <v>6</v>
      </c>
      <c r="B234" s="60">
        <v>192</v>
      </c>
      <c r="C234" s="65" t="s">
        <v>583</v>
      </c>
      <c r="D234" s="87" t="s">
        <v>254</v>
      </c>
      <c r="E234" s="86" t="s">
        <v>255</v>
      </c>
      <c r="F234" s="65">
        <v>7</v>
      </c>
      <c r="G234" s="65" t="s">
        <v>256</v>
      </c>
      <c r="H234" s="84">
        <v>300000</v>
      </c>
      <c r="I234" s="84">
        <v>300000</v>
      </c>
      <c r="J234" s="61" t="s">
        <v>15</v>
      </c>
      <c r="K234" s="62">
        <v>46053</v>
      </c>
      <c r="L234" s="62">
        <v>46234</v>
      </c>
      <c r="M234" s="61"/>
      <c r="N234" s="61"/>
      <c r="O234" s="61"/>
      <c r="P234" s="61" t="s">
        <v>627</v>
      </c>
      <c r="Q234" s="83" t="s">
        <v>633</v>
      </c>
      <c r="R234" s="63"/>
    </row>
    <row r="235" spans="1:100" ht="100.95" customHeight="1">
      <c r="A235" s="163">
        <v>7</v>
      </c>
      <c r="B235" s="60">
        <v>193</v>
      </c>
      <c r="C235" s="65" t="s">
        <v>583</v>
      </c>
      <c r="D235" s="87" t="s">
        <v>516</v>
      </c>
      <c r="E235" s="86" t="s">
        <v>517</v>
      </c>
      <c r="F235" s="65">
        <v>1</v>
      </c>
      <c r="G235" s="65" t="s">
        <v>257</v>
      </c>
      <c r="H235" s="112">
        <v>496000</v>
      </c>
      <c r="I235" s="112">
        <v>496000</v>
      </c>
      <c r="J235" s="61" t="s">
        <v>15</v>
      </c>
      <c r="K235" s="62">
        <v>45930</v>
      </c>
      <c r="L235" s="62">
        <v>46112</v>
      </c>
      <c r="M235" s="61"/>
      <c r="N235" s="61"/>
      <c r="O235" s="61"/>
      <c r="P235" s="61" t="s">
        <v>627</v>
      </c>
      <c r="Q235" s="83" t="s">
        <v>633</v>
      </c>
      <c r="R235" s="59"/>
    </row>
    <row r="236" spans="1:100" s="64" customFormat="1" ht="118.2" customHeight="1">
      <c r="A236" s="162">
        <v>8</v>
      </c>
      <c r="B236" s="60">
        <v>194</v>
      </c>
      <c r="C236" s="65" t="s">
        <v>583</v>
      </c>
      <c r="D236" s="87" t="s">
        <v>231</v>
      </c>
      <c r="E236" s="86" t="s">
        <v>216</v>
      </c>
      <c r="F236" s="65">
        <v>12</v>
      </c>
      <c r="G236" s="65" t="s">
        <v>178</v>
      </c>
      <c r="H236" s="84">
        <v>1127368</v>
      </c>
      <c r="I236" s="84">
        <v>1127368</v>
      </c>
      <c r="J236" s="61" t="s">
        <v>10</v>
      </c>
      <c r="K236" s="99">
        <v>46112</v>
      </c>
      <c r="L236" s="99">
        <v>46173</v>
      </c>
      <c r="M236" s="61"/>
      <c r="N236" s="61"/>
      <c r="O236" s="61"/>
      <c r="P236" s="61" t="s">
        <v>627</v>
      </c>
      <c r="Q236" s="83" t="s">
        <v>633</v>
      </c>
      <c r="R236" s="63"/>
    </row>
    <row r="237" spans="1:100" s="64" customFormat="1" ht="132.6" customHeight="1">
      <c r="A237" s="162">
        <v>9</v>
      </c>
      <c r="B237" s="60">
        <v>195</v>
      </c>
      <c r="C237" s="65" t="s">
        <v>583</v>
      </c>
      <c r="D237" s="87" t="s">
        <v>518</v>
      </c>
      <c r="E237" s="86" t="s">
        <v>214</v>
      </c>
      <c r="F237" s="65">
        <v>12</v>
      </c>
      <c r="G237" s="65" t="s">
        <v>519</v>
      </c>
      <c r="H237" s="84">
        <v>550000</v>
      </c>
      <c r="I237" s="84">
        <v>550000</v>
      </c>
      <c r="J237" s="61" t="s">
        <v>10</v>
      </c>
      <c r="K237" s="62">
        <v>45808</v>
      </c>
      <c r="L237" s="62">
        <v>46053</v>
      </c>
      <c r="M237" s="61"/>
      <c r="N237" s="61"/>
      <c r="O237" s="61"/>
      <c r="P237" s="61" t="s">
        <v>627</v>
      </c>
      <c r="Q237" s="83" t="s">
        <v>633</v>
      </c>
      <c r="R237" s="63"/>
    </row>
    <row r="238" spans="1:100" ht="129" customHeight="1">
      <c r="A238" s="163">
        <v>10</v>
      </c>
      <c r="B238" s="60">
        <v>196</v>
      </c>
      <c r="C238" s="65" t="s">
        <v>583</v>
      </c>
      <c r="D238" s="87" t="s">
        <v>520</v>
      </c>
      <c r="E238" s="86" t="s">
        <v>215</v>
      </c>
      <c r="F238" s="65">
        <v>1</v>
      </c>
      <c r="G238" s="65" t="s">
        <v>179</v>
      </c>
      <c r="H238" s="84">
        <v>1199086</v>
      </c>
      <c r="I238" s="84">
        <v>1199086</v>
      </c>
      <c r="J238" s="61" t="s">
        <v>15</v>
      </c>
      <c r="K238" s="62">
        <v>45961</v>
      </c>
      <c r="L238" s="62">
        <v>46053</v>
      </c>
      <c r="M238" s="61"/>
      <c r="N238" s="61"/>
      <c r="O238" s="61"/>
      <c r="P238" s="61" t="s">
        <v>627</v>
      </c>
      <c r="Q238" s="83" t="s">
        <v>628</v>
      </c>
      <c r="R238" s="59"/>
    </row>
    <row r="239" spans="1:100" s="64" customFormat="1" ht="97.2" customHeight="1">
      <c r="A239" s="162">
        <v>11</v>
      </c>
      <c r="B239" s="60">
        <v>197</v>
      </c>
      <c r="C239" s="65" t="s">
        <v>583</v>
      </c>
      <c r="D239" s="87" t="s">
        <v>258</v>
      </c>
      <c r="E239" s="86" t="s">
        <v>620</v>
      </c>
      <c r="F239" s="65">
        <v>1</v>
      </c>
      <c r="G239" s="65" t="s">
        <v>179</v>
      </c>
      <c r="H239" s="84">
        <v>16727</v>
      </c>
      <c r="I239" s="84">
        <v>16727</v>
      </c>
      <c r="J239" s="61" t="s">
        <v>4</v>
      </c>
      <c r="K239" s="62">
        <v>46234</v>
      </c>
      <c r="L239" s="62">
        <v>46295</v>
      </c>
      <c r="M239" s="61"/>
      <c r="N239" s="61"/>
      <c r="O239" s="61"/>
      <c r="P239" s="61" t="s">
        <v>627</v>
      </c>
      <c r="Q239" s="83" t="s">
        <v>633</v>
      </c>
      <c r="R239" s="63"/>
    </row>
    <row r="240" spans="1:100" ht="64.2" customHeight="1">
      <c r="A240" s="163">
        <v>12</v>
      </c>
      <c r="B240" s="60">
        <v>198</v>
      </c>
      <c r="C240" s="65" t="s">
        <v>583</v>
      </c>
      <c r="D240" s="115" t="s">
        <v>650</v>
      </c>
      <c r="E240" s="86" t="s">
        <v>521</v>
      </c>
      <c r="F240" s="65">
        <v>8</v>
      </c>
      <c r="G240" s="65" t="s">
        <v>177</v>
      </c>
      <c r="H240" s="84">
        <v>1675000</v>
      </c>
      <c r="I240" s="84">
        <v>1675000</v>
      </c>
      <c r="J240" s="61" t="s">
        <v>15</v>
      </c>
      <c r="K240" s="62">
        <v>46081</v>
      </c>
      <c r="L240" s="62">
        <v>46265</v>
      </c>
      <c r="M240" s="61"/>
      <c r="N240" s="61"/>
      <c r="O240" s="61"/>
      <c r="P240" s="61" t="s">
        <v>627</v>
      </c>
      <c r="Q240" s="83" t="s">
        <v>647</v>
      </c>
      <c r="R240" s="59"/>
    </row>
    <row r="241" spans="1:18" ht="133.19999999999999" customHeight="1">
      <c r="A241" s="163">
        <v>13</v>
      </c>
      <c r="B241" s="60">
        <v>199</v>
      </c>
      <c r="C241" s="65" t="s">
        <v>583</v>
      </c>
      <c r="D241" s="87" t="s">
        <v>522</v>
      </c>
      <c r="E241" s="86" t="s">
        <v>703</v>
      </c>
      <c r="F241" s="65">
        <v>1</v>
      </c>
      <c r="G241" s="65" t="s">
        <v>179</v>
      </c>
      <c r="H241" s="84">
        <v>285599</v>
      </c>
      <c r="I241" s="84">
        <v>285599</v>
      </c>
      <c r="J241" s="61" t="s">
        <v>10</v>
      </c>
      <c r="K241" s="62">
        <v>46081</v>
      </c>
      <c r="L241" s="62">
        <v>46142</v>
      </c>
      <c r="M241" s="61"/>
      <c r="N241" s="61"/>
      <c r="O241" s="61"/>
      <c r="P241" s="61" t="s">
        <v>627</v>
      </c>
      <c r="Q241" s="83" t="s">
        <v>628</v>
      </c>
      <c r="R241" s="59"/>
    </row>
    <row r="242" spans="1:18" ht="232.2" customHeight="1">
      <c r="A242" s="163">
        <v>14</v>
      </c>
      <c r="B242" s="60">
        <v>200</v>
      </c>
      <c r="C242" s="65" t="s">
        <v>583</v>
      </c>
      <c r="D242" s="87" t="s">
        <v>232</v>
      </c>
      <c r="E242" s="86" t="s">
        <v>259</v>
      </c>
      <c r="F242" s="65">
        <v>1</v>
      </c>
      <c r="G242" s="65" t="s">
        <v>179</v>
      </c>
      <c r="H242" s="84">
        <f>763639+151281</f>
        <v>914920</v>
      </c>
      <c r="I242" s="84">
        <f>763639+151281</f>
        <v>914920</v>
      </c>
      <c r="J242" s="61" t="s">
        <v>10</v>
      </c>
      <c r="K242" s="62">
        <v>46173</v>
      </c>
      <c r="L242" s="62">
        <v>46234</v>
      </c>
      <c r="M242" s="61"/>
      <c r="N242" s="61"/>
      <c r="O242" s="61"/>
      <c r="P242" s="61" t="s">
        <v>627</v>
      </c>
      <c r="Q242" s="83" t="s">
        <v>628</v>
      </c>
      <c r="R242" s="59"/>
    </row>
    <row r="243" spans="1:18" ht="91.5" customHeight="1">
      <c r="A243" s="163">
        <v>16</v>
      </c>
      <c r="B243" s="60">
        <v>201</v>
      </c>
      <c r="C243" s="65" t="s">
        <v>583</v>
      </c>
      <c r="D243" s="87" t="s">
        <v>260</v>
      </c>
      <c r="E243" s="86" t="s">
        <v>261</v>
      </c>
      <c r="F243" s="65">
        <v>1</v>
      </c>
      <c r="G243" s="65" t="s">
        <v>179</v>
      </c>
      <c r="H243" s="84">
        <v>450000</v>
      </c>
      <c r="I243" s="84">
        <v>450000</v>
      </c>
      <c r="J243" s="65" t="s">
        <v>10</v>
      </c>
      <c r="K243" s="62">
        <v>46203</v>
      </c>
      <c r="L243" s="62">
        <v>46387</v>
      </c>
      <c r="M243" s="61"/>
      <c r="N243" s="61"/>
      <c r="O243" s="61"/>
      <c r="P243" s="61" t="s">
        <v>627</v>
      </c>
      <c r="Q243" s="83" t="s">
        <v>633</v>
      </c>
      <c r="R243" s="59"/>
    </row>
    <row r="244" spans="1:18" ht="102" customHeight="1">
      <c r="A244" s="163">
        <v>17</v>
      </c>
      <c r="B244" s="60">
        <v>202</v>
      </c>
      <c r="C244" s="65" t="s">
        <v>583</v>
      </c>
      <c r="D244" s="87" t="s">
        <v>523</v>
      </c>
      <c r="E244" s="86" t="s">
        <v>524</v>
      </c>
      <c r="F244" s="65">
        <v>1</v>
      </c>
      <c r="G244" s="65" t="s">
        <v>179</v>
      </c>
      <c r="H244" s="84">
        <v>150000</v>
      </c>
      <c r="I244" s="84">
        <v>150000</v>
      </c>
      <c r="J244" s="65" t="s">
        <v>15</v>
      </c>
      <c r="K244" s="62">
        <v>46053</v>
      </c>
      <c r="L244" s="62">
        <v>46234</v>
      </c>
      <c r="M244" s="61"/>
      <c r="N244" s="61"/>
      <c r="O244" s="61"/>
      <c r="P244" s="61" t="s">
        <v>627</v>
      </c>
      <c r="Q244" s="83" t="s">
        <v>633</v>
      </c>
      <c r="R244" s="59"/>
    </row>
    <row r="245" spans="1:18" ht="85.2" customHeight="1">
      <c r="A245" s="187">
        <v>19</v>
      </c>
      <c r="B245" s="188">
        <v>203</v>
      </c>
      <c r="C245" s="189" t="s">
        <v>583</v>
      </c>
      <c r="D245" s="190" t="s">
        <v>262</v>
      </c>
      <c r="E245" s="191" t="s">
        <v>526</v>
      </c>
      <c r="F245" s="189">
        <v>1</v>
      </c>
      <c r="G245" s="189" t="s">
        <v>179</v>
      </c>
      <c r="H245" s="192">
        <v>100000</v>
      </c>
      <c r="I245" s="192">
        <v>100000</v>
      </c>
      <c r="J245" s="193" t="s">
        <v>15</v>
      </c>
      <c r="K245" s="194">
        <v>46053</v>
      </c>
      <c r="L245" s="194">
        <v>46203</v>
      </c>
      <c r="M245" s="193"/>
      <c r="N245" s="193"/>
      <c r="O245" s="61"/>
      <c r="P245" s="193" t="s">
        <v>627</v>
      </c>
      <c r="Q245" s="195" t="s">
        <v>628</v>
      </c>
      <c r="R245" s="59"/>
    </row>
    <row r="246" spans="1:18" ht="341.4" customHeight="1" thickBot="1">
      <c r="A246" s="187">
        <v>19</v>
      </c>
      <c r="B246" s="216">
        <v>204</v>
      </c>
      <c r="C246" s="217" t="s">
        <v>63</v>
      </c>
      <c r="D246" s="218" t="s">
        <v>824</v>
      </c>
      <c r="E246" s="219" t="s">
        <v>825</v>
      </c>
      <c r="F246" s="245" t="s">
        <v>826</v>
      </c>
      <c r="G246" s="217" t="s">
        <v>827</v>
      </c>
      <c r="H246" s="220">
        <v>10000000</v>
      </c>
      <c r="I246" s="220" t="s">
        <v>828</v>
      </c>
      <c r="J246" s="217" t="s">
        <v>10</v>
      </c>
      <c r="K246" s="221">
        <v>46081</v>
      </c>
      <c r="L246" s="221">
        <v>46173</v>
      </c>
      <c r="M246" s="222"/>
      <c r="N246" s="222"/>
      <c r="O246" s="222"/>
      <c r="P246" s="217" t="s">
        <v>829</v>
      </c>
      <c r="Q246" s="223"/>
      <c r="R246" s="59"/>
    </row>
    <row r="247" spans="1:18" ht="16.95" customHeight="1">
      <c r="A247" s="196"/>
      <c r="B247" s="206"/>
      <c r="C247" s="198"/>
      <c r="D247" s="199"/>
      <c r="E247" s="200"/>
      <c r="F247" s="201"/>
      <c r="G247" s="198"/>
      <c r="H247" s="202"/>
      <c r="I247" s="203"/>
      <c r="J247" s="198"/>
      <c r="K247" s="204"/>
      <c r="L247" s="204"/>
      <c r="M247" s="197"/>
      <c r="N247" s="197"/>
      <c r="O247" s="197"/>
      <c r="P247" s="197"/>
      <c r="Q247" s="205"/>
    </row>
    <row r="248" spans="1:18" s="30" customFormat="1" ht="15" customHeight="1">
      <c r="A248" s="126"/>
      <c r="B248" s="126"/>
      <c r="C248" s="137" t="s">
        <v>698</v>
      </c>
      <c r="D248" s="140"/>
      <c r="E248" s="140"/>
      <c r="F248" s="138"/>
      <c r="G248" s="138"/>
      <c r="H248" s="139" t="s">
        <v>101</v>
      </c>
      <c r="I248" s="138"/>
      <c r="J248" s="138"/>
      <c r="K248" s="141"/>
      <c r="L248" s="29"/>
      <c r="M248" s="28"/>
      <c r="N248" s="28"/>
      <c r="O248" s="28"/>
      <c r="P248" s="174"/>
      <c r="Q248" s="175"/>
    </row>
    <row r="249" spans="1:18" s="30" customFormat="1" ht="15" customHeight="1">
      <c r="A249" s="126"/>
      <c r="B249" s="126"/>
      <c r="C249" s="36" t="s">
        <v>694</v>
      </c>
      <c r="D249" s="37" t="s">
        <v>695</v>
      </c>
      <c r="E249" s="34"/>
      <c r="F249" s="32"/>
      <c r="G249" s="32"/>
      <c r="H249" s="32"/>
      <c r="I249" s="32"/>
      <c r="J249" s="32"/>
      <c r="K249" s="35"/>
      <c r="L249" s="29"/>
      <c r="M249" s="28"/>
      <c r="N249" s="28"/>
      <c r="O249" s="28"/>
      <c r="P249" s="174"/>
      <c r="Q249" s="175"/>
    </row>
    <row r="250" spans="1:18" s="30" customFormat="1" ht="15" customHeight="1">
      <c r="A250" s="126"/>
      <c r="B250" s="126"/>
      <c r="C250" s="31"/>
      <c r="D250" s="34"/>
      <c r="E250" s="34"/>
      <c r="F250" s="32"/>
      <c r="G250" s="32"/>
      <c r="H250" s="32"/>
      <c r="I250" s="32"/>
      <c r="J250" s="32"/>
      <c r="K250" s="35"/>
      <c r="L250" s="29"/>
      <c r="M250" s="28"/>
      <c r="N250" s="28"/>
      <c r="O250" s="28"/>
      <c r="P250" s="174"/>
      <c r="Q250" s="175"/>
    </row>
    <row r="251" spans="1:18" s="30" customFormat="1" ht="15" customHeight="1">
      <c r="A251" s="126"/>
      <c r="B251" s="126"/>
      <c r="C251" s="31" t="s">
        <v>699</v>
      </c>
      <c r="D251" s="34"/>
      <c r="E251" s="34"/>
      <c r="F251" s="32"/>
      <c r="G251" s="32"/>
      <c r="H251" s="33" t="s">
        <v>696</v>
      </c>
      <c r="I251" s="32"/>
      <c r="J251" s="32"/>
      <c r="K251" s="35"/>
      <c r="L251" s="29"/>
      <c r="M251" s="28"/>
      <c r="N251" s="28"/>
      <c r="O251" s="28"/>
      <c r="P251" s="174"/>
      <c r="Q251" s="175"/>
    </row>
    <row r="252" spans="1:18" s="30" customFormat="1" ht="15" customHeight="1" thickBot="1">
      <c r="A252" s="127"/>
      <c r="B252" s="127"/>
      <c r="C252" s="38" t="s">
        <v>694</v>
      </c>
      <c r="D252" s="40" t="s">
        <v>697</v>
      </c>
      <c r="E252" s="41"/>
      <c r="F252" s="39"/>
      <c r="G252" s="39"/>
      <c r="H252" s="39"/>
      <c r="I252" s="39"/>
      <c r="J252" s="39"/>
      <c r="K252" s="42"/>
      <c r="L252" s="44"/>
      <c r="M252" s="43"/>
      <c r="N252" s="43"/>
      <c r="O252" s="43"/>
      <c r="P252" s="176"/>
      <c r="Q252" s="177"/>
    </row>
    <row r="253" spans="1:18" s="132" customFormat="1" ht="15.75" customHeight="1">
      <c r="A253" s="128" t="s">
        <v>29</v>
      </c>
      <c r="B253" s="128"/>
      <c r="C253" s="128" t="s">
        <v>29</v>
      </c>
      <c r="D253" s="128" t="s">
        <v>29</v>
      </c>
      <c r="E253" s="129" t="s">
        <v>29</v>
      </c>
      <c r="F253" s="128" t="s">
        <v>29</v>
      </c>
      <c r="G253" s="128" t="s">
        <v>29</v>
      </c>
      <c r="H253" s="130" t="s">
        <v>29</v>
      </c>
      <c r="I253" s="130"/>
      <c r="J253" s="128" t="s">
        <v>29</v>
      </c>
      <c r="K253" s="128" t="s">
        <v>29</v>
      </c>
      <c r="L253" s="131" t="s">
        <v>29</v>
      </c>
      <c r="M253" s="128" t="s">
        <v>29</v>
      </c>
      <c r="N253" s="128" t="s">
        <v>29</v>
      </c>
      <c r="O253" s="128" t="s">
        <v>29</v>
      </c>
      <c r="P253" s="178" t="s">
        <v>29</v>
      </c>
      <c r="Q253" s="178" t="s">
        <v>29</v>
      </c>
    </row>
    <row r="254" spans="1:18" ht="15" customHeight="1">
      <c r="D254" s="134"/>
    </row>
    <row r="255" spans="1:18" ht="15" customHeight="1">
      <c r="D255" s="134"/>
    </row>
    <row r="256" spans="1:18" ht="15" customHeight="1">
      <c r="D256" s="134"/>
    </row>
    <row r="257" spans="4:4" ht="15" customHeight="1">
      <c r="D257" s="134"/>
    </row>
    <row r="258" spans="4:4" ht="15" customHeight="1">
      <c r="D258" s="134"/>
    </row>
    <row r="259" spans="4:4" ht="15" customHeight="1">
      <c r="D259" s="134"/>
    </row>
    <row r="260" spans="4:4" ht="15" customHeight="1">
      <c r="D260" s="134"/>
    </row>
    <row r="261" spans="4:4" ht="15" customHeight="1">
      <c r="D261" s="134"/>
    </row>
    <row r="262" spans="4:4" ht="15" customHeight="1">
      <c r="D262" s="134"/>
    </row>
    <row r="263" spans="4:4" ht="15" customHeight="1">
      <c r="D263" s="134"/>
    </row>
    <row r="264" spans="4:4" ht="15" customHeight="1">
      <c r="D264" s="134"/>
    </row>
    <row r="265" spans="4:4" ht="15" customHeight="1">
      <c r="D265" s="134"/>
    </row>
    <row r="266" spans="4:4" ht="15" customHeight="1">
      <c r="D266" s="134"/>
    </row>
    <row r="267" spans="4:4" ht="15" customHeight="1">
      <c r="D267" s="134"/>
    </row>
    <row r="268" spans="4:4" ht="15" customHeight="1">
      <c r="D268" s="134"/>
    </row>
    <row r="269" spans="4:4" ht="15" customHeight="1">
      <c r="D269" s="134"/>
    </row>
    <row r="270" spans="4:4" ht="15" customHeight="1">
      <c r="D270" s="134"/>
    </row>
    <row r="271" spans="4:4" ht="15" customHeight="1">
      <c r="D271" s="134"/>
    </row>
    <row r="272" spans="4:4" ht="15" customHeight="1">
      <c r="D272" s="134"/>
    </row>
    <row r="273" spans="4:4" ht="15" customHeight="1">
      <c r="D273" s="134"/>
    </row>
    <row r="274" spans="4:4" ht="15" customHeight="1">
      <c r="D274" s="134"/>
    </row>
    <row r="275" spans="4:4" ht="15" customHeight="1">
      <c r="D275" s="134"/>
    </row>
    <row r="276" spans="4:4" ht="15" customHeight="1">
      <c r="D276" s="134"/>
    </row>
    <row r="277" spans="4:4" ht="15" customHeight="1">
      <c r="D277" s="134"/>
    </row>
    <row r="278" spans="4:4" ht="15" customHeight="1">
      <c r="D278" s="134"/>
    </row>
    <row r="279" spans="4:4" ht="15" customHeight="1">
      <c r="D279" s="134"/>
    </row>
    <row r="280" spans="4:4" ht="15" customHeight="1">
      <c r="D280" s="134"/>
    </row>
    <row r="281" spans="4:4" ht="15" customHeight="1">
      <c r="D281" s="134"/>
    </row>
    <row r="282" spans="4:4" ht="15" customHeight="1">
      <c r="D282" s="134"/>
    </row>
    <row r="283" spans="4:4" ht="15" customHeight="1">
      <c r="D283" s="134"/>
    </row>
    <row r="284" spans="4:4" ht="15" customHeight="1">
      <c r="D284" s="134"/>
    </row>
    <row r="285" spans="4:4" ht="15" customHeight="1">
      <c r="D285" s="134"/>
    </row>
    <row r="286" spans="4:4" ht="15" customHeight="1">
      <c r="D286" s="134"/>
    </row>
    <row r="287" spans="4:4" ht="15" customHeight="1">
      <c r="D287" s="134"/>
    </row>
    <row r="288" spans="4:4" ht="15" customHeight="1">
      <c r="D288" s="134"/>
    </row>
    <row r="289" spans="4:4" ht="15" customHeight="1">
      <c r="D289" s="134"/>
    </row>
    <row r="290" spans="4:4" ht="15" customHeight="1">
      <c r="D290" s="134"/>
    </row>
    <row r="291" spans="4:4" ht="15" customHeight="1">
      <c r="D291" s="134"/>
    </row>
    <row r="292" spans="4:4" ht="15" customHeight="1">
      <c r="D292" s="134"/>
    </row>
    <row r="293" spans="4:4" ht="15" customHeight="1">
      <c r="D293" s="134"/>
    </row>
    <row r="294" spans="4:4" ht="15" customHeight="1">
      <c r="D294" s="134"/>
    </row>
    <row r="295" spans="4:4" ht="15" customHeight="1">
      <c r="D295" s="134"/>
    </row>
    <row r="296" spans="4:4" ht="15" customHeight="1">
      <c r="D296" s="134"/>
    </row>
    <row r="297" spans="4:4" ht="15" customHeight="1">
      <c r="D297" s="134"/>
    </row>
    <row r="298" spans="4:4" ht="15" customHeight="1">
      <c r="D298" s="134"/>
    </row>
    <row r="299" spans="4:4" ht="15" customHeight="1">
      <c r="D299" s="134"/>
    </row>
    <row r="300" spans="4:4" ht="15" customHeight="1">
      <c r="D300" s="134"/>
    </row>
    <row r="301" spans="4:4" ht="15" customHeight="1">
      <c r="D301" s="134"/>
    </row>
    <row r="302" spans="4:4" ht="15" customHeight="1">
      <c r="D302" s="134"/>
    </row>
    <row r="303" spans="4:4" ht="15" customHeight="1">
      <c r="D303" s="134"/>
    </row>
    <row r="304" spans="4:4" ht="15" customHeight="1">
      <c r="D304" s="134"/>
    </row>
    <row r="305" spans="4:4" ht="15" customHeight="1">
      <c r="D305" s="134"/>
    </row>
    <row r="306" spans="4:4" ht="15" customHeight="1">
      <c r="D306" s="134"/>
    </row>
    <row r="307" spans="4:4" ht="15" customHeight="1">
      <c r="D307" s="134"/>
    </row>
    <row r="308" spans="4:4" ht="15" customHeight="1">
      <c r="D308" s="134"/>
    </row>
    <row r="309" spans="4:4" ht="15" customHeight="1">
      <c r="D309" s="134"/>
    </row>
    <row r="310" spans="4:4" ht="15" customHeight="1">
      <c r="D310" s="134"/>
    </row>
    <row r="311" spans="4:4" ht="15" customHeight="1">
      <c r="D311" s="134"/>
    </row>
    <row r="312" spans="4:4" ht="15" customHeight="1">
      <c r="D312" s="134"/>
    </row>
    <row r="313" spans="4:4" ht="15" customHeight="1">
      <c r="D313" s="134"/>
    </row>
    <row r="314" spans="4:4" ht="15" customHeight="1">
      <c r="D314" s="134"/>
    </row>
    <row r="315" spans="4:4" ht="15" customHeight="1">
      <c r="D315" s="134"/>
    </row>
    <row r="316" spans="4:4" ht="15" customHeight="1">
      <c r="D316" s="134"/>
    </row>
    <row r="317" spans="4:4" ht="15" customHeight="1">
      <c r="D317" s="134"/>
    </row>
    <row r="318" spans="4:4" ht="15" customHeight="1">
      <c r="D318" s="134"/>
    </row>
    <row r="319" spans="4:4" ht="15" customHeight="1">
      <c r="D319" s="134"/>
    </row>
    <row r="320" spans="4:4" ht="15" customHeight="1">
      <c r="D320" s="134"/>
    </row>
    <row r="321" spans="4:4" ht="15" customHeight="1">
      <c r="D321" s="134"/>
    </row>
    <row r="322" spans="4:4" ht="15" customHeight="1">
      <c r="D322" s="134"/>
    </row>
    <row r="323" spans="4:4" ht="15" customHeight="1">
      <c r="D323" s="134"/>
    </row>
    <row r="324" spans="4:4" ht="15" customHeight="1">
      <c r="D324" s="134"/>
    </row>
    <row r="325" spans="4:4" ht="15" customHeight="1">
      <c r="D325" s="134"/>
    </row>
    <row r="326" spans="4:4" ht="15" customHeight="1">
      <c r="D326" s="134"/>
    </row>
    <row r="327" spans="4:4" ht="15" customHeight="1">
      <c r="D327" s="134"/>
    </row>
    <row r="328" spans="4:4" ht="15" customHeight="1">
      <c r="D328" s="134"/>
    </row>
    <row r="329" spans="4:4" ht="15" customHeight="1">
      <c r="D329" s="134"/>
    </row>
    <row r="330" spans="4:4" ht="15" customHeight="1">
      <c r="D330" s="134"/>
    </row>
    <row r="331" spans="4:4" ht="15" customHeight="1">
      <c r="D331" s="134"/>
    </row>
    <row r="332" spans="4:4" ht="15" customHeight="1">
      <c r="D332" s="134"/>
    </row>
    <row r="333" spans="4:4" ht="15" customHeight="1">
      <c r="D333" s="134"/>
    </row>
    <row r="334" spans="4:4" ht="15" customHeight="1">
      <c r="D334" s="134"/>
    </row>
    <row r="335" spans="4:4" ht="15" customHeight="1">
      <c r="D335" s="134"/>
    </row>
    <row r="336" spans="4:4" ht="15" customHeight="1">
      <c r="D336" s="134"/>
    </row>
    <row r="337" spans="4:4" ht="15" customHeight="1">
      <c r="D337" s="134"/>
    </row>
    <row r="338" spans="4:4" ht="15" customHeight="1">
      <c r="D338" s="134"/>
    </row>
    <row r="339" spans="4:4" ht="15" customHeight="1">
      <c r="D339" s="134"/>
    </row>
    <row r="340" spans="4:4" ht="15" customHeight="1">
      <c r="D340" s="134"/>
    </row>
    <row r="341" spans="4:4" ht="15" customHeight="1">
      <c r="D341" s="134"/>
    </row>
    <row r="342" spans="4:4" ht="15" customHeight="1">
      <c r="D342" s="134"/>
    </row>
    <row r="343" spans="4:4" ht="15" customHeight="1">
      <c r="D343" s="134"/>
    </row>
    <row r="344" spans="4:4" ht="15" customHeight="1">
      <c r="D344" s="134"/>
    </row>
    <row r="345" spans="4:4" ht="15" customHeight="1">
      <c r="D345" s="134"/>
    </row>
    <row r="346" spans="4:4" ht="15" customHeight="1">
      <c r="D346" s="134"/>
    </row>
    <row r="347" spans="4:4" ht="15" customHeight="1">
      <c r="D347" s="134"/>
    </row>
    <row r="348" spans="4:4" ht="15" customHeight="1">
      <c r="D348" s="134"/>
    </row>
    <row r="349" spans="4:4" ht="15" customHeight="1">
      <c r="D349" s="134"/>
    </row>
    <row r="350" spans="4:4" ht="15" customHeight="1">
      <c r="D350" s="134"/>
    </row>
    <row r="351" spans="4:4" ht="15" customHeight="1">
      <c r="D351" s="134"/>
    </row>
    <row r="352" spans="4:4" ht="15" customHeight="1">
      <c r="D352" s="134"/>
    </row>
    <row r="353" spans="4:4" ht="15" customHeight="1">
      <c r="D353" s="134"/>
    </row>
    <row r="354" spans="4:4" ht="15" customHeight="1">
      <c r="D354" s="134"/>
    </row>
    <row r="355" spans="4:4" ht="15" customHeight="1">
      <c r="D355" s="134"/>
    </row>
    <row r="356" spans="4:4" ht="15" customHeight="1">
      <c r="D356" s="134"/>
    </row>
    <row r="357" spans="4:4" ht="15" customHeight="1">
      <c r="D357" s="134"/>
    </row>
    <row r="358" spans="4:4" ht="15" customHeight="1">
      <c r="D358" s="134"/>
    </row>
    <row r="359" spans="4:4" ht="15" customHeight="1">
      <c r="D359" s="134"/>
    </row>
    <row r="360" spans="4:4" ht="15" customHeight="1">
      <c r="D360" s="134"/>
    </row>
    <row r="361" spans="4:4" ht="15" customHeight="1">
      <c r="D361" s="134"/>
    </row>
    <row r="362" spans="4:4" ht="15" customHeight="1">
      <c r="D362" s="134"/>
    </row>
    <row r="363" spans="4:4" ht="15" customHeight="1">
      <c r="D363" s="134"/>
    </row>
    <row r="364" spans="4:4" ht="15" customHeight="1">
      <c r="D364" s="134"/>
    </row>
    <row r="365" spans="4:4" ht="15" customHeight="1">
      <c r="D365" s="134"/>
    </row>
    <row r="366" spans="4:4" ht="15" customHeight="1">
      <c r="D366" s="134"/>
    </row>
    <row r="367" spans="4:4" ht="15" customHeight="1">
      <c r="D367" s="134"/>
    </row>
    <row r="368" spans="4:4" ht="15" customHeight="1">
      <c r="D368" s="134"/>
    </row>
    <row r="369" spans="4:4" ht="15" customHeight="1">
      <c r="D369" s="134"/>
    </row>
    <row r="370" spans="4:4" ht="15" customHeight="1">
      <c r="D370" s="134"/>
    </row>
    <row r="371" spans="4:4" ht="15" customHeight="1">
      <c r="D371" s="134"/>
    </row>
    <row r="372" spans="4:4" ht="15" customHeight="1">
      <c r="D372" s="134"/>
    </row>
    <row r="373" spans="4:4" ht="15" customHeight="1">
      <c r="D373" s="134"/>
    </row>
    <row r="374" spans="4:4" ht="15" customHeight="1">
      <c r="D374" s="134"/>
    </row>
    <row r="375" spans="4:4" ht="15" customHeight="1">
      <c r="D375" s="134"/>
    </row>
    <row r="376" spans="4:4" ht="15" customHeight="1">
      <c r="D376" s="134"/>
    </row>
    <row r="377" spans="4:4" ht="15" customHeight="1">
      <c r="D377" s="134"/>
    </row>
    <row r="378" spans="4:4" ht="15" customHeight="1">
      <c r="D378" s="134"/>
    </row>
    <row r="379" spans="4:4" ht="15" customHeight="1">
      <c r="D379" s="134"/>
    </row>
    <row r="380" spans="4:4" ht="15" customHeight="1">
      <c r="D380" s="134"/>
    </row>
    <row r="381" spans="4:4" ht="15" customHeight="1">
      <c r="D381" s="134"/>
    </row>
    <row r="382" spans="4:4" ht="15" customHeight="1">
      <c r="D382" s="134"/>
    </row>
    <row r="383" spans="4:4" ht="15" customHeight="1">
      <c r="D383" s="134"/>
    </row>
    <row r="384" spans="4:4" ht="15" customHeight="1">
      <c r="D384" s="134"/>
    </row>
    <row r="385" spans="4:4" ht="15" customHeight="1">
      <c r="D385" s="134"/>
    </row>
    <row r="386" spans="4:4" ht="15" customHeight="1">
      <c r="D386" s="134"/>
    </row>
    <row r="387" spans="4:4" ht="15" customHeight="1">
      <c r="D387" s="134"/>
    </row>
    <row r="388" spans="4:4" ht="15" customHeight="1">
      <c r="D388" s="134"/>
    </row>
    <row r="389" spans="4:4" ht="15" customHeight="1">
      <c r="D389" s="134"/>
    </row>
    <row r="390" spans="4:4" ht="15" customHeight="1">
      <c r="D390" s="134"/>
    </row>
    <row r="391" spans="4:4" ht="15" customHeight="1">
      <c r="D391" s="134"/>
    </row>
    <row r="392" spans="4:4" ht="15" customHeight="1">
      <c r="D392" s="134"/>
    </row>
    <row r="393" spans="4:4" ht="15" customHeight="1">
      <c r="D393" s="134"/>
    </row>
    <row r="394" spans="4:4" ht="15" customHeight="1">
      <c r="D394" s="134"/>
    </row>
    <row r="395" spans="4:4" ht="15" customHeight="1">
      <c r="D395" s="134"/>
    </row>
    <row r="396" spans="4:4" ht="15" customHeight="1">
      <c r="D396" s="134"/>
    </row>
    <row r="397" spans="4:4" ht="15" customHeight="1">
      <c r="D397" s="134"/>
    </row>
    <row r="398" spans="4:4" ht="15" customHeight="1">
      <c r="D398" s="134"/>
    </row>
    <row r="399" spans="4:4" ht="15" customHeight="1">
      <c r="D399" s="134"/>
    </row>
    <row r="400" spans="4:4" ht="15" customHeight="1">
      <c r="D400" s="134"/>
    </row>
    <row r="401" spans="4:4" ht="15" customHeight="1">
      <c r="D401" s="134"/>
    </row>
    <row r="402" spans="4:4" ht="15" customHeight="1">
      <c r="D402" s="134"/>
    </row>
    <row r="403" spans="4:4" ht="15" customHeight="1">
      <c r="D403" s="134"/>
    </row>
    <row r="404" spans="4:4" ht="15" customHeight="1">
      <c r="D404" s="134"/>
    </row>
    <row r="405" spans="4:4" ht="15" customHeight="1">
      <c r="D405" s="134"/>
    </row>
    <row r="406" spans="4:4" ht="15" customHeight="1">
      <c r="D406" s="134"/>
    </row>
    <row r="407" spans="4:4" ht="15" customHeight="1">
      <c r="D407" s="134"/>
    </row>
    <row r="408" spans="4:4" ht="15" customHeight="1">
      <c r="D408" s="134"/>
    </row>
    <row r="409" spans="4:4" ht="15" customHeight="1">
      <c r="D409" s="134"/>
    </row>
    <row r="410" spans="4:4" ht="15" customHeight="1">
      <c r="D410" s="134"/>
    </row>
    <row r="411" spans="4:4" ht="15" customHeight="1">
      <c r="D411" s="134"/>
    </row>
    <row r="412" spans="4:4" ht="15" customHeight="1">
      <c r="D412" s="134"/>
    </row>
    <row r="413" spans="4:4" ht="15" customHeight="1">
      <c r="D413" s="134"/>
    </row>
    <row r="414" spans="4:4" ht="15" customHeight="1">
      <c r="D414" s="134"/>
    </row>
    <row r="415" spans="4:4" ht="15" customHeight="1">
      <c r="D415" s="134"/>
    </row>
    <row r="416" spans="4:4" ht="15" customHeight="1">
      <c r="D416" s="134"/>
    </row>
    <row r="417" spans="4:4" ht="15" customHeight="1">
      <c r="D417" s="134"/>
    </row>
    <row r="418" spans="4:4" ht="15" customHeight="1">
      <c r="D418" s="134"/>
    </row>
    <row r="419" spans="4:4" ht="15" customHeight="1">
      <c r="D419" s="134"/>
    </row>
    <row r="420" spans="4:4" ht="15" customHeight="1">
      <c r="D420" s="134"/>
    </row>
    <row r="421" spans="4:4" ht="15" customHeight="1">
      <c r="D421" s="134"/>
    </row>
    <row r="422" spans="4:4" ht="15" customHeight="1">
      <c r="D422" s="134"/>
    </row>
    <row r="423" spans="4:4" ht="15" customHeight="1">
      <c r="D423" s="134"/>
    </row>
    <row r="424" spans="4:4" ht="15" customHeight="1">
      <c r="D424" s="134"/>
    </row>
    <row r="425" spans="4:4" ht="15" customHeight="1">
      <c r="D425" s="134"/>
    </row>
    <row r="426" spans="4:4" ht="15" customHeight="1">
      <c r="D426" s="134"/>
    </row>
    <row r="427" spans="4:4" ht="15" customHeight="1">
      <c r="D427" s="134"/>
    </row>
    <row r="428" spans="4:4" ht="15" customHeight="1">
      <c r="D428" s="134"/>
    </row>
    <row r="429" spans="4:4" ht="15" customHeight="1">
      <c r="D429" s="134"/>
    </row>
    <row r="430" spans="4:4" ht="15" customHeight="1">
      <c r="D430" s="134"/>
    </row>
    <row r="431" spans="4:4" ht="15" customHeight="1">
      <c r="D431" s="134"/>
    </row>
    <row r="432" spans="4:4" ht="15" customHeight="1">
      <c r="D432" s="134"/>
    </row>
    <row r="433" spans="4:4" ht="15" customHeight="1">
      <c r="D433" s="134"/>
    </row>
    <row r="434" spans="4:4" ht="15" customHeight="1">
      <c r="D434" s="134"/>
    </row>
    <row r="435" spans="4:4" ht="15" customHeight="1">
      <c r="D435" s="134"/>
    </row>
    <row r="436" spans="4:4" ht="15" customHeight="1">
      <c r="D436" s="134"/>
    </row>
    <row r="437" spans="4:4" ht="15" customHeight="1">
      <c r="D437" s="134"/>
    </row>
    <row r="438" spans="4:4" ht="15" customHeight="1">
      <c r="D438" s="134"/>
    </row>
    <row r="439" spans="4:4" ht="15" customHeight="1">
      <c r="D439" s="134"/>
    </row>
    <row r="440" spans="4:4" ht="15" customHeight="1">
      <c r="D440" s="134"/>
    </row>
    <row r="441" spans="4:4" ht="15" customHeight="1">
      <c r="D441" s="134"/>
    </row>
    <row r="442" spans="4:4" ht="15" customHeight="1">
      <c r="D442" s="134"/>
    </row>
    <row r="443" spans="4:4" ht="15" customHeight="1">
      <c r="D443" s="134"/>
    </row>
    <row r="444" spans="4:4" ht="15" customHeight="1">
      <c r="D444" s="134"/>
    </row>
    <row r="445" spans="4:4" ht="15" customHeight="1">
      <c r="D445" s="134"/>
    </row>
    <row r="446" spans="4:4" ht="15" customHeight="1">
      <c r="D446" s="134"/>
    </row>
    <row r="447" spans="4:4" ht="15" customHeight="1">
      <c r="D447" s="134"/>
    </row>
    <row r="448" spans="4:4" ht="15" customHeight="1">
      <c r="D448" s="134"/>
    </row>
    <row r="449" spans="4:4" ht="15" customHeight="1">
      <c r="D449" s="134"/>
    </row>
    <row r="450" spans="4:4" ht="15" customHeight="1">
      <c r="D450" s="134"/>
    </row>
    <row r="451" spans="4:4" ht="15" customHeight="1">
      <c r="D451" s="134"/>
    </row>
    <row r="452" spans="4:4" ht="15" customHeight="1">
      <c r="D452" s="134"/>
    </row>
    <row r="453" spans="4:4" ht="15" customHeight="1">
      <c r="D453" s="134"/>
    </row>
    <row r="454" spans="4:4" ht="15" customHeight="1">
      <c r="D454" s="134"/>
    </row>
    <row r="455" spans="4:4" ht="15" customHeight="1">
      <c r="D455" s="134"/>
    </row>
    <row r="456" spans="4:4" ht="15" customHeight="1">
      <c r="D456" s="134"/>
    </row>
    <row r="457" spans="4:4" ht="15" customHeight="1">
      <c r="D457" s="134"/>
    </row>
    <row r="458" spans="4:4" ht="15" customHeight="1">
      <c r="D458" s="134"/>
    </row>
    <row r="459" spans="4:4" ht="15" customHeight="1">
      <c r="D459" s="134"/>
    </row>
    <row r="460" spans="4:4" ht="15" customHeight="1">
      <c r="D460" s="134"/>
    </row>
    <row r="461" spans="4:4" ht="15" customHeight="1">
      <c r="D461" s="134"/>
    </row>
    <row r="462" spans="4:4" ht="15" customHeight="1">
      <c r="D462" s="134"/>
    </row>
    <row r="463" spans="4:4" ht="15" customHeight="1">
      <c r="D463" s="134"/>
    </row>
    <row r="464" spans="4:4" ht="15" customHeight="1">
      <c r="D464" s="134"/>
    </row>
    <row r="465" spans="4:4" ht="15" customHeight="1">
      <c r="D465" s="134"/>
    </row>
    <row r="466" spans="4:4" ht="15" customHeight="1">
      <c r="D466" s="134"/>
    </row>
    <row r="467" spans="4:4" ht="15" customHeight="1">
      <c r="D467" s="134"/>
    </row>
    <row r="468" spans="4:4" ht="15" customHeight="1">
      <c r="D468" s="134"/>
    </row>
    <row r="469" spans="4:4" ht="15" customHeight="1">
      <c r="D469" s="134"/>
    </row>
    <row r="470" spans="4:4" ht="15" customHeight="1">
      <c r="D470" s="134"/>
    </row>
    <row r="471" spans="4:4" ht="15" customHeight="1">
      <c r="D471" s="134"/>
    </row>
    <row r="472" spans="4:4" ht="15" customHeight="1">
      <c r="D472" s="134"/>
    </row>
    <row r="473" spans="4:4" ht="15" customHeight="1">
      <c r="D473" s="134"/>
    </row>
    <row r="474" spans="4:4" ht="15" customHeight="1">
      <c r="D474" s="134"/>
    </row>
    <row r="475" spans="4:4" ht="15" customHeight="1">
      <c r="D475" s="134"/>
    </row>
    <row r="476" spans="4:4" ht="15" customHeight="1">
      <c r="D476" s="134"/>
    </row>
    <row r="477" spans="4:4" ht="15" customHeight="1">
      <c r="D477" s="134"/>
    </row>
    <row r="478" spans="4:4" ht="15" customHeight="1">
      <c r="D478" s="134"/>
    </row>
    <row r="479" spans="4:4" ht="15" customHeight="1">
      <c r="D479" s="134"/>
    </row>
    <row r="480" spans="4:4" ht="15" customHeight="1">
      <c r="D480" s="134"/>
    </row>
    <row r="481" spans="4:4" ht="15" customHeight="1">
      <c r="D481" s="134"/>
    </row>
    <row r="482" spans="4:4" ht="15" customHeight="1">
      <c r="D482" s="134"/>
    </row>
    <row r="483" spans="4:4" ht="15" customHeight="1">
      <c r="D483" s="134"/>
    </row>
    <row r="484" spans="4:4" ht="15" customHeight="1">
      <c r="D484" s="134"/>
    </row>
    <row r="485" spans="4:4" ht="15" customHeight="1">
      <c r="D485" s="134"/>
    </row>
    <row r="486" spans="4:4" ht="15" customHeight="1">
      <c r="D486" s="134"/>
    </row>
    <row r="487" spans="4:4" ht="15" customHeight="1">
      <c r="D487" s="134"/>
    </row>
    <row r="488" spans="4:4" ht="15" customHeight="1">
      <c r="D488" s="134"/>
    </row>
    <row r="489" spans="4:4" ht="15" customHeight="1">
      <c r="D489" s="134"/>
    </row>
    <row r="490" spans="4:4" ht="15" customHeight="1">
      <c r="D490" s="134"/>
    </row>
    <row r="491" spans="4:4" ht="15" customHeight="1">
      <c r="D491" s="134"/>
    </row>
    <row r="492" spans="4:4" ht="15" customHeight="1">
      <c r="D492" s="134"/>
    </row>
    <row r="493" spans="4:4" ht="15" customHeight="1">
      <c r="D493" s="134"/>
    </row>
    <row r="494" spans="4:4" ht="15" customHeight="1">
      <c r="D494" s="134"/>
    </row>
    <row r="495" spans="4:4" ht="15" customHeight="1">
      <c r="D495" s="134"/>
    </row>
    <row r="496" spans="4:4" ht="15" customHeight="1">
      <c r="D496" s="134"/>
    </row>
    <row r="497" spans="4:4" ht="15" customHeight="1">
      <c r="D497" s="134"/>
    </row>
    <row r="498" spans="4:4" ht="15" customHeight="1">
      <c r="D498" s="134"/>
    </row>
    <row r="499" spans="4:4" ht="15" customHeight="1">
      <c r="D499" s="134"/>
    </row>
    <row r="500" spans="4:4" ht="15" customHeight="1">
      <c r="D500" s="134"/>
    </row>
    <row r="501" spans="4:4" ht="15" customHeight="1">
      <c r="D501" s="134"/>
    </row>
    <row r="502" spans="4:4" ht="15" customHeight="1">
      <c r="D502" s="134"/>
    </row>
    <row r="503" spans="4:4" ht="15" customHeight="1">
      <c r="D503" s="134"/>
    </row>
    <row r="504" spans="4:4" ht="15" customHeight="1">
      <c r="D504" s="134"/>
    </row>
    <row r="505" spans="4:4" ht="15" customHeight="1">
      <c r="D505" s="134"/>
    </row>
    <row r="506" spans="4:4" ht="15" customHeight="1">
      <c r="D506" s="134"/>
    </row>
    <row r="507" spans="4:4" ht="15" customHeight="1">
      <c r="D507" s="134"/>
    </row>
    <row r="508" spans="4:4" ht="15" customHeight="1">
      <c r="D508" s="134"/>
    </row>
    <row r="509" spans="4:4" ht="15" customHeight="1">
      <c r="D509" s="134"/>
    </row>
    <row r="510" spans="4:4" ht="15" customHeight="1">
      <c r="D510" s="134"/>
    </row>
    <row r="511" spans="4:4" ht="15" customHeight="1">
      <c r="D511" s="134"/>
    </row>
    <row r="512" spans="4:4" ht="15" customHeight="1">
      <c r="D512" s="134"/>
    </row>
    <row r="513" spans="4:4" ht="15" customHeight="1">
      <c r="D513" s="134"/>
    </row>
    <row r="514" spans="4:4" ht="15" customHeight="1">
      <c r="D514" s="134"/>
    </row>
    <row r="515" spans="4:4" ht="15" customHeight="1">
      <c r="D515" s="134"/>
    </row>
    <row r="516" spans="4:4" ht="15" customHeight="1">
      <c r="D516" s="134"/>
    </row>
    <row r="517" spans="4:4" ht="15" customHeight="1">
      <c r="D517" s="134"/>
    </row>
    <row r="518" spans="4:4" ht="15" customHeight="1">
      <c r="D518" s="134"/>
    </row>
    <row r="519" spans="4:4" ht="15" customHeight="1">
      <c r="D519" s="134"/>
    </row>
    <row r="520" spans="4:4" ht="15" customHeight="1">
      <c r="D520" s="134"/>
    </row>
    <row r="521" spans="4:4" ht="15" customHeight="1">
      <c r="D521" s="134"/>
    </row>
    <row r="522" spans="4:4" ht="15" customHeight="1">
      <c r="D522" s="134"/>
    </row>
    <row r="523" spans="4:4" ht="15" customHeight="1">
      <c r="D523" s="134"/>
    </row>
    <row r="524" spans="4:4" ht="15" customHeight="1">
      <c r="D524" s="134"/>
    </row>
    <row r="525" spans="4:4" ht="15" customHeight="1">
      <c r="D525" s="134"/>
    </row>
    <row r="526" spans="4:4" ht="15" customHeight="1">
      <c r="D526" s="134"/>
    </row>
    <row r="527" spans="4:4" ht="15" customHeight="1">
      <c r="D527" s="134"/>
    </row>
    <row r="528" spans="4:4" ht="15" customHeight="1">
      <c r="D528" s="134"/>
    </row>
    <row r="529" spans="4:4" ht="15" customHeight="1">
      <c r="D529" s="134"/>
    </row>
    <row r="530" spans="4:4" ht="15" customHeight="1">
      <c r="D530" s="134"/>
    </row>
    <row r="531" spans="4:4" ht="15" customHeight="1">
      <c r="D531" s="134"/>
    </row>
    <row r="532" spans="4:4" ht="15" customHeight="1">
      <c r="D532" s="134"/>
    </row>
    <row r="533" spans="4:4" ht="15" customHeight="1">
      <c r="D533" s="134"/>
    </row>
    <row r="534" spans="4:4" ht="15" customHeight="1">
      <c r="D534" s="134"/>
    </row>
    <row r="535" spans="4:4" ht="15" customHeight="1">
      <c r="D535" s="134"/>
    </row>
    <row r="536" spans="4:4" ht="15" customHeight="1">
      <c r="D536" s="134"/>
    </row>
    <row r="537" spans="4:4" ht="15" customHeight="1">
      <c r="D537" s="134"/>
    </row>
    <row r="538" spans="4:4" ht="15" customHeight="1">
      <c r="D538" s="134"/>
    </row>
    <row r="539" spans="4:4" ht="15" customHeight="1">
      <c r="D539" s="134"/>
    </row>
    <row r="540" spans="4:4" ht="15" customHeight="1">
      <c r="D540" s="134"/>
    </row>
    <row r="541" spans="4:4" ht="15" customHeight="1">
      <c r="D541" s="134"/>
    </row>
    <row r="542" spans="4:4" ht="15" customHeight="1">
      <c r="D542" s="134"/>
    </row>
    <row r="543" spans="4:4" ht="15" customHeight="1">
      <c r="D543" s="134"/>
    </row>
    <row r="544" spans="4:4" ht="15" customHeight="1">
      <c r="D544" s="134"/>
    </row>
    <row r="545" spans="4:4" ht="15" customHeight="1">
      <c r="D545" s="134"/>
    </row>
    <row r="546" spans="4:4" ht="15" customHeight="1">
      <c r="D546" s="134"/>
    </row>
    <row r="547" spans="4:4" ht="15" customHeight="1">
      <c r="D547" s="134"/>
    </row>
    <row r="548" spans="4:4" ht="15" customHeight="1">
      <c r="D548" s="134"/>
    </row>
    <row r="549" spans="4:4" ht="15" customHeight="1">
      <c r="D549" s="134"/>
    </row>
    <row r="550" spans="4:4" ht="15" customHeight="1">
      <c r="D550" s="134"/>
    </row>
    <row r="551" spans="4:4" ht="15" customHeight="1">
      <c r="D551" s="134"/>
    </row>
    <row r="552" spans="4:4" ht="15" customHeight="1">
      <c r="D552" s="134"/>
    </row>
    <row r="553" spans="4:4" ht="15" customHeight="1">
      <c r="D553" s="134"/>
    </row>
    <row r="554" spans="4:4" ht="15" customHeight="1">
      <c r="D554" s="134"/>
    </row>
    <row r="555" spans="4:4" ht="15" customHeight="1">
      <c r="D555" s="134"/>
    </row>
    <row r="556" spans="4:4" ht="15" customHeight="1">
      <c r="D556" s="134"/>
    </row>
    <row r="557" spans="4:4" ht="15" customHeight="1">
      <c r="D557" s="134"/>
    </row>
    <row r="558" spans="4:4" ht="15" customHeight="1">
      <c r="D558" s="134"/>
    </row>
    <row r="559" spans="4:4" ht="15" customHeight="1">
      <c r="D559" s="134"/>
    </row>
    <row r="560" spans="4:4" ht="15" customHeight="1">
      <c r="D560" s="134"/>
    </row>
    <row r="561" spans="4:4" ht="15" customHeight="1">
      <c r="D561" s="134"/>
    </row>
    <row r="562" spans="4:4" ht="15" customHeight="1">
      <c r="D562" s="134"/>
    </row>
    <row r="563" spans="4:4" ht="15" customHeight="1">
      <c r="D563" s="134"/>
    </row>
    <row r="564" spans="4:4" ht="15" customHeight="1">
      <c r="D564" s="134"/>
    </row>
    <row r="565" spans="4:4" ht="15" customHeight="1">
      <c r="D565" s="134"/>
    </row>
    <row r="566" spans="4:4" ht="15" customHeight="1">
      <c r="D566" s="134"/>
    </row>
    <row r="567" spans="4:4" ht="15" customHeight="1">
      <c r="D567" s="134"/>
    </row>
    <row r="568" spans="4:4" ht="15" customHeight="1">
      <c r="D568" s="134"/>
    </row>
    <row r="569" spans="4:4" ht="15" customHeight="1">
      <c r="D569" s="134"/>
    </row>
    <row r="570" spans="4:4" ht="15" customHeight="1">
      <c r="D570" s="134"/>
    </row>
    <row r="571" spans="4:4" ht="15" customHeight="1">
      <c r="D571" s="134"/>
    </row>
    <row r="572" spans="4:4" ht="15" customHeight="1">
      <c r="D572" s="134"/>
    </row>
    <row r="573" spans="4:4" ht="15" customHeight="1">
      <c r="D573" s="134"/>
    </row>
    <row r="574" spans="4:4" ht="15" customHeight="1">
      <c r="D574" s="134"/>
    </row>
    <row r="575" spans="4:4" ht="15" customHeight="1">
      <c r="D575" s="134"/>
    </row>
    <row r="576" spans="4:4" ht="15" customHeight="1">
      <c r="D576" s="134"/>
    </row>
    <row r="577" spans="4:4" ht="15" customHeight="1">
      <c r="D577" s="134"/>
    </row>
    <row r="578" spans="4:4" ht="15" customHeight="1">
      <c r="D578" s="134"/>
    </row>
    <row r="579" spans="4:4" ht="15" customHeight="1">
      <c r="D579" s="134"/>
    </row>
    <row r="580" spans="4:4" ht="15" customHeight="1">
      <c r="D580" s="134"/>
    </row>
    <row r="581" spans="4:4" ht="15" customHeight="1">
      <c r="D581" s="134"/>
    </row>
    <row r="582" spans="4:4" ht="15" customHeight="1">
      <c r="D582" s="134"/>
    </row>
    <row r="583" spans="4:4" ht="15" customHeight="1">
      <c r="D583" s="134"/>
    </row>
    <row r="584" spans="4:4" ht="15" customHeight="1">
      <c r="D584" s="134"/>
    </row>
    <row r="585" spans="4:4" ht="15" customHeight="1">
      <c r="D585" s="134"/>
    </row>
    <row r="586" spans="4:4" ht="15" customHeight="1">
      <c r="D586" s="134"/>
    </row>
    <row r="587" spans="4:4" ht="15" customHeight="1">
      <c r="D587" s="134"/>
    </row>
    <row r="588" spans="4:4" ht="15" customHeight="1">
      <c r="D588" s="134"/>
    </row>
    <row r="589" spans="4:4" ht="15" customHeight="1">
      <c r="D589" s="134"/>
    </row>
    <row r="590" spans="4:4" ht="15" customHeight="1">
      <c r="D590" s="134"/>
    </row>
    <row r="591" spans="4:4" ht="15" customHeight="1">
      <c r="D591" s="134"/>
    </row>
    <row r="592" spans="4:4" ht="15" customHeight="1">
      <c r="D592" s="134"/>
    </row>
    <row r="593" spans="4:4" ht="15" customHeight="1">
      <c r="D593" s="134"/>
    </row>
    <row r="594" spans="4:4" ht="15" customHeight="1">
      <c r="D594" s="134"/>
    </row>
    <row r="595" spans="4:4" ht="15" customHeight="1">
      <c r="D595" s="134"/>
    </row>
    <row r="596" spans="4:4" ht="15" customHeight="1">
      <c r="D596" s="134"/>
    </row>
    <row r="597" spans="4:4" ht="15" customHeight="1">
      <c r="D597" s="134"/>
    </row>
    <row r="598" spans="4:4" ht="15" customHeight="1">
      <c r="D598" s="134"/>
    </row>
    <row r="599" spans="4:4" ht="15" customHeight="1">
      <c r="D599" s="134"/>
    </row>
    <row r="600" spans="4:4" ht="15" customHeight="1">
      <c r="D600" s="134"/>
    </row>
    <row r="601" spans="4:4" ht="15" customHeight="1">
      <c r="D601" s="134"/>
    </row>
    <row r="602" spans="4:4" ht="15" customHeight="1">
      <c r="D602" s="134"/>
    </row>
    <row r="603" spans="4:4" ht="15" customHeight="1">
      <c r="D603" s="134"/>
    </row>
    <row r="604" spans="4:4" ht="15" customHeight="1">
      <c r="D604" s="134"/>
    </row>
    <row r="605" spans="4:4" ht="15" customHeight="1">
      <c r="D605" s="134"/>
    </row>
    <row r="606" spans="4:4" ht="15" customHeight="1">
      <c r="D606" s="134"/>
    </row>
    <row r="607" spans="4:4" ht="15" customHeight="1">
      <c r="D607" s="134"/>
    </row>
    <row r="608" spans="4:4" ht="15" customHeight="1">
      <c r="D608" s="134"/>
    </row>
    <row r="609" spans="4:4" ht="15" customHeight="1">
      <c r="D609" s="134"/>
    </row>
    <row r="610" spans="4:4" ht="15" customHeight="1">
      <c r="D610" s="134"/>
    </row>
    <row r="611" spans="4:4" ht="15" customHeight="1">
      <c r="D611" s="134"/>
    </row>
    <row r="612" spans="4:4" ht="15" customHeight="1">
      <c r="D612" s="134"/>
    </row>
    <row r="613" spans="4:4" ht="15" customHeight="1">
      <c r="D613" s="134"/>
    </row>
    <row r="614" spans="4:4" ht="15" customHeight="1">
      <c r="D614" s="134"/>
    </row>
    <row r="615" spans="4:4" ht="15" customHeight="1">
      <c r="D615" s="134"/>
    </row>
    <row r="616" spans="4:4" ht="15" customHeight="1">
      <c r="D616" s="134"/>
    </row>
    <row r="617" spans="4:4" ht="15" customHeight="1">
      <c r="D617" s="134"/>
    </row>
    <row r="618" spans="4:4" ht="15" customHeight="1">
      <c r="D618" s="134"/>
    </row>
    <row r="619" spans="4:4" ht="15" customHeight="1">
      <c r="D619" s="134"/>
    </row>
    <row r="620" spans="4:4" ht="15" customHeight="1">
      <c r="D620" s="134"/>
    </row>
    <row r="621" spans="4:4" ht="15" customHeight="1">
      <c r="D621" s="134"/>
    </row>
    <row r="622" spans="4:4" ht="15" customHeight="1">
      <c r="D622" s="134"/>
    </row>
    <row r="623" spans="4:4" ht="15" customHeight="1">
      <c r="D623" s="134"/>
    </row>
    <row r="624" spans="4:4" ht="15" customHeight="1">
      <c r="D624" s="134"/>
    </row>
    <row r="625" spans="4:4" ht="15" customHeight="1">
      <c r="D625" s="134"/>
    </row>
    <row r="626" spans="4:4" ht="15" customHeight="1">
      <c r="D626" s="134"/>
    </row>
    <row r="627" spans="4:4" ht="15" customHeight="1">
      <c r="D627" s="134"/>
    </row>
    <row r="628" spans="4:4" ht="15" customHeight="1">
      <c r="D628" s="134"/>
    </row>
    <row r="629" spans="4:4" ht="15" customHeight="1">
      <c r="D629" s="134"/>
    </row>
    <row r="630" spans="4:4" ht="15" customHeight="1">
      <c r="D630" s="134"/>
    </row>
    <row r="631" spans="4:4" ht="15" customHeight="1">
      <c r="D631" s="134"/>
    </row>
    <row r="632" spans="4:4" ht="15" customHeight="1">
      <c r="D632" s="134"/>
    </row>
    <row r="633" spans="4:4" ht="15" customHeight="1">
      <c r="D633" s="134"/>
    </row>
    <row r="634" spans="4:4" ht="15" customHeight="1">
      <c r="D634" s="134"/>
    </row>
    <row r="635" spans="4:4" ht="15" customHeight="1">
      <c r="D635" s="134"/>
    </row>
    <row r="636" spans="4:4" ht="15" customHeight="1">
      <c r="D636" s="134"/>
    </row>
    <row r="637" spans="4:4" ht="15" customHeight="1">
      <c r="D637" s="134"/>
    </row>
    <row r="638" spans="4:4" ht="15" customHeight="1">
      <c r="D638" s="134"/>
    </row>
    <row r="639" spans="4:4" ht="15" customHeight="1">
      <c r="D639" s="134"/>
    </row>
    <row r="640" spans="4:4" ht="15" customHeight="1">
      <c r="D640" s="134"/>
    </row>
    <row r="641" spans="4:4" ht="15" customHeight="1">
      <c r="D641" s="134"/>
    </row>
    <row r="642" spans="4:4" ht="15" customHeight="1">
      <c r="D642" s="134"/>
    </row>
    <row r="643" spans="4:4" ht="15" customHeight="1">
      <c r="D643" s="134"/>
    </row>
    <row r="644" spans="4:4" ht="15" customHeight="1">
      <c r="D644" s="134"/>
    </row>
    <row r="645" spans="4:4" ht="15" customHeight="1">
      <c r="D645" s="134"/>
    </row>
    <row r="646" spans="4:4" ht="15" customHeight="1">
      <c r="D646" s="134"/>
    </row>
    <row r="647" spans="4:4" ht="15" customHeight="1">
      <c r="D647" s="134"/>
    </row>
    <row r="648" spans="4:4" ht="15" customHeight="1">
      <c r="D648" s="134"/>
    </row>
    <row r="649" spans="4:4" ht="15" customHeight="1">
      <c r="D649" s="134"/>
    </row>
    <row r="650" spans="4:4" ht="15" customHeight="1">
      <c r="D650" s="134"/>
    </row>
    <row r="651" spans="4:4" ht="15" customHeight="1">
      <c r="D651" s="134"/>
    </row>
    <row r="652" spans="4:4" ht="15" customHeight="1">
      <c r="D652" s="134"/>
    </row>
    <row r="653" spans="4:4" ht="15" customHeight="1">
      <c r="D653" s="134"/>
    </row>
    <row r="654" spans="4:4" ht="15" customHeight="1">
      <c r="D654" s="134"/>
    </row>
    <row r="655" spans="4:4" ht="15" customHeight="1">
      <c r="D655" s="134"/>
    </row>
    <row r="656" spans="4:4" ht="15" customHeight="1">
      <c r="D656" s="134"/>
    </row>
    <row r="657" spans="4:4" ht="15" customHeight="1">
      <c r="D657" s="134"/>
    </row>
    <row r="658" spans="4:4" ht="15" customHeight="1">
      <c r="D658" s="134"/>
    </row>
    <row r="659" spans="4:4" ht="15" customHeight="1">
      <c r="D659" s="134"/>
    </row>
    <row r="660" spans="4:4" ht="15" customHeight="1">
      <c r="D660" s="134"/>
    </row>
    <row r="661" spans="4:4" ht="15" customHeight="1">
      <c r="D661" s="134"/>
    </row>
    <row r="662" spans="4:4" ht="15" customHeight="1">
      <c r="D662" s="134"/>
    </row>
    <row r="663" spans="4:4" ht="15" customHeight="1">
      <c r="D663" s="134"/>
    </row>
    <row r="664" spans="4:4" ht="15" customHeight="1">
      <c r="D664" s="134"/>
    </row>
    <row r="665" spans="4:4" ht="15" customHeight="1">
      <c r="D665" s="134"/>
    </row>
    <row r="666" spans="4:4" ht="15" customHeight="1">
      <c r="D666" s="134"/>
    </row>
    <row r="667" spans="4:4" ht="15" customHeight="1">
      <c r="D667" s="134"/>
    </row>
    <row r="668" spans="4:4" ht="15" customHeight="1">
      <c r="D668" s="134"/>
    </row>
    <row r="669" spans="4:4" ht="15" customHeight="1">
      <c r="D669" s="134"/>
    </row>
    <row r="670" spans="4:4" ht="15" customHeight="1">
      <c r="D670" s="134"/>
    </row>
    <row r="671" spans="4:4" ht="15" customHeight="1">
      <c r="D671" s="134"/>
    </row>
    <row r="672" spans="4:4" ht="15" customHeight="1">
      <c r="D672" s="134"/>
    </row>
    <row r="673" spans="4:4" ht="15" customHeight="1">
      <c r="D673" s="134"/>
    </row>
    <row r="674" spans="4:4" ht="15" customHeight="1">
      <c r="D674" s="134"/>
    </row>
    <row r="675" spans="4:4" ht="15" customHeight="1">
      <c r="D675" s="134"/>
    </row>
    <row r="676" spans="4:4" ht="15" customHeight="1">
      <c r="D676" s="134"/>
    </row>
    <row r="677" spans="4:4" ht="15" customHeight="1">
      <c r="D677" s="134"/>
    </row>
    <row r="678" spans="4:4" ht="15" customHeight="1">
      <c r="D678" s="134"/>
    </row>
    <row r="679" spans="4:4" ht="15" customHeight="1">
      <c r="D679" s="134"/>
    </row>
    <row r="680" spans="4:4" ht="15" customHeight="1">
      <c r="D680" s="134"/>
    </row>
    <row r="681" spans="4:4" ht="15" customHeight="1">
      <c r="D681" s="134"/>
    </row>
    <row r="682" spans="4:4" ht="15" customHeight="1">
      <c r="D682" s="134"/>
    </row>
    <row r="683" spans="4:4" ht="15" customHeight="1">
      <c r="D683" s="134"/>
    </row>
    <row r="684" spans="4:4" ht="15" customHeight="1">
      <c r="D684" s="134"/>
    </row>
    <row r="685" spans="4:4" ht="15" customHeight="1">
      <c r="D685" s="134"/>
    </row>
    <row r="686" spans="4:4" ht="15" customHeight="1">
      <c r="D686" s="134"/>
    </row>
    <row r="687" spans="4:4" ht="15" customHeight="1">
      <c r="D687" s="134"/>
    </row>
    <row r="688" spans="4:4" ht="15" customHeight="1">
      <c r="D688" s="134"/>
    </row>
    <row r="689" spans="4:4" ht="15" customHeight="1">
      <c r="D689" s="134"/>
    </row>
  </sheetData>
  <sheetProtection formatCells="0" insertRows="0" insertHyperlinks="0" sort="0" autoFilter="0" pivotTables="0"/>
  <autoFilter ref="A8:Q252"/>
  <mergeCells count="4">
    <mergeCell ref="K5:L5"/>
    <mergeCell ref="M5:N5"/>
    <mergeCell ref="B1:Q1"/>
    <mergeCell ref="B3:Q3"/>
  </mergeCells>
  <conditionalFormatting sqref="G9 G50:G52 G164:G176 G201:G229 G243:G244 G114:G118">
    <cfRule type="expression" dxfId="364" priority="1683" stopIfTrue="1">
      <formula>#REF!="Item do PAA completamente executado"</formula>
    </cfRule>
  </conditionalFormatting>
  <conditionalFormatting sqref="G9 G46:G47 G25 G49:G61 G114:G133">
    <cfRule type="expression" dxfId="363" priority="1684" stopIfTrue="1">
      <formula>#REF!="Item do PAA com execução interrompida"</formula>
    </cfRule>
    <cfRule type="expression" dxfId="362" priority="1685" stopIfTrue="1">
      <formula>#REF!="Item do PAA sem execução"</formula>
    </cfRule>
  </conditionalFormatting>
  <conditionalFormatting sqref="G10">
    <cfRule type="expression" dxfId="361" priority="499">
      <formula>#REF!="Item do PAA com execução iniciada"</formula>
    </cfRule>
    <cfRule type="expression" dxfId="360" priority="500">
      <formula>#REF!="Item do PAA completamente executado"</formula>
    </cfRule>
    <cfRule type="expression" dxfId="359" priority="501">
      <formula>#REF!="Item do PAA com execução interrompida"</formula>
    </cfRule>
    <cfRule type="expression" dxfId="358" priority="502">
      <formula>#REF!="Item do PAA sem execução"</formula>
    </cfRule>
    <cfRule type="expression" dxfId="357" priority="503">
      <formula>#REF!="Sim"</formula>
    </cfRule>
  </conditionalFormatting>
  <conditionalFormatting sqref="G11">
    <cfRule type="expression" dxfId="356" priority="494">
      <formula>#REF!="Item do PAA completamente executado"</formula>
    </cfRule>
    <cfRule type="expression" dxfId="355" priority="495">
      <formula>#REF!="Item do PAA com execução interrompida"</formula>
    </cfRule>
    <cfRule type="expression" dxfId="354" priority="496">
      <formula>#REF!="Item do PAA sem execução"</formula>
    </cfRule>
  </conditionalFormatting>
  <conditionalFormatting sqref="G11:G12">
    <cfRule type="expression" dxfId="353" priority="481">
      <formula>#REF!="Item do PAA com execução iniciada"</formula>
    </cfRule>
  </conditionalFormatting>
  <conditionalFormatting sqref="G11:G13">
    <cfRule type="expression" dxfId="352" priority="497">
      <formula>#REF!="Sim"</formula>
    </cfRule>
  </conditionalFormatting>
  <conditionalFormatting sqref="G12">
    <cfRule type="expression" dxfId="351" priority="482">
      <formula>#REF!="Item do PAA completamente executado"</formula>
    </cfRule>
    <cfRule type="expression" dxfId="350" priority="483">
      <formula>#REF!="Item do PAA com execução interrompida"</formula>
    </cfRule>
    <cfRule type="expression" dxfId="349" priority="484">
      <formula>#REF!="Item do PAA sem execução"</formula>
    </cfRule>
  </conditionalFormatting>
  <conditionalFormatting sqref="G12:G13">
    <cfRule type="expression" dxfId="348" priority="477">
      <formula>#REF!="Item do PAA com execução iniciada"</formula>
    </cfRule>
    <cfRule type="expression" dxfId="347" priority="478">
      <formula>#REF!="Item do PAA completamente executado"</formula>
    </cfRule>
    <cfRule type="expression" dxfId="346" priority="479">
      <formula>#REF!="Item do PAA com execução interrompida"</formula>
    </cfRule>
    <cfRule type="expression" dxfId="345" priority="480">
      <formula>#REF!="Item do PAA sem execução"</formula>
    </cfRule>
  </conditionalFormatting>
  <conditionalFormatting sqref="G14:G15">
    <cfRule type="expression" dxfId="344" priority="444">
      <formula>#REF!="Item do PAA com execução iniciada"</formula>
    </cfRule>
    <cfRule type="expression" dxfId="343" priority="445">
      <formula>#REF!="Item do PAA completamente executado"</formula>
    </cfRule>
    <cfRule type="expression" dxfId="342" priority="446">
      <formula>#REF!="Item do PAA com execução interrompida"</formula>
    </cfRule>
    <cfRule type="expression" dxfId="341" priority="447">
      <formula>#REF!="Item do PAA sem execução"</formula>
    </cfRule>
    <cfRule type="expression" dxfId="340" priority="448">
      <formula>#REF!="Sim"</formula>
    </cfRule>
  </conditionalFormatting>
  <conditionalFormatting sqref="G200 G16:G22">
    <cfRule type="expression" dxfId="339" priority="1129" stopIfTrue="1">
      <formula>#REF!="Item do PAA com execução iniciada"</formula>
    </cfRule>
    <cfRule type="expression" dxfId="338" priority="1130" stopIfTrue="1">
      <formula>#REF!="Item do PAA completamente executado"</formula>
    </cfRule>
    <cfRule type="expression" dxfId="337" priority="1131" stopIfTrue="1">
      <formula>#REF!="Item do PAA com execução interrompida"</formula>
    </cfRule>
    <cfRule type="expression" dxfId="336" priority="1132" stopIfTrue="1">
      <formula>#REF!="Item do PAA sem execução"</formula>
    </cfRule>
  </conditionalFormatting>
  <conditionalFormatting sqref="G34:G43 G46:G47 G148:G162 G164:G176 G200:G237 G16:G22 G25 G243:G244 G49:G68 G247 G98:G133">
    <cfRule type="expression" dxfId="335" priority="1145" stopIfTrue="1">
      <formula>#REF!="Sim"</formula>
    </cfRule>
  </conditionalFormatting>
  <conditionalFormatting sqref="G28:G36 G50:G52 G201:G229 G243:G244 G48 G25 G108:G162">
    <cfRule type="expression" dxfId="334" priority="1070" stopIfTrue="1">
      <formula>#REF!="Item do PAA com execução iniciada"</formula>
    </cfRule>
  </conditionalFormatting>
  <conditionalFormatting sqref="G48">
    <cfRule type="expression" dxfId="333" priority="1067" stopIfTrue="1">
      <formula>#REF!="Item do PAA completamente executado"</formula>
    </cfRule>
    <cfRule type="expression" dxfId="332" priority="1068" stopIfTrue="1">
      <formula>#REF!="Item do PAA com execução interrompida"</formula>
    </cfRule>
    <cfRule type="expression" dxfId="331" priority="1069" stopIfTrue="1">
      <formula>#REF!="Item do PAA sem execução"</formula>
    </cfRule>
    <cfRule type="expression" dxfId="330" priority="1075" stopIfTrue="1">
      <formula>#REF!="Sim"</formula>
    </cfRule>
  </conditionalFormatting>
  <conditionalFormatting sqref="G24">
    <cfRule type="expression" dxfId="329" priority="607">
      <formula>#REF!="Item do PAA completamente executado"</formula>
    </cfRule>
    <cfRule type="expression" dxfId="328" priority="608">
      <formula>#REF!="Item do PAA com execução interrompida"</formula>
    </cfRule>
    <cfRule type="expression" dxfId="327" priority="609">
      <formula>#REF!="Item do PAA sem execução"</formula>
    </cfRule>
  </conditionalFormatting>
  <conditionalFormatting sqref="G24">
    <cfRule type="expression" dxfId="326" priority="610">
      <formula>#REF!="Item do PAA com execução iniciada"</formula>
    </cfRule>
    <cfRule type="expression" dxfId="325" priority="615">
      <formula>#REF!="Sim"</formula>
    </cfRule>
  </conditionalFormatting>
  <conditionalFormatting sqref="G25">
    <cfRule type="expression" dxfId="324" priority="1676" stopIfTrue="1">
      <formula>#REF!="Item do PAA completamente executado"</formula>
    </cfRule>
  </conditionalFormatting>
  <conditionalFormatting sqref="G26">
    <cfRule type="expression" dxfId="323" priority="587" stopIfTrue="1">
      <formula>#REF!="Item do PAA com execução iniciada"</formula>
    </cfRule>
    <cfRule type="expression" dxfId="322" priority="591" stopIfTrue="1">
      <formula>#REF!="Sim"</formula>
    </cfRule>
  </conditionalFormatting>
  <conditionalFormatting sqref="G26:G37 G134:G162">
    <cfRule type="expression" dxfId="321" priority="588" stopIfTrue="1">
      <formula>#REF!="Item do PAA completamente executado"</formula>
    </cfRule>
    <cfRule type="expression" dxfId="320" priority="589" stopIfTrue="1">
      <formula>#REF!="Item do PAA com execução interrompida"</formula>
    </cfRule>
    <cfRule type="expression" dxfId="319" priority="590" stopIfTrue="1">
      <formula>#REF!="Item do PAA sem execução"</formula>
    </cfRule>
  </conditionalFormatting>
  <conditionalFormatting sqref="G27:G31">
    <cfRule type="expression" dxfId="318" priority="1056" stopIfTrue="1">
      <formula>#REF!="Sim"</formula>
    </cfRule>
  </conditionalFormatting>
  <conditionalFormatting sqref="G32">
    <cfRule type="expression" dxfId="317" priority="955" stopIfTrue="1">
      <formula>#REF!="Sim"</formula>
    </cfRule>
  </conditionalFormatting>
  <conditionalFormatting sqref="G33">
    <cfRule type="expression" dxfId="316" priority="563" stopIfTrue="1">
      <formula>#REF!="Sim"</formula>
    </cfRule>
  </conditionalFormatting>
  <conditionalFormatting sqref="G38:G40">
    <cfRule type="expression" dxfId="315" priority="1179" stopIfTrue="1">
      <formula>#REF!="Item do PAA com execução iniciada"</formula>
    </cfRule>
    <cfRule type="expression" dxfId="314" priority="1180" stopIfTrue="1">
      <formula>#REF!="Item do PAA completamente executado"</formula>
    </cfRule>
    <cfRule type="expression" dxfId="313" priority="1181" stopIfTrue="1">
      <formula>#REF!="Item do PAA com execução interrompida"</formula>
    </cfRule>
    <cfRule type="expression" dxfId="312" priority="1182" stopIfTrue="1">
      <formula>#REF!="Item do PAA sem execução"</formula>
    </cfRule>
  </conditionalFormatting>
  <conditionalFormatting sqref="G41:G43 G27 G37">
    <cfRule type="expression" dxfId="311" priority="1051" stopIfTrue="1">
      <formula>#REF!="Item do PAA com execução iniciada"</formula>
    </cfRule>
  </conditionalFormatting>
  <conditionalFormatting sqref="G41:G43">
    <cfRule type="expression" dxfId="310" priority="1048" stopIfTrue="1">
      <formula>#REF!="Item do PAA completamente executado"</formula>
    </cfRule>
    <cfRule type="expression" dxfId="309" priority="1049" stopIfTrue="1">
      <formula>#REF!="Item do PAA com execução interrompida"</formula>
    </cfRule>
    <cfRule type="expression" dxfId="308" priority="1050" stopIfTrue="1">
      <formula>#REF!="Item do PAA sem execução"</formula>
    </cfRule>
  </conditionalFormatting>
  <conditionalFormatting sqref="G44:G45">
    <cfRule type="expression" dxfId="307" priority="1052">
      <formula>#REF!="Item do PAA com execução iniciada"</formula>
    </cfRule>
    <cfRule type="expression" dxfId="306" priority="1053">
      <formula>#REF!="Item do PAA completamente executado"</formula>
    </cfRule>
    <cfRule type="expression" dxfId="305" priority="1054">
      <formula>#REF!="Item do PAA com execução interrompida"</formula>
    </cfRule>
    <cfRule type="expression" dxfId="304" priority="1055">
      <formula>#REF!="Item do PAA sem execução"</formula>
    </cfRule>
    <cfRule type="expression" dxfId="303" priority="1057">
      <formula>#REF!="Sim"</formula>
    </cfRule>
  </conditionalFormatting>
  <conditionalFormatting sqref="G46:G47 G53:G60 G49">
    <cfRule type="expression" dxfId="302" priority="926" stopIfTrue="1">
      <formula>#REF!="Item do PAA com execução iniciada"</formula>
    </cfRule>
    <cfRule type="expression" dxfId="301" priority="927" stopIfTrue="1">
      <formula>#REF!="Item do PAA completamente executado"</formula>
    </cfRule>
  </conditionalFormatting>
  <conditionalFormatting sqref="G59:G68 G77">
    <cfRule type="expression" dxfId="300" priority="933" stopIfTrue="1">
      <formula>#REF!="Item do PAA completamente executado"</formula>
    </cfRule>
  </conditionalFormatting>
  <conditionalFormatting sqref="G77">
    <cfRule type="expression" dxfId="299" priority="950" stopIfTrue="1">
      <formula>#REF!="Sim"</formula>
    </cfRule>
  </conditionalFormatting>
  <conditionalFormatting sqref="G59:G60">
    <cfRule type="expression" dxfId="298" priority="889" stopIfTrue="1">
      <formula>#REF!="Item do PAA com execução interrompida"</formula>
    </cfRule>
    <cfRule type="expression" dxfId="297" priority="890" stopIfTrue="1">
      <formula>#REF!="Item do PAA sem execução"</formula>
    </cfRule>
  </conditionalFormatting>
  <conditionalFormatting sqref="G59:G68 G77">
    <cfRule type="expression" dxfId="296" priority="932" stopIfTrue="1">
      <formula>#REF!="Item do PAA com execução iniciada"</formula>
    </cfRule>
  </conditionalFormatting>
  <conditionalFormatting sqref="G62:G64">
    <cfRule type="expression" dxfId="295" priority="936" stopIfTrue="1">
      <formula>#REF!="Item do PAA com execução interrompida"</formula>
    </cfRule>
    <cfRule type="expression" dxfId="294" priority="937" stopIfTrue="1">
      <formula>#REF!="Item do PAA sem execução"</formula>
    </cfRule>
  </conditionalFormatting>
  <conditionalFormatting sqref="G65:G67">
    <cfRule type="expression" dxfId="293" priority="930" stopIfTrue="1">
      <formula>#REF!="Item do PAA com execução interrompida"</formula>
    </cfRule>
    <cfRule type="expression" dxfId="292" priority="931" stopIfTrue="1">
      <formula>#REF!="Item do PAA sem execução"</formula>
    </cfRule>
  </conditionalFormatting>
  <conditionalFormatting sqref="G68">
    <cfRule type="expression" dxfId="291" priority="940" stopIfTrue="1">
      <formula>#REF!="Item do PAA com execução interrompida"</formula>
    </cfRule>
    <cfRule type="expression" dxfId="290" priority="941" stopIfTrue="1">
      <formula>#REF!="Item do PAA sem execução"</formula>
    </cfRule>
  </conditionalFormatting>
  <conditionalFormatting sqref="G77">
    <cfRule type="expression" dxfId="289" priority="944" stopIfTrue="1">
      <formula>#REF!="Item do PAA com execução interrompida"</formula>
    </cfRule>
    <cfRule type="expression" dxfId="288" priority="945" stopIfTrue="1">
      <formula>#REF!="Item do PAA sem execução"</formula>
    </cfRule>
  </conditionalFormatting>
  <conditionalFormatting sqref="G163">
    <cfRule type="expression" dxfId="287" priority="2095">
      <formula>#REF!="Sim"</formula>
    </cfRule>
  </conditionalFormatting>
  <conditionalFormatting sqref="G163">
    <cfRule type="expression" dxfId="286" priority="1948">
      <formula>#REF!="Item do PAA com execução iniciada"</formula>
    </cfRule>
    <cfRule type="expression" dxfId="285" priority="1949">
      <formula>#REF!="Item do PAA completamente executado"</formula>
    </cfRule>
    <cfRule type="expression" dxfId="284" priority="1950">
      <formula>#REF!="Item do PAA com execução interrompida"</formula>
    </cfRule>
    <cfRule type="expression" dxfId="283" priority="1951">
      <formula>#REF!="Item do PAA sem execução"</formula>
    </cfRule>
  </conditionalFormatting>
  <conditionalFormatting sqref="G164:G177">
    <cfRule type="expression" dxfId="282" priority="1040" stopIfTrue="1">
      <formula>#REF!="Item do PAA com execução iniciada"</formula>
    </cfRule>
    <cfRule type="expression" dxfId="281" priority="1042" stopIfTrue="1">
      <formula>#REF!="Item do PAA com execução interrompida"</formula>
    </cfRule>
  </conditionalFormatting>
  <conditionalFormatting sqref="G164:G177 G201:G229 G243:G244 G87:G93">
    <cfRule type="expression" dxfId="280" priority="684" stopIfTrue="1">
      <formula>#REF!="Item do PAA sem execução"</formula>
    </cfRule>
  </conditionalFormatting>
  <conditionalFormatting sqref="G87:G93">
    <cfRule type="expression" dxfId="279" priority="681" stopIfTrue="1">
      <formula>#REF!="Item do PAA com execução iniciada"</formula>
    </cfRule>
    <cfRule type="expression" dxfId="278" priority="682" stopIfTrue="1">
      <formula>#REF!="Item do PAA completamente executado"</formula>
    </cfRule>
    <cfRule type="expression" dxfId="277" priority="683" stopIfTrue="1">
      <formula>#REF!="Item do PAA com execução interrompida"</formula>
    </cfRule>
  </conditionalFormatting>
  <conditionalFormatting sqref="G88:G89">
    <cfRule type="expression" dxfId="276" priority="685" stopIfTrue="1">
      <formula>#REF!="Sim"</formula>
    </cfRule>
  </conditionalFormatting>
  <conditionalFormatting sqref="G94:G96 G110:G111">
    <cfRule type="expression" dxfId="275" priority="723" stopIfTrue="1">
      <formula>#REF!="Item do PAA completamente executado"</formula>
    </cfRule>
    <cfRule type="expression" dxfId="274" priority="724" stopIfTrue="1">
      <formula>#REF!="Item do PAA com execução interrompida"</formula>
    </cfRule>
    <cfRule type="expression" dxfId="273" priority="725" stopIfTrue="1">
      <formula>#REF!="Item do PAA sem execução"</formula>
    </cfRule>
  </conditionalFormatting>
  <conditionalFormatting sqref="G91:G96">
    <cfRule type="expression" dxfId="272" priority="777" stopIfTrue="1">
      <formula>#REF!="Sim"</formula>
    </cfRule>
  </conditionalFormatting>
  <conditionalFormatting sqref="G94:G96">
    <cfRule type="expression" dxfId="271" priority="722" stopIfTrue="1">
      <formula>#REF!="Item do PAA com execução iniciada"</formula>
    </cfRule>
  </conditionalFormatting>
  <conditionalFormatting sqref="G97">
    <cfRule type="expression" dxfId="270" priority="778">
      <formula>#REF!="Sim"</formula>
    </cfRule>
  </conditionalFormatting>
  <conditionalFormatting sqref="G97">
    <cfRule type="expression" dxfId="269" priority="762">
      <formula>#REF!="Item do PAA com execução iniciada"</formula>
    </cfRule>
    <cfRule type="expression" dxfId="268" priority="763">
      <formula>#REF!="Item do PAA completamente executado"</formula>
    </cfRule>
    <cfRule type="expression" dxfId="267" priority="764">
      <formula>#REF!="Item do PAA com execução interrompida"</formula>
    </cfRule>
    <cfRule type="expression" dxfId="266" priority="765">
      <formula>#REF!="Item do PAA sem execução"</formula>
    </cfRule>
  </conditionalFormatting>
  <conditionalFormatting sqref="G98:G107">
    <cfRule type="expression" dxfId="265" priority="698" stopIfTrue="1">
      <formula>#REF!="Item do PAA com execução iniciada"</formula>
    </cfRule>
    <cfRule type="expression" dxfId="264" priority="699" stopIfTrue="1">
      <formula>#REF!="Item do PAA completamente executado"</formula>
    </cfRule>
    <cfRule type="expression" dxfId="263" priority="700" stopIfTrue="1">
      <formula>#REF!="Item do PAA com execução interrompida"</formula>
    </cfRule>
    <cfRule type="expression" dxfId="262" priority="701" stopIfTrue="1">
      <formula>#REF!="Item do PAA sem execução"</formula>
    </cfRule>
  </conditionalFormatting>
  <conditionalFormatting sqref="G108:G109">
    <cfRule type="expression" dxfId="261" priority="739" stopIfTrue="1">
      <formula>#REF!="Item do PAA completamente executado"</formula>
    </cfRule>
    <cfRule type="expression" dxfId="260" priority="740" stopIfTrue="1">
      <formula>#REF!="Item do PAA com execução interrompida"</formula>
    </cfRule>
    <cfRule type="expression" dxfId="259" priority="741" stopIfTrue="1">
      <formula>#REF!="Item do PAA sem execução"</formula>
    </cfRule>
  </conditionalFormatting>
  <conditionalFormatting sqref="G112:G113">
    <cfRule type="expression" dxfId="258" priority="743" stopIfTrue="1">
      <formula>#REF!="Item do PAA completamente executado"</formula>
    </cfRule>
    <cfRule type="expression" dxfId="257" priority="744" stopIfTrue="1">
      <formula>#REF!="Item do PAA com execução interrompida"</formula>
    </cfRule>
    <cfRule type="expression" dxfId="256" priority="745" stopIfTrue="1">
      <formula>#REF!="Item do PAA sem execução"</formula>
    </cfRule>
  </conditionalFormatting>
  <conditionalFormatting sqref="G119:G133">
    <cfRule type="expression" dxfId="255" priority="770" stopIfTrue="1">
      <formula>#REF!="Item do PAA completamente executado"</formula>
    </cfRule>
  </conditionalFormatting>
  <conditionalFormatting sqref="G177">
    <cfRule type="expression" dxfId="254" priority="583" stopIfTrue="1">
      <formula>#REF!="Item do PAA completamente executado"</formula>
    </cfRule>
    <cfRule type="expression" dxfId="253" priority="586" stopIfTrue="1">
      <formula>#REF!="Sim"</formula>
    </cfRule>
  </conditionalFormatting>
  <conditionalFormatting sqref="G9">
    <cfRule type="expression" dxfId="252" priority="2028" stopIfTrue="1">
      <formula>#REF!="Sim"</formula>
    </cfRule>
  </conditionalFormatting>
  <conditionalFormatting sqref="G9">
    <cfRule type="expression" dxfId="251" priority="1682" stopIfTrue="1">
      <formula>#REF!="Item do PAA com execução iniciada"</formula>
    </cfRule>
  </conditionalFormatting>
  <conditionalFormatting sqref="O94">
    <cfRule type="expression" dxfId="250" priority="545" stopIfTrue="1">
      <formula>#REF!="Item do PAA com execução iniciada"</formula>
    </cfRule>
    <cfRule type="expression" dxfId="249" priority="546" stopIfTrue="1">
      <formula>#REF!="Item do PAA completamente executado"</formula>
    </cfRule>
    <cfRule type="expression" dxfId="248" priority="547" stopIfTrue="1">
      <formula>#REF!="Item do PAA com execução interrompida"</formula>
    </cfRule>
    <cfRule type="expression" dxfId="247" priority="548" stopIfTrue="1">
      <formula>#REF!="Item do PAA sem execução"</formula>
    </cfRule>
    <cfRule type="expression" dxfId="246" priority="557" stopIfTrue="1">
      <formula>#REF!="Sim"</formula>
    </cfRule>
  </conditionalFormatting>
  <conditionalFormatting sqref="G78 G86">
    <cfRule type="expression" dxfId="245" priority="437">
      <formula>#REF!="Sim"</formula>
    </cfRule>
  </conditionalFormatting>
  <conditionalFormatting sqref="G201:G229 G243:G244">
    <cfRule type="expression" dxfId="244" priority="410" stopIfTrue="1">
      <formula>#REF!="Item do PAA com execução interrompida"</formula>
    </cfRule>
  </conditionalFormatting>
  <conditionalFormatting sqref="G186">
    <cfRule type="expression" dxfId="243" priority="412" stopIfTrue="1">
      <formula>#REF!="Item do PAA com execução iniciada"</formula>
    </cfRule>
  </conditionalFormatting>
  <conditionalFormatting sqref="G186">
    <cfRule type="expression" dxfId="242" priority="413" stopIfTrue="1">
      <formula>#REF!="Item do PAA completamente executado"</formula>
    </cfRule>
  </conditionalFormatting>
  <conditionalFormatting sqref="G186">
    <cfRule type="expression" dxfId="241" priority="414" stopIfTrue="1">
      <formula>#REF!="Item do PAA com execução interrompida"</formula>
    </cfRule>
  </conditionalFormatting>
  <conditionalFormatting sqref="G186">
    <cfRule type="expression" dxfId="240" priority="415" stopIfTrue="1">
      <formula>#REF!="Item do PAA sem execução"</formula>
    </cfRule>
  </conditionalFormatting>
  <conditionalFormatting sqref="G187">
    <cfRule type="expression" dxfId="239" priority="416" stopIfTrue="1">
      <formula>#REF!="Item do PAA com execução iniciada"</formula>
    </cfRule>
  </conditionalFormatting>
  <conditionalFormatting sqref="G187">
    <cfRule type="expression" dxfId="238" priority="417" stopIfTrue="1">
      <formula>#REF!="Item do PAA completamente executado"</formula>
    </cfRule>
  </conditionalFormatting>
  <conditionalFormatting sqref="G187">
    <cfRule type="expression" dxfId="237" priority="418" stopIfTrue="1">
      <formula>#REF!="Item do PAA com execução interrompida"</formula>
    </cfRule>
  </conditionalFormatting>
  <conditionalFormatting sqref="G187">
    <cfRule type="expression" dxfId="236" priority="419" stopIfTrue="1">
      <formula>#REF!="Item do PAA sem execução"</formula>
    </cfRule>
  </conditionalFormatting>
  <conditionalFormatting sqref="G186:G187">
    <cfRule type="expression" dxfId="235" priority="420" stopIfTrue="1">
      <formula>#REF!="Sim"</formula>
    </cfRule>
  </conditionalFormatting>
  <conditionalFormatting sqref="G188">
    <cfRule type="expression" dxfId="234" priority="421" stopIfTrue="1">
      <formula>#REF!="Item do PAA com execução iniciada"</formula>
    </cfRule>
  </conditionalFormatting>
  <conditionalFormatting sqref="G188">
    <cfRule type="expression" dxfId="233" priority="422" stopIfTrue="1">
      <formula>#REF!="Item do PAA completamente executado"</formula>
    </cfRule>
  </conditionalFormatting>
  <conditionalFormatting sqref="G188">
    <cfRule type="expression" dxfId="232" priority="423" stopIfTrue="1">
      <formula>#REF!="Item do PAA com execução interrompida"</formula>
    </cfRule>
  </conditionalFormatting>
  <conditionalFormatting sqref="G188">
    <cfRule type="expression" dxfId="231" priority="424" stopIfTrue="1">
      <formula>#REF!="Item do PAA sem execução"</formula>
    </cfRule>
  </conditionalFormatting>
  <conditionalFormatting sqref="G188">
    <cfRule type="expression" dxfId="230" priority="425" stopIfTrue="1">
      <formula>#REF!="Sim"</formula>
    </cfRule>
  </conditionalFormatting>
  <conditionalFormatting sqref="G189">
    <cfRule type="expression" dxfId="229" priority="426" stopIfTrue="1">
      <formula>#REF!="Item do PAA com execução iniciada"</formula>
    </cfRule>
  </conditionalFormatting>
  <conditionalFormatting sqref="G189">
    <cfRule type="expression" dxfId="228" priority="427" stopIfTrue="1">
      <formula>#REF!="Item do PAA completamente executado"</formula>
    </cfRule>
  </conditionalFormatting>
  <conditionalFormatting sqref="G189">
    <cfRule type="expression" dxfId="227" priority="428" stopIfTrue="1">
      <formula>#REF!="Item do PAA com execução interrompida"</formula>
    </cfRule>
  </conditionalFormatting>
  <conditionalFormatting sqref="G189">
    <cfRule type="expression" dxfId="226" priority="429" stopIfTrue="1">
      <formula>#REF!="Item do PAA sem execução"</formula>
    </cfRule>
  </conditionalFormatting>
  <conditionalFormatting sqref="G189">
    <cfRule type="expression" dxfId="225" priority="430" stopIfTrue="1">
      <formula>#REF!="Sim"</formula>
    </cfRule>
  </conditionalFormatting>
  <conditionalFormatting sqref="G195">
    <cfRule type="expression" dxfId="224" priority="376" stopIfTrue="1">
      <formula>#REF!="Item do PAA com execução iniciada"</formula>
    </cfRule>
  </conditionalFormatting>
  <conditionalFormatting sqref="G195">
    <cfRule type="expression" dxfId="223" priority="377" stopIfTrue="1">
      <formula>#REF!="Item do PAA completamente executado"</formula>
    </cfRule>
  </conditionalFormatting>
  <conditionalFormatting sqref="G195">
    <cfRule type="expression" dxfId="222" priority="378" stopIfTrue="1">
      <formula>#REF!="Item do PAA com execução interrompida"</formula>
    </cfRule>
  </conditionalFormatting>
  <conditionalFormatting sqref="G195">
    <cfRule type="expression" dxfId="221" priority="379" stopIfTrue="1">
      <formula>#REF!="Item do PAA sem execução"</formula>
    </cfRule>
  </conditionalFormatting>
  <conditionalFormatting sqref="G196">
    <cfRule type="expression" dxfId="220" priority="380" stopIfTrue="1">
      <formula>#REF!="Item do PAA com execução iniciada"</formula>
    </cfRule>
  </conditionalFormatting>
  <conditionalFormatting sqref="G196">
    <cfRule type="expression" dxfId="219" priority="381" stopIfTrue="1">
      <formula>#REF!="Item do PAA completamente executado"</formula>
    </cfRule>
  </conditionalFormatting>
  <conditionalFormatting sqref="G196">
    <cfRule type="expression" dxfId="218" priority="382" stopIfTrue="1">
      <formula>#REF!="Item do PAA com execução interrompida"</formula>
    </cfRule>
  </conditionalFormatting>
  <conditionalFormatting sqref="G196">
    <cfRule type="expression" dxfId="217" priority="383" stopIfTrue="1">
      <formula>#REF!="Item do PAA sem execução"</formula>
    </cfRule>
  </conditionalFormatting>
  <conditionalFormatting sqref="G195:G196">
    <cfRule type="expression" dxfId="216" priority="384" stopIfTrue="1">
      <formula>#REF!="Sim"</formula>
    </cfRule>
  </conditionalFormatting>
  <conditionalFormatting sqref="G191">
    <cfRule type="expression" dxfId="215" priority="319" stopIfTrue="1">
      <formula>#REF!="Sim"</formula>
    </cfRule>
  </conditionalFormatting>
  <conditionalFormatting sqref="G197">
    <cfRule type="expression" dxfId="214" priority="320" stopIfTrue="1">
      <formula>#REF!="Item do PAA com execução iniciada"</formula>
    </cfRule>
  </conditionalFormatting>
  <conditionalFormatting sqref="G191">
    <cfRule type="expression" dxfId="213" priority="310" stopIfTrue="1">
      <formula>#REF!="Item do PAA com execução iniciada"</formula>
    </cfRule>
  </conditionalFormatting>
  <conditionalFormatting sqref="G197">
    <cfRule type="expression" dxfId="212" priority="321" stopIfTrue="1">
      <formula>#REF!="Item do PAA completamente executado"</formula>
    </cfRule>
  </conditionalFormatting>
  <conditionalFormatting sqref="G197">
    <cfRule type="expression" dxfId="211" priority="322" stopIfTrue="1">
      <formula>#REF!="Item do PAA com execução interrompida"</formula>
    </cfRule>
  </conditionalFormatting>
  <conditionalFormatting sqref="G197">
    <cfRule type="expression" dxfId="210" priority="323" stopIfTrue="1">
      <formula>#REF!="Item do PAA sem execução"</formula>
    </cfRule>
  </conditionalFormatting>
  <conditionalFormatting sqref="G197">
    <cfRule type="expression" dxfId="209" priority="324" stopIfTrue="1">
      <formula>#REF!="Sim"</formula>
    </cfRule>
  </conditionalFormatting>
  <conditionalFormatting sqref="G191">
    <cfRule type="expression" dxfId="208" priority="311" stopIfTrue="1">
      <formula>#REF!="Item do PAA completamente executado"</formula>
    </cfRule>
  </conditionalFormatting>
  <conditionalFormatting sqref="G191">
    <cfRule type="expression" dxfId="207" priority="312" stopIfTrue="1">
      <formula>#REF!="Item do PAA com execução interrompida"</formula>
    </cfRule>
  </conditionalFormatting>
  <conditionalFormatting sqref="G191">
    <cfRule type="expression" dxfId="206" priority="313" stopIfTrue="1">
      <formula>#REF!="Item do PAA sem execução"</formula>
    </cfRule>
  </conditionalFormatting>
  <conditionalFormatting sqref="G191">
    <cfRule type="expression" dxfId="205" priority="314" stopIfTrue="1">
      <formula>#REF!="Item do PAA com execução iniciada"</formula>
    </cfRule>
  </conditionalFormatting>
  <conditionalFormatting sqref="G191">
    <cfRule type="expression" dxfId="204" priority="315" stopIfTrue="1">
      <formula>#REF!="Item do PAA completamente executado"</formula>
    </cfRule>
  </conditionalFormatting>
  <conditionalFormatting sqref="G191">
    <cfRule type="expression" dxfId="203" priority="316" stopIfTrue="1">
      <formula>#REF!="Item do PAA com execução interrompida"</formula>
    </cfRule>
  </conditionalFormatting>
  <conditionalFormatting sqref="G191">
    <cfRule type="expression" dxfId="202" priority="317" stopIfTrue="1">
      <formula>#REF!="Item do PAA sem execução"</formula>
    </cfRule>
  </conditionalFormatting>
  <conditionalFormatting sqref="G191">
    <cfRule type="expression" dxfId="201" priority="318" stopIfTrue="1">
      <formula>#REF!="Sim"</formula>
    </cfRule>
  </conditionalFormatting>
  <conditionalFormatting sqref="G198">
    <cfRule type="expression" dxfId="200" priority="291" stopIfTrue="1">
      <formula>#REF!="Item do PAA com execução iniciada"</formula>
    </cfRule>
  </conditionalFormatting>
  <conditionalFormatting sqref="G198">
    <cfRule type="expression" dxfId="199" priority="292" stopIfTrue="1">
      <formula>#REF!="Item do PAA completamente executado"</formula>
    </cfRule>
  </conditionalFormatting>
  <conditionalFormatting sqref="G198">
    <cfRule type="expression" dxfId="198" priority="293" stopIfTrue="1">
      <formula>#REF!="Item do PAA com execução interrompida"</formula>
    </cfRule>
  </conditionalFormatting>
  <conditionalFormatting sqref="G198">
    <cfRule type="expression" dxfId="197" priority="294" stopIfTrue="1">
      <formula>#REF!="Item do PAA sem execução"</formula>
    </cfRule>
  </conditionalFormatting>
  <conditionalFormatting sqref="G198">
    <cfRule type="expression" dxfId="196" priority="295" stopIfTrue="1">
      <formula>#REF!="Sim"</formula>
    </cfRule>
  </conditionalFormatting>
  <conditionalFormatting sqref="G78 G86">
    <cfRule type="expression" dxfId="195" priority="271">
      <formula>#REF!="Item do PAA com execução iniciada"</formula>
    </cfRule>
  </conditionalFormatting>
  <conditionalFormatting sqref="G78 G86">
    <cfRule type="expression" dxfId="194" priority="272">
      <formula>#REF!="Item do PAA completamente executado"</formula>
    </cfRule>
  </conditionalFormatting>
  <conditionalFormatting sqref="G78 G86">
    <cfRule type="expression" dxfId="193" priority="273">
      <formula>#REF!="Item do PAA com execução interrompida"</formula>
    </cfRule>
  </conditionalFormatting>
  <conditionalFormatting sqref="G78 G86">
    <cfRule type="expression" dxfId="192" priority="274">
      <formula>#REF!="Item do PAA sem execução"</formula>
    </cfRule>
  </conditionalFormatting>
  <conditionalFormatting sqref="G81:G83">
    <cfRule type="expression" dxfId="191" priority="276">
      <formula>#REF!="Item do PAA sem execução"</formula>
    </cfRule>
  </conditionalFormatting>
  <conditionalFormatting sqref="G79">
    <cfRule type="expression" dxfId="190" priority="261">
      <formula>#REF!="Item do PAA com execução iniciada"</formula>
    </cfRule>
  </conditionalFormatting>
  <conditionalFormatting sqref="G79">
    <cfRule type="expression" dxfId="189" priority="262">
      <formula>#REF!="Item do PAA completamente executado"</formula>
    </cfRule>
  </conditionalFormatting>
  <conditionalFormatting sqref="G79">
    <cfRule type="expression" dxfId="188" priority="263">
      <formula>#REF!="Item do PAA com execução interrompida"</formula>
    </cfRule>
  </conditionalFormatting>
  <conditionalFormatting sqref="G79">
    <cfRule type="expression" dxfId="187" priority="264">
      <formula>#REF!="Item do PAA sem execução"</formula>
    </cfRule>
  </conditionalFormatting>
  <conditionalFormatting sqref="G79">
    <cfRule type="expression" dxfId="186" priority="270">
      <formula>#REF!="Sim"</formula>
    </cfRule>
  </conditionalFormatting>
  <conditionalFormatting sqref="G84:G85">
    <cfRule type="expression" dxfId="185" priority="244">
      <formula>#REF!="Item do PAA com execução iniciada"</formula>
    </cfRule>
  </conditionalFormatting>
  <conditionalFormatting sqref="G84:G85">
    <cfRule type="expression" dxfId="184" priority="245">
      <formula>#REF!="Item do PAA completamente executado"</formula>
    </cfRule>
  </conditionalFormatting>
  <conditionalFormatting sqref="G84:G85">
    <cfRule type="expression" dxfId="183" priority="246">
      <formula>#REF!="Item do PAA com execução interrompida"</formula>
    </cfRule>
  </conditionalFormatting>
  <conditionalFormatting sqref="G84:G85">
    <cfRule type="expression" dxfId="182" priority="247">
      <formula>#REF!="Item do PAA sem execução"</formula>
    </cfRule>
  </conditionalFormatting>
  <conditionalFormatting sqref="G84:G85">
    <cfRule type="expression" dxfId="181" priority="248">
      <formula>#REF!="Sim"</formula>
    </cfRule>
  </conditionalFormatting>
  <conditionalFormatting sqref="G81:G83">
    <cfRule type="expression" dxfId="180" priority="249">
      <formula>#REF!="Item do PAA com execução iniciada"</formula>
    </cfRule>
  </conditionalFormatting>
  <conditionalFormatting sqref="G81:G83">
    <cfRule type="expression" dxfId="179" priority="250">
      <formula>#REF!="Item do PAA completamente executado"</formula>
    </cfRule>
  </conditionalFormatting>
  <conditionalFormatting sqref="G81:G83">
    <cfRule type="expression" dxfId="178" priority="251">
      <formula>#REF!="Item do PAA com execução interrompida"</formula>
    </cfRule>
  </conditionalFormatting>
  <conditionalFormatting sqref="G81:G83">
    <cfRule type="expression" dxfId="177" priority="256">
      <formula>#REF!="Sim"</formula>
    </cfRule>
  </conditionalFormatting>
  <conditionalFormatting sqref="G80">
    <cfRule type="expression" dxfId="176" priority="224">
      <formula>#REF!="Item do PAA completamente executado"</formula>
    </cfRule>
  </conditionalFormatting>
  <conditionalFormatting sqref="G80">
    <cfRule type="expression" dxfId="175" priority="227">
      <formula>#REF!="Item do PAA com execução iniciada"</formula>
    </cfRule>
  </conditionalFormatting>
  <conditionalFormatting sqref="G80">
    <cfRule type="expression" dxfId="174" priority="228">
      <formula>#REF!="Item do PAA completamente executado"</formula>
    </cfRule>
  </conditionalFormatting>
  <conditionalFormatting sqref="G80">
    <cfRule type="expression" dxfId="173" priority="229">
      <formula>#REF!="Item do PAA com execução interrompida"</formula>
    </cfRule>
  </conditionalFormatting>
  <conditionalFormatting sqref="G80">
    <cfRule type="expression" dxfId="172" priority="230">
      <formula>#REF!="Item do PAA sem execução"</formula>
    </cfRule>
  </conditionalFormatting>
  <conditionalFormatting sqref="G80">
    <cfRule type="expression" dxfId="171" priority="231">
      <formula>#REF!="Sim"</formula>
    </cfRule>
  </conditionalFormatting>
  <conditionalFormatting sqref="G80">
    <cfRule type="expression" dxfId="170" priority="232">
      <formula>#REF!="Item do PAA com execução iniciada"</formula>
    </cfRule>
  </conditionalFormatting>
  <conditionalFormatting sqref="G80">
    <cfRule type="expression" dxfId="169" priority="233">
      <formula>#REF!="Item do PAA com execução interrompida"</formula>
    </cfRule>
  </conditionalFormatting>
  <conditionalFormatting sqref="G80">
    <cfRule type="expression" dxfId="168" priority="234">
      <formula>#REF!="Item do PAA sem execução"</formula>
    </cfRule>
  </conditionalFormatting>
  <conditionalFormatting sqref="G80">
    <cfRule type="expression" dxfId="167" priority="235">
      <formula>#REF!="Sim"</formula>
    </cfRule>
  </conditionalFormatting>
  <conditionalFormatting sqref="G69">
    <cfRule type="expression" dxfId="166" priority="214" stopIfTrue="1">
      <formula>#REF!="Item do PAA com execução iniciada"</formula>
    </cfRule>
  </conditionalFormatting>
  <conditionalFormatting sqref="G69">
    <cfRule type="expression" dxfId="165" priority="215" stopIfTrue="1">
      <formula>#REF!="Item do PAA completamente executado"</formula>
    </cfRule>
  </conditionalFormatting>
  <conditionalFormatting sqref="G69">
    <cfRule type="expression" dxfId="164" priority="216" stopIfTrue="1">
      <formula>#REF!="Item do PAA com execução interrompida"</formula>
    </cfRule>
  </conditionalFormatting>
  <conditionalFormatting sqref="G69">
    <cfRule type="expression" dxfId="163" priority="217" stopIfTrue="1">
      <formula>#REF!="Item do PAA sem execução"</formula>
    </cfRule>
  </conditionalFormatting>
  <conditionalFormatting sqref="G69">
    <cfRule type="expression" dxfId="162" priority="218" stopIfTrue="1">
      <formula>#REF!="Sim"</formula>
    </cfRule>
  </conditionalFormatting>
  <conditionalFormatting sqref="G70:G76">
    <cfRule type="expression" dxfId="161" priority="209" stopIfTrue="1">
      <formula>#REF!="Item do PAA com execução iniciada"</formula>
    </cfRule>
  </conditionalFormatting>
  <conditionalFormatting sqref="G70:G76">
    <cfRule type="expression" dxfId="160" priority="210" stopIfTrue="1">
      <formula>#REF!="Item do PAA completamente executado"</formula>
    </cfRule>
  </conditionalFormatting>
  <conditionalFormatting sqref="G70:G76">
    <cfRule type="expression" dxfId="159" priority="211" stopIfTrue="1">
      <formula>#REF!="Item do PAA com execução interrompida"</formula>
    </cfRule>
  </conditionalFormatting>
  <conditionalFormatting sqref="G70:G76">
    <cfRule type="expression" dxfId="158" priority="212" stopIfTrue="1">
      <formula>#REF!="Item do PAA sem execução"</formula>
    </cfRule>
  </conditionalFormatting>
  <conditionalFormatting sqref="G70:G76">
    <cfRule type="expression" dxfId="157" priority="213" stopIfTrue="1">
      <formula>#REF!="Sim"</formula>
    </cfRule>
  </conditionalFormatting>
  <conditionalFormatting sqref="G234:G237 G239:G242">
    <cfRule type="expression" dxfId="156" priority="179" stopIfTrue="1">
      <formula>#REF!="Item do PAA com execução iniciada"</formula>
    </cfRule>
  </conditionalFormatting>
  <conditionalFormatting sqref="G234:G237 G239:G242">
    <cfRule type="expression" dxfId="155" priority="180" stopIfTrue="1">
      <formula>#REF!="Item do PAA completamente executado"</formula>
    </cfRule>
  </conditionalFormatting>
  <conditionalFormatting sqref="G234:G237 G239:G242">
    <cfRule type="expression" dxfId="154" priority="181" stopIfTrue="1">
      <formula>#REF!="Item do PAA com execução interrompida"</formula>
    </cfRule>
  </conditionalFormatting>
  <conditionalFormatting sqref="G234:G237 G239:G242">
    <cfRule type="expression" dxfId="153" priority="182" stopIfTrue="1">
      <formula>#REF!="Item do PAA sem execução"</formula>
    </cfRule>
  </conditionalFormatting>
  <conditionalFormatting sqref="G230">
    <cfRule type="expression" dxfId="152" priority="183" stopIfTrue="1">
      <formula>#REF!="Item do PAA com execução iniciada"</formula>
    </cfRule>
  </conditionalFormatting>
  <conditionalFormatting sqref="G230">
    <cfRule type="expression" dxfId="151" priority="184" stopIfTrue="1">
      <formula>#REF!="Item do PAA completamente executado"</formula>
    </cfRule>
  </conditionalFormatting>
  <conditionalFormatting sqref="G230">
    <cfRule type="expression" dxfId="150" priority="185" stopIfTrue="1">
      <formula>#REF!="Item do PAA com execução interrompida"</formula>
    </cfRule>
  </conditionalFormatting>
  <conditionalFormatting sqref="G230">
    <cfRule type="expression" dxfId="149" priority="186" stopIfTrue="1">
      <formula>#REF!="Item do PAA sem execução"</formula>
    </cfRule>
  </conditionalFormatting>
  <conditionalFormatting sqref="G231">
    <cfRule type="expression" dxfId="148" priority="187" stopIfTrue="1">
      <formula>#REF!="Item do PAA com execução iniciada"</formula>
    </cfRule>
  </conditionalFormatting>
  <conditionalFormatting sqref="G231">
    <cfRule type="expression" dxfId="147" priority="188" stopIfTrue="1">
      <formula>#REF!="Item do PAA completamente executado"</formula>
    </cfRule>
  </conditionalFormatting>
  <conditionalFormatting sqref="G231">
    <cfRule type="expression" dxfId="146" priority="189" stopIfTrue="1">
      <formula>#REF!="Item do PAA com execução interrompida"</formula>
    </cfRule>
  </conditionalFormatting>
  <conditionalFormatting sqref="G231">
    <cfRule type="expression" dxfId="145" priority="190" stopIfTrue="1">
      <formula>#REF!="Item do PAA sem execução"</formula>
    </cfRule>
  </conditionalFormatting>
  <conditionalFormatting sqref="G232">
    <cfRule type="expression" dxfId="144" priority="191" stopIfTrue="1">
      <formula>#REF!="Item do PAA com execução iniciada"</formula>
    </cfRule>
  </conditionalFormatting>
  <conditionalFormatting sqref="G232">
    <cfRule type="expression" dxfId="143" priority="192" stopIfTrue="1">
      <formula>#REF!="Item do PAA completamente executado"</formula>
    </cfRule>
  </conditionalFormatting>
  <conditionalFormatting sqref="G232">
    <cfRule type="expression" dxfId="142" priority="193" stopIfTrue="1">
      <formula>#REF!="Item do PAA com execução interrompida"</formula>
    </cfRule>
  </conditionalFormatting>
  <conditionalFormatting sqref="G232">
    <cfRule type="expression" dxfId="141" priority="194" stopIfTrue="1">
      <formula>#REF!="Item do PAA sem execução"</formula>
    </cfRule>
  </conditionalFormatting>
  <conditionalFormatting sqref="G233">
    <cfRule type="expression" dxfId="140" priority="199" stopIfTrue="1">
      <formula>#REF!="Item do PAA com execução iniciada"</formula>
    </cfRule>
  </conditionalFormatting>
  <conditionalFormatting sqref="G233">
    <cfRule type="expression" dxfId="139" priority="200" stopIfTrue="1">
      <formula>#REF!="Item do PAA completamente executado"</formula>
    </cfRule>
  </conditionalFormatting>
  <conditionalFormatting sqref="G233">
    <cfRule type="expression" dxfId="138" priority="201" stopIfTrue="1">
      <formula>#REF!="Item do PAA com execução interrompida"</formula>
    </cfRule>
  </conditionalFormatting>
  <conditionalFormatting sqref="G233">
    <cfRule type="expression" dxfId="137" priority="202" stopIfTrue="1">
      <formula>#REF!="Item do PAA sem execução"</formula>
    </cfRule>
  </conditionalFormatting>
  <conditionalFormatting sqref="G239:G242">
    <cfRule type="expression" dxfId="136" priority="203" stopIfTrue="1">
      <formula>#REF!="Sim"</formula>
    </cfRule>
  </conditionalFormatting>
  <conditionalFormatting sqref="G238">
    <cfRule type="expression" dxfId="135" priority="204" stopIfTrue="1">
      <formula>#REF!="Item do PAA com execução iniciada"</formula>
    </cfRule>
  </conditionalFormatting>
  <conditionalFormatting sqref="G238">
    <cfRule type="expression" dxfId="134" priority="205" stopIfTrue="1">
      <formula>#REF!="Item do PAA completamente executado"</formula>
    </cfRule>
  </conditionalFormatting>
  <conditionalFormatting sqref="G238">
    <cfRule type="expression" dxfId="133" priority="206" stopIfTrue="1">
      <formula>#REF!="Item do PAA com execução interrompida"</formula>
    </cfRule>
  </conditionalFormatting>
  <conditionalFormatting sqref="G238">
    <cfRule type="expression" dxfId="132" priority="207" stopIfTrue="1">
      <formula>#REF!="Item do PAA sem execução"</formula>
    </cfRule>
  </conditionalFormatting>
  <conditionalFormatting sqref="G238">
    <cfRule type="expression" dxfId="131" priority="208" stopIfTrue="1">
      <formula>#REF!="Sim"</formula>
    </cfRule>
  </conditionalFormatting>
  <conditionalFormatting sqref="G247">
    <cfRule type="expression" dxfId="130" priority="134" stopIfTrue="1">
      <formula>#REF!="Item do PAA com execução iniciada"</formula>
    </cfRule>
    <cfRule type="expression" dxfId="129" priority="135" stopIfTrue="1">
      <formula>#REF!="Item do PAA completamente executado"</formula>
    </cfRule>
    <cfRule type="expression" dxfId="128" priority="136" stopIfTrue="1">
      <formula>#REF!="Item do PAA com execução interrompida"</formula>
    </cfRule>
    <cfRule type="expression" dxfId="127" priority="137" stopIfTrue="1">
      <formula>#REF!="Item do PAA sem execução"</formula>
    </cfRule>
  </conditionalFormatting>
  <conditionalFormatting sqref="G185">
    <cfRule type="expression" dxfId="126" priority="128" stopIfTrue="1">
      <formula>#REF!="Item do PAA com execução iniciada"</formula>
    </cfRule>
  </conditionalFormatting>
  <conditionalFormatting sqref="G185">
    <cfRule type="expression" dxfId="125" priority="129" stopIfTrue="1">
      <formula>#REF!="Item do PAA completamente executado"</formula>
    </cfRule>
  </conditionalFormatting>
  <conditionalFormatting sqref="G185">
    <cfRule type="expression" dxfId="124" priority="130" stopIfTrue="1">
      <formula>#REF!="Item do PAA com execução interrompida"</formula>
    </cfRule>
  </conditionalFormatting>
  <conditionalFormatting sqref="G185">
    <cfRule type="expression" dxfId="123" priority="131" stopIfTrue="1">
      <formula>#REF!="Item do PAA sem execução"</formula>
    </cfRule>
  </conditionalFormatting>
  <conditionalFormatting sqref="G185">
    <cfRule type="expression" dxfId="122" priority="132" stopIfTrue="1">
      <formula>#REF!="Sim"</formula>
    </cfRule>
  </conditionalFormatting>
  <conditionalFormatting sqref="B23">
    <cfRule type="expression" dxfId="121" priority="127" stopIfTrue="1">
      <formula>#REF!="Sim"</formula>
    </cfRule>
  </conditionalFormatting>
  <conditionalFormatting sqref="B23">
    <cfRule type="expression" dxfId="120" priority="123" stopIfTrue="1">
      <formula>#REF!="Item do PAA com execução iniciada"</formula>
    </cfRule>
    <cfRule type="expression" dxfId="119" priority="124" stopIfTrue="1">
      <formula>#REF!="Item do PAA completamente executado"</formula>
    </cfRule>
    <cfRule type="expression" dxfId="118" priority="125" stopIfTrue="1">
      <formula>#REF!="Item do PAA com execução interrompida"</formula>
    </cfRule>
    <cfRule type="expression" dxfId="117" priority="126" stopIfTrue="1">
      <formula>#REF!="Item do PAA sem execução"</formula>
    </cfRule>
  </conditionalFormatting>
  <conditionalFormatting sqref="G23">
    <cfRule type="expression" dxfId="116" priority="122" stopIfTrue="1">
      <formula>#REF!="Sim"</formula>
    </cfRule>
  </conditionalFormatting>
  <conditionalFormatting sqref="G23">
    <cfRule type="expression" dxfId="115" priority="118" stopIfTrue="1">
      <formula>#REF!="Item do PAA com execução iniciada"</formula>
    </cfRule>
    <cfRule type="expression" dxfId="114" priority="119" stopIfTrue="1">
      <formula>#REF!="Item do PAA completamente executado"</formula>
    </cfRule>
    <cfRule type="expression" dxfId="113" priority="120" stopIfTrue="1">
      <formula>#REF!="Item do PAA com execução interrompida"</formula>
    </cfRule>
    <cfRule type="expression" dxfId="112" priority="121" stopIfTrue="1">
      <formula>#REF!="Item do PAA sem execução"</formula>
    </cfRule>
  </conditionalFormatting>
  <conditionalFormatting sqref="G190">
    <cfRule type="expression" dxfId="111" priority="116" stopIfTrue="1">
      <formula>#REF!="Item do PAA com execução interrompida"</formula>
    </cfRule>
    <cfRule type="expression" dxfId="110" priority="117" stopIfTrue="1">
      <formula>#REF!="Item do PAA sem execução"</formula>
    </cfRule>
  </conditionalFormatting>
  <conditionalFormatting sqref="G190">
    <cfRule type="expression" dxfId="109" priority="113" stopIfTrue="1">
      <formula>#REF!="Item do PAA com execução iniciada"</formula>
    </cfRule>
    <cfRule type="expression" dxfId="108" priority="114" stopIfTrue="1">
      <formula>#REF!="Item do PAA completamente executado"</formula>
    </cfRule>
    <cfRule type="expression" dxfId="107" priority="115" stopIfTrue="1">
      <formula>#REF!="Sim"</formula>
    </cfRule>
  </conditionalFormatting>
  <conditionalFormatting sqref="G192">
    <cfRule type="expression" dxfId="106" priority="108">
      <formula>#REF!="Item do PAA com execução iniciada"</formula>
    </cfRule>
  </conditionalFormatting>
  <conditionalFormatting sqref="G192">
    <cfRule type="expression" dxfId="105" priority="104">
      <formula>#REF!="Item do PAA com execução iniciada"</formula>
    </cfRule>
    <cfRule type="expression" dxfId="104" priority="105">
      <formula>#REF!="Item do PAA com execução interrompida"</formula>
    </cfRule>
    <cfRule type="expression" dxfId="103" priority="106">
      <formula>#REF!="Item do PAA sem execução"</formula>
    </cfRule>
    <cfRule type="expression" dxfId="102" priority="107">
      <formula>#REF!="Sim"</formula>
    </cfRule>
    <cfRule type="expression" dxfId="101" priority="109">
      <formula>#REF!="Item do PAA completamente executado"</formula>
    </cfRule>
    <cfRule type="expression" dxfId="100" priority="110">
      <formula>#REF!="Item do PAA com execução interrompida"</formula>
    </cfRule>
    <cfRule type="expression" dxfId="99" priority="111">
      <formula>#REF!="Item do PAA sem execução"</formula>
    </cfRule>
    <cfRule type="expression" dxfId="98" priority="112">
      <formula>#REF!="Sim"</formula>
    </cfRule>
  </conditionalFormatting>
  <conditionalFormatting sqref="G192:G193">
    <cfRule type="expression" dxfId="97" priority="100">
      <formula>#REF!="Item do PAA completamente executado"</formula>
    </cfRule>
  </conditionalFormatting>
  <conditionalFormatting sqref="G193">
    <cfRule type="expression" dxfId="96" priority="95">
      <formula>#REF!="Item do PAA com execução iniciada"</formula>
    </cfRule>
    <cfRule type="expression" dxfId="95" priority="96">
      <formula>#REF!="Item do PAA com execução interrompida"</formula>
    </cfRule>
    <cfRule type="expression" dxfId="94" priority="97">
      <formula>#REF!="Item do PAA sem execução"</formula>
    </cfRule>
    <cfRule type="expression" dxfId="93" priority="98">
      <formula>#REF!="Sim"</formula>
    </cfRule>
    <cfRule type="expression" dxfId="92" priority="99">
      <formula>#REF!="Item do PAA com execução iniciada"</formula>
    </cfRule>
    <cfRule type="expression" dxfId="91" priority="101">
      <formula>#REF!="Item do PAA com execução interrompida"</formula>
    </cfRule>
    <cfRule type="expression" dxfId="90" priority="102">
      <formula>#REF!="Item do PAA sem execução"</formula>
    </cfRule>
    <cfRule type="expression" dxfId="89" priority="103">
      <formula>#REF!="Sim"</formula>
    </cfRule>
  </conditionalFormatting>
  <conditionalFormatting sqref="G193:G194">
    <cfRule type="expression" dxfId="88" priority="91">
      <formula>#REF!="Item do PAA completamente executado"</formula>
    </cfRule>
  </conditionalFormatting>
  <conditionalFormatting sqref="G194">
    <cfRule type="expression" dxfId="87" priority="85">
      <formula>#REF!="Item do PAA completamente executado"</formula>
    </cfRule>
    <cfRule type="expression" dxfId="86" priority="86">
      <formula>#REF!="Item do PAA com execução iniciada"</formula>
    </cfRule>
    <cfRule type="expression" dxfId="85" priority="87">
      <formula>#REF!="Item do PAA com execução interrompida"</formula>
    </cfRule>
    <cfRule type="expression" dxfId="84" priority="88">
      <formula>#REF!="Item do PAA sem execução"</formula>
    </cfRule>
    <cfRule type="expression" dxfId="83" priority="89">
      <formula>#REF!="Sim"</formula>
    </cfRule>
    <cfRule type="expression" dxfId="82" priority="90">
      <formula>#REF!="Item do PAA com execução iniciada"</formula>
    </cfRule>
    <cfRule type="expression" dxfId="81" priority="92">
      <formula>#REF!="Item do PAA com execução interrompida"</formula>
    </cfRule>
    <cfRule type="expression" dxfId="80" priority="93">
      <formula>#REF!="Item do PAA sem execução"</formula>
    </cfRule>
    <cfRule type="expression" dxfId="79" priority="94">
      <formula>#REF!="Sim"</formula>
    </cfRule>
  </conditionalFormatting>
  <conditionalFormatting sqref="G199">
    <cfRule type="expression" dxfId="78" priority="80">
      <formula>#REF!="Sim"</formula>
    </cfRule>
    <cfRule type="expression" dxfId="77" priority="81">
      <formula>#REF!="Item do PAA com execução iniciada"</formula>
    </cfRule>
    <cfRule type="expression" dxfId="76" priority="82">
      <formula>#REF!="Item do PAA completamente executado"</formula>
    </cfRule>
    <cfRule type="expression" dxfId="75" priority="83">
      <formula>#REF!="Item do PAA com execução interrompida"</formula>
    </cfRule>
    <cfRule type="expression" dxfId="74" priority="84">
      <formula>#REF!="Item do PAA sem execução"</formula>
    </cfRule>
  </conditionalFormatting>
  <conditionalFormatting sqref="G245">
    <cfRule type="expression" dxfId="73" priority="79" stopIfTrue="1">
      <formula>#REF!="Item do PAA completamente executado"</formula>
    </cfRule>
  </conditionalFormatting>
  <conditionalFormatting sqref="G245">
    <cfRule type="expression" dxfId="72" priority="78" stopIfTrue="1">
      <formula>#REF!="Sim"</formula>
    </cfRule>
  </conditionalFormatting>
  <conditionalFormatting sqref="G245">
    <cfRule type="expression" dxfId="71" priority="77" stopIfTrue="1">
      <formula>#REF!="Item do PAA com execução iniciada"</formula>
    </cfRule>
  </conditionalFormatting>
  <conditionalFormatting sqref="G245">
    <cfRule type="expression" dxfId="70" priority="76" stopIfTrue="1">
      <formula>#REF!="Item do PAA sem execução"</formula>
    </cfRule>
  </conditionalFormatting>
  <conditionalFormatting sqref="G245">
    <cfRule type="expression" dxfId="69" priority="75" stopIfTrue="1">
      <formula>#REF!="Item do PAA com execução interrompida"</formula>
    </cfRule>
  </conditionalFormatting>
  <conditionalFormatting sqref="G246">
    <cfRule type="expression" dxfId="68" priority="74" stopIfTrue="1">
      <formula>#REF!="Sim"</formula>
    </cfRule>
  </conditionalFormatting>
  <conditionalFormatting sqref="G246">
    <cfRule type="expression" dxfId="67" priority="61">
      <formula>#REF!="Item do PAA completamente executado"</formula>
    </cfRule>
    <cfRule type="expression" dxfId="66" priority="62">
      <formula>#REF!="Item do PAA com execução iniciada"</formula>
    </cfRule>
    <cfRule type="expression" dxfId="65" priority="63">
      <formula>#REF!="Item do PAA com execução interrompida"</formula>
    </cfRule>
    <cfRule type="expression" dxfId="64" priority="64">
      <formula>#REF!="Item do PAA sem execução"</formula>
    </cfRule>
    <cfRule type="expression" dxfId="63" priority="65">
      <formula>#REF!="Sim"</formula>
    </cfRule>
    <cfRule type="expression" dxfId="62" priority="66">
      <formula>#REF!="Item do PAA com execução iniciada"</formula>
    </cfRule>
    <cfRule type="expression" dxfId="61" priority="67">
      <formula>#REF!="Item do PAA com execução interrompida"</formula>
    </cfRule>
    <cfRule type="expression" dxfId="60" priority="68">
      <formula>#REF!="Item do PAA sem execução"</formula>
    </cfRule>
    <cfRule type="expression" dxfId="59" priority="69">
      <formula>#REF!="Sim"</formula>
    </cfRule>
  </conditionalFormatting>
  <conditionalFormatting sqref="G246">
    <cfRule type="expression" dxfId="58" priority="70" stopIfTrue="1">
      <formula>#REF!="Item do PAA com execução iniciada"</formula>
    </cfRule>
    <cfRule type="expression" dxfId="57" priority="71" stopIfTrue="1">
      <formula>#REF!="Item do PAA completamente executado"</formula>
    </cfRule>
    <cfRule type="expression" dxfId="56" priority="72" stopIfTrue="1">
      <formula>#REF!="Item do PAA com execução interrompida"</formula>
    </cfRule>
    <cfRule type="expression" dxfId="55" priority="73" stopIfTrue="1">
      <formula>#REF!="Item do PAA sem execução"</formula>
    </cfRule>
  </conditionalFormatting>
  <conditionalFormatting sqref="O95">
    <cfRule type="expression" dxfId="54" priority="56" stopIfTrue="1">
      <formula>#REF!="Item do PAA com execução iniciada"</formula>
    </cfRule>
    <cfRule type="expression" dxfId="53" priority="57" stopIfTrue="1">
      <formula>#REF!="Item do PAA completamente executado"</formula>
    </cfRule>
    <cfRule type="expression" dxfId="52" priority="58" stopIfTrue="1">
      <formula>#REF!="Item do PAA com execução interrompida"</formula>
    </cfRule>
    <cfRule type="expression" dxfId="51" priority="59" stopIfTrue="1">
      <formula>#REF!="Item do PAA sem execução"</formula>
    </cfRule>
    <cfRule type="expression" dxfId="50" priority="60" stopIfTrue="1">
      <formula>#REF!="Sim"</formula>
    </cfRule>
  </conditionalFormatting>
  <conditionalFormatting sqref="O96">
    <cfRule type="expression" dxfId="49" priority="51" stopIfTrue="1">
      <formula>#REF!="Item do PAA com execução iniciada"</formula>
    </cfRule>
    <cfRule type="expression" dxfId="48" priority="52" stopIfTrue="1">
      <formula>#REF!="Item do PAA completamente executado"</formula>
    </cfRule>
    <cfRule type="expression" dxfId="47" priority="53" stopIfTrue="1">
      <formula>#REF!="Item do PAA com execução interrompida"</formula>
    </cfRule>
    <cfRule type="expression" dxfId="46" priority="54" stopIfTrue="1">
      <formula>#REF!="Item do PAA sem execução"</formula>
    </cfRule>
    <cfRule type="expression" dxfId="45" priority="55" stopIfTrue="1">
      <formula>#REF!="Sim"</formula>
    </cfRule>
  </conditionalFormatting>
  <conditionalFormatting sqref="O97:O102 O107:O113 O115:O116">
    <cfRule type="expression" dxfId="44" priority="46" stopIfTrue="1">
      <formula>#REF!="Item do PAA com execução iniciada"</formula>
    </cfRule>
    <cfRule type="expression" dxfId="43" priority="47" stopIfTrue="1">
      <formula>#REF!="Item do PAA completamente executado"</formula>
    </cfRule>
    <cfRule type="expression" dxfId="42" priority="48" stopIfTrue="1">
      <formula>#REF!="Item do PAA com execução interrompida"</formula>
    </cfRule>
    <cfRule type="expression" dxfId="41" priority="49" stopIfTrue="1">
      <formula>#REF!="Item do PAA sem execução"</formula>
    </cfRule>
    <cfRule type="expression" dxfId="40" priority="50" stopIfTrue="1">
      <formula>#REF!="Sim"</formula>
    </cfRule>
  </conditionalFormatting>
  <conditionalFormatting sqref="O118:O128 O130:O148">
    <cfRule type="expression" dxfId="39" priority="36" stopIfTrue="1">
      <formula>#REF!="Item do PAA com execução iniciada"</formula>
    </cfRule>
    <cfRule type="expression" dxfId="38" priority="37" stopIfTrue="1">
      <formula>#REF!="Item do PAA completamente executado"</formula>
    </cfRule>
    <cfRule type="expression" dxfId="37" priority="38" stopIfTrue="1">
      <formula>#REF!="Item do PAA com execução interrompida"</formula>
    </cfRule>
    <cfRule type="expression" dxfId="36" priority="39" stopIfTrue="1">
      <formula>#REF!="Item do PAA sem execução"</formula>
    </cfRule>
    <cfRule type="expression" dxfId="35" priority="40" stopIfTrue="1">
      <formula>#REF!="Sim"</formula>
    </cfRule>
  </conditionalFormatting>
  <conditionalFormatting sqref="O149:O245">
    <cfRule type="expression" dxfId="34" priority="31" stopIfTrue="1">
      <formula>#REF!="Item do PAA com execução iniciada"</formula>
    </cfRule>
    <cfRule type="expression" dxfId="33" priority="32" stopIfTrue="1">
      <formula>#REF!="Item do PAA completamente executado"</formula>
    </cfRule>
    <cfRule type="expression" dxfId="32" priority="33" stopIfTrue="1">
      <formula>#REF!="Item do PAA com execução interrompida"</formula>
    </cfRule>
    <cfRule type="expression" dxfId="31" priority="34" stopIfTrue="1">
      <formula>#REF!="Item do PAA sem execução"</formula>
    </cfRule>
    <cfRule type="expression" dxfId="30" priority="35" stopIfTrue="1">
      <formula>#REF!="Sim"</formula>
    </cfRule>
  </conditionalFormatting>
  <conditionalFormatting sqref="O10">
    <cfRule type="expression" dxfId="29" priority="26" stopIfTrue="1">
      <formula>#REF!="Item do PAA com execução iniciada"</formula>
    </cfRule>
    <cfRule type="expression" dxfId="28" priority="27" stopIfTrue="1">
      <formula>#REF!="Item do PAA completamente executado"</formula>
    </cfRule>
    <cfRule type="expression" dxfId="27" priority="28" stopIfTrue="1">
      <formula>#REF!="Item do PAA com execução interrompida"</formula>
    </cfRule>
    <cfRule type="expression" dxfId="26" priority="29" stopIfTrue="1">
      <formula>#REF!="Item do PAA sem execução"</formula>
    </cfRule>
    <cfRule type="expression" dxfId="25" priority="30" stopIfTrue="1">
      <formula>#REF!="Sim"</formula>
    </cfRule>
  </conditionalFormatting>
  <conditionalFormatting sqref="O11:O93">
    <cfRule type="expression" dxfId="24" priority="21" stopIfTrue="1">
      <formula>#REF!="Item do PAA com execução iniciada"</formula>
    </cfRule>
    <cfRule type="expression" dxfId="23" priority="22" stopIfTrue="1">
      <formula>#REF!="Item do PAA completamente executado"</formula>
    </cfRule>
    <cfRule type="expression" dxfId="22" priority="23" stopIfTrue="1">
      <formula>#REF!="Item do PAA com execução interrompida"</formula>
    </cfRule>
    <cfRule type="expression" dxfId="21" priority="24" stopIfTrue="1">
      <formula>#REF!="Item do PAA sem execução"</formula>
    </cfRule>
    <cfRule type="expression" dxfId="20" priority="25" stopIfTrue="1">
      <formula>#REF!="Sim"</formula>
    </cfRule>
  </conditionalFormatting>
  <conditionalFormatting sqref="O103:O105">
    <cfRule type="expression" dxfId="19" priority="16" stopIfTrue="1">
      <formula>#REF!="Item do PAA com execução iniciada"</formula>
    </cfRule>
    <cfRule type="expression" dxfId="18" priority="17" stopIfTrue="1">
      <formula>#REF!="Item do PAA completamente executado"</formula>
    </cfRule>
    <cfRule type="expression" dxfId="17" priority="18" stopIfTrue="1">
      <formula>#REF!="Item do PAA com execução interrompida"</formula>
    </cfRule>
    <cfRule type="expression" dxfId="16" priority="19" stopIfTrue="1">
      <formula>#REF!="Item do PAA sem execução"</formula>
    </cfRule>
    <cfRule type="expression" dxfId="15" priority="20" stopIfTrue="1">
      <formula>#REF!="Sim"</formula>
    </cfRule>
  </conditionalFormatting>
  <conditionalFormatting sqref="O106">
    <cfRule type="expression" dxfId="14" priority="11" stopIfTrue="1">
      <formula>#REF!="Item do PAA com execução iniciada"</formula>
    </cfRule>
    <cfRule type="expression" dxfId="13" priority="12" stopIfTrue="1">
      <formula>#REF!="Item do PAA completamente executado"</formula>
    </cfRule>
    <cfRule type="expression" dxfId="12" priority="13" stopIfTrue="1">
      <formula>#REF!="Item do PAA com execução interrompida"</formula>
    </cfRule>
    <cfRule type="expression" dxfId="11" priority="14" stopIfTrue="1">
      <formula>#REF!="Item do PAA sem execução"</formula>
    </cfRule>
    <cfRule type="expression" dxfId="10" priority="15" stopIfTrue="1">
      <formula>#REF!="Sim"</formula>
    </cfRule>
  </conditionalFormatting>
  <conditionalFormatting sqref="O114">
    <cfRule type="expression" dxfId="9" priority="6" stopIfTrue="1">
      <formula>#REF!="Item do PAA com execução iniciada"</formula>
    </cfRule>
    <cfRule type="expression" dxfId="8" priority="7" stopIfTrue="1">
      <formula>#REF!="Item do PAA completamente executado"</formula>
    </cfRule>
    <cfRule type="expression" dxfId="7" priority="8" stopIfTrue="1">
      <formula>#REF!="Item do PAA com execução interrompida"</formula>
    </cfRule>
    <cfRule type="expression" dxfId="6" priority="9" stopIfTrue="1">
      <formula>#REF!="Item do PAA sem execução"</formula>
    </cfRule>
    <cfRule type="expression" dxfId="5" priority="10" stopIfTrue="1">
      <formula>#REF!="Sim"</formula>
    </cfRule>
  </conditionalFormatting>
  <conditionalFormatting sqref="O129">
    <cfRule type="expression" dxfId="4" priority="1" stopIfTrue="1">
      <formula>#REF!="Item do PAA com execução iniciada"</formula>
    </cfRule>
    <cfRule type="expression" dxfId="3" priority="2" stopIfTrue="1">
      <formula>#REF!="Item do PAA completamente executado"</formula>
    </cfRule>
    <cfRule type="expression" dxfId="2" priority="3" stopIfTrue="1">
      <formula>#REF!="Item do PAA com execução interrompida"</formula>
    </cfRule>
    <cfRule type="expression" dxfId="1" priority="4" stopIfTrue="1">
      <formula>#REF!="Item do PAA sem execução"</formula>
    </cfRule>
    <cfRule type="expression" dxfId="0" priority="5" stopIfTrue="1">
      <formula>#REF!="Sim"</formula>
    </cfRule>
  </conditionalFormatting>
  <hyperlinks>
    <hyperlink ref="D249" r:id="rId1" location="section-0"/>
    <hyperlink ref="D252" r:id="rId2"/>
    <hyperlink ref="H248" r:id="rId3" location="section-0"/>
    <hyperlink ref="H251" r:id="rId4"/>
  </hyperlinks>
  <printOptions horizontalCentered="1" verticalCentered="1"/>
  <pageMargins left="0.19685039370078741" right="0.19685039370078741" top="0.59055118110236227" bottom="0.70866141732283472" header="0.19685039370078741" footer="0.19685039370078741"/>
  <pageSetup paperSize="9" scale="45" pageOrder="overThenDown" orientation="landscape" r:id="rId5"/>
  <headerFooter>
    <oddFooter>&amp;LPCA 2026 v.2&amp;CPágina &amp;P / &amp;N&amp;R26/12/2025</oddFooter>
  </headerFooter>
  <rowBreaks count="1" manualBreakCount="1">
    <brk id="240" max="16" man="1"/>
  </rowBreaks>
  <extLst>
    <ext xmlns:x14="http://schemas.microsoft.com/office/spreadsheetml/2009/9/main" uri="{CCE6A557-97BC-4b89-ADB6-D9C93CAAB3DF}">
      <x14:dataValidations xmlns:xm="http://schemas.microsoft.com/office/excel/2006/main" xWindow="132" yWindow="638" count="8">
        <x14:dataValidation type="list" allowBlank="1" showInputMessage="1" showErrorMessage="1">
          <x14:formula1>
            <xm:f>Listas_Suspensas!$D$8</xm:f>
          </x14:formula1>
          <xm:sqref>M199:M247 M9:M196</xm:sqref>
        </x14:dataValidation>
        <x14:dataValidation type="list" allowBlank="1" showInputMessage="1" showErrorMessage="1">
          <x14:formula1>
            <xm:f>Listas_Suspensas!$AB$2:$AB$4</xm:f>
          </x14:formula1>
          <xm:sqref>N199:N247 N9:N196</xm:sqref>
        </x14:dataValidation>
        <x14:dataValidation type="list" allowBlank="1" showInputMessage="1" showErrorMessage="1" promptTitle="Sigla da área" prompt="Selecione a área demandante / requisitante.">
          <x14:formula1>
            <xm:f>Listas_Suspensas!$B$2:$B$51</xm:f>
          </x14:formula1>
          <xm:sqref>C185:C247 C9:C177</xm:sqref>
        </x14:dataValidation>
        <x14:dataValidation type="list" allowBlank="1" showInputMessage="1" showErrorMessage="1" prompt="Sigla da área">
          <x14:formula1>
            <xm:f>'D:\Drives compartilhados\SENG\ADMINISTRATIVO\ORCAMENTO\PCA 2025\[PCA_2025_v 7.1 sem DLs e ILs peq valor.xlsx]Listas_Suspensas'!#REF!</xm:f>
          </x14:formula1>
          <xm:sqref>C183:C184</xm:sqref>
        </x14:dataValidation>
        <x14:dataValidation type="list" allowBlank="1" showInputMessage="1" showErrorMessage="1" promptTitle="Sigla da área" prompt="Selecione a área demandante / requisitante.">
          <x14:formula1>
            <xm:f>'G:\Drives compartilhados\DADM\PCA\PCA 2026\Versao final PCA26\Entregues areas v-final\[PCA_2026_versao final SENG.xlsx]Listas_Suspensas'!#REF!</xm:f>
          </x14:formula1>
          <xm:sqref>C178:C182</xm:sqref>
        </x14:dataValidation>
        <x14:dataValidation type="list" allowBlank="1" showInputMessage="1" showErrorMessage="1" prompt="Mês do envio do PROAD instruído à DADM / DOF.">
          <x14:formula1>
            <xm:f>Listas_Suspensas!$N$2:$N$21</xm:f>
          </x14:formula1>
          <xm:sqref>K9:K247</xm:sqref>
        </x14:dataValidation>
        <x14:dataValidation type="list" allowBlank="1" showInputMessage="1" showErrorMessage="1" prompt="Selecione o nível de prioridade.">
          <x14:formula1>
            <xm:f>Listas_Suspensas!$D$2:$D$4</xm:f>
          </x14:formula1>
          <xm:sqref>J9:J247</xm:sqref>
        </x14:dataValidation>
        <x14:dataValidation type="list" allowBlank="1" showInputMessage="1" showErrorMessage="1" prompt="Selecione o mês de conclusão da contratação.">
          <x14:formula1>
            <xm:f>Listas_Suspensas!$P$2:$P$13</xm:f>
          </x14:formula1>
          <xm:sqref>L9:L247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Normal="100" workbookViewId="0">
      <selection activeCell="A17" sqref="A17"/>
    </sheetView>
  </sheetViews>
  <sheetFormatPr defaultColWidth="8.69921875" defaultRowHeight="13.8"/>
  <cols>
    <col min="1" max="1" width="12.69921875" style="25" customWidth="1"/>
    <col min="2" max="16384" width="8.69921875" style="25"/>
  </cols>
  <sheetData>
    <row r="1" spans="1:1">
      <c r="A1" s="24" t="s">
        <v>166</v>
      </c>
    </row>
    <row r="3" spans="1:1">
      <c r="A3" s="26" t="s">
        <v>167</v>
      </c>
    </row>
    <row r="4" spans="1:1">
      <c r="A4" s="25" t="s">
        <v>168</v>
      </c>
    </row>
    <row r="5" spans="1:1">
      <c r="A5" s="25" t="s">
        <v>169</v>
      </c>
    </row>
    <row r="6" spans="1:1">
      <c r="A6" s="25" t="s">
        <v>170</v>
      </c>
    </row>
    <row r="7" spans="1:1">
      <c r="A7" s="25" t="s">
        <v>171</v>
      </c>
    </row>
    <row r="8" spans="1:1">
      <c r="A8" s="25" t="s">
        <v>172</v>
      </c>
    </row>
    <row r="10" spans="1:1">
      <c r="A10" s="25" t="s">
        <v>173</v>
      </c>
    </row>
    <row r="12" spans="1:1">
      <c r="A12" s="26" t="s">
        <v>174</v>
      </c>
    </row>
    <row r="13" spans="1:1">
      <c r="A13" s="25" t="s">
        <v>175</v>
      </c>
    </row>
    <row r="14" spans="1:1">
      <c r="A14" s="25" t="s">
        <v>176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5"/>
  <sheetViews>
    <sheetView showGridLines="0" workbookViewId="0">
      <pane ySplit="1" topLeftCell="A47" activePane="bottomLeft" state="frozen"/>
      <selection pane="bottomLeft" activeCell="H4" sqref="H4"/>
    </sheetView>
  </sheetViews>
  <sheetFormatPr defaultColWidth="12.59765625" defaultRowHeight="15" customHeight="1"/>
  <cols>
    <col min="1" max="1" width="70.3984375" customWidth="1"/>
    <col min="2" max="2" width="14.19921875" customWidth="1"/>
    <col min="3" max="3" width="1.5" customWidth="1"/>
    <col min="4" max="4" width="10.19921875" customWidth="1"/>
    <col min="5" max="5" width="1.5" customWidth="1"/>
    <col min="6" max="6" width="45.5" hidden="1" customWidth="1"/>
    <col min="7" max="7" width="1.5" hidden="1" customWidth="1"/>
    <col min="8" max="8" width="28.69921875" customWidth="1"/>
    <col min="9" max="9" width="1.5" customWidth="1"/>
    <col min="10" max="10" width="12.8984375" hidden="1" customWidth="1"/>
    <col min="11" max="11" width="1.5" hidden="1" customWidth="1"/>
    <col min="12" max="12" width="17.59765625" customWidth="1"/>
    <col min="13" max="13" width="1.5" customWidth="1"/>
    <col min="14" max="14" width="14.69921875" customWidth="1"/>
    <col min="15" max="15" width="1.5" customWidth="1"/>
    <col min="16" max="16" width="11.5" customWidth="1"/>
    <col min="17" max="17" width="1.5" customWidth="1"/>
    <col min="18" max="18" width="8.1992187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984375" customWidth="1"/>
    <col min="27" max="27" width="1.5" customWidth="1"/>
    <col min="28" max="28" width="11.69921875" customWidth="1"/>
    <col min="29" max="29" width="1.5" customWidth="1"/>
  </cols>
  <sheetData>
    <row r="1" spans="1:29" ht="31.5" customHeight="1">
      <c r="A1" s="6" t="s">
        <v>32</v>
      </c>
      <c r="B1" s="6" t="s">
        <v>33</v>
      </c>
      <c r="C1" s="7"/>
      <c r="D1" s="8" t="s">
        <v>34</v>
      </c>
      <c r="E1" s="7"/>
      <c r="F1" s="9" t="s">
        <v>35</v>
      </c>
      <c r="G1" s="7"/>
      <c r="H1" s="8" t="s">
        <v>36</v>
      </c>
      <c r="I1" s="7"/>
      <c r="J1" s="8" t="s">
        <v>37</v>
      </c>
      <c r="K1" s="7"/>
      <c r="L1" s="8" t="s">
        <v>160</v>
      </c>
      <c r="M1" s="7"/>
      <c r="N1" s="8" t="s">
        <v>159</v>
      </c>
      <c r="O1" s="7"/>
      <c r="P1" s="8" t="s">
        <v>38</v>
      </c>
      <c r="Q1" s="7"/>
      <c r="R1" s="8" t="s">
        <v>39</v>
      </c>
      <c r="S1" s="7"/>
      <c r="T1" s="8" t="s">
        <v>40</v>
      </c>
      <c r="U1" s="7"/>
      <c r="V1" s="8" t="s">
        <v>41</v>
      </c>
      <c r="W1" s="7"/>
      <c r="X1" s="8" t="s">
        <v>42</v>
      </c>
      <c r="Y1" s="7"/>
      <c r="Z1" s="8" t="s">
        <v>43</v>
      </c>
      <c r="AA1" s="7"/>
      <c r="AB1" s="8" t="s">
        <v>44</v>
      </c>
      <c r="AC1" s="10"/>
    </row>
    <row r="2" spans="1:29" ht="18" customHeight="1">
      <c r="A2" s="4" t="s">
        <v>45</v>
      </c>
      <c r="B2" s="4" t="s">
        <v>3</v>
      </c>
      <c r="C2" s="10"/>
      <c r="D2" s="11" t="s">
        <v>4</v>
      </c>
      <c r="E2" s="10"/>
      <c r="F2" s="3" t="s">
        <v>46</v>
      </c>
      <c r="G2" s="12"/>
      <c r="H2" s="3" t="s">
        <v>28</v>
      </c>
      <c r="I2" s="10"/>
      <c r="J2" s="5" t="s">
        <v>4</v>
      </c>
      <c r="K2" s="10"/>
      <c r="L2" s="2">
        <v>45688</v>
      </c>
      <c r="M2" s="10"/>
      <c r="N2" s="2">
        <v>45808</v>
      </c>
      <c r="O2" s="10"/>
      <c r="P2" s="13">
        <v>46053</v>
      </c>
      <c r="Q2" s="10"/>
      <c r="R2" s="5" t="s">
        <v>17</v>
      </c>
      <c r="S2" s="10"/>
      <c r="T2" s="5" t="s">
        <v>30</v>
      </c>
      <c r="U2" s="10"/>
      <c r="V2" s="5" t="s">
        <v>47</v>
      </c>
      <c r="W2" s="10"/>
      <c r="X2" s="5" t="s">
        <v>48</v>
      </c>
      <c r="Y2" s="12"/>
      <c r="Z2" s="3" t="s">
        <v>49</v>
      </c>
      <c r="AA2" s="10"/>
      <c r="AB2" s="5" t="s">
        <v>50</v>
      </c>
      <c r="AC2" s="10"/>
    </row>
    <row r="3" spans="1:29" ht="18" customHeight="1">
      <c r="A3" s="4" t="s">
        <v>51</v>
      </c>
      <c r="B3" s="4" t="s">
        <v>5</v>
      </c>
      <c r="C3" s="10"/>
      <c r="D3" s="11" t="s">
        <v>15</v>
      </c>
      <c r="E3" s="10"/>
      <c r="F3" s="3" t="s">
        <v>52</v>
      </c>
      <c r="G3" s="12"/>
      <c r="H3" s="3" t="s">
        <v>615</v>
      </c>
      <c r="I3" s="10"/>
      <c r="J3" s="5" t="s">
        <v>15</v>
      </c>
      <c r="K3" s="10"/>
      <c r="L3" s="2">
        <v>45716</v>
      </c>
      <c r="M3" s="10"/>
      <c r="N3" s="2">
        <v>45838</v>
      </c>
      <c r="O3" s="10"/>
      <c r="P3" s="13">
        <v>46081</v>
      </c>
      <c r="Q3" s="10"/>
      <c r="R3" s="5" t="s">
        <v>53</v>
      </c>
      <c r="S3" s="10"/>
      <c r="T3" s="5" t="s">
        <v>31</v>
      </c>
      <c r="U3" s="10"/>
      <c r="V3" s="5" t="s">
        <v>7</v>
      </c>
      <c r="W3" s="10"/>
      <c r="X3" s="5" t="s">
        <v>54</v>
      </c>
      <c r="Y3" s="12"/>
      <c r="Z3" s="3" t="s">
        <v>55</v>
      </c>
      <c r="AA3" s="10"/>
      <c r="AB3" s="5" t="s">
        <v>56</v>
      </c>
      <c r="AC3" s="10"/>
    </row>
    <row r="4" spans="1:29" ht="18" customHeight="1">
      <c r="A4" s="4" t="s">
        <v>57</v>
      </c>
      <c r="B4" s="4" t="s">
        <v>47</v>
      </c>
      <c r="C4" s="10"/>
      <c r="D4" s="11" t="s">
        <v>10</v>
      </c>
      <c r="E4" s="10"/>
      <c r="F4" s="3" t="s">
        <v>58</v>
      </c>
      <c r="G4" s="12"/>
      <c r="H4" s="3" t="s">
        <v>59</v>
      </c>
      <c r="I4" s="10"/>
      <c r="J4" s="5" t="s">
        <v>10</v>
      </c>
      <c r="K4" s="10"/>
      <c r="L4" s="2">
        <v>45747</v>
      </c>
      <c r="M4" s="10"/>
      <c r="N4" s="2">
        <v>45869</v>
      </c>
      <c r="O4" s="10"/>
      <c r="P4" s="13">
        <v>46112</v>
      </c>
      <c r="Q4" s="10"/>
      <c r="R4" s="10"/>
      <c r="S4" s="10"/>
      <c r="T4" s="5" t="s">
        <v>53</v>
      </c>
      <c r="U4" s="10"/>
      <c r="V4" s="10"/>
      <c r="W4" s="10"/>
      <c r="X4" s="5" t="s">
        <v>53</v>
      </c>
      <c r="Y4" s="12"/>
      <c r="Z4" s="3" t="s">
        <v>60</v>
      </c>
      <c r="AA4" s="10"/>
      <c r="AB4" s="5" t="s">
        <v>61</v>
      </c>
      <c r="AC4" s="10"/>
    </row>
    <row r="5" spans="1:29" ht="18" customHeight="1">
      <c r="A5" s="4" t="s">
        <v>77</v>
      </c>
      <c r="B5" s="4" t="s">
        <v>7</v>
      </c>
      <c r="C5" s="10"/>
      <c r="D5" s="10"/>
      <c r="E5" s="10"/>
      <c r="F5" s="3" t="s">
        <v>64</v>
      </c>
      <c r="G5" s="12"/>
      <c r="H5" s="3" t="s">
        <v>65</v>
      </c>
      <c r="I5" s="10"/>
      <c r="J5" s="10"/>
      <c r="K5" s="10"/>
      <c r="L5" s="2">
        <v>45777</v>
      </c>
      <c r="M5" s="10"/>
      <c r="N5" s="2">
        <v>45900</v>
      </c>
      <c r="O5" s="10"/>
      <c r="P5" s="13">
        <v>46142</v>
      </c>
      <c r="Q5" s="10"/>
      <c r="R5" s="10"/>
      <c r="S5" s="10"/>
      <c r="T5" s="10"/>
      <c r="U5" s="10"/>
      <c r="V5" s="10"/>
      <c r="W5" s="10"/>
      <c r="X5" s="10"/>
      <c r="Y5" s="12"/>
      <c r="Z5" s="5" t="s">
        <v>66</v>
      </c>
      <c r="AA5" s="10"/>
      <c r="AB5" s="10"/>
      <c r="AC5" s="10"/>
    </row>
    <row r="6" spans="1:29" ht="18" customHeight="1">
      <c r="A6" s="4" t="s">
        <v>152</v>
      </c>
      <c r="B6" s="4" t="s">
        <v>154</v>
      </c>
      <c r="C6" s="10"/>
      <c r="D6" s="10"/>
      <c r="E6" s="10"/>
      <c r="F6" s="3" t="s">
        <v>68</v>
      </c>
      <c r="G6" s="12"/>
      <c r="H6" s="14" t="s">
        <v>69</v>
      </c>
      <c r="I6" s="10"/>
      <c r="J6" s="10"/>
      <c r="K6" s="10"/>
      <c r="L6" s="2">
        <v>45808</v>
      </c>
      <c r="M6" s="10"/>
      <c r="N6" s="2">
        <v>45930</v>
      </c>
      <c r="O6" s="10"/>
      <c r="P6" s="13">
        <v>46173</v>
      </c>
      <c r="Q6" s="10"/>
      <c r="R6" s="10"/>
      <c r="S6" s="10"/>
      <c r="T6" s="10"/>
      <c r="U6" s="10"/>
      <c r="V6" s="10"/>
      <c r="W6" s="10"/>
      <c r="X6" s="10"/>
      <c r="Y6" s="12"/>
      <c r="Z6" s="3" t="s">
        <v>70</v>
      </c>
      <c r="AA6" s="10"/>
      <c r="AB6" s="10"/>
      <c r="AC6" s="10"/>
    </row>
    <row r="7" spans="1:29" ht="18" customHeight="1">
      <c r="A7" s="4" t="s">
        <v>151</v>
      </c>
      <c r="B7" s="4" t="s">
        <v>153</v>
      </c>
      <c r="C7" s="10"/>
      <c r="D7" s="8" t="s">
        <v>17</v>
      </c>
      <c r="E7" s="10"/>
      <c r="F7" s="3" t="s">
        <v>73</v>
      </c>
      <c r="G7" s="12"/>
      <c r="H7" s="3" t="s">
        <v>155</v>
      </c>
      <c r="I7" s="10"/>
      <c r="J7" s="10"/>
      <c r="K7" s="10"/>
      <c r="L7" s="2">
        <v>45838</v>
      </c>
      <c r="M7" s="10"/>
      <c r="N7" s="2">
        <v>45961</v>
      </c>
      <c r="O7" s="10"/>
      <c r="P7" s="13">
        <v>46203</v>
      </c>
      <c r="Q7" s="10"/>
      <c r="R7" s="10"/>
      <c r="S7" s="10"/>
      <c r="T7" s="10"/>
      <c r="U7" s="10"/>
      <c r="V7" s="10"/>
      <c r="W7" s="10"/>
      <c r="X7" s="10"/>
      <c r="Y7" s="12"/>
      <c r="Z7" s="3"/>
      <c r="AA7" s="10"/>
      <c r="AB7" s="10"/>
      <c r="AC7" s="10"/>
    </row>
    <row r="8" spans="1:29" ht="18" customHeight="1">
      <c r="A8" s="4" t="s">
        <v>163</v>
      </c>
      <c r="B8" s="4" t="s">
        <v>164</v>
      </c>
      <c r="C8" s="10"/>
      <c r="D8" s="11" t="s">
        <v>17</v>
      </c>
      <c r="E8" s="10"/>
      <c r="F8" s="3" t="s">
        <v>76</v>
      </c>
      <c r="G8" s="12"/>
      <c r="H8" s="3" t="s">
        <v>156</v>
      </c>
      <c r="I8" s="10"/>
      <c r="J8" s="10"/>
      <c r="K8" s="10"/>
      <c r="L8" s="2">
        <v>45869</v>
      </c>
      <c r="M8" s="10"/>
      <c r="N8" s="2">
        <v>45991</v>
      </c>
      <c r="O8" s="10"/>
      <c r="P8" s="13">
        <v>46234</v>
      </c>
      <c r="Q8" s="10"/>
      <c r="R8" s="10"/>
      <c r="S8" s="10"/>
      <c r="T8" s="10"/>
      <c r="U8" s="10"/>
      <c r="V8" s="10"/>
      <c r="W8" s="10"/>
      <c r="X8" s="10"/>
      <c r="Y8" s="12"/>
      <c r="Z8" s="3"/>
      <c r="AA8" s="10"/>
      <c r="AB8" s="10"/>
      <c r="AC8" s="10"/>
    </row>
    <row r="9" spans="1:29" ht="18" customHeight="1">
      <c r="A9" s="4" t="s">
        <v>161</v>
      </c>
      <c r="B9" s="4" t="s">
        <v>162</v>
      </c>
      <c r="C9" s="10"/>
      <c r="D9" s="10"/>
      <c r="E9" s="10"/>
      <c r="F9" s="3" t="s">
        <v>78</v>
      </c>
      <c r="G9" s="12"/>
      <c r="H9" s="5" t="s">
        <v>6</v>
      </c>
      <c r="I9" s="10"/>
      <c r="J9" s="10"/>
      <c r="K9" s="10"/>
      <c r="L9" s="2">
        <v>45900</v>
      </c>
      <c r="M9" s="10"/>
      <c r="N9" s="2">
        <v>46022</v>
      </c>
      <c r="O9" s="10"/>
      <c r="P9" s="13">
        <v>46265</v>
      </c>
      <c r="Q9" s="10"/>
      <c r="R9" s="10"/>
      <c r="S9" s="10"/>
      <c r="T9" s="10"/>
      <c r="U9" s="10"/>
      <c r="V9" s="10"/>
      <c r="W9" s="10"/>
      <c r="X9" s="10"/>
      <c r="Y9" s="12"/>
      <c r="Z9" s="3"/>
      <c r="AA9" s="10"/>
      <c r="AB9" s="10"/>
      <c r="AC9" s="10"/>
    </row>
    <row r="10" spans="1:29" ht="18" customHeight="1">
      <c r="A10" s="4" t="s">
        <v>62</v>
      </c>
      <c r="B10" s="4" t="s">
        <v>63</v>
      </c>
      <c r="C10" s="10"/>
      <c r="D10" s="10"/>
      <c r="E10" s="10"/>
      <c r="F10" s="3"/>
      <c r="G10" s="12"/>
      <c r="H10" s="3" t="s">
        <v>14</v>
      </c>
      <c r="I10" s="10"/>
      <c r="J10" s="10"/>
      <c r="K10" s="10"/>
      <c r="L10" s="2">
        <v>45930</v>
      </c>
      <c r="M10" s="10"/>
      <c r="N10" s="2">
        <v>46053</v>
      </c>
      <c r="O10" s="10"/>
      <c r="P10" s="13">
        <v>46295</v>
      </c>
      <c r="Q10" s="10"/>
      <c r="R10" s="10"/>
      <c r="S10" s="10"/>
      <c r="T10" s="10"/>
      <c r="U10" s="10"/>
      <c r="V10" s="10"/>
      <c r="W10" s="10"/>
      <c r="X10" s="10"/>
      <c r="Y10" s="12"/>
      <c r="Z10" s="20"/>
      <c r="AA10" s="10"/>
      <c r="AB10" s="10"/>
      <c r="AC10" s="10"/>
    </row>
    <row r="11" spans="1:29" ht="18" customHeight="1">
      <c r="A11" s="4" t="s">
        <v>74</v>
      </c>
      <c r="B11" s="4" t="s">
        <v>75</v>
      </c>
      <c r="C11" s="10"/>
      <c r="D11" s="10"/>
      <c r="E11" s="10"/>
      <c r="F11" s="3"/>
      <c r="G11" s="12"/>
      <c r="H11" s="3" t="s">
        <v>8</v>
      </c>
      <c r="I11" s="10"/>
      <c r="J11" s="10"/>
      <c r="K11" s="10"/>
      <c r="L11" s="2">
        <v>45961</v>
      </c>
      <c r="M11" s="10"/>
      <c r="N11" s="2">
        <v>46081</v>
      </c>
      <c r="O11" s="10"/>
      <c r="P11" s="13">
        <v>46326</v>
      </c>
      <c r="Q11" s="10"/>
      <c r="R11" s="10"/>
      <c r="S11" s="10"/>
      <c r="T11" s="10"/>
      <c r="U11" s="10"/>
      <c r="V11" s="10"/>
      <c r="W11" s="10"/>
      <c r="X11" s="10"/>
      <c r="Y11" s="12"/>
      <c r="Z11" s="20"/>
      <c r="AA11" s="10"/>
      <c r="AB11" s="10"/>
      <c r="AC11" s="10"/>
    </row>
    <row r="12" spans="1:29" ht="18" customHeight="1">
      <c r="A12" s="4" t="s">
        <v>67</v>
      </c>
      <c r="B12" s="4" t="s">
        <v>11</v>
      </c>
      <c r="C12" s="10"/>
      <c r="D12" s="10"/>
      <c r="E12" s="10"/>
      <c r="F12" s="3"/>
      <c r="G12" s="12"/>
      <c r="H12" s="3" t="s">
        <v>150</v>
      </c>
      <c r="I12" s="10"/>
      <c r="J12" s="10"/>
      <c r="K12" s="10"/>
      <c r="L12" s="2">
        <v>45991</v>
      </c>
      <c r="M12" s="10"/>
      <c r="N12" s="2">
        <v>46112</v>
      </c>
      <c r="O12" s="10"/>
      <c r="P12" s="13">
        <v>46356</v>
      </c>
      <c r="Q12" s="10"/>
      <c r="R12" s="10"/>
      <c r="S12" s="10"/>
      <c r="T12" s="10"/>
      <c r="U12" s="10"/>
      <c r="V12" s="10"/>
      <c r="W12" s="10"/>
      <c r="X12" s="10"/>
      <c r="Y12" s="12"/>
      <c r="Z12" s="20"/>
      <c r="AA12" s="10"/>
      <c r="AB12" s="10"/>
      <c r="AC12" s="10"/>
    </row>
    <row r="13" spans="1:29" ht="18" customHeight="1">
      <c r="A13" s="4" t="s">
        <v>79</v>
      </c>
      <c r="B13" s="4" t="s">
        <v>80</v>
      </c>
      <c r="C13" s="10"/>
      <c r="D13" s="10"/>
      <c r="E13" s="10"/>
      <c r="F13" s="3"/>
      <c r="G13" s="12"/>
      <c r="H13" s="3" t="s">
        <v>13</v>
      </c>
      <c r="I13" s="10"/>
      <c r="J13" s="10"/>
      <c r="K13" s="10"/>
      <c r="L13" s="2">
        <v>46022</v>
      </c>
      <c r="M13" s="10"/>
      <c r="N13" s="2">
        <v>46142</v>
      </c>
      <c r="O13" s="10"/>
      <c r="P13" s="13">
        <v>46387</v>
      </c>
      <c r="Q13" s="10"/>
      <c r="R13" s="10"/>
      <c r="S13" s="10"/>
      <c r="T13" s="10"/>
      <c r="U13" s="10"/>
      <c r="V13" s="10"/>
      <c r="W13" s="10"/>
      <c r="X13" s="10"/>
      <c r="Y13" s="12"/>
      <c r="Z13" s="20"/>
      <c r="AA13" s="10"/>
      <c r="AB13" s="10"/>
      <c r="AC13" s="10"/>
    </row>
    <row r="14" spans="1:29" ht="18" customHeight="1">
      <c r="A14" s="4" t="s">
        <v>71</v>
      </c>
      <c r="B14" s="4" t="s">
        <v>72</v>
      </c>
      <c r="C14" s="10"/>
      <c r="D14" s="10"/>
      <c r="E14" s="10"/>
      <c r="F14" s="3" t="s">
        <v>81</v>
      </c>
      <c r="G14" s="12"/>
      <c r="H14" s="3"/>
      <c r="I14" s="10"/>
      <c r="J14" s="10"/>
      <c r="K14" s="10"/>
      <c r="L14" s="2">
        <v>46053</v>
      </c>
      <c r="M14" s="10"/>
      <c r="N14" s="2">
        <v>46173</v>
      </c>
      <c r="O14" s="10"/>
      <c r="P14" s="10"/>
      <c r="Q14" s="10"/>
      <c r="R14" s="10"/>
      <c r="S14" s="10"/>
      <c r="T14" s="10"/>
      <c r="U14" s="10"/>
      <c r="V14" s="10"/>
      <c r="W14" s="10"/>
      <c r="X14" s="10"/>
      <c r="Y14" s="12"/>
      <c r="Z14" s="10"/>
      <c r="AA14" s="10"/>
      <c r="AB14" s="10"/>
      <c r="AC14" s="10"/>
    </row>
    <row r="15" spans="1:29" ht="18" customHeight="1">
      <c r="A15" s="4" t="s">
        <v>82</v>
      </c>
      <c r="B15" s="4" t="s">
        <v>83</v>
      </c>
      <c r="C15" s="10"/>
      <c r="D15" s="10"/>
      <c r="E15" s="10"/>
      <c r="F15" s="3" t="s">
        <v>84</v>
      </c>
      <c r="G15" s="12"/>
      <c r="H15" s="3"/>
      <c r="I15" s="10"/>
      <c r="J15" s="10"/>
      <c r="K15" s="10"/>
      <c r="L15" s="2">
        <v>46081</v>
      </c>
      <c r="M15" s="10"/>
      <c r="N15" s="2">
        <v>46203</v>
      </c>
      <c r="O15" s="10"/>
      <c r="P15" s="10"/>
      <c r="Q15" s="10"/>
      <c r="R15" s="10"/>
      <c r="S15" s="10"/>
      <c r="T15" s="10"/>
      <c r="U15" s="10"/>
      <c r="V15" s="10"/>
      <c r="W15" s="10"/>
      <c r="X15" s="10"/>
      <c r="Y15" s="12"/>
      <c r="Z15" s="15"/>
      <c r="AA15" s="10"/>
      <c r="AB15" s="10"/>
      <c r="AC15" s="10"/>
    </row>
    <row r="16" spans="1:29" ht="18" customHeight="1">
      <c r="A16" s="4" t="s">
        <v>100</v>
      </c>
      <c r="B16" s="4" t="s">
        <v>101</v>
      </c>
      <c r="C16" s="10"/>
      <c r="D16" s="10"/>
      <c r="E16" s="10"/>
      <c r="F16" s="3" t="s">
        <v>87</v>
      </c>
      <c r="G16" s="12"/>
      <c r="H16" s="3"/>
      <c r="I16" s="10"/>
      <c r="J16" s="10"/>
      <c r="K16" s="10"/>
      <c r="L16" s="2">
        <v>46112</v>
      </c>
      <c r="M16" s="10"/>
      <c r="N16" s="2">
        <v>46234</v>
      </c>
      <c r="O16" s="10"/>
      <c r="P16" s="10"/>
      <c r="Q16" s="10"/>
      <c r="R16" s="10"/>
      <c r="S16" s="10"/>
      <c r="T16" s="10"/>
      <c r="U16" s="10"/>
      <c r="V16" s="10"/>
      <c r="W16" s="10"/>
      <c r="X16" s="10"/>
      <c r="Y16" s="12"/>
      <c r="Z16" s="10"/>
      <c r="AA16" s="10"/>
      <c r="AB16" s="10"/>
      <c r="AC16" s="10"/>
    </row>
    <row r="17" spans="1:29" ht="18" customHeight="1">
      <c r="A17" s="4" t="s">
        <v>88</v>
      </c>
      <c r="B17" s="4" t="s">
        <v>89</v>
      </c>
      <c r="C17" s="10"/>
      <c r="D17" s="10"/>
      <c r="E17" s="10"/>
      <c r="F17" s="3" t="s">
        <v>90</v>
      </c>
      <c r="G17" s="12"/>
      <c r="H17" s="1"/>
      <c r="I17" s="10"/>
      <c r="J17" s="10"/>
      <c r="K17" s="10"/>
      <c r="L17" s="2">
        <v>46142</v>
      </c>
      <c r="M17" s="10"/>
      <c r="N17" s="2">
        <v>46265</v>
      </c>
      <c r="O17" s="10"/>
      <c r="P17" s="10"/>
      <c r="Q17" s="10"/>
      <c r="R17" s="10"/>
      <c r="S17" s="10"/>
      <c r="T17" s="10"/>
      <c r="U17" s="10"/>
      <c r="V17" s="10"/>
      <c r="W17" s="10"/>
      <c r="X17" s="10"/>
      <c r="Y17" s="12"/>
      <c r="Z17" s="10"/>
      <c r="AA17" s="10"/>
      <c r="AB17" s="10"/>
      <c r="AC17" s="10"/>
    </row>
    <row r="18" spans="1:29" ht="18" customHeight="1">
      <c r="A18" s="4" t="s">
        <v>85</v>
      </c>
      <c r="B18" s="4" t="s">
        <v>86</v>
      </c>
      <c r="C18" s="10"/>
      <c r="D18" s="10"/>
      <c r="E18" s="10"/>
      <c r="F18" s="3" t="s">
        <v>93</v>
      </c>
      <c r="G18" s="12"/>
      <c r="H18" s="16"/>
      <c r="I18" s="10"/>
      <c r="J18" s="10"/>
      <c r="K18" s="10"/>
      <c r="L18" s="2">
        <v>46173</v>
      </c>
      <c r="M18" s="10"/>
      <c r="N18" s="2">
        <v>46295</v>
      </c>
      <c r="O18" s="10"/>
      <c r="P18" s="10"/>
      <c r="Q18" s="10"/>
      <c r="R18" s="10"/>
      <c r="S18" s="10"/>
      <c r="T18" s="10"/>
      <c r="U18" s="10"/>
      <c r="V18" s="10"/>
      <c r="W18" s="10"/>
      <c r="X18" s="10"/>
      <c r="Y18" s="12"/>
      <c r="Z18" s="10"/>
      <c r="AA18" s="10"/>
      <c r="AB18" s="10"/>
      <c r="AC18" s="10"/>
    </row>
    <row r="19" spans="1:29" ht="18" customHeight="1">
      <c r="A19" s="4" t="s">
        <v>91</v>
      </c>
      <c r="B19" s="4" t="s">
        <v>92</v>
      </c>
      <c r="C19" s="10"/>
      <c r="D19" s="10"/>
      <c r="E19" s="10"/>
      <c r="F19" s="3" t="s">
        <v>96</v>
      </c>
      <c r="G19" s="12"/>
      <c r="H19" s="16"/>
      <c r="I19" s="10"/>
      <c r="J19" s="10"/>
      <c r="K19" s="10"/>
      <c r="L19" s="2">
        <v>46203</v>
      </c>
      <c r="M19" s="10"/>
      <c r="N19" s="2">
        <v>46326</v>
      </c>
      <c r="O19" s="10"/>
      <c r="P19" s="10"/>
      <c r="Q19" s="10"/>
      <c r="R19" s="10"/>
      <c r="S19" s="10"/>
      <c r="T19" s="10"/>
      <c r="U19" s="10"/>
      <c r="V19" s="10"/>
      <c r="W19" s="10"/>
      <c r="X19" s="10"/>
      <c r="Y19" s="12"/>
      <c r="Z19" s="10"/>
      <c r="AA19" s="10"/>
      <c r="AB19" s="10"/>
      <c r="AC19" s="10"/>
    </row>
    <row r="20" spans="1:29" ht="18" customHeight="1">
      <c r="A20" s="4" t="s">
        <v>97</v>
      </c>
      <c r="B20" s="4" t="s">
        <v>98</v>
      </c>
      <c r="C20" s="10"/>
      <c r="D20" s="10"/>
      <c r="E20" s="10"/>
      <c r="F20" s="3" t="s">
        <v>99</v>
      </c>
      <c r="G20" s="12"/>
      <c r="H20" s="23" t="s">
        <v>9</v>
      </c>
      <c r="I20" s="10"/>
      <c r="J20" s="10"/>
      <c r="K20" s="10"/>
      <c r="L20" s="2">
        <v>46234</v>
      </c>
      <c r="M20" s="10"/>
      <c r="N20" s="2">
        <v>46356</v>
      </c>
      <c r="O20" s="10"/>
      <c r="P20" s="10"/>
      <c r="Q20" s="10"/>
      <c r="R20" s="10"/>
      <c r="S20" s="10"/>
      <c r="T20" s="10"/>
      <c r="U20" s="10"/>
      <c r="V20" s="10"/>
      <c r="W20" s="10"/>
      <c r="X20" s="10"/>
      <c r="Y20" s="12"/>
      <c r="Z20" s="10"/>
      <c r="AA20" s="10"/>
      <c r="AB20" s="10"/>
      <c r="AC20" s="10"/>
    </row>
    <row r="21" spans="1:29" ht="18" customHeight="1">
      <c r="A21" s="4" t="s">
        <v>94</v>
      </c>
      <c r="B21" s="4" t="s">
        <v>95</v>
      </c>
      <c r="C21" s="10"/>
      <c r="D21" s="10"/>
      <c r="E21" s="10"/>
      <c r="F21" s="3" t="s">
        <v>102</v>
      </c>
      <c r="G21" s="12"/>
      <c r="H21" s="16"/>
      <c r="I21" s="10"/>
      <c r="J21" s="10"/>
      <c r="K21" s="10"/>
      <c r="L21" s="2">
        <v>46265</v>
      </c>
      <c r="M21" s="10"/>
      <c r="N21" s="2">
        <v>46387</v>
      </c>
      <c r="O21" s="10"/>
      <c r="P21" s="10"/>
      <c r="Q21" s="10"/>
      <c r="R21" s="10"/>
      <c r="S21" s="10"/>
      <c r="T21" s="10"/>
      <c r="U21" s="10"/>
      <c r="V21" s="10"/>
      <c r="W21" s="10"/>
      <c r="X21" s="10"/>
      <c r="Y21" s="12"/>
      <c r="Z21" s="10"/>
      <c r="AA21" s="10"/>
      <c r="AB21" s="10"/>
      <c r="AC21" s="10"/>
    </row>
    <row r="22" spans="1:29" ht="18" customHeight="1">
      <c r="A22" s="4" t="s">
        <v>115</v>
      </c>
      <c r="B22" s="4" t="s">
        <v>116</v>
      </c>
      <c r="C22" s="10"/>
      <c r="D22" s="10"/>
      <c r="E22" s="10"/>
      <c r="F22" s="3" t="s">
        <v>105</v>
      </c>
      <c r="G22" s="12"/>
      <c r="H22" s="16"/>
      <c r="I22" s="10"/>
      <c r="J22" s="10"/>
      <c r="K22" s="10"/>
      <c r="L22" s="2">
        <v>46295</v>
      </c>
      <c r="M22" s="10"/>
      <c r="N22" s="10"/>
      <c r="O22" s="10"/>
      <c r="P22" s="10"/>
      <c r="Q22" s="10"/>
      <c r="R22" s="10"/>
      <c r="S22" s="10"/>
      <c r="T22" s="10"/>
      <c r="U22" s="10"/>
      <c r="V22" s="10"/>
      <c r="W22" s="10"/>
      <c r="X22" s="10"/>
      <c r="Y22" s="12"/>
      <c r="Z22" s="10"/>
      <c r="AA22" s="10"/>
      <c r="AB22" s="10"/>
      <c r="AC22" s="10"/>
    </row>
    <row r="23" spans="1:29" ht="18" customHeight="1">
      <c r="A23" s="4" t="s">
        <v>118</v>
      </c>
      <c r="B23" s="4" t="s">
        <v>119</v>
      </c>
      <c r="C23" s="10"/>
      <c r="D23" s="10"/>
      <c r="E23" s="10"/>
      <c r="F23" s="3" t="s">
        <v>107</v>
      </c>
      <c r="G23" s="12"/>
      <c r="H23" s="16"/>
      <c r="I23" s="10"/>
      <c r="J23" s="10"/>
      <c r="K23" s="10"/>
      <c r="L23" s="2">
        <v>46326</v>
      </c>
      <c r="M23" s="10"/>
      <c r="N23" s="10"/>
      <c r="O23" s="10"/>
      <c r="P23" s="10"/>
      <c r="Q23" s="10"/>
      <c r="R23" s="10"/>
      <c r="S23" s="10"/>
      <c r="T23" s="10"/>
      <c r="U23" s="10"/>
      <c r="V23" s="10"/>
      <c r="W23" s="10"/>
      <c r="X23" s="10"/>
      <c r="Y23" s="12"/>
      <c r="Z23" s="10"/>
      <c r="AA23" s="10"/>
      <c r="AB23" s="10"/>
      <c r="AC23" s="10"/>
    </row>
    <row r="24" spans="1:29" ht="18" customHeight="1">
      <c r="A24" s="4" t="s">
        <v>121</v>
      </c>
      <c r="B24" s="4" t="s">
        <v>12</v>
      </c>
      <c r="C24" s="10"/>
      <c r="D24" s="10"/>
      <c r="E24" s="10"/>
      <c r="F24" s="3" t="s">
        <v>109</v>
      </c>
      <c r="G24" s="12"/>
      <c r="H24" s="16"/>
      <c r="I24" s="10"/>
      <c r="J24" s="10"/>
      <c r="K24" s="10"/>
      <c r="L24" s="2">
        <v>46356</v>
      </c>
      <c r="M24" s="10"/>
      <c r="N24" s="10"/>
      <c r="O24" s="10"/>
      <c r="P24" s="10"/>
      <c r="Q24" s="10"/>
      <c r="R24" s="10"/>
      <c r="S24" s="10"/>
      <c r="T24" s="10"/>
      <c r="U24" s="10"/>
      <c r="V24" s="10"/>
      <c r="W24" s="10"/>
      <c r="X24" s="10"/>
      <c r="Y24" s="12"/>
      <c r="Z24" s="10"/>
      <c r="AA24" s="10"/>
      <c r="AB24" s="10"/>
      <c r="AC24" s="10"/>
    </row>
    <row r="25" spans="1:29" ht="18" customHeight="1">
      <c r="A25" s="4" t="s">
        <v>103</v>
      </c>
      <c r="B25" s="4" t="s">
        <v>104</v>
      </c>
      <c r="C25" s="10"/>
      <c r="D25" s="10"/>
      <c r="E25" s="10"/>
      <c r="F25" s="3" t="s">
        <v>111</v>
      </c>
      <c r="G25" s="12"/>
      <c r="H25" s="16"/>
      <c r="I25" s="10"/>
      <c r="J25" s="10"/>
      <c r="K25" s="10"/>
      <c r="L25" s="2">
        <v>46387</v>
      </c>
      <c r="M25" s="10"/>
      <c r="N25" s="10"/>
      <c r="O25" s="10"/>
      <c r="P25" s="10"/>
      <c r="Q25" s="10"/>
      <c r="R25" s="10"/>
      <c r="S25" s="10"/>
      <c r="T25" s="10"/>
      <c r="U25" s="10"/>
      <c r="V25" s="10"/>
      <c r="W25" s="10"/>
      <c r="X25" s="10"/>
      <c r="Y25" s="12"/>
      <c r="Z25" s="10"/>
      <c r="AA25" s="10"/>
      <c r="AB25" s="10"/>
      <c r="AC25" s="10"/>
    </row>
    <row r="26" spans="1:29" ht="18" customHeight="1">
      <c r="A26" s="4" t="s">
        <v>125</v>
      </c>
      <c r="B26" s="4" t="s">
        <v>16</v>
      </c>
      <c r="C26" s="10"/>
      <c r="D26" s="10"/>
      <c r="E26" s="10"/>
      <c r="F26" s="3" t="s">
        <v>114</v>
      </c>
      <c r="G26" s="12"/>
      <c r="H26" s="16"/>
      <c r="I26" s="10"/>
      <c r="J26" s="10"/>
      <c r="K26" s="10"/>
      <c r="L26" s="10"/>
      <c r="M26" s="10"/>
      <c r="N26" s="10"/>
      <c r="O26" s="10"/>
      <c r="P26" s="10"/>
      <c r="Q26" s="10"/>
      <c r="R26" s="10"/>
      <c r="S26" s="10"/>
      <c r="T26" s="10"/>
      <c r="U26" s="10"/>
      <c r="V26" s="10"/>
      <c r="W26" s="10"/>
      <c r="X26" s="10"/>
      <c r="Y26" s="12"/>
      <c r="Z26" s="10"/>
      <c r="AA26" s="10"/>
      <c r="AB26" s="10"/>
      <c r="AC26" s="10"/>
    </row>
    <row r="27" spans="1:29" ht="18" customHeight="1">
      <c r="A27" s="4" t="s">
        <v>123</v>
      </c>
      <c r="B27" s="4" t="s">
        <v>18</v>
      </c>
      <c r="C27" s="10"/>
      <c r="D27" s="10"/>
      <c r="E27" s="10"/>
      <c r="F27" s="3" t="s">
        <v>117</v>
      </c>
      <c r="G27" s="12"/>
      <c r="H27" s="16"/>
      <c r="I27" s="10"/>
      <c r="J27" s="10"/>
      <c r="K27" s="10"/>
      <c r="L27" s="10"/>
      <c r="M27" s="10"/>
      <c r="N27" s="10"/>
      <c r="O27" s="10"/>
      <c r="P27" s="10"/>
      <c r="Q27" s="10"/>
      <c r="R27" s="10"/>
      <c r="S27" s="10"/>
      <c r="T27" s="10"/>
      <c r="U27" s="10"/>
      <c r="V27" s="10"/>
      <c r="W27" s="10"/>
      <c r="X27" s="10"/>
      <c r="Y27" s="12"/>
      <c r="Z27" s="10"/>
      <c r="AA27" s="10"/>
      <c r="AB27" s="10"/>
      <c r="AC27" s="10"/>
    </row>
    <row r="28" spans="1:29" ht="18" customHeight="1">
      <c r="A28" s="4" t="s">
        <v>131</v>
      </c>
      <c r="B28" s="4" t="s">
        <v>132</v>
      </c>
      <c r="C28" s="10"/>
      <c r="D28" s="10"/>
      <c r="E28" s="10"/>
      <c r="F28" s="3" t="s">
        <v>120</v>
      </c>
      <c r="G28" s="12"/>
      <c r="H28" s="16"/>
      <c r="I28" s="10"/>
      <c r="J28" s="10"/>
      <c r="K28" s="10"/>
      <c r="L28" s="10"/>
      <c r="M28" s="10"/>
      <c r="N28" s="10"/>
      <c r="O28" s="10"/>
      <c r="P28" s="10"/>
      <c r="Q28" s="10"/>
      <c r="R28" s="10"/>
      <c r="S28" s="10"/>
      <c r="T28" s="10"/>
      <c r="U28" s="10"/>
      <c r="V28" s="10"/>
      <c r="W28" s="10"/>
      <c r="X28" s="10"/>
      <c r="Y28" s="12"/>
      <c r="Z28" s="10"/>
      <c r="AA28" s="10"/>
      <c r="AB28" s="10"/>
      <c r="AC28" s="10"/>
    </row>
    <row r="29" spans="1:29" ht="18" customHeight="1">
      <c r="A29" s="4" t="s">
        <v>129</v>
      </c>
      <c r="B29" s="4" t="s">
        <v>19</v>
      </c>
      <c r="C29" s="10"/>
      <c r="D29" s="10"/>
      <c r="E29" s="10"/>
      <c r="F29" s="17" t="s">
        <v>122</v>
      </c>
      <c r="G29" s="12"/>
      <c r="H29" s="16"/>
      <c r="I29" s="10"/>
      <c r="J29" s="10"/>
      <c r="K29" s="10"/>
      <c r="L29" s="10"/>
      <c r="M29" s="10"/>
      <c r="N29" s="10"/>
      <c r="O29" s="10"/>
      <c r="P29" s="10"/>
      <c r="Q29" s="10"/>
      <c r="R29" s="10"/>
      <c r="S29" s="10"/>
      <c r="T29" s="10"/>
      <c r="U29" s="10"/>
      <c r="V29" s="10"/>
      <c r="W29" s="10"/>
      <c r="X29" s="10"/>
      <c r="Y29" s="12"/>
      <c r="Z29" s="10"/>
      <c r="AA29" s="10"/>
      <c r="AB29" s="10"/>
      <c r="AC29" s="10"/>
    </row>
    <row r="30" spans="1:29" ht="18" customHeight="1">
      <c r="A30" s="4" t="s">
        <v>148</v>
      </c>
      <c r="B30" s="4" t="s">
        <v>149</v>
      </c>
      <c r="C30" s="10"/>
      <c r="D30" s="10"/>
      <c r="E30" s="10"/>
      <c r="F30" s="3" t="s">
        <v>124</v>
      </c>
      <c r="G30" s="12"/>
      <c r="H30" s="16"/>
      <c r="I30" s="10"/>
      <c r="J30" s="10"/>
      <c r="K30" s="10"/>
      <c r="L30" s="10"/>
      <c r="M30" s="10"/>
      <c r="N30" s="10"/>
      <c r="O30" s="10"/>
      <c r="P30" s="10"/>
      <c r="Q30" s="10"/>
      <c r="R30" s="10"/>
      <c r="S30" s="10"/>
      <c r="T30" s="10"/>
      <c r="U30" s="10"/>
      <c r="V30" s="10"/>
      <c r="W30" s="10"/>
      <c r="X30" s="10"/>
      <c r="Y30" s="12"/>
      <c r="Z30" s="10"/>
      <c r="AA30" s="10"/>
      <c r="AB30" s="10"/>
      <c r="AC30" s="10"/>
    </row>
    <row r="31" spans="1:29" ht="18" customHeight="1">
      <c r="A31" s="4" t="s">
        <v>165</v>
      </c>
      <c r="B31" s="4" t="s">
        <v>571</v>
      </c>
      <c r="C31" s="10"/>
      <c r="D31" s="10"/>
      <c r="E31" s="10"/>
      <c r="F31" s="14" t="s">
        <v>126</v>
      </c>
      <c r="G31" s="18"/>
      <c r="H31" s="10"/>
      <c r="I31" s="10"/>
      <c r="J31" s="10"/>
      <c r="K31" s="10"/>
      <c r="L31" s="10"/>
      <c r="M31" s="10"/>
      <c r="N31" s="10"/>
      <c r="O31" s="10"/>
      <c r="P31" s="10"/>
      <c r="Q31" s="10"/>
      <c r="R31" s="10"/>
      <c r="S31" s="10"/>
      <c r="T31" s="10"/>
      <c r="U31" s="10"/>
      <c r="V31" s="10"/>
      <c r="W31" s="10"/>
      <c r="X31" s="10"/>
      <c r="Y31" s="18"/>
      <c r="Z31" s="10"/>
      <c r="AA31" s="10"/>
      <c r="AB31" s="10"/>
      <c r="AC31" s="10"/>
    </row>
    <row r="32" spans="1:29" ht="18" customHeight="1">
      <c r="A32" s="4" t="s">
        <v>130</v>
      </c>
      <c r="B32" s="4" t="s">
        <v>20</v>
      </c>
      <c r="C32" s="10"/>
      <c r="D32" s="10"/>
      <c r="E32" s="10"/>
      <c r="F32" s="14" t="s">
        <v>128</v>
      </c>
      <c r="G32" s="10"/>
      <c r="H32" s="10"/>
      <c r="I32" s="10"/>
      <c r="J32" s="10"/>
      <c r="K32" s="10"/>
      <c r="L32" s="10"/>
      <c r="M32" s="10"/>
      <c r="N32" s="10"/>
      <c r="O32" s="10"/>
      <c r="P32" s="10"/>
      <c r="Q32" s="10"/>
      <c r="R32" s="10"/>
      <c r="S32" s="10"/>
      <c r="T32" s="10"/>
      <c r="U32" s="10"/>
      <c r="V32" s="10"/>
      <c r="W32" s="10"/>
      <c r="X32" s="10"/>
      <c r="Y32" s="10"/>
      <c r="Z32" s="10"/>
      <c r="AA32" s="10"/>
      <c r="AB32" s="10"/>
      <c r="AC32" s="10"/>
    </row>
    <row r="33" spans="1:29" ht="18" customHeight="1">
      <c r="A33" s="4" t="s">
        <v>133</v>
      </c>
      <c r="B33" s="4" t="s">
        <v>134</v>
      </c>
      <c r="C33" s="10"/>
      <c r="D33" s="10"/>
      <c r="E33" s="10"/>
      <c r="F33" s="14"/>
      <c r="G33" s="10"/>
      <c r="H33" s="10"/>
      <c r="I33" s="10"/>
      <c r="J33" s="10"/>
      <c r="K33" s="10"/>
      <c r="L33" s="10"/>
      <c r="M33" s="10"/>
      <c r="N33" s="10"/>
      <c r="O33" s="10"/>
      <c r="P33" s="10"/>
      <c r="Q33" s="10"/>
      <c r="R33" s="10"/>
      <c r="S33" s="10"/>
      <c r="T33" s="10"/>
      <c r="U33" s="10"/>
      <c r="V33" s="10"/>
      <c r="W33" s="10"/>
      <c r="X33" s="10"/>
      <c r="Y33" s="10"/>
      <c r="Z33" s="10"/>
      <c r="AA33" s="10"/>
      <c r="AB33" s="10"/>
      <c r="AC33" s="10"/>
    </row>
    <row r="34" spans="1:29" ht="18" customHeight="1">
      <c r="A34" s="4" t="s">
        <v>106</v>
      </c>
      <c r="B34" s="4" t="s">
        <v>21</v>
      </c>
      <c r="C34" s="10"/>
      <c r="D34" s="10"/>
      <c r="E34" s="10"/>
      <c r="F34" s="14"/>
      <c r="G34" s="10"/>
      <c r="H34" s="10"/>
      <c r="I34" s="10"/>
      <c r="J34" s="10"/>
      <c r="K34" s="10"/>
      <c r="L34" s="10"/>
      <c r="M34" s="10"/>
      <c r="N34" s="10"/>
      <c r="O34" s="10"/>
      <c r="P34" s="10"/>
      <c r="Q34" s="10"/>
      <c r="R34" s="10"/>
      <c r="S34" s="10"/>
      <c r="T34" s="10"/>
      <c r="U34" s="10"/>
      <c r="V34" s="10"/>
      <c r="W34" s="10"/>
      <c r="X34" s="10"/>
      <c r="Y34" s="10"/>
      <c r="Z34" s="10"/>
      <c r="AA34" s="10"/>
      <c r="AB34" s="10"/>
      <c r="AC34" s="10"/>
    </row>
    <row r="35" spans="1:29" ht="18" customHeight="1">
      <c r="A35" s="4" t="s">
        <v>108</v>
      </c>
      <c r="B35" s="4" t="s">
        <v>22</v>
      </c>
      <c r="C35" s="10"/>
      <c r="D35" s="10"/>
      <c r="E35" s="10"/>
      <c r="F35" s="14"/>
      <c r="G35" s="10"/>
      <c r="H35" s="10"/>
      <c r="I35" s="10"/>
      <c r="J35" s="10"/>
      <c r="K35" s="10"/>
      <c r="L35" s="10"/>
      <c r="M35" s="10"/>
      <c r="N35" s="10"/>
      <c r="O35" s="10"/>
      <c r="P35" s="10"/>
      <c r="Q35" s="10"/>
      <c r="R35" s="10"/>
      <c r="S35" s="10"/>
      <c r="T35" s="10"/>
      <c r="U35" s="10"/>
      <c r="V35" s="10"/>
      <c r="W35" s="10"/>
      <c r="X35" s="10"/>
      <c r="Y35" s="10"/>
      <c r="Z35" s="10"/>
      <c r="AA35" s="10"/>
      <c r="AB35" s="10"/>
      <c r="AC35" s="10"/>
    </row>
    <row r="36" spans="1:29" ht="18" customHeight="1">
      <c r="A36" s="4" t="s">
        <v>110</v>
      </c>
      <c r="B36" s="4" t="s">
        <v>23</v>
      </c>
      <c r="C36" s="10"/>
      <c r="D36" s="10"/>
      <c r="E36" s="10"/>
      <c r="F36" s="14"/>
      <c r="G36" s="10"/>
      <c r="H36" s="10"/>
      <c r="I36" s="10"/>
      <c r="J36" s="10"/>
      <c r="K36" s="10"/>
      <c r="L36" s="10"/>
      <c r="M36" s="10"/>
      <c r="N36" s="10"/>
      <c r="O36" s="10"/>
      <c r="P36" s="10"/>
      <c r="Q36" s="10"/>
      <c r="R36" s="10"/>
      <c r="S36" s="10"/>
      <c r="T36" s="10"/>
      <c r="U36" s="10"/>
      <c r="V36" s="10"/>
      <c r="W36" s="10"/>
      <c r="X36" s="10"/>
      <c r="Y36" s="10"/>
      <c r="Z36" s="10"/>
      <c r="AA36" s="10"/>
      <c r="AB36" s="10"/>
      <c r="AC36" s="10"/>
    </row>
    <row r="37" spans="1:29" ht="18" customHeight="1">
      <c r="A37" s="4" t="s">
        <v>157</v>
      </c>
      <c r="B37" s="4" t="s">
        <v>158</v>
      </c>
      <c r="C37" s="10"/>
      <c r="D37" s="10"/>
      <c r="E37" s="10"/>
      <c r="F37" s="14"/>
      <c r="G37" s="10"/>
      <c r="H37" s="10"/>
      <c r="I37" s="10"/>
      <c r="J37" s="10"/>
      <c r="K37" s="10"/>
      <c r="L37" s="10"/>
      <c r="M37" s="10"/>
      <c r="N37" s="10"/>
      <c r="O37" s="10"/>
      <c r="P37" s="10"/>
      <c r="Q37" s="10"/>
      <c r="R37" s="10"/>
      <c r="S37" s="10"/>
      <c r="T37" s="10"/>
      <c r="U37" s="10"/>
      <c r="V37" s="10"/>
      <c r="W37" s="10"/>
      <c r="X37" s="10"/>
      <c r="Y37" s="10"/>
      <c r="Z37" s="10"/>
      <c r="AA37" s="10"/>
      <c r="AB37" s="10"/>
      <c r="AC37" s="10"/>
    </row>
    <row r="38" spans="1:29" ht="18" customHeight="1">
      <c r="A38" s="4" t="s">
        <v>135</v>
      </c>
      <c r="B38" s="4" t="s">
        <v>24</v>
      </c>
      <c r="C38" s="10"/>
      <c r="D38" s="10"/>
      <c r="E38" s="10"/>
      <c r="F38" s="14"/>
      <c r="G38" s="10"/>
      <c r="H38" s="10"/>
      <c r="I38" s="10"/>
      <c r="J38" s="10"/>
      <c r="K38" s="10"/>
      <c r="L38" s="10"/>
      <c r="M38" s="10"/>
      <c r="N38" s="10"/>
      <c r="O38" s="10"/>
      <c r="P38" s="10"/>
      <c r="Q38" s="10"/>
      <c r="R38" s="10"/>
      <c r="S38" s="10"/>
      <c r="T38" s="10"/>
      <c r="U38" s="10"/>
      <c r="V38" s="10"/>
      <c r="W38" s="10"/>
      <c r="X38" s="10"/>
      <c r="Y38" s="10"/>
      <c r="Z38" s="10"/>
      <c r="AA38" s="10"/>
      <c r="AB38" s="10"/>
      <c r="AC38" s="10"/>
    </row>
    <row r="39" spans="1:29" ht="18" customHeight="1">
      <c r="A39" s="4" t="s">
        <v>136</v>
      </c>
      <c r="B39" s="4" t="s">
        <v>25</v>
      </c>
      <c r="C39" s="10"/>
      <c r="D39" s="10"/>
      <c r="E39" s="10"/>
      <c r="F39" s="14"/>
      <c r="G39" s="10"/>
      <c r="H39" s="10"/>
      <c r="I39" s="10"/>
      <c r="J39" s="10"/>
      <c r="K39" s="10"/>
      <c r="L39" s="10"/>
      <c r="M39" s="10"/>
      <c r="N39" s="10"/>
      <c r="O39" s="10"/>
      <c r="P39" s="10"/>
      <c r="Q39" s="10"/>
      <c r="R39" s="10"/>
      <c r="S39" s="10"/>
      <c r="T39" s="10"/>
      <c r="U39" s="10"/>
      <c r="V39" s="10"/>
      <c r="W39" s="10"/>
      <c r="X39" s="10"/>
      <c r="Y39" s="10"/>
      <c r="Z39" s="10"/>
      <c r="AA39" s="10"/>
      <c r="AB39" s="10"/>
      <c r="AC39" s="10"/>
    </row>
    <row r="40" spans="1:29" ht="18" customHeight="1">
      <c r="A40" s="4" t="s">
        <v>127</v>
      </c>
      <c r="B40" s="4" t="s">
        <v>26</v>
      </c>
      <c r="C40" s="10"/>
      <c r="D40" s="10"/>
      <c r="E40" s="10"/>
      <c r="F40" s="14"/>
      <c r="G40" s="10"/>
      <c r="H40" s="10"/>
      <c r="I40" s="10"/>
      <c r="J40" s="10"/>
      <c r="K40" s="10"/>
      <c r="L40" s="10"/>
      <c r="M40" s="10"/>
      <c r="N40" s="10"/>
      <c r="O40" s="10"/>
      <c r="P40" s="10"/>
      <c r="Q40" s="10"/>
      <c r="R40" s="10"/>
      <c r="S40" s="10"/>
      <c r="T40" s="10"/>
      <c r="U40" s="10"/>
      <c r="V40" s="10"/>
      <c r="W40" s="10"/>
      <c r="X40" s="10"/>
      <c r="Y40" s="10"/>
      <c r="Z40" s="10"/>
      <c r="AA40" s="10"/>
      <c r="AB40" s="10"/>
      <c r="AC40" s="10"/>
    </row>
    <row r="41" spans="1:29" ht="18" customHeight="1">
      <c r="A41" s="4" t="s">
        <v>112</v>
      </c>
      <c r="B41" s="4" t="s">
        <v>113</v>
      </c>
      <c r="C41" s="10"/>
      <c r="D41" s="10"/>
      <c r="E41" s="10"/>
      <c r="F41" s="14"/>
      <c r="G41" s="10"/>
      <c r="H41" s="10"/>
      <c r="I41" s="10"/>
      <c r="J41" s="10"/>
      <c r="K41" s="10"/>
      <c r="L41" s="10"/>
      <c r="M41" s="10"/>
      <c r="N41" s="10"/>
      <c r="O41" s="10"/>
      <c r="P41" s="10"/>
      <c r="Q41" s="10"/>
      <c r="R41" s="10"/>
      <c r="S41" s="10"/>
      <c r="T41" s="10"/>
      <c r="U41" s="10"/>
      <c r="V41" s="10"/>
      <c r="W41" s="10"/>
      <c r="X41" s="10"/>
      <c r="Y41" s="10"/>
      <c r="Z41" s="10"/>
      <c r="AA41" s="10"/>
      <c r="AB41" s="10"/>
      <c r="AC41" s="10"/>
    </row>
    <row r="42" spans="1:29" ht="18" customHeight="1">
      <c r="A42" s="4" t="s">
        <v>139</v>
      </c>
      <c r="B42" s="4" t="s">
        <v>140</v>
      </c>
      <c r="C42" s="10"/>
      <c r="D42" s="10"/>
      <c r="E42" s="10"/>
      <c r="F42" s="14"/>
      <c r="G42" s="10"/>
      <c r="H42" s="10"/>
      <c r="I42" s="10"/>
      <c r="J42" s="10"/>
      <c r="K42" s="10"/>
      <c r="L42" s="10"/>
      <c r="M42" s="10"/>
      <c r="N42" s="10"/>
      <c r="O42" s="10"/>
      <c r="P42" s="10"/>
      <c r="Q42" s="10"/>
      <c r="R42" s="10"/>
      <c r="S42" s="10"/>
      <c r="T42" s="10"/>
      <c r="U42" s="10"/>
      <c r="V42" s="10"/>
      <c r="W42" s="10"/>
      <c r="X42" s="10"/>
      <c r="Y42" s="10"/>
      <c r="Z42" s="10"/>
      <c r="AA42" s="10"/>
      <c r="AB42" s="10"/>
      <c r="AC42" s="10"/>
    </row>
    <row r="43" spans="1:29" ht="18" customHeight="1">
      <c r="A43" s="4" t="s">
        <v>137</v>
      </c>
      <c r="B43" s="4" t="s">
        <v>138</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ht="18" customHeight="1">
      <c r="A44" s="4" t="s">
        <v>141</v>
      </c>
      <c r="B44" s="4" t="s">
        <v>27</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ht="18" customHeight="1">
      <c r="A45" s="4" t="s">
        <v>144</v>
      </c>
      <c r="B45" s="4" t="s">
        <v>145</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ht="18" customHeight="1">
      <c r="A46" s="4" t="s">
        <v>142</v>
      </c>
      <c r="B46" s="4" t="s">
        <v>143</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ht="18" customHeight="1">
      <c r="A47" s="21" t="s">
        <v>146</v>
      </c>
      <c r="B47" s="21" t="s">
        <v>147</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ht="18" customHeight="1">
      <c r="A48" s="4" t="s">
        <v>582</v>
      </c>
      <c r="B48" s="4" t="s">
        <v>583</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ht="18" customHeight="1">
      <c r="A49" s="22"/>
      <c r="B49" s="22"/>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row>
    <row r="50" spans="1:29" ht="18" customHeight="1">
      <c r="A50" s="22"/>
      <c r="B50" s="22"/>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ht="18" customHeight="1">
      <c r="A51" s="22"/>
      <c r="B51" s="22"/>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ht="18"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row>
    <row r="53" spans="1:29" ht="18"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ht="18" customHeight="1">
      <c r="A54" s="19"/>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row>
    <row r="55" spans="1:29" ht="18" customHeight="1">
      <c r="A55" s="19"/>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1:29" ht="18" customHeight="1">
      <c r="A56" s="1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row>
    <row r="57" spans="1:29" ht="18" customHeight="1">
      <c r="A57" s="19"/>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ht="15.75" customHeight="1">
      <c r="A58" s="1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ht="15.75" customHeight="1">
      <c r="A59" s="19"/>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ht="15.75" customHeight="1">
      <c r="A60" s="1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row>
    <row r="64" spans="1:29"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row>
    <row r="65" spans="1:29"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row>
    <row r="66" spans="1:29"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row>
    <row r="67" spans="1:29"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row>
    <row r="68" spans="1:29"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row>
    <row r="69" spans="1:2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1:29"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row>
    <row r="71" spans="1:29"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row>
    <row r="72" spans="1:29"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row>
    <row r="73" spans="1:29"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1:29"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1:29"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1:29"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row>
    <row r="77" spans="1:29"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row>
    <row r="78" spans="1:29"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row>
    <row r="79" spans="1:2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row>
    <row r="80" spans="1:29"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row>
    <row r="81" spans="1:29"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row>
    <row r="82" spans="1:29"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row>
    <row r="83" spans="1:29"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row>
    <row r="84" spans="1:29"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1:29"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row>
    <row r="86" spans="1:29"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row>
    <row r="88" spans="1:29"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row r="89" spans="1:2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1:29"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1:29"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1:29"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1:29"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row>
    <row r="96" spans="1:29"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row>
    <row r="97" spans="1:29"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row>
    <row r="98" spans="1:29"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row>
    <row r="99" spans="1:2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1:29"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1:29"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1:29"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1:29"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row r="104" spans="1:29"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row>
    <row r="105" spans="1:29"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row>
    <row r="106" spans="1:29"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row>
    <row r="107" spans="1:29"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row>
    <row r="108" spans="1:29"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row>
    <row r="109" spans="1:2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row>
    <row r="110" spans="1:29"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row>
    <row r="111" spans="1:29"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row>
    <row r="112" spans="1:29"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row>
    <row r="113" spans="1:29"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1:29"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1:29"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6" spans="1:29"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row r="117" spans="1:29"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row r="118" spans="1:29"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row>
    <row r="119" spans="1:2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row>
    <row r="120" spans="1:29"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row>
    <row r="121" spans="1:29"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row r="122" spans="1:29"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row>
    <row r="123" spans="1:29"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row>
    <row r="124" spans="1:29"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1:29"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row>
    <row r="127" spans="1:29"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row r="128" spans="1:29"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row>
    <row r="129" spans="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row>
    <row r="130" spans="1:29"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row>
    <row r="131" spans="1:29"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row>
    <row r="132" spans="1:29"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row>
    <row r="133" spans="1:29"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row>
    <row r="134" spans="1:29"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row>
    <row r="135" spans="1:29"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row>
    <row r="136" spans="1:29"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row>
    <row r="137" spans="1:29"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row>
    <row r="138" spans="1:29"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row>
    <row r="139" spans="1:2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row>
    <row r="140" spans="1:29"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row>
    <row r="141" spans="1:29"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row>
    <row r="142" spans="1:29"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row>
    <row r="143" spans="1:29"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row>
    <row r="144" spans="1:29"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row>
    <row r="145" spans="1:29"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row>
    <row r="146" spans="1:29"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row>
    <row r="147" spans="1:29"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row>
    <row r="148" spans="1:29"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row>
    <row r="149" spans="1:2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row>
    <row r="150" spans="1:29"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row>
    <row r="151" spans="1:29"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row>
    <row r="152" spans="1:29"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row>
    <row r="153" spans="1:29"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row>
    <row r="154" spans="1:29"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row>
    <row r="155" spans="1:29"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row>
    <row r="156" spans="1:29"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row>
    <row r="157" spans="1:29"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row>
    <row r="158" spans="1:29"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row>
    <row r="159" spans="1:2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row>
    <row r="160" spans="1:29"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row>
    <row r="161" spans="1:29"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row>
    <row r="162" spans="1:29"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row>
    <row r="163" spans="1:29"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row>
    <row r="164" spans="1:29"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row>
    <row r="165" spans="1:29"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row>
    <row r="166" spans="1:29"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row>
    <row r="167" spans="1:29"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row>
    <row r="168" spans="1:29"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row>
    <row r="169" spans="1:2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row>
    <row r="170" spans="1:29"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row>
    <row r="171" spans="1:29"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row>
    <row r="172" spans="1:29"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row>
    <row r="173" spans="1:29"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row>
    <row r="174" spans="1:29"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row>
    <row r="175" spans="1:29"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row>
    <row r="176" spans="1:29"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row>
    <row r="177" spans="1:29"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row>
    <row r="178" spans="1:29"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row>
    <row r="179" spans="1:2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row>
    <row r="180" spans="1:29"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row>
    <row r="181" spans="1:29"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row>
    <row r="182" spans="1:29"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row>
    <row r="183" spans="1:29"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row>
    <row r="184" spans="1:29"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row>
    <row r="185" spans="1:29"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row>
    <row r="186" spans="1:29"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row>
    <row r="187" spans="1:29"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row>
    <row r="188" spans="1:29"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row>
    <row r="189" spans="1:2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row>
    <row r="190" spans="1:29"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row>
    <row r="191" spans="1:29"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row>
    <row r="192" spans="1:29"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row>
    <row r="193" spans="1:29"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row>
    <row r="194" spans="1:29"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row>
    <row r="195" spans="1:29"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row>
    <row r="196" spans="1:29"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row>
    <row r="197" spans="1:29"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row>
    <row r="198" spans="1:29"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row>
    <row r="199" spans="1:2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row>
    <row r="200" spans="1:29"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row>
    <row r="201" spans="1:29"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row>
    <row r="202" spans="1:29"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row>
    <row r="203" spans="1:29"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row>
    <row r="204" spans="1:29"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row>
    <row r="205" spans="1:29"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row>
    <row r="206" spans="1:29"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row>
    <row r="207" spans="1:29"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row>
    <row r="208" spans="1:29"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row>
    <row r="209" spans="1:2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row>
    <row r="210" spans="1:29"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row>
    <row r="211" spans="1:29"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row>
    <row r="212" spans="1:29"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row>
    <row r="213" spans="1:29"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row>
    <row r="214" spans="1:29"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row>
    <row r="215" spans="1:29"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row>
    <row r="216" spans="1:29"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row>
    <row r="217" spans="1:29"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row>
    <row r="218" spans="1:29"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row>
    <row r="219" spans="1:2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row>
    <row r="220" spans="1:29"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row>
    <row r="221" spans="1:29"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row>
    <row r="222" spans="1:29"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row>
    <row r="223" spans="1:29"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row>
    <row r="224" spans="1:29"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row>
    <row r="225" spans="1:29"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row>
    <row r="226" spans="1:29"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row>
    <row r="227" spans="1:29"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row>
    <row r="228" spans="1:29"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row>
    <row r="229" spans="1: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row>
    <row r="230" spans="1:29"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row>
    <row r="231" spans="1:29"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row>
    <row r="232" spans="1:29"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row>
    <row r="233" spans="1:29"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row>
    <row r="234" spans="1:29"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row>
    <row r="235" spans="1:29"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row>
    <row r="236" spans="1:29"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row>
    <row r="237" spans="1:29"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row>
    <row r="238" spans="1:29"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row>
    <row r="239" spans="1:2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row>
    <row r="240" spans="1:29"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row>
    <row r="241" spans="1:29"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1:29"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1:29"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1:29"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1:29"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1:29"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1:29"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1:29"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1:2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1:29"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1:29"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1:29"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1:29"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1:29"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1:29"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1:29"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1:29"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1:29"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1:2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1:29"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1:29"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1:29"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1:29"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1:29"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1:29"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1:29"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1:29"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1:29"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1:2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1:29"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1:29"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1:29"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1:29"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1:29"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1:29"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1:29"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1:29"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1:29"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1:2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1:29"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1:29"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1:29"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1:29"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1:29"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1:29"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1:29"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1:29"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1:29"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1:2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1:29"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1:29"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1:29"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1:29"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1:29"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1:29"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1:29"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1:29"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1:29"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1:2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1:29"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1:29"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1:29"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1:29"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1:29"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1:29"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1:29"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1:29"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1:29"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1:2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1:29"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1:29"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1:29"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1:29"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1:29"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1:29"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1:29"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1:29"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1:29"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1:2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1:29"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1:29"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1:29"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1:29"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1:29"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1:29"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1:29"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1:29"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1: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1:29"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1:29"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1:29"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1:29"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1:29"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1:29"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row r="336" spans="1:29"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row>
    <row r="337" spans="1:29"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row>
    <row r="338" spans="1:29"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row>
    <row r="339" spans="1:2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row>
    <row r="340" spans="1:29"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row>
    <row r="341" spans="1:29"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row>
    <row r="342" spans="1:29"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row>
    <row r="343" spans="1:29"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row>
    <row r="344" spans="1:29"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row>
    <row r="345" spans="1:29"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row>
    <row r="346" spans="1:29"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row>
    <row r="347" spans="1:29"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row>
    <row r="348" spans="1:29"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row>
    <row r="349" spans="1:2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row>
    <row r="350" spans="1:29"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row>
    <row r="351" spans="1:29"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row>
    <row r="352" spans="1:29"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row>
    <row r="353" spans="1:29"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row>
    <row r="354" spans="1:29"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row>
    <row r="355" spans="1:29"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row>
    <row r="356" spans="1:29"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row>
    <row r="357" spans="1:29"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row>
    <row r="358" spans="1:29"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row>
    <row r="359" spans="1:2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row>
    <row r="360" spans="1:29"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row>
    <row r="361" spans="1:29"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row>
    <row r="362" spans="1:29"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row>
    <row r="363" spans="1:29"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row>
    <row r="364" spans="1:29"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row>
    <row r="365" spans="1:29"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row>
    <row r="366" spans="1:29"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row>
    <row r="367" spans="1:29"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row>
    <row r="368" spans="1:29"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row>
    <row r="369" spans="1:2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row>
    <row r="370" spans="1:29"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row>
    <row r="371" spans="1:29"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row>
    <row r="372" spans="1:29"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row>
    <row r="373" spans="1:29"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row>
    <row r="374" spans="1:29"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row>
    <row r="375" spans="1:29"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row>
    <row r="376" spans="1:29"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row>
    <row r="377" spans="1:29"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row>
    <row r="378" spans="1:29"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row>
    <row r="379" spans="1:2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row>
    <row r="380" spans="1:29"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row>
    <row r="381" spans="1:29"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row>
    <row r="382" spans="1:29"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row>
    <row r="383" spans="1:29"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row>
    <row r="384" spans="1:29"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row>
    <row r="385" spans="1:29"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row>
    <row r="386" spans="1:29"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row>
    <row r="387" spans="1:29"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row>
    <row r="388" spans="1:29"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row>
    <row r="389" spans="1:2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row>
    <row r="390" spans="1:29"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row>
    <row r="391" spans="1:29"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row>
    <row r="392" spans="1:29"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row>
    <row r="393" spans="1:29"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row>
    <row r="394" spans="1:29"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row>
    <row r="395" spans="1:29"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row>
    <row r="396" spans="1:29"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row>
    <row r="397" spans="1:29"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row>
    <row r="398" spans="1:29"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row>
    <row r="399" spans="1:2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row>
    <row r="400" spans="1:29"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row>
    <row r="401" spans="1:29"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row>
    <row r="402" spans="1:29"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row>
    <row r="403" spans="1:29"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row>
    <row r="404" spans="1:29"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row>
    <row r="405" spans="1:29"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row>
    <row r="406" spans="1:29"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row>
    <row r="407" spans="1:29"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row>
    <row r="408" spans="1:29"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row>
    <row r="409" spans="1:2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row>
    <row r="410" spans="1:29"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row>
    <row r="411" spans="1:29"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row>
    <row r="412" spans="1:29"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row>
    <row r="413" spans="1:29"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row>
    <row r="414" spans="1:29"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1:29"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1:29"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1:29"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1:29"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1:2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1:29"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1:29"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1:29"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1:29"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1:29"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1:29"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1:29"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1:29"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1:29"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1: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1:29"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1:29"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1:29"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1:29"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1:29"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1:29"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1:29"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1:29"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1:29"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1:2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1:29"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1:29"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1:29"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1:29"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1:29"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1:29"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1:29"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1:29"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1:29"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1:2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1:29"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1:29"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1:29"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1:29"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1:29"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1:29"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1:29"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1:29"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1:29"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1:2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1:29"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1:29"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1:29"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1:29"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1:29"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1:29"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1:29"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1:29"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1:29"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1:2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1:29"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1:29"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1:29"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1:29"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1:29"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1:29"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1:29"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1:29"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1:29"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1:2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1:29"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1:29"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1:29"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1:29"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1:29"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1:29"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1:29"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1:29"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1:29"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1:2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1:29"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row>
    <row r="491" spans="1:29"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row>
    <row r="492" spans="1:29"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row>
    <row r="493" spans="1:29"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row>
    <row r="494" spans="1:29"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row>
    <row r="495" spans="1:29"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row>
    <row r="496" spans="1:29"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row>
    <row r="497" spans="1:29"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row>
    <row r="498" spans="1:29"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row>
    <row r="499" spans="1:2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row>
    <row r="500" spans="1:29"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row>
    <row r="501" spans="1:29"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row>
    <row r="502" spans="1:29"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row>
    <row r="503" spans="1:29"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row>
    <row r="504" spans="1:29"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row>
    <row r="505" spans="1:29"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row>
    <row r="506" spans="1:29"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row>
    <row r="507" spans="1:29"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row>
    <row r="508" spans="1:29"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row>
    <row r="509" spans="1:2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row>
    <row r="510" spans="1:29"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row>
    <row r="511" spans="1:29"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row>
    <row r="512" spans="1:29"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row>
    <row r="513" spans="1:29"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row>
    <row r="514" spans="1:29"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row>
    <row r="515" spans="1:29"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row>
    <row r="516" spans="1:29"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row>
    <row r="517" spans="1:29"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row>
    <row r="518" spans="1:29"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row>
    <row r="519" spans="1:2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row>
    <row r="520" spans="1:29"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row>
    <row r="521" spans="1:29"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row>
    <row r="522" spans="1:29"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row>
    <row r="523" spans="1:29"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row>
    <row r="524" spans="1:29"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row>
    <row r="525" spans="1:29"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row>
    <row r="526" spans="1:29"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row>
    <row r="527" spans="1:29"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row>
    <row r="528" spans="1:29"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row>
    <row r="529" spans="1: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row>
    <row r="530" spans="1:29"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row>
    <row r="531" spans="1:29"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row>
    <row r="532" spans="1:29"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row>
    <row r="533" spans="1:29"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row>
    <row r="534" spans="1:29"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row>
    <row r="535" spans="1:29"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row>
    <row r="536" spans="1:29"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row>
    <row r="537" spans="1:29"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row>
    <row r="538" spans="1:29"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row>
    <row r="539" spans="1:2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row>
    <row r="540" spans="1:29"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row>
    <row r="541" spans="1:29"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row>
    <row r="542" spans="1:29"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row>
    <row r="543" spans="1:29"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row>
    <row r="544" spans="1:29"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row>
    <row r="545" spans="1:29"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row>
    <row r="546" spans="1:29"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row>
    <row r="547" spans="1:29"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row>
    <row r="548" spans="1:29"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row>
    <row r="549" spans="1:2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row>
    <row r="550" spans="1:29"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row>
    <row r="551" spans="1:29"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row>
    <row r="552" spans="1:29"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row>
    <row r="553" spans="1:29"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row>
    <row r="554" spans="1:29"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row>
    <row r="555" spans="1:29"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row>
    <row r="556" spans="1:29"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row>
    <row r="557" spans="1:29"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row>
    <row r="558" spans="1:29"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row>
    <row r="559" spans="1:2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row>
    <row r="560" spans="1:29"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row>
    <row r="561" spans="1:29"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row>
    <row r="562" spans="1:29"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row>
    <row r="563" spans="1:29"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row>
    <row r="564" spans="1:29"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row>
    <row r="565" spans="1:29"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row>
    <row r="566" spans="1:29"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row>
    <row r="567" spans="1:29"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row>
    <row r="568" spans="1:29"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row>
    <row r="569" spans="1:2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row>
    <row r="570" spans="1:29"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row>
    <row r="571" spans="1:29"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row>
    <row r="572" spans="1:29"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row>
    <row r="573" spans="1:29"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row>
    <row r="574" spans="1:29"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row>
    <row r="575" spans="1:29"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row>
    <row r="576" spans="1:29"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row>
    <row r="577" spans="1:29"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row>
    <row r="578" spans="1:29"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row>
    <row r="579" spans="1:2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row>
    <row r="580" spans="1:29"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row>
    <row r="581" spans="1:29"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row>
    <row r="582" spans="1:29"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row>
    <row r="583" spans="1:29"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row>
    <row r="584" spans="1:29"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row>
    <row r="585" spans="1:29"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row>
    <row r="586" spans="1:29"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row>
    <row r="587" spans="1:29"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row>
    <row r="588" spans="1:29"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row>
    <row r="589" spans="1:2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row>
    <row r="590" spans="1:29"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row>
    <row r="591" spans="1:29"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row>
    <row r="592" spans="1:29"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row>
    <row r="593" spans="1:29"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row>
    <row r="594" spans="1:29"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row>
    <row r="595" spans="1:29"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row>
    <row r="596" spans="1:29"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row>
    <row r="597" spans="1:29"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row>
    <row r="598" spans="1:29"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row>
    <row r="599" spans="1:2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row>
    <row r="600" spans="1:29"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row>
    <row r="601" spans="1:29"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row>
    <row r="602" spans="1:29"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row>
    <row r="603" spans="1:29"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row>
    <row r="604" spans="1:29"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row>
    <row r="605" spans="1:29"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row>
    <row r="606" spans="1:29"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row>
    <row r="607" spans="1:29"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row>
    <row r="608" spans="1:29"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row>
    <row r="609" spans="1:2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row>
    <row r="610" spans="1:29"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row>
    <row r="611" spans="1:29"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row>
    <row r="612" spans="1:29"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row>
    <row r="613" spans="1:29"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row>
    <row r="614" spans="1:29"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row>
    <row r="615" spans="1:29"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row>
    <row r="616" spans="1:29"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row>
    <row r="617" spans="1:29"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row>
    <row r="618" spans="1:29"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row>
    <row r="619" spans="1:2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row>
    <row r="620" spans="1:29"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row>
    <row r="621" spans="1:29"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row>
    <row r="622" spans="1:29"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row>
    <row r="623" spans="1:29"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row>
    <row r="624" spans="1:29"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row>
    <row r="625" spans="1:29"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row>
    <row r="626" spans="1:29"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row>
    <row r="627" spans="1:29"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row>
    <row r="628" spans="1:29"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row>
    <row r="629" spans="1: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row>
    <row r="630" spans="1:29"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row>
    <row r="631" spans="1:29"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row>
    <row r="632" spans="1:29"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row>
    <row r="633" spans="1:29"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row>
    <row r="634" spans="1:29"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row>
    <row r="635" spans="1:29"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row>
    <row r="636" spans="1:29"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row>
    <row r="637" spans="1:29"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row>
    <row r="638" spans="1:29"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row>
    <row r="639" spans="1:2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row>
    <row r="640" spans="1:29"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row>
    <row r="641" spans="1:29"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row>
    <row r="642" spans="1:29"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row>
    <row r="643" spans="1:29"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row>
    <row r="644" spans="1:29"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row>
    <row r="645" spans="1:29"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row>
    <row r="646" spans="1:29"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row>
    <row r="647" spans="1:29"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row>
    <row r="648" spans="1:29"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row>
    <row r="649" spans="1:2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row>
    <row r="650" spans="1:29"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row>
    <row r="651" spans="1:29"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row>
    <row r="652" spans="1:29"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row>
    <row r="653" spans="1:29"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row>
    <row r="654" spans="1:29"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row>
    <row r="655" spans="1:29"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row>
    <row r="656" spans="1:29"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row>
    <row r="657" spans="1:29"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row>
    <row r="658" spans="1:29"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row>
    <row r="659" spans="1:2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row>
    <row r="660" spans="1:29"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row>
    <row r="661" spans="1:29"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row>
    <row r="662" spans="1:29"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row>
    <row r="663" spans="1:29"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row>
    <row r="664" spans="1:29"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row>
    <row r="665" spans="1:29"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row>
    <row r="666" spans="1:29"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row>
    <row r="667" spans="1:29"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row>
    <row r="668" spans="1:29"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row>
    <row r="669" spans="1:2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row>
    <row r="670" spans="1:29"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row>
    <row r="671" spans="1:29"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row>
    <row r="672" spans="1:29"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row>
    <row r="673" spans="1:29"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row>
    <row r="674" spans="1:29"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row>
    <row r="675" spans="1:29"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row>
    <row r="676" spans="1:29"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row>
    <row r="677" spans="1:29"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row>
    <row r="678" spans="1:29"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row>
    <row r="679" spans="1:2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row>
    <row r="680" spans="1:29"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row>
    <row r="681" spans="1:29"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row>
    <row r="682" spans="1:29"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row>
    <row r="683" spans="1:29"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row>
    <row r="684" spans="1:29"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row>
    <row r="685" spans="1:29"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row>
    <row r="686" spans="1:29"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row>
    <row r="687" spans="1:29"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row>
    <row r="688" spans="1:29"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row>
    <row r="689" spans="1:2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row>
    <row r="690" spans="1:29"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row>
    <row r="691" spans="1:29"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row>
    <row r="692" spans="1:29"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row>
    <row r="693" spans="1:29"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row>
    <row r="694" spans="1:29"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row>
    <row r="695" spans="1:29"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row>
    <row r="696" spans="1:29"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row>
    <row r="697" spans="1:29"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row>
    <row r="698" spans="1:29"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row>
    <row r="699" spans="1:2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row>
    <row r="700" spans="1:29"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row>
    <row r="701" spans="1:29"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row>
    <row r="702" spans="1:29"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row>
    <row r="703" spans="1:29"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row>
    <row r="704" spans="1:29"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row>
    <row r="705" spans="1:29"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row>
    <row r="706" spans="1:29"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row>
    <row r="707" spans="1:29"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row>
    <row r="708" spans="1:29"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row>
    <row r="709" spans="1:2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row>
    <row r="710" spans="1:29"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row>
    <row r="711" spans="1:29"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row>
    <row r="712" spans="1:29"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row>
    <row r="713" spans="1:29"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row>
    <row r="714" spans="1:29"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row>
    <row r="715" spans="1:29"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row>
    <row r="716" spans="1:29"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row>
    <row r="717" spans="1:29"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row>
    <row r="718" spans="1:29"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row>
    <row r="719" spans="1:2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row>
    <row r="720" spans="1:29"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row>
    <row r="721" spans="1:29"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row>
    <row r="722" spans="1:29"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row>
    <row r="723" spans="1:29"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row>
    <row r="724" spans="1:29"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row>
    <row r="725" spans="1:29"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row>
    <row r="726" spans="1:29"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row>
    <row r="727" spans="1:29"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row>
    <row r="728" spans="1:29"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row>
    <row r="729" spans="1: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row>
    <row r="730" spans="1:29"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row>
    <row r="731" spans="1:29"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row>
    <row r="732" spans="1:29"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row>
    <row r="733" spans="1:29"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row>
    <row r="734" spans="1:29"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row>
    <row r="735" spans="1:29"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row>
    <row r="736" spans="1:29"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row>
    <row r="737" spans="1:29"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row>
    <row r="738" spans="1:29"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row>
    <row r="739" spans="1:2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row>
    <row r="740" spans="1:29"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row>
    <row r="741" spans="1:29"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row>
    <row r="742" spans="1:29"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row>
    <row r="743" spans="1:29"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row>
    <row r="744" spans="1:29"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row>
    <row r="745" spans="1:29"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row>
    <row r="746" spans="1:29"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row>
    <row r="747" spans="1:29"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row>
    <row r="748" spans="1:29"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row>
    <row r="749" spans="1:2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row>
    <row r="750" spans="1:29"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row>
    <row r="751" spans="1:29"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row>
    <row r="752" spans="1:29"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row>
    <row r="753" spans="1:29"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row>
    <row r="754" spans="1:29"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row>
    <row r="755" spans="1:29"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row>
    <row r="756" spans="1:29"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row>
    <row r="757" spans="1:29"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row>
    <row r="758" spans="1:29"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row>
    <row r="759" spans="1:2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row>
    <row r="760" spans="1:29"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row>
    <row r="761" spans="1:29"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row>
    <row r="762" spans="1:29"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row>
    <row r="763" spans="1:29"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row>
    <row r="764" spans="1:29"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row>
    <row r="765" spans="1:29"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row>
    <row r="766" spans="1:29"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row>
    <row r="767" spans="1:29"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row>
    <row r="768" spans="1:29"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row>
    <row r="769" spans="1:2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row>
    <row r="770" spans="1:29"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row>
    <row r="771" spans="1:29"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row>
    <row r="772" spans="1:29"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row>
    <row r="773" spans="1:29"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row>
    <row r="774" spans="1:29"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row>
    <row r="775" spans="1:29"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row>
    <row r="776" spans="1:29"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row>
    <row r="777" spans="1:29"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row>
    <row r="778" spans="1:29"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row>
    <row r="779" spans="1:2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row>
    <row r="780" spans="1:29"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row>
    <row r="781" spans="1:29"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row>
    <row r="782" spans="1:29"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row>
    <row r="783" spans="1:29"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row>
    <row r="784" spans="1:29"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row>
    <row r="785" spans="1:29"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row>
    <row r="786" spans="1:29"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row>
    <row r="787" spans="1:29"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row>
    <row r="788" spans="1:29"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row>
    <row r="789" spans="1:2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row>
    <row r="790" spans="1:29"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row>
    <row r="791" spans="1:29"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row>
    <row r="792" spans="1:29"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row>
    <row r="793" spans="1:29"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row>
    <row r="794" spans="1:29"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row>
    <row r="795" spans="1:29"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row>
    <row r="796" spans="1:29"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row>
    <row r="797" spans="1:29"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row>
    <row r="798" spans="1:29"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row>
    <row r="799" spans="1:2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row>
    <row r="800" spans="1:29"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row>
    <row r="801" spans="1:29"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row>
    <row r="802" spans="1:29"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row>
    <row r="803" spans="1:29"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row>
    <row r="804" spans="1:29"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row>
    <row r="805" spans="1:29"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row>
    <row r="806" spans="1:29"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row>
    <row r="807" spans="1:29"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row>
    <row r="808" spans="1:29"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row>
    <row r="809" spans="1:2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row>
    <row r="810" spans="1:29"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row>
    <row r="811" spans="1:29"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row>
    <row r="812" spans="1:29"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row>
    <row r="813" spans="1:29"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row>
    <row r="814" spans="1:29"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row>
    <row r="815" spans="1:29"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row>
    <row r="816" spans="1:29"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row>
    <row r="817" spans="1:29"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row>
    <row r="818" spans="1:29"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row>
    <row r="819" spans="1:2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row>
    <row r="820" spans="1:29"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row>
    <row r="821" spans="1:29"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row>
    <row r="822" spans="1:29"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row>
    <row r="823" spans="1:29"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row>
    <row r="824" spans="1:29"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row>
    <row r="825" spans="1:29"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row>
    <row r="826" spans="1:29"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row>
    <row r="827" spans="1:29"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row>
    <row r="828" spans="1:29"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row>
    <row r="829" spans="1: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row>
    <row r="830" spans="1:29"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row>
    <row r="831" spans="1:29"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row>
    <row r="832" spans="1:29"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row>
    <row r="833" spans="1:29"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row>
    <row r="834" spans="1:29"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row>
    <row r="835" spans="1:29"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row>
    <row r="836" spans="1:29"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row>
    <row r="837" spans="1:29"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row>
    <row r="838" spans="1:29"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row>
    <row r="839" spans="1:2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row>
    <row r="840" spans="1:29"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row>
    <row r="841" spans="1:29"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row>
    <row r="842" spans="1:29"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row>
    <row r="843" spans="1:29"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row>
    <row r="844" spans="1:29"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row>
    <row r="845" spans="1:29"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row>
    <row r="846" spans="1:29"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row>
    <row r="847" spans="1:29"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row>
    <row r="848" spans="1:29"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row>
    <row r="849" spans="1:2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row>
    <row r="850" spans="1:29"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row>
    <row r="851" spans="1:29"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row>
    <row r="852" spans="1:29"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row>
    <row r="853" spans="1:29"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row>
    <row r="854" spans="1:29"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row>
    <row r="855" spans="1:29"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row>
    <row r="856" spans="1:29"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row>
    <row r="857" spans="1:29"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row>
    <row r="858" spans="1:29"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row>
    <row r="859" spans="1:2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row>
    <row r="860" spans="1:29"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row>
    <row r="861" spans="1:29"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row>
    <row r="862" spans="1:29"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row>
    <row r="863" spans="1:29"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row>
    <row r="864" spans="1:29"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row>
    <row r="865" spans="1:29"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row>
    <row r="866" spans="1:29"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row>
    <row r="867" spans="1:29"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row>
    <row r="868" spans="1:29"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row>
    <row r="869" spans="1:2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row>
    <row r="870" spans="1:29"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row>
    <row r="871" spans="1:29"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row>
    <row r="872" spans="1:29"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row>
    <row r="873" spans="1:29"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row>
    <row r="874" spans="1:29"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row>
    <row r="875" spans="1:29"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row>
    <row r="876" spans="1:29"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row>
    <row r="877" spans="1:29"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row>
    <row r="878" spans="1:29"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row>
    <row r="879" spans="1:2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row>
    <row r="880" spans="1:29"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row>
    <row r="881" spans="1:29"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row>
    <row r="882" spans="1:29"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row>
    <row r="883" spans="1:29"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row>
    <row r="884" spans="1:29"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row>
    <row r="885" spans="1:29"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row>
    <row r="886" spans="1:29"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row>
    <row r="887" spans="1:29"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row>
    <row r="888" spans="1:29"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row>
    <row r="889" spans="1:2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row>
    <row r="890" spans="1:29"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row>
    <row r="891" spans="1:29"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row>
    <row r="892" spans="1:29"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row>
    <row r="893" spans="1:29"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row>
    <row r="894" spans="1:29"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row>
    <row r="895" spans="1:29"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row>
    <row r="896" spans="1:29"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row>
    <row r="897" spans="1:29"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row>
    <row r="898" spans="1:29"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row>
    <row r="899" spans="1:2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row>
    <row r="900" spans="1:29"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row>
    <row r="901" spans="1:29"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row>
    <row r="902" spans="1:29"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row>
    <row r="903" spans="1:29"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row>
    <row r="904" spans="1:29"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row>
    <row r="905" spans="1:29"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row>
    <row r="906" spans="1:29"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row>
    <row r="907" spans="1:29"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row>
    <row r="908" spans="1:29"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row>
    <row r="909" spans="1:2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row>
    <row r="910" spans="1:29"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row>
    <row r="911" spans="1:29"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row>
    <row r="912" spans="1:29"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row>
    <row r="913" spans="1:29"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row>
    <row r="914" spans="1:29"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row>
    <row r="915" spans="1:29"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row>
    <row r="916" spans="1:29"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row>
    <row r="917" spans="1:29"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row>
    <row r="918" spans="1:29"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row>
    <row r="919" spans="1:2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row>
    <row r="920" spans="1:29"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row>
    <row r="921" spans="1:29"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row>
    <row r="922" spans="1:29"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row>
    <row r="923" spans="1:29"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row>
    <row r="924" spans="1:29"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row>
    <row r="925" spans="1:29"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row>
    <row r="926" spans="1:29"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row>
    <row r="927" spans="1:29"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row>
    <row r="928" spans="1:29"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row>
    <row r="929" spans="1: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row>
    <row r="930" spans="1:29"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row>
    <row r="931" spans="1:29"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row>
    <row r="932" spans="1:29"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row>
    <row r="933" spans="1:29"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row>
    <row r="934" spans="1:29"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row>
    <row r="935" spans="1:29"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row>
    <row r="936" spans="1:29"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row>
    <row r="937" spans="1:29"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row>
    <row r="938" spans="1:29"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row>
    <row r="939" spans="1:2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row>
    <row r="940" spans="1:29"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row>
    <row r="941" spans="1:29"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row>
    <row r="942" spans="1:29"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row>
    <row r="943" spans="1:29"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row>
    <row r="944" spans="1:29"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row>
    <row r="945" spans="1:29"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row>
    <row r="946" spans="1:29"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row>
    <row r="947" spans="1:29"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row>
    <row r="948" spans="1:29"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row>
    <row r="949" spans="1:2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row>
    <row r="950" spans="1:29"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row>
    <row r="951" spans="1:29"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row>
    <row r="952" spans="1:29"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row>
    <row r="953" spans="1:29"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row>
    <row r="954" spans="1:29"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row>
    <row r="955" spans="1:29"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row>
    <row r="956" spans="1:29"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row>
    <row r="957" spans="1:29"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row>
    <row r="958" spans="1:29"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row>
    <row r="959" spans="1:2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row>
    <row r="960" spans="1:29"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row>
    <row r="961" spans="1:29"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row>
    <row r="962" spans="1:29"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row>
    <row r="963" spans="1:29"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row>
    <row r="964" spans="1:29"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row>
    <row r="965" spans="1:29"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row>
    <row r="966" spans="1:29"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row>
    <row r="967" spans="1:29"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row>
    <row r="968" spans="1:29"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row>
    <row r="969" spans="1:2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row>
    <row r="970" spans="1:29"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row>
    <row r="971" spans="1:29"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row>
    <row r="972" spans="1:29"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row>
    <row r="973" spans="1:29"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row>
    <row r="974" spans="1:29"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row>
    <row r="975" spans="1:29"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row>
    <row r="976" spans="1:29"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row>
    <row r="977" spans="1:29"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row>
    <row r="978" spans="1:29"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row>
    <row r="979" spans="1:2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row>
    <row r="980" spans="1:29"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row>
    <row r="981" spans="1:29"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row>
    <row r="982" spans="1:29"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row>
    <row r="983" spans="1:29"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row>
    <row r="984" spans="1:29"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row>
    <row r="985" spans="1:29"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row>
    <row r="986" spans="1:29"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row>
    <row r="987" spans="1:29"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row>
    <row r="988" spans="1:29"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row>
    <row r="989" spans="1:2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row>
    <row r="990" spans="1:29"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row>
    <row r="991" spans="1:29"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row>
    <row r="992" spans="1:29"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row>
    <row r="993" spans="1:29"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row>
    <row r="994" spans="1:29"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row>
    <row r="995" spans="1:29"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row>
    <row r="996" spans="1:29"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row>
    <row r="997" spans="1:29"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row>
    <row r="998" spans="1:29"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row>
    <row r="999" spans="1:2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row>
    <row r="1000" spans="1:29"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row>
    <row r="1001" spans="1:29"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row>
    <row r="1002" spans="1:29"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row>
    <row r="1003" spans="1:29"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row>
    <row r="1004" spans="1:29"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row>
    <row r="1005" spans="1:29"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row>
  </sheetData>
  <sortState ref="A2:B48">
    <sortCondition ref="B2:B48"/>
  </sortState>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PCA 2026 v. final</vt:lpstr>
      <vt:lpstr>Prioridade</vt:lpstr>
      <vt:lpstr>Listas_Suspensas</vt:lpstr>
      <vt:lpstr>'PCA 2026 v. final'!Area_de_impressao</vt:lpstr>
      <vt:lpstr>'PCA 2026 v.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Renata</cp:lastModifiedBy>
  <cp:lastPrinted>2026-05-21T17:33:34Z</cp:lastPrinted>
  <dcterms:created xsi:type="dcterms:W3CDTF">2021-07-07T13:14:07Z</dcterms:created>
  <dcterms:modified xsi:type="dcterms:W3CDTF">2026-07-24T15:14:51Z</dcterms:modified>
</cp:coreProperties>
</file>