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final'!$A$8:$Q$313</definedName>
    <definedName name="_xlnm._FilterDatabase" localSheetId="1" hidden="1">'PCA26 DLs e ILs 22out 2a'!$A$8:$AH$381</definedName>
    <definedName name="_xlnm.Print_Area" localSheetId="0">'PCA 2026 v. final'!$A$1:$Q$256</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9" i="1" l="1"/>
  <c r="H169" i="1"/>
  <c r="F169" i="1"/>
  <c r="H168" i="1"/>
  <c r="F168" i="1"/>
  <c r="H167" i="1"/>
  <c r="F167" i="1"/>
  <c r="I166" i="1"/>
  <c r="H166" i="1"/>
  <c r="F166" i="1"/>
  <c r="H165" i="1"/>
  <c r="F165" i="1"/>
  <c r="H75" i="1"/>
  <c r="H74" i="1"/>
  <c r="H73" i="1"/>
  <c r="H72" i="1"/>
  <c r="H71" i="1"/>
  <c r="H69" i="1"/>
  <c r="H58" i="1"/>
  <c r="F58" i="1"/>
  <c r="H52" i="1"/>
  <c r="I203" i="1" l="1"/>
  <c r="H203" i="1"/>
  <c r="H198" i="1"/>
  <c r="H197" i="1"/>
  <c r="H196" i="1"/>
  <c r="H171" i="1" l="1"/>
  <c r="H68" i="1" l="1"/>
  <c r="H67" i="1"/>
  <c r="H66" i="1"/>
  <c r="H65" i="1"/>
  <c r="H64" i="1"/>
  <c r="H63" i="1"/>
  <c r="H62" i="1"/>
  <c r="H61" i="1"/>
  <c r="H45" i="1"/>
  <c r="I10" i="1" l="1"/>
  <c r="I87" i="1" l="1"/>
  <c r="I79" i="1"/>
  <c r="I17" i="1" l="1"/>
  <c r="I246"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191" i="1" l="1"/>
  <c r="H17" i="1" l="1"/>
  <c r="H185" i="1" l="1"/>
  <c r="H10" i="1" l="1"/>
  <c r="H27" i="1" l="1"/>
  <c r="H79" i="1" l="1"/>
  <c r="H246" i="1" l="1"/>
  <c r="H149" i="1" l="1"/>
  <c r="H202" i="1" l="1"/>
  <c r="H91" i="1" l="1"/>
  <c r="H89" i="1"/>
</calcChain>
</file>

<file path=xl/sharedStrings.xml><?xml version="1.0" encoding="utf-8"?>
<sst xmlns="http://schemas.openxmlformats.org/spreadsheetml/2006/main" count="4425" uniqueCount="1574">
  <si>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</si>
  <si>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</si>
  <si>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</si>
  <si>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</si>
  <si>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</si>
  <si>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</si>
  <si>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</si>
  <si>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</si>
  <si>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</si>
  <si>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</si>
  <si>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</si>
  <si>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</si>
  <si>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</si>
  <si>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</si>
  <si>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</si>
  <si>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</si>
  <si>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</si>
  <si>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</si>
  <si>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</si>
  <si>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</si>
  <si>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</si>
  <si>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</si>
  <si>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</si>
  <si>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</si>
  <si>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</si>
  <si>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</si>
  <si>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</si>
  <si>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</si>
  <si>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</si>
  <si>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</si>
  <si>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</si>
  <si>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</si>
  <si>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</si>
  <si>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</si>
  <si>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</si>
  <si>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</si>
  <si>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</si>
  <si>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</si>
  <si>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</si>
  <si>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</si>
  <si>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</si>
  <si>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</si>
  <si>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</si>
  <si>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</si>
  <si>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</si>
  <si>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</si>
  <si>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</si>
  <si>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</si>
  <si>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</si>
  <si>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</si>
  <si>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</si>
  <si>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</si>
  <si>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</si>
  <si>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</si>
  <si>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</si>
  <si>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</si>
  <si>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</si>
  <si>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</si>
  <si>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</si>
  <si>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</si>
  <si>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</si>
  <si>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</si>
  <si>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</si>
  <si>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</si>
  <si>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</si>
  <si>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</si>
  <si>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</si>
  <si>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</si>
  <si>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</si>
  <si>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</si>
  <si>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</si>
  <si>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</si>
  <si>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</si>
  <si>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</si>
  <si>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</si>
  <si>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</si>
  <si>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</si>
  <si>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</si>
  <si>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</si>
  <si>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</si>
  <si>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</si>
  <si>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</si>
  <si>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</si>
  <si>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</si>
  <si>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</si>
  <si>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</si>
  <si>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</si>
  <si>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</si>
  <si>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</si>
  <si>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</si>
  <si>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</si>
  <si>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</si>
  <si>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</si>
  <si>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</si>
  <si>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</si>
  <si>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</si>
  <si>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</si>
  <si>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</si>
  <si>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</si>
  <si>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</si>
  <si>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</si>
  <si>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</si>
  <si>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</si>
  <si>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</si>
  <si>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</si>
  <si>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</si>
  <si>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</si>
  <si>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</si>
  <si>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</si>
  <si>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</si>
  <si>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</si>
  <si>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</si>
  <si>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</si>
  <si>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</si>
  <si>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</si>
  <si>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</si>
  <si>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</si>
  <si>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</si>
  <si>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</si>
  <si>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</si>
  <si>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</si>
  <si>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</si>
  <si>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</si>
  <si>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</si>
  <si>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</si>
  <si>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</si>
  <si>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</si>
  <si>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</si>
  <si>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</si>
  <si>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</si>
  <si>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</si>
  <si>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</si>
  <si>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</si>
  <si>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</si>
  <si>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</si>
  <si>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</si>
  <si>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</si>
  <si>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</si>
  <si>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</si>
  <si>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</si>
  <si>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</si>
  <si>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</si>
  <si>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</si>
  <si>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</si>
  <si>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</si>
  <si>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</si>
  <si>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</si>
  <si>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</si>
  <si>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</si>
  <si>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</si>
  <si>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</si>
  <si>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</si>
  <si>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</si>
  <si>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</si>
  <si>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</si>
  <si>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</si>
  <si>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</si>
  <si>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</si>
  <si>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</si>
  <si>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</si>
  <si>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</si>
  <si>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</si>
  <si>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</si>
  <si>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</si>
  <si>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</si>
  <si>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</si>
  <si>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</si>
  <si>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</si>
  <si>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</si>
  <si>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</si>
  <si>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</si>
  <si>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</si>
  <si>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</si>
  <si>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</si>
  <si>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</si>
  <si>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</si>
  <si>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</si>
  <si>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</si>
  <si>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</si>
  <si>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</si>
  <si>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</si>
  <si>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</si>
  <si>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</si>
  <si>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</si>
  <si>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</si>
  <si>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</si>
  <si>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</si>
  <si>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</si>
  <si>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</si>
  <si>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</si>
  <si>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</si>
  <si>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</si>
  <si>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</si>
  <si>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</si>
  <si>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</si>
  <si>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</si>
  <si>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</si>
  <si>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</si>
  <si>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</si>
  <si>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</si>
  <si>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</si>
  <si>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</si>
  <si>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</si>
  <si>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</si>
  <si>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</si>
  <si>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</si>
  <si>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</si>
  <si>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</si>
  <si>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</si>
  <si>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</si>
  <si>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</si>
  <si>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</si>
  <si>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</si>
  <si>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</si>
  <si>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</si>
  <si>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</si>
  <si>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</si>
  <si>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</si>
  <si>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</si>
  <si>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</si>
  <si>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</si>
  <si>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</si>
  <si>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</si>
  <si>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</si>
  <si>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</si>
  <si>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</si>
  <si>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</si>
  <si>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</si>
  <si>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</si>
  <si>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</si>
  <si>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</si>
  <si>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</si>
  <si>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</si>
  <si>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</si>
  <si>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</si>
  <si>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</si>
  <si>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</si>
  <si>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</si>
  <si>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</si>
  <si>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</si>
  <si>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</si>
  <si>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</si>
  <si>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</si>
  <si>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</si>
  <si>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</si>
  <si>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</si>
  <si>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</si>
  <si>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</si>
  <si>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</si>
  <si>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</si>
  <si>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</si>
  <si>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</si>
  <si>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</si>
  <si>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</si>
  <si>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</si>
  <si>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</si>
  <si>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</si>
  <si>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</si>
  <si>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</si>
  <si>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</si>
  <si>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</si>
  <si>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</si>
  <si>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</si>
  <si>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</si>
  <si>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</si>
  <si>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</si>
  <si>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</si>
  <si>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</si>
  <si>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</si>
  <si>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</si>
  <si>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</si>
  <si>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</si>
  <si>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</si>
  <si>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</si>
  <si>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</si>
  <si>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</si>
  <si>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</si>
  <si>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</si>
  <si>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</si>
  <si>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</si>
  <si>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</si>
  <si>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</si>
  <si>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</si>
  <si>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</si>
  <si>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</si>
  <si>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</si>
  <si>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</si>
  <si>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</si>
  <si>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</si>
  <si>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</si>
  <si>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</si>
  <si>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</si>
  <si>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</si>
  <si>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</si>
  <si>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</si>
  <si>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</si>
  <si>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</si>
  <si>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</si>
  <si>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</si>
  <si>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</si>
  <si>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</si>
  <si>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</si>
  <si>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</si>
  <si>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</si>
  <si>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</si>
  <si>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</si>
  <si>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</si>
  <si>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</si>
  <si>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</si>
  <si>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</si>
  <si>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</si>
  <si>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</si>
  <si>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</si>
  <si>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</si>
  <si>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</si>
  <si>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</si>
  <si>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</si>
  <si>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</si>
  <si>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</si>
  <si>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</si>
  <si>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</si>
  <si>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</si>
  <si>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</si>
  <si>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</si>
  <si>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</si>
  <si>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</si>
  <si>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</si>
  <si>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</si>
  <si>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</si>
  <si>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</si>
  <si>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</si>
  <si>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</si>
  <si>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</si>
  <si>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</si>
  <si>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</si>
  <si>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</si>
  <si>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</si>
  <si>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</si>
  <si>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</si>
  <si>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</si>
  <si>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</si>
  <si>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</si>
  <si>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</si>
  <si>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</si>
  <si>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</si>
  <si>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</si>
  <si>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</si>
  <si>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</si>
  <si>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</si>
  <si>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</si>
  <si>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</si>
  <si>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</si>
  <si>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</si>
  <si>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</si>
  <si>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</si>
  <si>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</si>
  <si>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</si>
  <si>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</si>
  <si>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</si>
  <si>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</si>
  <si>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</si>
  <si>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</si>
  <si>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</si>
  <si>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</si>
  <si>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</si>
  <si>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</si>
  <si>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</si>
  <si>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</si>
  <si>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</si>
  <si>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</si>
  <si>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</si>
  <si>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</si>
  <si>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</si>
  <si>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</si>
  <si>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</si>
  <si>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</si>
  <si>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</si>
  <si>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</si>
  <si>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</si>
  <si>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</si>
  <si>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</si>
  <si>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</si>
  <si>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</si>
  <si>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</si>
  <si>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</si>
  <si>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</si>
  <si>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</si>
  <si>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</si>
  <si>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</si>
  <si>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</si>
  <si>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</si>
  <si>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</si>
  <si>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</si>
  <si>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</si>
  <si>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</si>
  <si>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</si>
  <si>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</si>
  <si>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</si>
  <si>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</si>
  <si>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</si>
  <si>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</si>
  <si>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</si>
  <si>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</si>
  <si>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</si>
  <si>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</si>
  <si>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</si>
  <si>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</si>
  <si>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</si>
  <si>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</si>
  <si>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</si>
  <si>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</si>
  <si>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</si>
  <si>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</si>
  <si>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</si>
  <si>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</si>
  <si>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</si>
  <si>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</si>
  <si>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</si>
  <si>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</si>
  <si>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</si>
  <si>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</si>
  <si>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</si>
  <si>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</si>
  <si>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</si>
  <si>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</si>
  <si>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</si>
  <si>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</si>
  <si>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</si>
  <si>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</si>
  <si>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</si>
  <si>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</si>
  <si>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</si>
  <si>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</si>
  <si>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</si>
  <si>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</si>
  <si>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</si>
  <si>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</si>
  <si>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</si>
  <si>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</si>
  <si>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</si>
  <si>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</si>
  <si>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</si>
  <si>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</si>
  <si>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</si>
  <si>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</si>
  <si>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</si>
  <si>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</si>
  <si>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</si>
  <si>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</si>
  <si>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</si>
  <si>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</si>
  <si>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</si>
  <si>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</si>
  <si>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</si>
  <si>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</si>
  <si>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</si>
  <si>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</si>
  <si>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</si>
  <si>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</si>
  <si>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</si>
  <si>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</si>
  <si>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</si>
  <si>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</si>
  <si>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</si>
  <si>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</si>
  <si>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</si>
  <si>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</si>
  <si>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</si>
  <si>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</si>
  <si>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</si>
  <si>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</si>
  <si>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</si>
  <si>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</si>
  <si>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</si>
  <si>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</si>
  <si>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</si>
  <si>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</si>
  <si>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</si>
  <si>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</si>
  <si>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</si>
  <si>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</si>
  <si>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</si>
  <si>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</si>
  <si>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</si>
  <si>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</si>
  <si>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</si>
  <si>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</si>
  <si>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</si>
  <si>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</si>
  <si>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</si>
  <si>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</si>
  <si>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</si>
  <si>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</si>
  <si>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</si>
  <si>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</si>
  <si>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</si>
  <si>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</si>
  <si>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</si>
  <si>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</si>
  <si>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</si>
  <si>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</si>
  <si>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</si>
  <si>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</si>
  <si>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</si>
  <si>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</si>
  <si>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</si>
  <si>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</si>
  <si>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</si>
  <si>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</si>
  <si>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</si>
  <si>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</si>
  <si>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</si>
  <si>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</si>
  <si>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</si>
  <si>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</si>
  <si>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</si>
  <si>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</si>
  <si>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</si>
  <si>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</si>
  <si>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</si>
  <si>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</si>
  <si>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</si>
  <si>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</si>
  <si>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</si>
  <si>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</si>
  <si>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</si>
  <si>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</si>
  <si>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</si>
  <si>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</si>
  <si>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</si>
  <si>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</si>
  <si>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</si>
  <si>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</si>
  <si>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</si>
  <si>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</si>
  <si>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</si>
  <si>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</si>
  <si>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</si>
  <si>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</si>
  <si>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</si>
  <si>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</si>
  <si>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</si>
  <si>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</si>
  <si>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</si>
  <si>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</si>
  <si>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</si>
  <si>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</si>
  <si>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</si>
  <si>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</si>
  <si>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</si>
  <si>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</si>
  <si>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</si>
  <si>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</si>
  <si>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</si>
  <si>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</si>
  <si>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</si>
  <si>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</si>
  <si>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</si>
  <si>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</si>
  <si>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</si>
  <si>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</si>
  <si>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</si>
  <si>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</si>
  <si>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</si>
  <si>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</si>
  <si>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</si>
  <si>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</si>
  <si>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</si>
  <si>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</si>
  <si>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</si>
  <si>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</si>
  <si>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</si>
  <si>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</si>
  <si>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</si>
  <si>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</si>
  <si>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</si>
  <si>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</si>
  <si>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</si>
  <si>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</si>
  <si>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</si>
  <si>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</si>
  <si>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</si>
  <si>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</si>
  <si>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</si>
  <si>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</si>
  <si>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</si>
  <si>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</si>
  <si>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</si>
  <si>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</si>
  <si>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</si>
  <si>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</si>
  <si>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</si>
  <si>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</si>
  <si>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</si>
  <si>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</si>
  <si>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</si>
  <si>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</si>
  <si>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</si>
  <si>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</si>
  <si>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</si>
  <si>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</si>
  <si>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</si>
  <si>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</si>
  <si>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</si>
  <si>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</si>
  <si>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</si>
  <si>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</si>
  <si>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</si>
  <si>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</si>
  <si>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</si>
  <si>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</si>
  <si>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</si>
  <si>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</si>
  <si>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</si>
  <si>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</si>
  <si>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</si>
  <si>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</si>
  <si>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</si>
  <si>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</si>
  <si>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</si>
  <si>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</si>
  <si>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</si>
  <si>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</si>
  <si>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</si>
  <si>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</si>
  <si>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</si>
  <si>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</si>
  <si>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</si>
  <si>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</si>
  <si>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</si>
  <si>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</si>
  <si>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</si>
  <si>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</si>
  <si>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</si>
  <si>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</si>
  <si>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</si>
  <si>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</si>
  <si>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</si>
  <si>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</si>
  <si>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</si>
  <si>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</si>
  <si>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</si>
  <si>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</si>
  <si>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</si>
  <si>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</si>
  <si>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</si>
  <si>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</si>
  <si>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</si>
  <si>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</si>
  <si>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</si>
  <si>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</si>
  <si>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</si>
  <si>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</si>
  <si>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</si>
  <si>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</si>
  <si>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</si>
  <si>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</si>
  <si>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</si>
  <si>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</si>
  <si>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</si>
  <si>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</si>
  <si>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</si>
  <si>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</si>
  <si>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</si>
  <si>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</si>
  <si>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</si>
  <si>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</si>
  <si>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</si>
  <si>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</si>
  <si>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</si>
  <si>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</si>
  <si>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</si>
  <si>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</si>
  <si>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</si>
  <si>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</si>
  <si>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</si>
  <si>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</si>
  <si>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</si>
  <si>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</si>
  <si>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</si>
  <si>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</si>
  <si>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</si>
  <si>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</si>
  <si>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</si>
  <si>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</si>
  <si>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</si>
  <si>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</si>
  <si>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</si>
  <si>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</si>
  <si>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</si>
  <si>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</si>
  <si>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</si>
  <si>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</si>
  <si>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</si>
  <si>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</si>
  <si>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</si>
  <si>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</si>
  <si>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</si>
  <si>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</si>
  <si>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</si>
  <si>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</si>
  <si>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</si>
  <si>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</si>
  <si>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</si>
  <si>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</si>
  <si>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</si>
  <si>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</si>
  <si>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</si>
  <si>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</si>
  <si>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</si>
  <si>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</si>
  <si>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</si>
  <si>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</si>
  <si>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</si>
  <si>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</si>
  <si>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</si>
  <si>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</si>
  <si>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</si>
  <si>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</si>
  <si>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</si>
  <si>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</si>
  <si>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</si>
  <si>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</si>
  <si>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</si>
  <si>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</si>
  <si>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</si>
  <si>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</si>
  <si>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</si>
  <si>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</si>
  <si>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</si>
  <si>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</si>
  <si>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</si>
  <si>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</si>
  <si>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</si>
  <si>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</si>
  <si>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</si>
  <si>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</si>
  <si>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</si>
  <si>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</si>
  <si>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</si>
  <si>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</si>
  <si>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</si>
  <si>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</si>
  <si>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</si>
  <si>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</si>
  <si>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</si>
  <si>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</si>
  <si>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</si>
  <si>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</si>
  <si>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</si>
  <si>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</si>
  <si>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</si>
  <si>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</si>
  <si>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</si>
  <si>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</si>
  <si>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</si>
  <si>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</si>
  <si>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</si>
  <si>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</si>
  <si>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</si>
  <si>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</si>
  <si>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</si>
  <si>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</si>
  <si>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</si>
  <si>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</si>
  <si>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</si>
  <si>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</si>
  <si>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</si>
  <si>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</si>
  <si>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</si>
  <si>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</si>
  <si>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</si>
  <si>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</si>
  <si>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</si>
  <si>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</si>
  <si>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</si>
  <si>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</si>
  <si>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</si>
  <si>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</si>
  <si>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</si>
  <si>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</si>
  <si>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</si>
  <si>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</si>
  <si>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</si>
  <si>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</si>
  <si>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</si>
  <si>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</si>
  <si>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</si>
  <si>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</si>
  <si>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</si>
  <si>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</si>
  <si>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</si>
  <si>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</si>
  <si>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</si>
  <si>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</si>
  <si>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</si>
  <si>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</si>
  <si>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</si>
  <si>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</si>
  <si>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</si>
  <si>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</si>
  <si>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</si>
  <si>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</si>
  <si>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</si>
  <si>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</si>
  <si>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</si>
  <si>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</si>
  <si>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</si>
  <si>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</si>
  <si>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</si>
  <si>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</si>
  <si>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</si>
  <si>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</si>
  <si>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</si>
  <si>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</si>
  <si>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</si>
  <si>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</si>
  <si>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</si>
  <si>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</si>
  <si>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</si>
  <si>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</si>
  <si>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</si>
  <si>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</si>
  <si>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</si>
  <si>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</si>
  <si>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</si>
  <si>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</si>
  <si>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</si>
  <si>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</si>
  <si>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</si>
  <si>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</si>
  <si>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</si>
  <si>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</si>
  <si>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</si>
  <si>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</si>
  <si>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</si>
  <si>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</si>
  <si>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</si>
  <si>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</si>
  <si>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</si>
  <si>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</si>
  <si>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</si>
  <si>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</si>
  <si>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</si>
  <si>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</si>
  <si>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</si>
  <si>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</si>
  <si>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</si>
  <si>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</si>
  <si>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</si>
  <si>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</si>
  <si>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</si>
  <si>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</si>
  <si>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</si>
  <si>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</si>
  <si>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</si>
  <si>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</si>
  <si>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</si>
  <si>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</si>
  <si>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</si>
  <si>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</si>
  <si>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</si>
  <si>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</si>
  <si>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</si>
  <si>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</si>
  <si>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</si>
  <si>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</si>
  <si>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</si>
  <si>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</si>
  <si>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</si>
  <si>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</si>
  <si>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</si>
  <si>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</si>
  <si>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</si>
  <si>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</si>
  <si>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</si>
  <si>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</si>
  <si>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</si>
  <si>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</si>
  <si>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</si>
  <si>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</si>
  <si>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</si>
  <si>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</si>
  <si>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</si>
  <si>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</si>
  <si>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</si>
  <si>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</si>
  <si>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</si>
  <si>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</si>
  <si>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</si>
  <si>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</si>
  <si>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</si>
  <si>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</si>
  <si>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</si>
  <si>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</si>
  <si>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</si>
  <si>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</si>
  <si>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</si>
  <si>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</si>
  <si>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</si>
  <si>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</si>
  <si>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</si>
  <si>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</si>
  <si>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</si>
  <si>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</si>
  <si>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</si>
  <si>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</si>
  <si>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</si>
  <si>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</si>
  <si>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</si>
  <si>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</si>
  <si>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</si>
  <si>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</si>
  <si>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</si>
  <si>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</si>
  <si>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</si>
  <si>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</si>
  <si>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</si>
  <si>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</si>
  <si>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</si>
  <si>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</si>
  <si>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</si>
  <si>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</si>
  <si>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</si>
  <si>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</si>
  <si>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</si>
  <si>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</si>
  <si>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</si>
  <si>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</si>
  <si>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</si>
  <si>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</si>
  <si>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</si>
  <si>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</si>
  <si>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</si>
  <si>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</si>
  <si>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</si>
  <si>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</si>
  <si>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</si>
  <si>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</si>
  <si>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</si>
  <si>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</si>
  <si>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</si>
  <si>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</si>
  <si>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</si>
  <si>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</si>
  <si>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</si>
  <si>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</si>
  <si>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</si>
  <si>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</si>
  <si>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</si>
  <si>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</si>
  <si>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</si>
  <si>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</si>
  <si>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</si>
  <si>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</si>
  <si>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</si>
  <si>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</si>
  <si>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</si>
  <si>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</si>
  <si>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</si>
  <si>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</si>
  <si>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</si>
  <si>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</si>
  <si>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</si>
  <si>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</si>
  <si>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</si>
  <si>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</si>
  <si>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</si>
  <si>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</si>
  <si>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</si>
  <si>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</si>
  <si>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</si>
  <si>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</si>
  <si>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</si>
  <si>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</si>
  <si>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</si>
  <si>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</si>
  <si>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</si>
  <si>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</si>
  <si>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</si>
  <si>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</si>
  <si>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</si>
  <si>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</si>
  <si>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</si>
  <si>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</si>
  <si>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</si>
  <si>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</si>
  <si>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</si>
  <si>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</si>
  <si>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</si>
  <si>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</si>
  <si>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</si>
  <si>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</si>
  <si>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</si>
  <si>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</si>
  <si>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</si>
  <si>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</si>
  <si>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</si>
  <si>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</si>
  <si>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</si>
  <si>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</si>
  <si>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</si>
  <si>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</si>
  <si>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</si>
  <si>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</si>
  <si>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</si>
  <si>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</si>
  <si>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</si>
  <si>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</si>
  <si>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</si>
  <si>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</si>
  <si>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</si>
  <si>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</si>
  <si>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</si>
  <si>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</si>
  <si>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</si>
  <si>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</si>
  <si>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</si>
  <si>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</si>
  <si>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</si>
  <si>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</si>
  <si>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</si>
  <si>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</si>
  <si>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</si>
  <si>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</si>
  <si>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</si>
  <si>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</si>
  <si>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</si>
  <si>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</si>
  <si>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</si>
  <si>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</si>
  <si>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</si>
  <si>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</si>
  <si>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</si>
  <si>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</si>
  <si>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</si>
  <si>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</si>
  <si>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</si>
  <si>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</si>
  <si>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</si>
  <si>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</si>
  <si>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</si>
  <si>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</si>
  <si>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</si>
  <si>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</si>
  <si>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</si>
  <si>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</si>
  <si>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</si>
  <si>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</si>
  <si>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</si>
  <si>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</si>
  <si>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</si>
  <si>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</si>
  <si>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</si>
  <si>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</si>
  <si>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</si>
  <si>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</si>
  <si>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</si>
  <si>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</si>
  <si>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</si>
  <si>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</si>
  <si>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</si>
  <si>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</si>
  <si>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</si>
  <si>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</si>
  <si>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</si>
  <si>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</si>
  <si>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</si>
  <si>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</si>
  <si>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</si>
  <si>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</si>
  <si>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</si>
  <si>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</si>
  <si>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</si>
  <si>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</si>
  <si>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</si>
  <si>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</si>
  <si>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</si>
  <si>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</si>
  <si>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</si>
  <si>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</si>
  <si>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</si>
  <si>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</si>
  <si>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</si>
  <si>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</si>
  <si>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</si>
  <si>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</si>
  <si>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</si>
  <si>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</si>
  <si>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</si>
  <si>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</si>
  <si>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</si>
  <si>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</si>
  <si>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</si>
  <si>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</si>
  <si>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</si>
  <si>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</si>
  <si>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</si>
  <si>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</si>
  <si>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</si>
  <si>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</si>
  <si>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</si>
  <si>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</si>
  <si>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</si>
  <si>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</si>
  <si>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</si>
  <si>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</si>
  <si>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</si>
  <si>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</si>
  <si>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</si>
  <si>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</si>
  <si>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</si>
  <si>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</si>
  <si>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</si>
  <si>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</si>
  <si>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</si>
  <si>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</si>
  <si>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</si>
  <si>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</si>
  <si>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</si>
  <si>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</si>
  <si>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</si>
  <si>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</si>
  <si>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</si>
  <si>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</si>
  <si>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</si>
  <si>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</si>
  <si>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</si>
  <si>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</si>
  <si>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</si>
  <si>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</si>
  <si>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</si>
  <si>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</si>
  <si>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</si>
  <si>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</si>
  <si>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</si>
  <si>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</si>
  <si>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</si>
  <si>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</si>
  <si>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</si>
  <si>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</si>
  <si>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</si>
  <si>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</si>
  <si>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</si>
  <si>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</si>
  <si>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</si>
  <si>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</si>
  <si>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</si>
  <si>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</si>
  <si>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</si>
  <si>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</si>
  <si>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</si>
  <si>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</si>
  <si>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</si>
  <si>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</si>
  <si>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</si>
  <si>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</si>
  <si>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</si>
  <si>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</si>
  <si>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</si>
  <si>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</si>
  <si>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</si>
  <si>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</si>
  <si>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</si>
  <si>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</si>
  <si>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</si>
  <si>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</si>
  <si>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</si>
  <si>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</si>
  <si>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</si>
  <si>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</si>
  <si>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</si>
  <si>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</si>
  <si>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</si>
  <si>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</si>
  <si>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</si>
  <si>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</si>
  <si>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</si>
  <si>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</si>
  <si>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</si>
  <si>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</si>
  <si>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</si>
  <si>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</si>
  <si>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</si>
  <si>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</si>
  <si>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</si>
  <si>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</si>
  <si>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</si>
  <si>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</si>
  <si>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</si>
  <si>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</si>
  <si>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</si>
  <si>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</si>
  <si>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</si>
  <si>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</si>
  <si>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</si>
  <si>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</si>
  <si>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</si>
  <si>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</si>
  <si>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</si>
  <si>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</si>
  <si>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</si>
  <si>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</si>
  <si>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</si>
  <si>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</si>
  <si>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</si>
  <si>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</si>
  <si>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</si>
  <si>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</si>
  <si>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</si>
  <si>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</si>
  <si>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</si>
  <si>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</si>
  <si>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</si>
  <si>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</si>
  <si>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</si>
  <si>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</si>
  <si>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</si>
  <si>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</si>
  <si>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</si>
  <si>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</si>
  <si>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</si>
  <si>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</si>
  <si>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</si>
  <si>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</si>
  <si>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</si>
  <si>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</si>
  <si>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</si>
  <si>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</si>
  <si>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</si>
  <si>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</si>
  <si>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</si>
  <si>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</si>
  <si>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</si>
  <si>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</si>
  <si>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</si>
  <si>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</si>
  <si>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</si>
  <si>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</si>
  <si>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</si>
  <si>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</si>
  <si>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</si>
  <si>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</si>
  <si>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</si>
  <si>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</si>
  <si>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</si>
  <si>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</si>
  <si>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</si>
  <si>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</si>
  <si>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</si>
  <si>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</si>
  <si>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</si>
  <si>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</si>
  <si>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</si>
  <si>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</si>
  <si>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</si>
  <si>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</si>
  <si>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</si>
  <si>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</si>
  <si>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</si>
  <si>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</si>
  <si>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</si>
  <si>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</si>
  <si>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</si>
  <si>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</si>
  <si>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</si>
  <si>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</si>
  <si>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</si>
  <si>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</si>
  <si>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</si>
  <si>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</si>
  <si>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</si>
  <si>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</si>
  <si>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</si>
  <si>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</si>
  <si>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</si>
  <si>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</si>
  <si>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</si>
  <si>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</si>
  <si>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</si>
  <si>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</si>
  <si>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</si>
  <si>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</si>
  <si>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</si>
  <si>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</si>
  <si>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</si>
  <si>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</si>
  <si>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</si>
  <si>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</si>
  <si>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</si>
  <si>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</si>
  <si>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</si>
  <si>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</si>
  <si>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</si>
  <si>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</si>
  <si>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</si>
  <si>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</si>
  <si>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</si>
  <si>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</si>
  <si>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</si>
  <si>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</si>
  <si>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</si>
  <si>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</si>
  <si>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</si>
  <si>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</si>
  <si>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</si>
  <si>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</si>
  <si>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</si>
  <si>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</si>
  <si>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</si>
  <si>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</si>
  <si>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</si>
  <si>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</si>
  <si>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</si>
  <si>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</si>
  <si>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</si>
  <si>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</si>
  <si>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</si>
  <si>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</si>
  <si>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</si>
  <si>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</si>
  <si>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</si>
  <si>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</si>
  <si>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</si>
  <si>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</si>
  <si>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</si>
  <si>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</si>
  <si>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</si>
  <si>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</si>
  <si>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</si>
  <si>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</si>
  <si>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</si>
  <si>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</si>
  <si>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</si>
  <si>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</si>
  <si>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</si>
  <si>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</si>
  <si>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</si>
  <si>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</si>
  <si>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</si>
  <si>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</si>
  <si>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</si>
  <si>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</si>
  <si>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</si>
  <si>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</si>
  <si>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</si>
  <si>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</si>
  <si>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</si>
  <si>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</si>
  <si>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</si>
  <si>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</si>
  <si>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</si>
  <si>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</si>
  <si>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</si>
  <si>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</si>
  <si>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</si>
  <si>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</si>
  <si>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</si>
  <si>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</si>
  <si>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</si>
  <si>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</si>
  <si>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</si>
  <si>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</si>
  <si>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</si>
  <si>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</si>
  <si>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</si>
  <si>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</si>
  <si>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</si>
  <si>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</si>
  <si>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</si>
  <si>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</si>
  <si>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</si>
  <si>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</si>
  <si>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</si>
  <si>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</si>
  <si>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</si>
  <si>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</si>
  <si>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</si>
  <si>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</si>
  <si>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</si>
  <si>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</si>
  <si>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</si>
  <si>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</si>
  <si>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</si>
  <si>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</si>
  <si>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</si>
  <si>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</si>
  <si>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</si>
  <si>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</si>
  <si>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</si>
  <si>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</si>
  <si>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</si>
  <si>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</si>
  <si>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</si>
  <si>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</si>
  <si>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</si>
  <si>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</si>
  <si>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</si>
  <si>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</si>
  <si>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</si>
  <si>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</si>
  <si>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</si>
  <si>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</si>
  <si>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</si>
  <si>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</si>
  <si>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</si>
  <si>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</si>
  <si>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</si>
  <si>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</si>
  <si>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</si>
  <si>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</si>
  <si>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</si>
  <si>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</si>
  <si>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</si>
  <si>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</si>
  <si>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</si>
  <si>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</si>
  <si>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</si>
  <si>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</si>
  <si>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</si>
  <si>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</si>
  <si>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</si>
  <si>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</si>
  <si>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</si>
  <si>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</si>
  <si>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</si>
  <si>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</si>
  <si>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</si>
  <si>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</si>
  <si>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</si>
  <si>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</si>
  <si>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</si>
  <si>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</si>
  <si>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</si>
  <si>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</si>
  <si>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</si>
  <si>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</si>
  <si>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</si>
  <si>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</si>
  <si>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</si>
  <si>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</si>
  <si>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</si>
  <si>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</si>
  <si>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</si>
  <si>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</si>
  <si>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</si>
  <si>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</si>
  <si>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</si>
  <si>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</si>
  <si>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</si>
  <si>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</si>
  <si>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</si>
  <si>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</si>
  <si>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</si>
  <si>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</si>
  <si>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</si>
  <si>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</si>
  <si>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</si>
  <si>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</si>
  <si>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</si>
  <si>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</si>
  <si>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</si>
  <si>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</si>
  <si>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</si>
  <si>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</si>
  <si>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</si>
  <si>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</si>
  <si>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</si>
  <si>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</si>
  <si>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</si>
  <si>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</si>
  <si>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</si>
  <si>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</si>
  <si>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</si>
  <si>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</si>
  <si>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</si>
  <si>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</si>
  <si>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</si>
  <si>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</si>
  <si>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</si>
  <si>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</si>
  <si>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</si>
  <si>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</si>
  <si>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</si>
  <si>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</si>
  <si>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</si>
  <si>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</si>
  <si>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</si>
  <si>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</si>
  <si>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</si>
  <si>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</si>
  <si>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</si>
  <si>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</si>
  <si>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</si>
  <si>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</si>
  <si>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</si>
  <si>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</si>
  <si>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</si>
  <si>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</si>
  <si>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</si>
  <si>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</si>
  <si>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</si>
  <si>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</si>
  <si>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</si>
  <si>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</si>
  <si>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</si>
  <si>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</si>
  <si>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</si>
  <si>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</si>
  <si>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</si>
  <si>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</si>
  <si>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</si>
  <si>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</si>
  <si>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</si>
  <si>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</si>
  <si>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</si>
  <si>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</si>
  <si>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</si>
  <si>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</si>
  <si>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</si>
  <si>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</si>
  <si>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</si>
  <si>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</si>
  <si>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</si>
  <si>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</si>
  <si>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</si>
  <si>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</si>
  <si>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</si>
  <si>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</si>
  <si>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</si>
  <si>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</si>
  <si>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</si>
  <si>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</si>
  <si>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</si>
  <si>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</si>
  <si>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Aspirador de pó e água</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</si>
  <si>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</si>
  <si>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</si>
  <si>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</si>
  <si>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</si>
  <si>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</si>
  <si>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</si>
  <si>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</si>
  <si>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</si>
  <si>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</si>
  <si>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</si>
  <si>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</si>
  <si>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</si>
  <si>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</si>
  <si>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</si>
  <si>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</si>
  <si>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 xml:space="preserve">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</si>
  <si>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103.A</t>
  </si>
  <si>
    <t xml:space="preserve">Telefonia. Lote 2 - Linhas Analógicas não residenciais do setor 2 da Anatel. </t>
  </si>
  <si>
    <t>OE8 - IEPCA</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</si>
  <si>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</si>
  <si>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</si>
  <si>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</si>
  <si>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</si>
  <si>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</si>
  <si>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</si>
  <si>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</si>
  <si>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</si>
  <si>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</si>
  <si>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</si>
  <si>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</si>
  <si>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144.27</t>
  </si>
  <si>
    <t>Cordão para crachá
(Cordão personalizado tipo iô-iô).</t>
  </si>
  <si>
    <t>144.28</t>
  </si>
  <si>
    <t>Fita adesiva 12 mm x 30 m.</t>
  </si>
  <si>
    <t>144.29</t>
  </si>
  <si>
    <t>Organizador de fios (espiraduto).</t>
  </si>
  <si>
    <t>144.30</t>
  </si>
  <si>
    <t>Pincel atômico.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</si>
</sst>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8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164" fontId="2" fillId="0" borderId="25" xfId="0" applyNumberFormat="1" applyFont="1" applyBorder="1" applyAlignment="1">
      <alignment vertical="center" wrapText="1"/>
    </xf>
    <xf numFmtId="0" fontId="58" fillId="0" borderId="25" xfId="0" applyFont="1" applyBorder="1" applyAlignment="1">
      <alignment horizontal="center" vertical="center" wrapText="1"/>
    </xf>
    <xf numFmtId="166" fontId="58" fillId="0" borderId="25" xfId="0" applyNumberFormat="1" applyFont="1" applyBorder="1" applyAlignment="1">
      <alignment horizontal="center" vertical="center" wrapText="1"/>
    </xf>
    <xf numFmtId="0" fontId="58"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9" xfId="0" applyFont="1" applyBorder="1" applyAlignment="1">
      <alignment horizontal="left" vertical="center" wrapText="1"/>
    </xf>
    <xf numFmtId="0" fontId="2" fillId="0" borderId="59" xfId="0" applyFont="1" applyBorder="1" applyAlignment="1">
      <alignment vertical="center" wrapText="1"/>
    </xf>
    <xf numFmtId="3" fontId="2" fillId="0" borderId="59" xfId="0" applyNumberFormat="1" applyFont="1" applyBorder="1" applyAlignment="1">
      <alignment horizontal="center" vertical="center" wrapText="1"/>
    </xf>
    <xf numFmtId="164" fontId="2" fillId="0" borderId="59" xfId="0" applyNumberFormat="1" applyFont="1" applyBorder="1" applyAlignment="1">
      <alignment horizontal="center" vertical="center" wrapText="1"/>
    </xf>
    <xf numFmtId="164" fontId="2" fillId="0" borderId="59" xfId="0" applyNumberFormat="1" applyFont="1" applyFill="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53" xfId="0" applyFont="1" applyBorder="1" applyAlignment="1">
      <alignment horizontal="center" vertical="center" wrapText="1"/>
    </xf>
    <xf numFmtId="0" fontId="58" fillId="0" borderId="65"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58" fillId="0" borderId="67" xfId="0" applyFont="1" applyBorder="1" applyAlignment="1">
      <alignment vertical="center" wrapText="1"/>
    </xf>
    <xf numFmtId="0" fontId="2" fillId="0" borderId="67" xfId="0" applyFont="1" applyBorder="1" applyAlignment="1">
      <alignment vertical="center" wrapText="1"/>
    </xf>
    <xf numFmtId="164" fontId="2" fillId="0" borderId="67" xfId="0" applyNumberFormat="1" applyFont="1" applyBorder="1" applyAlignment="1">
      <alignment horizontal="center" vertical="center" wrapText="1"/>
    </xf>
    <xf numFmtId="166" fontId="58" fillId="0" borderId="67" xfId="0" applyNumberFormat="1" applyFont="1" applyBorder="1" applyAlignment="1">
      <alignment horizontal="center" vertical="center" wrapText="1"/>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18" borderId="6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3"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70" xfId="0" applyFont="1" applyFill="1" applyBorder="1" applyAlignment="1">
      <alignment horizontal="center" vertical="center" wrapText="1"/>
    </xf>
    <xf numFmtId="165" fontId="1" fillId="3" borderId="70" xfId="0" applyNumberFormat="1" applyFont="1" applyFill="1" applyBorder="1" applyAlignment="1">
      <alignment horizontal="center" vertical="center" wrapText="1"/>
    </xf>
    <xf numFmtId="0" fontId="1" fillId="16" borderId="70"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71" xfId="0" applyFont="1" applyFill="1" applyBorder="1" applyAlignment="1">
      <alignment horizontal="center" vertical="center" wrapText="1"/>
    </xf>
    <xf numFmtId="0" fontId="2" fillId="18" borderId="61"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7"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1">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49"/>
  <sheetViews>
    <sheetView showGridLines="0" tabSelected="1" topLeftCell="B139" zoomScale="70" zoomScaleNormal="70" workbookViewId="0">
      <selection activeCell="H145" sqref="H145"/>
    </sheetView>
  </sheetViews>
  <sheetFormatPr defaultColWidth="12.625" defaultRowHeight="15" customHeight="1"/>
  <cols>
    <col min="1" max="1" width="30.125" style="624" hidden="1" customWidth="1"/>
    <col min="2" max="2" width="11.5" style="624" customWidth="1"/>
    <col min="3" max="3" width="15.5" style="624" customWidth="1"/>
    <col min="4" max="4" width="35.875" style="756" customWidth="1"/>
    <col min="5" max="5" width="39.25" style="753" customWidth="1"/>
    <col min="6" max="6" width="14.125" style="624" customWidth="1"/>
    <col min="7" max="7" width="15.75" style="752" customWidth="1"/>
    <col min="8" max="8" width="19.25" style="624" customWidth="1"/>
    <col min="9" max="9" width="18.25" style="624" customWidth="1"/>
    <col min="10" max="10" width="11.625" style="752" customWidth="1"/>
    <col min="11" max="11" width="11.625" style="624" customWidth="1"/>
    <col min="12" max="12" width="13.375" style="624" customWidth="1"/>
    <col min="13" max="14" width="15.375" style="755" customWidth="1"/>
    <col min="15" max="15" width="15.125" style="755" customWidth="1"/>
    <col min="16" max="16" width="17.875" style="799" customWidth="1"/>
    <col min="17" max="17" width="14.125" style="799" customWidth="1"/>
    <col min="18" max="16384" width="12.625" style="624"/>
  </cols>
  <sheetData>
    <row r="1" spans="1:18" ht="21.75" customHeight="1">
      <c r="A1" s="861"/>
      <c r="B1" s="870" t="s">
        <v>1548</v>
      </c>
      <c r="C1" s="871"/>
      <c r="D1" s="871"/>
      <c r="E1" s="871"/>
      <c r="F1" s="871"/>
      <c r="G1" s="871"/>
      <c r="H1" s="871"/>
      <c r="I1" s="871"/>
      <c r="J1" s="871"/>
      <c r="K1" s="871"/>
      <c r="L1" s="871"/>
      <c r="M1" s="871"/>
      <c r="N1" s="871"/>
      <c r="O1" s="871"/>
      <c r="P1" s="871"/>
      <c r="Q1" s="872"/>
    </row>
    <row r="2" spans="1:18" ht="6.6" customHeight="1">
      <c r="A2" s="625"/>
      <c r="B2" s="625"/>
      <c r="C2" s="627"/>
      <c r="D2" s="626"/>
      <c r="E2" s="626"/>
      <c r="F2" s="626"/>
      <c r="G2" s="626"/>
      <c r="H2" s="629"/>
      <c r="I2" s="629"/>
      <c r="J2" s="626"/>
      <c r="K2" s="630"/>
      <c r="L2" s="630"/>
      <c r="M2" s="626"/>
      <c r="N2" s="626"/>
      <c r="O2" s="626"/>
      <c r="P2" s="704"/>
      <c r="Q2" s="792"/>
    </row>
    <row r="3" spans="1:18" ht="21.75" customHeight="1">
      <c r="A3" s="862"/>
      <c r="B3" s="873" t="s">
        <v>1255</v>
      </c>
      <c r="C3" s="874"/>
      <c r="D3" s="874"/>
      <c r="E3" s="874"/>
      <c r="F3" s="874"/>
      <c r="G3" s="874"/>
      <c r="H3" s="874"/>
      <c r="I3" s="874"/>
      <c r="J3" s="874"/>
      <c r="K3" s="874"/>
      <c r="L3" s="874"/>
      <c r="M3" s="874"/>
      <c r="N3" s="874"/>
      <c r="O3" s="874"/>
      <c r="P3" s="874"/>
      <c r="Q3" s="875"/>
    </row>
    <row r="4" spans="1:18" ht="4.5" customHeight="1">
      <c r="A4" s="625"/>
      <c r="B4" s="625"/>
      <c r="C4" s="627"/>
      <c r="D4" s="626"/>
      <c r="E4" s="626"/>
      <c r="F4" s="626"/>
      <c r="G4" s="626"/>
      <c r="H4" s="629"/>
      <c r="I4" s="629"/>
      <c r="J4" s="626"/>
      <c r="K4" s="630"/>
      <c r="L4" s="630"/>
      <c r="M4" s="632"/>
      <c r="N4" s="632"/>
      <c r="O4" s="632"/>
      <c r="P4" s="704"/>
      <c r="Q4" s="792"/>
    </row>
    <row r="5" spans="1:18" ht="45.75" hidden="1" customHeight="1">
      <c r="A5" s="633" t="s">
        <v>1</v>
      </c>
      <c r="B5" s="863"/>
      <c r="C5" s="632"/>
      <c r="D5" s="635"/>
      <c r="E5" s="634"/>
      <c r="F5" s="631"/>
      <c r="G5" s="631"/>
      <c r="H5" s="636"/>
      <c r="I5" s="636"/>
      <c r="J5" s="631"/>
      <c r="K5" s="866" t="s">
        <v>2</v>
      </c>
      <c r="L5" s="867"/>
      <c r="M5" s="868" t="s">
        <v>3</v>
      </c>
      <c r="N5" s="869"/>
      <c r="O5" s="637"/>
      <c r="P5" s="704"/>
      <c r="Q5" s="793"/>
    </row>
    <row r="6" spans="1:18" ht="7.15" customHeight="1" thickBot="1">
      <c r="A6" s="800"/>
      <c r="B6" s="864"/>
      <c r="C6" s="627"/>
      <c r="D6" s="628"/>
      <c r="E6" s="626"/>
      <c r="F6" s="626"/>
      <c r="G6" s="626"/>
      <c r="H6" s="629"/>
      <c r="I6" s="629"/>
      <c r="J6" s="626"/>
      <c r="K6" s="626"/>
      <c r="L6" s="630"/>
      <c r="M6" s="631"/>
      <c r="N6" s="631"/>
      <c r="O6" s="631"/>
      <c r="P6" s="704"/>
      <c r="Q6" s="793"/>
    </row>
    <row r="7" spans="1:18" ht="6" customHeight="1" thickBot="1">
      <c r="A7" s="827"/>
      <c r="B7" s="827"/>
      <c r="C7" s="801"/>
      <c r="D7" s="801"/>
      <c r="E7" s="804"/>
      <c r="F7" s="801"/>
      <c r="G7" s="801"/>
      <c r="H7" s="802"/>
      <c r="I7" s="802"/>
      <c r="J7" s="801"/>
      <c r="K7" s="803"/>
      <c r="L7" s="803"/>
      <c r="M7" s="828"/>
      <c r="N7" s="828"/>
      <c r="O7" s="828"/>
      <c r="P7" s="829"/>
      <c r="Q7" s="830"/>
    </row>
    <row r="8" spans="1:18" ht="143.44999999999999" customHeight="1" thickBot="1">
      <c r="A8" s="860" t="s">
        <v>1401</v>
      </c>
      <c r="B8" s="853" t="s">
        <v>1324</v>
      </c>
      <c r="C8" s="854" t="s">
        <v>1407</v>
      </c>
      <c r="D8" s="854" t="s">
        <v>1408</v>
      </c>
      <c r="E8" s="854" t="s">
        <v>1402</v>
      </c>
      <c r="F8" s="854" t="s">
        <v>1403</v>
      </c>
      <c r="G8" s="855" t="s">
        <v>993</v>
      </c>
      <c r="H8" s="855" t="s">
        <v>1525</v>
      </c>
      <c r="I8" s="855" t="s">
        <v>1526</v>
      </c>
      <c r="J8" s="854" t="s">
        <v>1409</v>
      </c>
      <c r="K8" s="854" t="s">
        <v>160</v>
      </c>
      <c r="L8" s="854" t="s">
        <v>1404</v>
      </c>
      <c r="M8" s="856" t="s">
        <v>973</v>
      </c>
      <c r="N8" s="856" t="s">
        <v>958</v>
      </c>
      <c r="O8" s="856" t="s">
        <v>959</v>
      </c>
      <c r="P8" s="857" t="s">
        <v>1405</v>
      </c>
      <c r="Q8" s="858" t="s">
        <v>1406</v>
      </c>
      <c r="R8" s="638"/>
    </row>
    <row r="9" spans="1:18" ht="38.25" hidden="1" customHeight="1">
      <c r="A9" s="859"/>
      <c r="B9" s="844"/>
      <c r="C9" s="845"/>
      <c r="D9" s="846"/>
      <c r="E9" s="846"/>
      <c r="F9" s="845"/>
      <c r="G9" s="845"/>
      <c r="H9" s="847"/>
      <c r="I9" s="847"/>
      <c r="J9" s="845"/>
      <c r="K9" s="848"/>
      <c r="L9" s="848"/>
      <c r="M9" s="849"/>
      <c r="N9" s="850"/>
      <c r="O9" s="850"/>
      <c r="P9" s="851"/>
      <c r="Q9" s="852"/>
      <c r="R9" s="638"/>
    </row>
    <row r="10" spans="1:18" s="643" customFormat="1" ht="252" customHeight="1">
      <c r="A10" s="782">
        <v>2</v>
      </c>
      <c r="B10" s="639">
        <v>2</v>
      </c>
      <c r="C10" s="640" t="s">
        <v>4</v>
      </c>
      <c r="D10" s="657" t="s">
        <v>1389</v>
      </c>
      <c r="E10" s="656" t="s">
        <v>972</v>
      </c>
      <c r="F10" s="640">
        <v>1</v>
      </c>
      <c r="G10" s="640" t="s">
        <v>185</v>
      </c>
      <c r="H10" s="762">
        <f>62000+26640</f>
        <v>88640</v>
      </c>
      <c r="I10" s="762">
        <f>62000+26640</f>
        <v>88640</v>
      </c>
      <c r="J10" s="640" t="s">
        <v>16</v>
      </c>
      <c r="K10" s="641">
        <v>46112</v>
      </c>
      <c r="L10" s="641">
        <v>46295</v>
      </c>
      <c r="M10" s="640"/>
      <c r="N10" s="640"/>
      <c r="O10" s="640"/>
      <c r="P10" s="640" t="s">
        <v>1302</v>
      </c>
      <c r="Q10" s="662" t="s">
        <v>1303</v>
      </c>
      <c r="R10" s="642"/>
    </row>
    <row r="11" spans="1:18" ht="183" customHeight="1">
      <c r="A11" s="783">
        <v>1</v>
      </c>
      <c r="B11" s="639">
        <v>6</v>
      </c>
      <c r="C11" s="644" t="s">
        <v>6</v>
      </c>
      <c r="D11" s="646" t="s">
        <v>938</v>
      </c>
      <c r="E11" s="645" t="s">
        <v>205</v>
      </c>
      <c r="F11" s="647">
        <v>24</v>
      </c>
      <c r="G11" s="647" t="s">
        <v>182</v>
      </c>
      <c r="H11" s="762">
        <v>120000</v>
      </c>
      <c r="I11" s="762">
        <v>120000</v>
      </c>
      <c r="J11" s="644" t="s">
        <v>5</v>
      </c>
      <c r="K11" s="641">
        <v>45991</v>
      </c>
      <c r="L11" s="641">
        <v>46053</v>
      </c>
      <c r="M11" s="640"/>
      <c r="N11" s="640"/>
      <c r="O11" s="640"/>
      <c r="P11" s="640" t="s">
        <v>1302</v>
      </c>
      <c r="Q11" s="662" t="s">
        <v>1304</v>
      </c>
      <c r="R11" s="638"/>
    </row>
    <row r="12" spans="1:18" s="643" customFormat="1" ht="144" customHeight="1">
      <c r="A12" s="782">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5" customHeight="1">
      <c r="A13" s="782">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82">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5" customHeight="1">
      <c r="A15" s="782">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05.6" customHeight="1">
      <c r="A16" s="782">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99.6" customHeight="1">
      <c r="A17" s="782">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32.9" customHeight="1">
      <c r="A18" s="782">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5" customHeight="1">
      <c r="A19" s="782">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 customHeight="1">
      <c r="A20" s="783">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82">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275.45" customHeight="1">
      <c r="A22" s="782">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5" customHeight="1">
      <c r="A23" s="782"/>
      <c r="B23" s="835" t="s">
        <v>1529</v>
      </c>
      <c r="C23" s="640" t="s">
        <v>13</v>
      </c>
      <c r="D23" s="656" t="s">
        <v>1530</v>
      </c>
      <c r="E23" s="665" t="s">
        <v>1531</v>
      </c>
      <c r="F23" s="644" t="s">
        <v>1532</v>
      </c>
      <c r="G23" s="644" t="s">
        <v>1533</v>
      </c>
      <c r="H23" s="691">
        <v>2000000</v>
      </c>
      <c r="I23" s="691">
        <v>2000000</v>
      </c>
      <c r="J23" s="640" t="s">
        <v>11</v>
      </c>
      <c r="K23" s="641">
        <v>46142</v>
      </c>
      <c r="L23" s="641">
        <v>46356</v>
      </c>
      <c r="M23" s="640"/>
      <c r="N23" s="640"/>
      <c r="O23" s="640"/>
      <c r="P23" s="644" t="s">
        <v>219</v>
      </c>
      <c r="Q23" s="833" t="s">
        <v>1303</v>
      </c>
      <c r="R23" s="642"/>
    </row>
    <row r="24" spans="1:18" s="643" customFormat="1" ht="184.9" customHeight="1">
      <c r="A24" s="782">
        <v>2</v>
      </c>
      <c r="B24" s="639">
        <v>46</v>
      </c>
      <c r="C24" s="640" t="s">
        <v>17</v>
      </c>
      <c r="D24" s="657" t="s">
        <v>466</v>
      </c>
      <c r="E24" s="656" t="s">
        <v>222</v>
      </c>
      <c r="F24" s="640">
        <v>1</v>
      </c>
      <c r="G24" s="656" t="s">
        <v>465</v>
      </c>
      <c r="H24" s="763">
        <v>500000</v>
      </c>
      <c r="I24" s="764">
        <v>500000</v>
      </c>
      <c r="J24" s="640" t="s">
        <v>11</v>
      </c>
      <c r="K24" s="641">
        <v>45991</v>
      </c>
      <c r="L24" s="641">
        <v>46081</v>
      </c>
      <c r="M24" s="640"/>
      <c r="N24" s="640"/>
      <c r="O24" s="640"/>
      <c r="P24" s="640" t="s">
        <v>1057</v>
      </c>
      <c r="Q24" s="662" t="s">
        <v>1303</v>
      </c>
      <c r="R24" s="642"/>
    </row>
    <row r="25" spans="1:18" s="643" customFormat="1" ht="226.9" customHeight="1">
      <c r="A25" s="782">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15" customHeight="1">
      <c r="A26" s="783">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4999999999999" customHeight="1">
      <c r="A27" s="783">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 customHeight="1">
      <c r="A28" s="782">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82">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83">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5" customHeight="1">
      <c r="A31" s="783">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 customHeight="1">
      <c r="A32" s="783">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95.45" customHeight="1">
      <c r="A33" s="783">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05" customHeight="1">
      <c r="A34" s="783">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15" customHeight="1">
      <c r="A35" s="783">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01.45" customHeight="1">
      <c r="A36" s="782">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83">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15" customHeight="1">
      <c r="A38" s="782">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5" customHeight="1">
      <c r="A39" s="782">
        <v>18</v>
      </c>
      <c r="B39" s="639">
        <v>66</v>
      </c>
      <c r="C39" s="640" t="s">
        <v>20</v>
      </c>
      <c r="D39" s="657" t="s">
        <v>1528</v>
      </c>
      <c r="E39" s="656" t="s">
        <v>1527</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82">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15" customHeight="1">
      <c r="A41" s="782">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 customHeight="1">
      <c r="A42" s="782">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82">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66.15" customHeight="1">
      <c r="A44" s="783">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65.6" customHeight="1">
      <c r="A45" s="784">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5" customHeight="1">
      <c r="A46" s="785">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45" customHeight="1">
      <c r="A47" s="785">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22.45" customHeight="1">
      <c r="A48" s="785">
        <v>29</v>
      </c>
      <c r="B48" s="673">
        <v>75</v>
      </c>
      <c r="C48" s="644" t="s">
        <v>20</v>
      </c>
      <c r="D48" s="657" t="s">
        <v>463</v>
      </c>
      <c r="E48" s="656" t="s">
        <v>464</v>
      </c>
      <c r="F48" s="640">
        <v>1</v>
      </c>
      <c r="G48" s="640" t="s">
        <v>465</v>
      </c>
      <c r="H48" s="763">
        <v>745051.56</v>
      </c>
      <c r="I48" s="765" t="s">
        <v>1431</v>
      </c>
      <c r="J48" s="640" t="s">
        <v>11</v>
      </c>
      <c r="K48" s="641">
        <v>46173</v>
      </c>
      <c r="L48" s="641">
        <v>46265</v>
      </c>
      <c r="M48" s="640"/>
      <c r="N48" s="640"/>
      <c r="O48" s="640"/>
      <c r="P48" s="640" t="s">
        <v>1302</v>
      </c>
      <c r="Q48" s="662" t="s">
        <v>1306</v>
      </c>
      <c r="R48" s="642"/>
    </row>
    <row r="49" spans="1:19" s="643" customFormat="1" ht="144" customHeight="1">
      <c r="A49" s="782">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82">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 customHeight="1">
      <c r="A51" s="782">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4999999999999" customHeight="1">
      <c r="A52" s="782">
        <v>8</v>
      </c>
      <c r="B52" s="639">
        <v>79</v>
      </c>
      <c r="C52" s="640" t="s">
        <v>21</v>
      </c>
      <c r="D52" s="657" t="s">
        <v>510</v>
      </c>
      <c r="E52" s="656" t="s">
        <v>250</v>
      </c>
      <c r="F52" s="640">
        <v>12</v>
      </c>
      <c r="G52" s="640" t="s">
        <v>182</v>
      </c>
      <c r="H52" s="658">
        <f>171305+40983.76</f>
        <v>212288.76</v>
      </c>
      <c r="I52" s="659">
        <v>159216.57</v>
      </c>
      <c r="J52" s="640" t="s">
        <v>11</v>
      </c>
      <c r="K52" s="641">
        <v>46022</v>
      </c>
      <c r="L52" s="641">
        <v>46112</v>
      </c>
      <c r="M52" s="640"/>
      <c r="N52" s="640"/>
      <c r="O52" s="640"/>
      <c r="P52" s="640" t="s">
        <v>1302</v>
      </c>
      <c r="Q52" s="662" t="s">
        <v>1312</v>
      </c>
      <c r="R52" s="642"/>
    </row>
    <row r="53" spans="1:19" s="643" customFormat="1" ht="264.95" customHeight="1">
      <c r="A53" s="782">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68.14999999999998" customHeight="1">
      <c r="A54" s="782">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270" customHeight="1">
      <c r="A55" s="782">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70" customHeight="1">
      <c r="A56" s="782">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48.45" customHeight="1">
      <c r="A57" s="782">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330" customHeight="1">
      <c r="A58" s="783">
        <v>15</v>
      </c>
      <c r="B58" s="639">
        <v>85</v>
      </c>
      <c r="C58" s="644" t="s">
        <v>21</v>
      </c>
      <c r="D58" s="657" t="s">
        <v>1549</v>
      </c>
      <c r="E58" s="656" t="s">
        <v>1550</v>
      </c>
      <c r="F58" s="640">
        <f>12+48</f>
        <v>60</v>
      </c>
      <c r="G58" s="640" t="s">
        <v>182</v>
      </c>
      <c r="H58" s="658">
        <f>19904+583636</f>
        <v>603540</v>
      </c>
      <c r="I58" s="659">
        <v>21500</v>
      </c>
      <c r="J58" s="640" t="s">
        <v>11</v>
      </c>
      <c r="K58" s="641">
        <v>46053</v>
      </c>
      <c r="L58" s="641">
        <v>46234</v>
      </c>
      <c r="M58" s="640"/>
      <c r="N58" s="640"/>
      <c r="O58" s="640"/>
      <c r="P58" s="640" t="s">
        <v>1302</v>
      </c>
      <c r="Q58" s="662" t="s">
        <v>1303</v>
      </c>
      <c r="R58" s="638"/>
    </row>
    <row r="59" spans="1:19" ht="105.6" customHeight="1">
      <c r="A59" s="783">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05.6" customHeight="1">
      <c r="A60" s="783">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83">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 customHeight="1">
      <c r="A62" s="783">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 customHeight="1">
      <c r="A63" s="783">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184.15" customHeight="1">
      <c r="A64" s="783">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 customHeight="1">
      <c r="A65" s="783">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83">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5" customHeight="1">
      <c r="A67" s="782">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83">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199.15" customHeight="1">
      <c r="A69" s="783">
        <v>29</v>
      </c>
      <c r="B69" s="639">
        <v>96</v>
      </c>
      <c r="C69" s="644" t="s">
        <v>21</v>
      </c>
      <c r="D69" s="675" t="s">
        <v>1423</v>
      </c>
      <c r="E69" s="675" t="s">
        <v>1159</v>
      </c>
      <c r="F69" s="676">
        <v>60</v>
      </c>
      <c r="G69" s="677" t="s">
        <v>182</v>
      </c>
      <c r="H69" s="669">
        <f>5917380.12+162873.36</f>
        <v>6080253.4800000004</v>
      </c>
      <c r="I69" s="669">
        <v>912038.02</v>
      </c>
      <c r="J69" s="640" t="s">
        <v>11</v>
      </c>
      <c r="K69" s="678">
        <v>46053</v>
      </c>
      <c r="L69" s="678">
        <v>46112</v>
      </c>
      <c r="M69" s="640"/>
      <c r="N69" s="640"/>
      <c r="O69" s="640"/>
      <c r="P69" s="640" t="s">
        <v>402</v>
      </c>
      <c r="Q69" s="662" t="s">
        <v>1303</v>
      </c>
      <c r="R69" s="638"/>
    </row>
    <row r="70" spans="1:18" ht="199.9" customHeight="1">
      <c r="A70" s="783">
        <v>30</v>
      </c>
      <c r="B70" s="639">
        <v>97</v>
      </c>
      <c r="C70" s="644" t="s">
        <v>21</v>
      </c>
      <c r="D70" s="675" t="s">
        <v>1551</v>
      </c>
      <c r="E70" s="675" t="s">
        <v>1160</v>
      </c>
      <c r="F70" s="676">
        <v>60</v>
      </c>
      <c r="G70" s="677" t="s">
        <v>182</v>
      </c>
      <c r="H70" s="669">
        <v>6143925.5800000001</v>
      </c>
      <c r="I70" s="669">
        <v>904181</v>
      </c>
      <c r="J70" s="640" t="s">
        <v>11</v>
      </c>
      <c r="K70" s="678">
        <v>46053</v>
      </c>
      <c r="L70" s="678">
        <v>46112</v>
      </c>
      <c r="M70" s="640"/>
      <c r="N70" s="640"/>
      <c r="O70" s="640"/>
      <c r="P70" s="640" t="s">
        <v>402</v>
      </c>
      <c r="Q70" s="662" t="s">
        <v>1303</v>
      </c>
      <c r="R70" s="638"/>
    </row>
    <row r="71" spans="1:18" ht="202.9" customHeight="1">
      <c r="A71" s="783">
        <v>31</v>
      </c>
      <c r="B71" s="639">
        <v>98</v>
      </c>
      <c r="C71" s="644" t="s">
        <v>21</v>
      </c>
      <c r="D71" s="675" t="s">
        <v>1424</v>
      </c>
      <c r="E71" s="675" t="s">
        <v>1161</v>
      </c>
      <c r="F71" s="676">
        <v>60</v>
      </c>
      <c r="G71" s="677" t="s">
        <v>182</v>
      </c>
      <c r="H71" s="669">
        <f>6697881.27+142020.23</f>
        <v>6839901.5</v>
      </c>
      <c r="I71" s="669">
        <v>1025985.23</v>
      </c>
      <c r="J71" s="640" t="s">
        <v>11</v>
      </c>
      <c r="K71" s="678">
        <v>46053</v>
      </c>
      <c r="L71" s="678">
        <v>46112</v>
      </c>
      <c r="M71" s="640"/>
      <c r="N71" s="640"/>
      <c r="O71" s="640"/>
      <c r="P71" s="640" t="s">
        <v>402</v>
      </c>
      <c r="Q71" s="662" t="s">
        <v>1303</v>
      </c>
      <c r="R71" s="638"/>
    </row>
    <row r="72" spans="1:18" ht="199.9" customHeight="1">
      <c r="A72" s="783">
        <v>32</v>
      </c>
      <c r="B72" s="639">
        <v>99</v>
      </c>
      <c r="C72" s="644" t="s">
        <v>21</v>
      </c>
      <c r="D72" s="675" t="s">
        <v>1425</v>
      </c>
      <c r="E72" s="675" t="s">
        <v>1162</v>
      </c>
      <c r="F72" s="676">
        <v>60</v>
      </c>
      <c r="G72" s="677" t="s">
        <v>182</v>
      </c>
      <c r="H72" s="669">
        <f>5906788.71+115971.28</f>
        <v>6022759.9900000002</v>
      </c>
      <c r="I72" s="669">
        <v>903414</v>
      </c>
      <c r="J72" s="640" t="s">
        <v>11</v>
      </c>
      <c r="K72" s="678">
        <v>46053</v>
      </c>
      <c r="L72" s="678">
        <v>46112</v>
      </c>
      <c r="M72" s="640"/>
      <c r="N72" s="640"/>
      <c r="O72" s="640"/>
      <c r="P72" s="640" t="s">
        <v>402</v>
      </c>
      <c r="Q72" s="662" t="s">
        <v>1303</v>
      </c>
      <c r="R72" s="638"/>
    </row>
    <row r="73" spans="1:18" ht="198" customHeight="1">
      <c r="A73" s="783">
        <v>33</v>
      </c>
      <c r="B73" s="639">
        <v>100</v>
      </c>
      <c r="C73" s="644" t="s">
        <v>21</v>
      </c>
      <c r="D73" s="675" t="s">
        <v>1426</v>
      </c>
      <c r="E73" s="675" t="s">
        <v>1163</v>
      </c>
      <c r="F73" s="676">
        <v>60</v>
      </c>
      <c r="G73" s="677" t="s">
        <v>182</v>
      </c>
      <c r="H73" s="669">
        <f>6043881.86+58650.7</f>
        <v>6102532.5600000005</v>
      </c>
      <c r="I73" s="669">
        <v>915379.88</v>
      </c>
      <c r="J73" s="640" t="s">
        <v>11</v>
      </c>
      <c r="K73" s="678">
        <v>46053</v>
      </c>
      <c r="L73" s="678">
        <v>46112</v>
      </c>
      <c r="M73" s="640"/>
      <c r="N73" s="640"/>
      <c r="O73" s="640"/>
      <c r="P73" s="640" t="s">
        <v>402</v>
      </c>
      <c r="Q73" s="662" t="s">
        <v>1303</v>
      </c>
      <c r="R73" s="638"/>
    </row>
    <row r="74" spans="1:18" ht="225" customHeight="1">
      <c r="A74" s="783">
        <v>34</v>
      </c>
      <c r="B74" s="639">
        <v>101</v>
      </c>
      <c r="C74" s="644" t="s">
        <v>21</v>
      </c>
      <c r="D74" s="675" t="s">
        <v>1427</v>
      </c>
      <c r="E74" s="675" t="s">
        <v>1164</v>
      </c>
      <c r="F74" s="676">
        <v>60</v>
      </c>
      <c r="G74" s="677" t="s">
        <v>182</v>
      </c>
      <c r="H74" s="669">
        <f>9373019.25+540459.98</f>
        <v>9913479.2300000004</v>
      </c>
      <c r="I74" s="669">
        <v>1487021.88</v>
      </c>
      <c r="J74" s="640" t="s">
        <v>11</v>
      </c>
      <c r="K74" s="678">
        <v>46053</v>
      </c>
      <c r="L74" s="678">
        <v>46112</v>
      </c>
      <c r="M74" s="640"/>
      <c r="N74" s="640"/>
      <c r="O74" s="640"/>
      <c r="P74" s="640" t="s">
        <v>402</v>
      </c>
      <c r="Q74" s="662" t="s">
        <v>1303</v>
      </c>
      <c r="R74" s="638"/>
    </row>
    <row r="75" spans="1:18" ht="199.15" customHeight="1">
      <c r="A75" s="783">
        <v>35</v>
      </c>
      <c r="B75" s="639">
        <v>102</v>
      </c>
      <c r="C75" s="644" t="s">
        <v>21</v>
      </c>
      <c r="D75" s="675" t="s">
        <v>1428</v>
      </c>
      <c r="E75" s="675" t="s">
        <v>1165</v>
      </c>
      <c r="F75" s="676">
        <v>60</v>
      </c>
      <c r="G75" s="677" t="s">
        <v>182</v>
      </c>
      <c r="H75" s="669">
        <f>9399678.42+526033.92</f>
        <v>9925712.3399999999</v>
      </c>
      <c r="I75" s="669">
        <v>1488856.85</v>
      </c>
      <c r="J75" s="640" t="s">
        <v>11</v>
      </c>
      <c r="K75" s="678">
        <v>46053</v>
      </c>
      <c r="L75" s="678">
        <v>46112</v>
      </c>
      <c r="M75" s="640"/>
      <c r="N75" s="640"/>
      <c r="O75" s="640"/>
      <c r="P75" s="640" t="s">
        <v>402</v>
      </c>
      <c r="Q75" s="662" t="s">
        <v>1303</v>
      </c>
      <c r="R75" s="638"/>
    </row>
    <row r="76" spans="1:18" ht="231.75" customHeight="1">
      <c r="A76" s="783">
        <v>36</v>
      </c>
      <c r="B76" s="639">
        <v>103</v>
      </c>
      <c r="C76" s="644" t="s">
        <v>21</v>
      </c>
      <c r="D76" s="675" t="s">
        <v>1429</v>
      </c>
      <c r="E76" s="675" t="s">
        <v>1158</v>
      </c>
      <c r="F76" s="676">
        <v>60</v>
      </c>
      <c r="G76" s="677" t="s">
        <v>182</v>
      </c>
      <c r="H76" s="669">
        <v>6637021.6799999997</v>
      </c>
      <c r="I76" s="669">
        <v>994403.12</v>
      </c>
      <c r="J76" s="640" t="s">
        <v>11</v>
      </c>
      <c r="K76" s="678">
        <v>46053</v>
      </c>
      <c r="L76" s="678">
        <v>46112</v>
      </c>
      <c r="M76" s="640"/>
      <c r="N76" s="640"/>
      <c r="O76" s="640"/>
      <c r="P76" s="640" t="s">
        <v>402</v>
      </c>
      <c r="Q76" s="662" t="s">
        <v>1303</v>
      </c>
      <c r="R76" s="638"/>
    </row>
    <row r="77" spans="1:18" ht="113.25" customHeight="1">
      <c r="A77" s="783"/>
      <c r="B77" s="639" t="s">
        <v>1552</v>
      </c>
      <c r="C77" s="644" t="s">
        <v>21</v>
      </c>
      <c r="D77" s="675" t="s">
        <v>1553</v>
      </c>
      <c r="E77" s="675" t="s">
        <v>508</v>
      </c>
      <c r="F77" s="676">
        <v>30</v>
      </c>
      <c r="G77" s="677" t="s">
        <v>182</v>
      </c>
      <c r="H77" s="669">
        <v>738637.5</v>
      </c>
      <c r="I77" s="669"/>
      <c r="J77" s="640" t="s">
        <v>11</v>
      </c>
      <c r="K77" s="678">
        <v>45930</v>
      </c>
      <c r="L77" s="678">
        <v>46053</v>
      </c>
      <c r="M77" s="640"/>
      <c r="N77" s="640"/>
      <c r="O77" s="640"/>
      <c r="P77" s="640" t="s">
        <v>1554</v>
      </c>
      <c r="Q77" s="662" t="s">
        <v>1555</v>
      </c>
      <c r="R77" s="638"/>
    </row>
    <row r="78" spans="1:18" ht="175.9" customHeight="1">
      <c r="A78" s="783">
        <v>1</v>
      </c>
      <c r="B78" s="639">
        <v>104</v>
      </c>
      <c r="C78" s="644" t="s">
        <v>135</v>
      </c>
      <c r="D78" s="666" t="s">
        <v>896</v>
      </c>
      <c r="E78" s="656" t="s">
        <v>269</v>
      </c>
      <c r="F78" s="640">
        <v>80</v>
      </c>
      <c r="G78" s="640" t="s">
        <v>178</v>
      </c>
      <c r="H78" s="679">
        <v>130000</v>
      </c>
      <c r="I78" s="679">
        <v>130000</v>
      </c>
      <c r="J78" s="640" t="s">
        <v>11</v>
      </c>
      <c r="K78" s="641">
        <v>46112</v>
      </c>
      <c r="L78" s="641">
        <v>46295</v>
      </c>
      <c r="M78" s="640"/>
      <c r="N78" s="640"/>
      <c r="O78" s="640"/>
      <c r="P78" s="640" t="s">
        <v>1301</v>
      </c>
      <c r="Q78" s="662" t="s">
        <v>1303</v>
      </c>
      <c r="R78" s="638"/>
    </row>
    <row r="79" spans="1:18" s="643" customFormat="1" ht="165" customHeight="1">
      <c r="A79" s="782">
        <v>2</v>
      </c>
      <c r="B79" s="639">
        <v>106</v>
      </c>
      <c r="C79" s="640" t="s">
        <v>22</v>
      </c>
      <c r="D79" s="766" t="s">
        <v>1393</v>
      </c>
      <c r="E79" s="767" t="s">
        <v>1246</v>
      </c>
      <c r="F79" s="680">
        <v>1</v>
      </c>
      <c r="G79" s="680" t="s">
        <v>185</v>
      </c>
      <c r="H79" s="768">
        <f>15678+504415</f>
        <v>520093</v>
      </c>
      <c r="I79" s="768">
        <f>15678+504415</f>
        <v>520093</v>
      </c>
      <c r="J79" s="640" t="s">
        <v>11</v>
      </c>
      <c r="K79" s="641"/>
      <c r="L79" s="641"/>
      <c r="M79" s="640"/>
      <c r="N79" s="640"/>
      <c r="O79" s="640"/>
      <c r="P79" s="680" t="s">
        <v>228</v>
      </c>
      <c r="Q79" s="769" t="s">
        <v>1303</v>
      </c>
      <c r="R79" s="642"/>
    </row>
    <row r="80" spans="1:18" s="643" customFormat="1" ht="163.15" customHeight="1">
      <c r="A80" s="782">
        <v>4</v>
      </c>
      <c r="B80" s="639">
        <v>108</v>
      </c>
      <c r="C80" s="640" t="s">
        <v>22</v>
      </c>
      <c r="D80" s="766" t="s">
        <v>406</v>
      </c>
      <c r="E80" s="767" t="s">
        <v>1246</v>
      </c>
      <c r="F80" s="680">
        <v>1</v>
      </c>
      <c r="G80" s="680" t="s">
        <v>185</v>
      </c>
      <c r="H80" s="768">
        <v>125412</v>
      </c>
      <c r="I80" s="768">
        <v>125412</v>
      </c>
      <c r="J80" s="640" t="s">
        <v>16</v>
      </c>
      <c r="K80" s="641"/>
      <c r="L80" s="641"/>
      <c r="M80" s="640"/>
      <c r="N80" s="640"/>
      <c r="O80" s="640"/>
      <c r="P80" s="680" t="s">
        <v>228</v>
      </c>
      <c r="Q80" s="769" t="s">
        <v>1303</v>
      </c>
      <c r="R80" s="642"/>
    </row>
    <row r="81" spans="1:18" ht="96.6" customHeight="1">
      <c r="A81" s="783">
        <v>28</v>
      </c>
      <c r="B81" s="639">
        <v>110</v>
      </c>
      <c r="C81" s="644" t="s">
        <v>22</v>
      </c>
      <c r="D81" s="766" t="s">
        <v>1396</v>
      </c>
      <c r="E81" s="767" t="s">
        <v>756</v>
      </c>
      <c r="F81" s="680">
        <v>1</v>
      </c>
      <c r="G81" s="680" t="s">
        <v>185</v>
      </c>
      <c r="H81" s="768">
        <v>200000</v>
      </c>
      <c r="I81" s="768">
        <v>200000</v>
      </c>
      <c r="J81" s="644" t="s">
        <v>16</v>
      </c>
      <c r="K81" s="641">
        <v>46053</v>
      </c>
      <c r="L81" s="641">
        <v>46142</v>
      </c>
      <c r="M81" s="640"/>
      <c r="N81" s="640"/>
      <c r="O81" s="640"/>
      <c r="P81" s="640" t="s">
        <v>1302</v>
      </c>
      <c r="Q81" s="769" t="s">
        <v>1313</v>
      </c>
      <c r="R81" s="638"/>
    </row>
    <row r="82" spans="1:18" s="643" customFormat="1" ht="93" customHeight="1">
      <c r="A82" s="782">
        <v>10</v>
      </c>
      <c r="B82" s="639">
        <v>114</v>
      </c>
      <c r="C82" s="640" t="s">
        <v>23</v>
      </c>
      <c r="D82" s="766" t="s">
        <v>413</v>
      </c>
      <c r="E82" s="767" t="s">
        <v>278</v>
      </c>
      <c r="F82" s="680">
        <v>1</v>
      </c>
      <c r="G82" s="680" t="s">
        <v>400</v>
      </c>
      <c r="H82" s="770">
        <v>72000</v>
      </c>
      <c r="I82" s="770">
        <v>72000</v>
      </c>
      <c r="J82" s="640" t="s">
        <v>5</v>
      </c>
      <c r="K82" s="641">
        <v>46053</v>
      </c>
      <c r="L82" s="641">
        <v>46112</v>
      </c>
      <c r="M82" s="640"/>
      <c r="N82" s="640"/>
      <c r="O82" s="640"/>
      <c r="P82" s="680" t="s">
        <v>228</v>
      </c>
      <c r="Q82" s="769" t="s">
        <v>1303</v>
      </c>
      <c r="R82" s="642"/>
    </row>
    <row r="83" spans="1:18" s="643" customFormat="1" ht="94.9" customHeight="1">
      <c r="A83" s="782">
        <v>20</v>
      </c>
      <c r="B83" s="639">
        <v>124</v>
      </c>
      <c r="C83" s="640" t="s">
        <v>23</v>
      </c>
      <c r="D83" s="766" t="s">
        <v>416</v>
      </c>
      <c r="E83" s="767" t="s">
        <v>278</v>
      </c>
      <c r="F83" s="680">
        <v>1</v>
      </c>
      <c r="G83" s="680" t="s">
        <v>400</v>
      </c>
      <c r="H83" s="771">
        <v>120000</v>
      </c>
      <c r="I83" s="771">
        <v>120000</v>
      </c>
      <c r="J83" s="640" t="s">
        <v>5</v>
      </c>
      <c r="K83" s="641">
        <v>46295</v>
      </c>
      <c r="L83" s="641">
        <v>46356</v>
      </c>
      <c r="M83" s="640"/>
      <c r="N83" s="640"/>
      <c r="O83" s="640"/>
      <c r="P83" s="680" t="s">
        <v>228</v>
      </c>
      <c r="Q83" s="769" t="s">
        <v>1303</v>
      </c>
      <c r="R83" s="642"/>
    </row>
    <row r="84" spans="1:18" s="643" customFormat="1" ht="141" customHeight="1">
      <c r="A84" s="782">
        <v>22</v>
      </c>
      <c r="B84" s="639">
        <v>125</v>
      </c>
      <c r="C84" s="640" t="s">
        <v>23</v>
      </c>
      <c r="D84" s="766" t="s">
        <v>375</v>
      </c>
      <c r="E84" s="767" t="s">
        <v>275</v>
      </c>
      <c r="F84" s="680">
        <v>1</v>
      </c>
      <c r="G84" s="680" t="s">
        <v>185</v>
      </c>
      <c r="H84" s="771">
        <v>20000</v>
      </c>
      <c r="I84" s="771">
        <v>20000</v>
      </c>
      <c r="J84" s="640" t="s">
        <v>11</v>
      </c>
      <c r="K84" s="641">
        <v>46265</v>
      </c>
      <c r="L84" s="641">
        <v>46326</v>
      </c>
      <c r="M84" s="640"/>
      <c r="N84" s="640"/>
      <c r="O84" s="640"/>
      <c r="P84" s="680" t="s">
        <v>228</v>
      </c>
      <c r="Q84" s="769" t="s">
        <v>1303</v>
      </c>
      <c r="R84" s="642"/>
    </row>
    <row r="85" spans="1:18" s="643" customFormat="1" ht="119.45" customHeight="1">
      <c r="A85" s="782">
        <v>23</v>
      </c>
      <c r="B85" s="639">
        <v>126</v>
      </c>
      <c r="C85" s="640" t="s">
        <v>24</v>
      </c>
      <c r="D85" s="766" t="s">
        <v>376</v>
      </c>
      <c r="E85" s="767" t="s">
        <v>294</v>
      </c>
      <c r="F85" s="680">
        <v>1250</v>
      </c>
      <c r="G85" s="680" t="s">
        <v>419</v>
      </c>
      <c r="H85" s="771">
        <v>53665.29</v>
      </c>
      <c r="I85" s="771">
        <v>53665.29</v>
      </c>
      <c r="J85" s="640" t="s">
        <v>16</v>
      </c>
      <c r="K85" s="641">
        <v>46203</v>
      </c>
      <c r="L85" s="641">
        <v>46295</v>
      </c>
      <c r="M85" s="640"/>
      <c r="N85" s="640"/>
      <c r="O85" s="640"/>
      <c r="P85" s="680" t="s">
        <v>295</v>
      </c>
      <c r="Q85" s="769" t="s">
        <v>1314</v>
      </c>
      <c r="R85" s="642"/>
    </row>
    <row r="86" spans="1:18" s="643" customFormat="1" ht="120.6" customHeight="1">
      <c r="A86" s="782">
        <v>24</v>
      </c>
      <c r="B86" s="639">
        <v>127</v>
      </c>
      <c r="C86" s="640" t="s">
        <v>24</v>
      </c>
      <c r="D86" s="766" t="s">
        <v>420</v>
      </c>
      <c r="E86" s="767" t="s">
        <v>298</v>
      </c>
      <c r="F86" s="680">
        <v>50</v>
      </c>
      <c r="G86" s="680" t="s">
        <v>423</v>
      </c>
      <c r="H86" s="768">
        <v>81320</v>
      </c>
      <c r="I86" s="768">
        <v>81320</v>
      </c>
      <c r="J86" s="640" t="s">
        <v>5</v>
      </c>
      <c r="K86" s="678">
        <v>46112</v>
      </c>
      <c r="L86" s="678">
        <v>46173</v>
      </c>
      <c r="M86" s="640"/>
      <c r="N86" s="640"/>
      <c r="O86" s="640"/>
      <c r="P86" s="680" t="s">
        <v>295</v>
      </c>
      <c r="Q86" s="769" t="s">
        <v>1314</v>
      </c>
      <c r="R86" s="642"/>
    </row>
    <row r="87" spans="1:18" s="643" customFormat="1" ht="211.15" customHeight="1">
      <c r="A87" s="786">
        <v>34</v>
      </c>
      <c r="B87" s="790">
        <v>133</v>
      </c>
      <c r="C87" s="640" t="s">
        <v>24</v>
      </c>
      <c r="D87" s="772" t="s">
        <v>1397</v>
      </c>
      <c r="E87" s="773" t="s">
        <v>1297</v>
      </c>
      <c r="F87" s="774">
        <f>1+1</f>
        <v>2</v>
      </c>
      <c r="G87" s="775" t="s">
        <v>178</v>
      </c>
      <c r="H87" s="776">
        <f>9000+11000</f>
        <v>20000</v>
      </c>
      <c r="I87" s="776">
        <f>9000+11000</f>
        <v>20000</v>
      </c>
      <c r="J87" s="667" t="s">
        <v>5</v>
      </c>
      <c r="K87" s="678">
        <v>46203</v>
      </c>
      <c r="L87" s="678">
        <v>46387</v>
      </c>
      <c r="M87" s="640"/>
      <c r="N87" s="640"/>
      <c r="O87" s="640"/>
      <c r="P87" s="680" t="s">
        <v>1136</v>
      </c>
      <c r="Q87" s="769" t="s">
        <v>1315</v>
      </c>
      <c r="R87" s="642"/>
    </row>
    <row r="88" spans="1:18" s="643" customFormat="1" ht="90" customHeight="1">
      <c r="A88" s="782">
        <v>1</v>
      </c>
      <c r="B88" s="639">
        <v>139</v>
      </c>
      <c r="C88" s="640" t="s">
        <v>26</v>
      </c>
      <c r="D88" s="657" t="s">
        <v>540</v>
      </c>
      <c r="E88" s="656" t="s">
        <v>541</v>
      </c>
      <c r="F88" s="681">
        <v>12</v>
      </c>
      <c r="G88" s="640" t="s">
        <v>182</v>
      </c>
      <c r="H88" s="682">
        <v>2796686</v>
      </c>
      <c r="I88" s="683"/>
      <c r="J88" s="640" t="s">
        <v>11</v>
      </c>
      <c r="K88" s="641">
        <v>45961</v>
      </c>
      <c r="L88" s="641">
        <v>46112</v>
      </c>
      <c r="M88" s="640"/>
      <c r="N88" s="640"/>
      <c r="O88" s="640"/>
      <c r="P88" s="640" t="s">
        <v>1302</v>
      </c>
      <c r="Q88" s="769" t="s">
        <v>1316</v>
      </c>
      <c r="R88" s="642"/>
    </row>
    <row r="89" spans="1:18" s="643" customFormat="1" ht="90" customHeight="1">
      <c r="A89" s="782">
        <v>2</v>
      </c>
      <c r="B89" s="639">
        <v>140</v>
      </c>
      <c r="C89" s="640" t="s">
        <v>26</v>
      </c>
      <c r="D89" s="657" t="s">
        <v>543</v>
      </c>
      <c r="E89" s="656" t="s">
        <v>897</v>
      </c>
      <c r="F89" s="640">
        <v>1</v>
      </c>
      <c r="G89" s="640" t="s">
        <v>185</v>
      </c>
      <c r="H89" s="682">
        <f>115+2694480</f>
        <v>2694595</v>
      </c>
      <c r="I89" s="683"/>
      <c r="J89" s="640" t="s">
        <v>11</v>
      </c>
      <c r="K89" s="641">
        <v>45838</v>
      </c>
      <c r="L89" s="641">
        <v>46053</v>
      </c>
      <c r="M89" s="640"/>
      <c r="N89" s="640"/>
      <c r="O89" s="640"/>
      <c r="P89" s="640" t="s">
        <v>1302</v>
      </c>
      <c r="Q89" s="769" t="s">
        <v>1316</v>
      </c>
      <c r="R89" s="642"/>
    </row>
    <row r="90" spans="1:18" s="684" customFormat="1" ht="117.6" customHeight="1">
      <c r="A90" s="782">
        <v>3</v>
      </c>
      <c r="B90" s="690">
        <v>141</v>
      </c>
      <c r="C90" s="640" t="s">
        <v>26</v>
      </c>
      <c r="D90" s="657" t="s">
        <v>1398</v>
      </c>
      <c r="E90" s="656" t="s">
        <v>545</v>
      </c>
      <c r="F90" s="640">
        <v>1</v>
      </c>
      <c r="G90" s="640" t="s">
        <v>185</v>
      </c>
      <c r="H90" s="669">
        <v>495680</v>
      </c>
      <c r="I90" s="669"/>
      <c r="J90" s="640" t="s">
        <v>16</v>
      </c>
      <c r="K90" s="641">
        <v>46053</v>
      </c>
      <c r="L90" s="641">
        <v>46203</v>
      </c>
      <c r="M90" s="640"/>
      <c r="N90" s="640"/>
      <c r="O90" s="640"/>
      <c r="P90" s="640" t="s">
        <v>1302</v>
      </c>
      <c r="Q90" s="769" t="s">
        <v>1314</v>
      </c>
      <c r="R90" s="637"/>
    </row>
    <row r="91" spans="1:18" s="643" customFormat="1" ht="123" customHeight="1">
      <c r="A91" s="782">
        <v>4</v>
      </c>
      <c r="B91" s="639">
        <v>142</v>
      </c>
      <c r="C91" s="640" t="s">
        <v>26</v>
      </c>
      <c r="D91" s="657" t="s">
        <v>547</v>
      </c>
      <c r="E91" s="656" t="s">
        <v>548</v>
      </c>
      <c r="F91" s="681">
        <v>6500</v>
      </c>
      <c r="G91" s="640" t="s">
        <v>178</v>
      </c>
      <c r="H91" s="682">
        <f>5000*16.63</f>
        <v>83150</v>
      </c>
      <c r="I91" s="683"/>
      <c r="J91" s="640" t="s">
        <v>5</v>
      </c>
      <c r="K91" s="641">
        <v>45930</v>
      </c>
      <c r="L91" s="641">
        <v>46053</v>
      </c>
      <c r="M91" s="640"/>
      <c r="N91" s="640"/>
      <c r="O91" s="640"/>
      <c r="P91" s="640" t="s">
        <v>1302</v>
      </c>
      <c r="Q91" s="769" t="s">
        <v>1314</v>
      </c>
      <c r="R91" s="642"/>
    </row>
    <row r="92" spans="1:18" s="643" customFormat="1" ht="91.9" customHeight="1">
      <c r="A92" s="782">
        <v>5</v>
      </c>
      <c r="B92" s="690">
        <v>143</v>
      </c>
      <c r="C92" s="640" t="s">
        <v>26</v>
      </c>
      <c r="D92" s="657" t="s">
        <v>1298</v>
      </c>
      <c r="E92" s="656" t="s">
        <v>550</v>
      </c>
      <c r="F92" s="640">
        <v>1</v>
      </c>
      <c r="G92" s="640" t="s">
        <v>185</v>
      </c>
      <c r="H92" s="658">
        <v>1800000</v>
      </c>
      <c r="I92" s="659"/>
      <c r="J92" s="640" t="s">
        <v>11</v>
      </c>
      <c r="K92" s="641">
        <v>46022</v>
      </c>
      <c r="L92" s="641">
        <v>46081</v>
      </c>
      <c r="M92" s="640"/>
      <c r="N92" s="640"/>
      <c r="O92" s="640"/>
      <c r="P92" s="640" t="s">
        <v>1302</v>
      </c>
      <c r="Q92" s="662" t="s">
        <v>1303</v>
      </c>
      <c r="R92" s="642"/>
    </row>
    <row r="93" spans="1:18" s="643" customFormat="1" ht="45" customHeight="1">
      <c r="A93" s="782" t="s">
        <v>551</v>
      </c>
      <c r="B93" s="690" t="s">
        <v>1433</v>
      </c>
      <c r="C93" s="640" t="s">
        <v>26</v>
      </c>
      <c r="D93" s="657" t="s">
        <v>552</v>
      </c>
      <c r="E93" s="656"/>
      <c r="F93" s="640"/>
      <c r="G93" s="640"/>
      <c r="H93" s="685"/>
      <c r="I93" s="686"/>
      <c r="J93" s="640"/>
      <c r="K93" s="641"/>
      <c r="L93" s="641"/>
      <c r="M93" s="640"/>
      <c r="N93" s="640"/>
      <c r="O93" s="640"/>
      <c r="P93" s="640"/>
      <c r="Q93" s="662"/>
      <c r="R93" s="642"/>
    </row>
    <row r="94" spans="1:18" s="643" customFormat="1" ht="45" customHeight="1">
      <c r="A94" s="782" t="s">
        <v>553</v>
      </c>
      <c r="B94" s="690" t="s">
        <v>1434</v>
      </c>
      <c r="C94" s="640" t="s">
        <v>26</v>
      </c>
      <c r="D94" s="657" t="s">
        <v>554</v>
      </c>
      <c r="E94" s="656"/>
      <c r="F94" s="640"/>
      <c r="G94" s="640"/>
      <c r="H94" s="685"/>
      <c r="I94" s="686"/>
      <c r="J94" s="640"/>
      <c r="K94" s="641"/>
      <c r="L94" s="641"/>
      <c r="M94" s="640"/>
      <c r="N94" s="640"/>
      <c r="O94" s="640"/>
      <c r="P94" s="640"/>
      <c r="Q94" s="662"/>
      <c r="R94" s="642"/>
    </row>
    <row r="95" spans="1:18" s="643" customFormat="1" ht="45" customHeight="1">
      <c r="A95" s="782" t="s">
        <v>555</v>
      </c>
      <c r="B95" s="690" t="s">
        <v>1435</v>
      </c>
      <c r="C95" s="640" t="s">
        <v>26</v>
      </c>
      <c r="D95" s="657" t="s">
        <v>556</v>
      </c>
      <c r="E95" s="656"/>
      <c r="F95" s="640"/>
      <c r="G95" s="640"/>
      <c r="H95" s="685"/>
      <c r="I95" s="686"/>
      <c r="J95" s="640"/>
      <c r="K95" s="641"/>
      <c r="L95" s="641"/>
      <c r="M95" s="640" t="s">
        <v>18</v>
      </c>
      <c r="N95" s="640" t="s">
        <v>51</v>
      </c>
      <c r="O95" s="640" t="s">
        <v>956</v>
      </c>
      <c r="P95" s="640"/>
      <c r="Q95" s="662"/>
      <c r="R95" s="642"/>
    </row>
    <row r="96" spans="1:18" s="643" customFormat="1" ht="45" customHeight="1">
      <c r="A96" s="782" t="s">
        <v>557</v>
      </c>
      <c r="B96" s="690" t="s">
        <v>1436</v>
      </c>
      <c r="C96" s="640" t="s">
        <v>26</v>
      </c>
      <c r="D96" s="657" t="s">
        <v>558</v>
      </c>
      <c r="E96" s="656"/>
      <c r="F96" s="640"/>
      <c r="G96" s="640"/>
      <c r="H96" s="685"/>
      <c r="I96" s="686"/>
      <c r="J96" s="640"/>
      <c r="K96" s="641"/>
      <c r="L96" s="641"/>
      <c r="M96" s="640" t="s">
        <v>18</v>
      </c>
      <c r="N96" s="640" t="s">
        <v>57</v>
      </c>
      <c r="O96" s="640" t="s">
        <v>1545</v>
      </c>
      <c r="P96" s="640"/>
      <c r="Q96" s="662"/>
      <c r="R96" s="642"/>
    </row>
    <row r="97" spans="1:18" s="643" customFormat="1" ht="45" customHeight="1">
      <c r="A97" s="782" t="s">
        <v>559</v>
      </c>
      <c r="B97" s="690" t="s">
        <v>1437</v>
      </c>
      <c r="C97" s="640" t="s">
        <v>26</v>
      </c>
      <c r="D97" s="657" t="s">
        <v>560</v>
      </c>
      <c r="E97" s="656"/>
      <c r="F97" s="640"/>
      <c r="G97" s="640"/>
      <c r="H97" s="685"/>
      <c r="I97" s="686"/>
      <c r="J97" s="640"/>
      <c r="K97" s="641"/>
      <c r="L97" s="641"/>
      <c r="M97" s="640" t="s">
        <v>18</v>
      </c>
      <c r="N97" s="640" t="s">
        <v>57</v>
      </c>
      <c r="O97" s="640" t="s">
        <v>1546</v>
      </c>
      <c r="P97" s="640"/>
      <c r="Q97" s="662"/>
      <c r="R97" s="642"/>
    </row>
    <row r="98" spans="1:18" s="643" customFormat="1" ht="45" customHeight="1">
      <c r="A98" s="782" t="s">
        <v>561</v>
      </c>
      <c r="B98" s="690" t="s">
        <v>1438</v>
      </c>
      <c r="C98" s="640" t="s">
        <v>26</v>
      </c>
      <c r="D98" s="657" t="s">
        <v>901</v>
      </c>
      <c r="E98" s="656"/>
      <c r="F98" s="640"/>
      <c r="G98" s="640"/>
      <c r="H98" s="685"/>
      <c r="I98" s="686"/>
      <c r="J98" s="640"/>
      <c r="K98" s="641"/>
      <c r="L98" s="641"/>
      <c r="M98" s="640"/>
      <c r="N98" s="640"/>
      <c r="O98" s="640"/>
      <c r="P98" s="640"/>
      <c r="Q98" s="662"/>
      <c r="R98" s="642"/>
    </row>
    <row r="99" spans="1:18" s="643" customFormat="1" ht="45" customHeight="1">
      <c r="A99" s="782" t="s">
        <v>562</v>
      </c>
      <c r="B99" s="690" t="s">
        <v>1439</v>
      </c>
      <c r="C99" s="640" t="s">
        <v>26</v>
      </c>
      <c r="D99" s="657" t="s">
        <v>564</v>
      </c>
      <c r="E99" s="656"/>
      <c r="F99" s="640"/>
      <c r="G99" s="640"/>
      <c r="H99" s="685"/>
      <c r="I99" s="686"/>
      <c r="J99" s="640"/>
      <c r="K99" s="641"/>
      <c r="L99" s="641"/>
      <c r="M99" s="640"/>
      <c r="N99" s="640"/>
      <c r="O99" s="640"/>
      <c r="P99" s="640"/>
      <c r="Q99" s="662"/>
      <c r="R99" s="642"/>
    </row>
    <row r="100" spans="1:18" s="643" customFormat="1" ht="45" customHeight="1">
      <c r="A100" s="782" t="s">
        <v>563</v>
      </c>
      <c r="B100" s="690" t="s">
        <v>1440</v>
      </c>
      <c r="C100" s="640" t="s">
        <v>26</v>
      </c>
      <c r="D100" s="657" t="s">
        <v>566</v>
      </c>
      <c r="E100" s="656"/>
      <c r="F100" s="640"/>
      <c r="G100" s="640"/>
      <c r="H100" s="685"/>
      <c r="I100" s="686"/>
      <c r="J100" s="640"/>
      <c r="K100" s="641"/>
      <c r="L100" s="641"/>
      <c r="M100" s="640"/>
      <c r="N100" s="640"/>
      <c r="O100" s="640"/>
      <c r="P100" s="640"/>
      <c r="Q100" s="662"/>
      <c r="R100" s="642"/>
    </row>
    <row r="101" spans="1:18" s="643" customFormat="1" ht="45" customHeight="1">
      <c r="A101" s="782" t="s">
        <v>565</v>
      </c>
      <c r="B101" s="690" t="s">
        <v>1441</v>
      </c>
      <c r="C101" s="640" t="s">
        <v>26</v>
      </c>
      <c r="D101" s="657" t="s">
        <v>900</v>
      </c>
      <c r="E101" s="656"/>
      <c r="F101" s="640"/>
      <c r="G101" s="640"/>
      <c r="H101" s="685"/>
      <c r="I101" s="686"/>
      <c r="J101" s="640"/>
      <c r="K101" s="641"/>
      <c r="L101" s="641"/>
      <c r="M101" s="640"/>
      <c r="N101" s="640"/>
      <c r="O101" s="640"/>
      <c r="P101" s="640"/>
      <c r="Q101" s="662"/>
      <c r="R101" s="642"/>
    </row>
    <row r="102" spans="1:18" s="643" customFormat="1" ht="45" customHeight="1">
      <c r="A102" s="782" t="s">
        <v>567</v>
      </c>
      <c r="B102" s="690" t="s">
        <v>1442</v>
      </c>
      <c r="C102" s="640" t="s">
        <v>26</v>
      </c>
      <c r="D102" s="657" t="s">
        <v>568</v>
      </c>
      <c r="E102" s="656"/>
      <c r="F102" s="640"/>
      <c r="G102" s="640"/>
      <c r="H102" s="685"/>
      <c r="I102" s="686"/>
      <c r="J102" s="640"/>
      <c r="K102" s="641"/>
      <c r="L102" s="641"/>
      <c r="M102" s="640"/>
      <c r="N102" s="640"/>
      <c r="O102" s="640"/>
      <c r="P102" s="640"/>
      <c r="Q102" s="662"/>
      <c r="R102" s="642"/>
    </row>
    <row r="103" spans="1:18" s="643" customFormat="1" ht="45" customHeight="1">
      <c r="A103" s="782" t="s">
        <v>569</v>
      </c>
      <c r="B103" s="690" t="s">
        <v>1443</v>
      </c>
      <c r="C103" s="640" t="s">
        <v>26</v>
      </c>
      <c r="D103" s="657" t="s">
        <v>570</v>
      </c>
      <c r="E103" s="656"/>
      <c r="F103" s="640"/>
      <c r="G103" s="640"/>
      <c r="H103" s="685"/>
      <c r="I103" s="686"/>
      <c r="J103" s="640"/>
      <c r="K103" s="641"/>
      <c r="L103" s="641"/>
      <c r="M103" s="640"/>
      <c r="N103" s="640"/>
      <c r="O103" s="640"/>
      <c r="P103" s="640"/>
      <c r="Q103" s="662"/>
      <c r="R103" s="642"/>
    </row>
    <row r="104" spans="1:18" s="643" customFormat="1" ht="45" customHeight="1">
      <c r="A104" s="782" t="s">
        <v>571</v>
      </c>
      <c r="B104" s="690" t="s">
        <v>1444</v>
      </c>
      <c r="C104" s="640" t="s">
        <v>26</v>
      </c>
      <c r="D104" s="657" t="s">
        <v>572</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82" t="s">
        <v>573</v>
      </c>
      <c r="B105" s="690" t="s">
        <v>1445</v>
      </c>
      <c r="C105" s="640" t="s">
        <v>26</v>
      </c>
      <c r="D105" s="657" t="s">
        <v>574</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82" t="s">
        <v>575</v>
      </c>
      <c r="B106" s="690" t="s">
        <v>1446</v>
      </c>
      <c r="C106" s="640" t="s">
        <v>26</v>
      </c>
      <c r="D106" s="657" t="s">
        <v>576</v>
      </c>
      <c r="E106" s="656"/>
      <c r="F106" s="640"/>
      <c r="G106" s="640"/>
      <c r="H106" s="685"/>
      <c r="I106" s="686"/>
      <c r="J106" s="640"/>
      <c r="K106" s="641"/>
      <c r="L106" s="641"/>
      <c r="M106" s="640" t="s">
        <v>18</v>
      </c>
      <c r="N106" s="640" t="s">
        <v>51</v>
      </c>
      <c r="O106" s="640" t="s">
        <v>956</v>
      </c>
      <c r="P106" s="640"/>
      <c r="Q106" s="662"/>
      <c r="R106" s="642"/>
    </row>
    <row r="107" spans="1:18" s="643" customFormat="1" ht="45" customHeight="1">
      <c r="A107" s="782" t="s">
        <v>577</v>
      </c>
      <c r="B107" s="690" t="s">
        <v>1447</v>
      </c>
      <c r="C107" s="640" t="s">
        <v>26</v>
      </c>
      <c r="D107" s="657" t="s">
        <v>578</v>
      </c>
      <c r="E107" s="656"/>
      <c r="F107" s="640"/>
      <c r="G107" s="640"/>
      <c r="H107" s="685"/>
      <c r="I107" s="686"/>
      <c r="J107" s="640"/>
      <c r="K107" s="641"/>
      <c r="L107" s="641"/>
      <c r="M107" s="640" t="s">
        <v>18</v>
      </c>
      <c r="N107" s="640" t="s">
        <v>57</v>
      </c>
      <c r="O107" s="640" t="s">
        <v>1546</v>
      </c>
      <c r="P107" s="640"/>
      <c r="Q107" s="662"/>
      <c r="R107" s="642"/>
    </row>
    <row r="108" spans="1:18" s="643" customFormat="1" ht="45" customHeight="1">
      <c r="A108" s="782" t="s">
        <v>579</v>
      </c>
      <c r="B108" s="690" t="s">
        <v>1448</v>
      </c>
      <c r="C108" s="640" t="s">
        <v>26</v>
      </c>
      <c r="D108" s="657" t="s">
        <v>581</v>
      </c>
      <c r="E108" s="656"/>
      <c r="F108" s="640"/>
      <c r="G108" s="640"/>
      <c r="H108" s="685"/>
      <c r="I108" s="686"/>
      <c r="J108" s="640"/>
      <c r="K108" s="641"/>
      <c r="L108" s="641"/>
      <c r="M108" s="640"/>
      <c r="N108" s="640"/>
      <c r="O108" s="640"/>
      <c r="P108" s="640"/>
      <c r="Q108" s="662"/>
      <c r="R108" s="642"/>
    </row>
    <row r="109" spans="1:18" s="643" customFormat="1" ht="45" customHeight="1">
      <c r="A109" s="782" t="s">
        <v>580</v>
      </c>
      <c r="B109" s="690" t="s">
        <v>1449</v>
      </c>
      <c r="C109" s="640" t="s">
        <v>26</v>
      </c>
      <c r="D109" s="657" t="s">
        <v>583</v>
      </c>
      <c r="E109" s="656"/>
      <c r="F109" s="640"/>
      <c r="G109" s="640"/>
      <c r="H109" s="685"/>
      <c r="I109" s="686"/>
      <c r="J109" s="640"/>
      <c r="K109" s="641"/>
      <c r="L109" s="641"/>
      <c r="M109" s="640"/>
      <c r="N109" s="640"/>
      <c r="O109" s="640"/>
      <c r="P109" s="640"/>
      <c r="Q109" s="662"/>
      <c r="R109" s="642"/>
    </row>
    <row r="110" spans="1:18" s="643" customFormat="1" ht="45" customHeight="1">
      <c r="A110" s="782" t="s">
        <v>582</v>
      </c>
      <c r="B110" s="690" t="s">
        <v>1450</v>
      </c>
      <c r="C110" s="640" t="s">
        <v>26</v>
      </c>
      <c r="D110" s="657" t="s">
        <v>584</v>
      </c>
      <c r="E110" s="656"/>
      <c r="F110" s="640"/>
      <c r="G110" s="640"/>
      <c r="H110" s="685"/>
      <c r="I110" s="686"/>
      <c r="J110" s="640"/>
      <c r="K110" s="641"/>
      <c r="L110" s="641"/>
      <c r="M110" s="640"/>
      <c r="N110" s="640"/>
      <c r="O110" s="640"/>
      <c r="P110" s="640"/>
      <c r="Q110" s="662"/>
      <c r="R110" s="642"/>
    </row>
    <row r="111" spans="1:18" s="643" customFormat="1" ht="45" customHeight="1">
      <c r="A111" s="782" t="s">
        <v>585</v>
      </c>
      <c r="B111" s="690" t="s">
        <v>1451</v>
      </c>
      <c r="C111" s="640" t="s">
        <v>26</v>
      </c>
      <c r="D111" s="657" t="s">
        <v>588</v>
      </c>
      <c r="E111" s="656"/>
      <c r="F111" s="640"/>
      <c r="G111" s="640"/>
      <c r="H111" s="685"/>
      <c r="I111" s="686"/>
      <c r="J111" s="640"/>
      <c r="K111" s="641"/>
      <c r="L111" s="641"/>
      <c r="M111" s="640"/>
      <c r="N111" s="640"/>
      <c r="O111" s="640"/>
      <c r="P111" s="640"/>
      <c r="Q111" s="662"/>
      <c r="R111" s="642"/>
    </row>
    <row r="112" spans="1:18" s="643" customFormat="1" ht="45" customHeight="1">
      <c r="A112" s="782" t="s">
        <v>586</v>
      </c>
      <c r="B112" s="690" t="s">
        <v>1452</v>
      </c>
      <c r="C112" s="640" t="s">
        <v>26</v>
      </c>
      <c r="D112" s="657" t="s">
        <v>902</v>
      </c>
      <c r="E112" s="656"/>
      <c r="F112" s="640"/>
      <c r="G112" s="640"/>
      <c r="H112" s="685"/>
      <c r="I112" s="686"/>
      <c r="J112" s="640"/>
      <c r="K112" s="641"/>
      <c r="L112" s="641"/>
      <c r="M112" s="640"/>
      <c r="N112" s="640"/>
      <c r="O112" s="640"/>
      <c r="P112" s="640"/>
      <c r="Q112" s="662"/>
      <c r="R112" s="642"/>
    </row>
    <row r="113" spans="1:18" s="643" customFormat="1" ht="45" customHeight="1">
      <c r="A113" s="782" t="s">
        <v>587</v>
      </c>
      <c r="B113" s="690" t="s">
        <v>1453</v>
      </c>
      <c r="C113" s="640" t="s">
        <v>26</v>
      </c>
      <c r="D113" s="657" t="s">
        <v>903</v>
      </c>
      <c r="E113" s="656"/>
      <c r="F113" s="640"/>
      <c r="G113" s="640"/>
      <c r="H113" s="685"/>
      <c r="I113" s="686"/>
      <c r="J113" s="640"/>
      <c r="K113" s="641"/>
      <c r="L113" s="641"/>
      <c r="M113" s="640" t="s">
        <v>18</v>
      </c>
      <c r="N113" s="640" t="s">
        <v>51</v>
      </c>
      <c r="O113" s="640" t="s">
        <v>957</v>
      </c>
      <c r="P113" s="640"/>
      <c r="Q113" s="662"/>
      <c r="R113" s="642"/>
    </row>
    <row r="114" spans="1:18" s="643" customFormat="1" ht="45" customHeight="1">
      <c r="A114" s="782" t="s">
        <v>589</v>
      </c>
      <c r="B114" s="690" t="s">
        <v>1454</v>
      </c>
      <c r="C114" s="640" t="s">
        <v>26</v>
      </c>
      <c r="D114" s="657" t="s">
        <v>1078</v>
      </c>
      <c r="E114" s="656"/>
      <c r="F114" s="640"/>
      <c r="G114" s="640"/>
      <c r="H114" s="685"/>
      <c r="I114" s="686"/>
      <c r="J114" s="640"/>
      <c r="K114" s="641"/>
      <c r="L114" s="641"/>
      <c r="M114" s="640"/>
      <c r="N114" s="640"/>
      <c r="O114" s="640"/>
      <c r="P114" s="640"/>
      <c r="Q114" s="662"/>
      <c r="R114" s="642"/>
    </row>
    <row r="115" spans="1:18" s="643" customFormat="1" ht="62.45" customHeight="1">
      <c r="A115" s="782" t="s">
        <v>590</v>
      </c>
      <c r="B115" s="690" t="s">
        <v>1455</v>
      </c>
      <c r="C115" s="640" t="s">
        <v>26</v>
      </c>
      <c r="D115" s="657" t="s">
        <v>592</v>
      </c>
      <c r="E115" s="656"/>
      <c r="F115" s="640"/>
      <c r="G115" s="640"/>
      <c r="H115" s="685"/>
      <c r="I115" s="686"/>
      <c r="J115" s="640"/>
      <c r="K115" s="641"/>
      <c r="L115" s="641"/>
      <c r="M115" s="640" t="s">
        <v>18</v>
      </c>
      <c r="N115" s="640" t="s">
        <v>51</v>
      </c>
      <c r="O115" s="640" t="s">
        <v>957</v>
      </c>
      <c r="P115" s="640"/>
      <c r="Q115" s="662"/>
      <c r="R115" s="642"/>
    </row>
    <row r="116" spans="1:18" s="643" customFormat="1" ht="45" customHeight="1">
      <c r="A116" s="782" t="s">
        <v>591</v>
      </c>
      <c r="B116" s="690" t="s">
        <v>1456</v>
      </c>
      <c r="C116" s="640" t="s">
        <v>26</v>
      </c>
      <c r="D116" s="657" t="s">
        <v>593</v>
      </c>
      <c r="E116" s="656"/>
      <c r="F116" s="640"/>
      <c r="G116" s="640"/>
      <c r="H116" s="685"/>
      <c r="I116" s="686"/>
      <c r="J116" s="640"/>
      <c r="K116" s="641"/>
      <c r="L116" s="641"/>
      <c r="M116" s="640"/>
      <c r="N116" s="640"/>
      <c r="O116" s="640"/>
      <c r="P116" s="640"/>
      <c r="Q116" s="662"/>
      <c r="R116" s="642"/>
    </row>
    <row r="117" spans="1:18" s="643" customFormat="1" ht="45" customHeight="1">
      <c r="A117" s="782"/>
      <c r="B117" s="690" t="s">
        <v>1534</v>
      </c>
      <c r="C117" s="640" t="s">
        <v>26</v>
      </c>
      <c r="D117" s="666" t="s">
        <v>1535</v>
      </c>
      <c r="E117" s="656"/>
      <c r="F117" s="640"/>
      <c r="G117" s="640"/>
      <c r="H117" s="685"/>
      <c r="I117" s="686"/>
      <c r="J117" s="640"/>
      <c r="K117" s="641"/>
      <c r="L117" s="641"/>
      <c r="M117" s="640"/>
      <c r="N117" s="640"/>
      <c r="O117" s="640"/>
      <c r="P117" s="640"/>
      <c r="Q117" s="662"/>
      <c r="R117" s="642"/>
    </row>
    <row r="118" spans="1:18" s="643" customFormat="1" ht="45" customHeight="1">
      <c r="A118" s="782"/>
      <c r="B118" s="690" t="s">
        <v>1536</v>
      </c>
      <c r="C118" s="640" t="s">
        <v>26</v>
      </c>
      <c r="D118" s="657" t="s">
        <v>1537</v>
      </c>
      <c r="E118" s="656"/>
      <c r="F118" s="640"/>
      <c r="G118" s="640"/>
      <c r="H118" s="685"/>
      <c r="I118" s="686"/>
      <c r="J118" s="640"/>
      <c r="K118" s="641"/>
      <c r="L118" s="641">
        <v>46142</v>
      </c>
      <c r="M118" s="640" t="s">
        <v>18</v>
      </c>
      <c r="N118" s="640" t="s">
        <v>51</v>
      </c>
      <c r="O118" s="99" t="s">
        <v>956</v>
      </c>
      <c r="P118" s="640"/>
      <c r="Q118" s="662"/>
      <c r="R118" s="642"/>
    </row>
    <row r="119" spans="1:18" s="643" customFormat="1" ht="82.9" customHeight="1">
      <c r="A119" s="782">
        <v>6</v>
      </c>
      <c r="B119" s="639">
        <v>144</v>
      </c>
      <c r="C119" s="640" t="s">
        <v>26</v>
      </c>
      <c r="D119" s="657" t="s">
        <v>1299</v>
      </c>
      <c r="E119" s="656" t="s">
        <v>550</v>
      </c>
      <c r="F119" s="640">
        <v>1</v>
      </c>
      <c r="G119" s="640" t="s">
        <v>185</v>
      </c>
      <c r="H119" s="658">
        <v>900000</v>
      </c>
      <c r="I119" s="659"/>
      <c r="J119" s="640" t="s">
        <v>11</v>
      </c>
      <c r="K119" s="641">
        <v>46053</v>
      </c>
      <c r="L119" s="641">
        <v>46142</v>
      </c>
      <c r="M119" s="640"/>
      <c r="N119" s="640"/>
      <c r="O119" s="640"/>
      <c r="P119" s="640" t="s">
        <v>1302</v>
      </c>
      <c r="Q119" s="662" t="s">
        <v>1303</v>
      </c>
      <c r="R119" s="642"/>
    </row>
    <row r="120" spans="1:18" s="643" customFormat="1" ht="45" customHeight="1">
      <c r="A120" s="782" t="s">
        <v>595</v>
      </c>
      <c r="B120" s="639" t="s">
        <v>1457</v>
      </c>
      <c r="C120" s="640" t="s">
        <v>26</v>
      </c>
      <c r="D120" s="657" t="s">
        <v>596</v>
      </c>
      <c r="E120" s="656"/>
      <c r="F120" s="640"/>
      <c r="G120" s="640"/>
      <c r="H120" s="685"/>
      <c r="I120" s="686"/>
      <c r="J120" s="640"/>
      <c r="K120" s="641"/>
      <c r="L120" s="641"/>
      <c r="M120" s="640"/>
      <c r="N120" s="640"/>
      <c r="O120" s="640"/>
      <c r="P120" s="640"/>
      <c r="Q120" s="662"/>
      <c r="R120" s="642"/>
    </row>
    <row r="121" spans="1:18" s="643" customFormat="1" ht="45" customHeight="1">
      <c r="A121" s="782" t="s">
        <v>597</v>
      </c>
      <c r="B121" s="639" t="s">
        <v>1458</v>
      </c>
      <c r="C121" s="640" t="s">
        <v>26</v>
      </c>
      <c r="D121" s="657" t="s">
        <v>598</v>
      </c>
      <c r="E121" s="656"/>
      <c r="F121" s="640"/>
      <c r="G121" s="640"/>
      <c r="H121" s="685"/>
      <c r="I121" s="686"/>
      <c r="J121" s="640"/>
      <c r="K121" s="641"/>
      <c r="L121" s="641"/>
      <c r="M121" s="640"/>
      <c r="N121" s="640"/>
      <c r="O121" s="640"/>
      <c r="P121" s="640"/>
      <c r="Q121" s="662"/>
      <c r="R121" s="642"/>
    </row>
    <row r="122" spans="1:18" s="643" customFormat="1" ht="45" customHeight="1">
      <c r="A122" s="782" t="s">
        <v>599</v>
      </c>
      <c r="B122" s="639" t="s">
        <v>1459</v>
      </c>
      <c r="C122" s="640" t="s">
        <v>26</v>
      </c>
      <c r="D122" s="657" t="s">
        <v>600</v>
      </c>
      <c r="E122" s="656"/>
      <c r="F122" s="640"/>
      <c r="G122" s="640"/>
      <c r="H122" s="685"/>
      <c r="I122" s="686"/>
      <c r="J122" s="640"/>
      <c r="K122" s="641"/>
      <c r="L122" s="641"/>
      <c r="M122" s="640"/>
      <c r="N122" s="640"/>
      <c r="O122" s="640"/>
      <c r="P122" s="640"/>
      <c r="Q122" s="662"/>
      <c r="R122" s="642"/>
    </row>
    <row r="123" spans="1:18" s="643" customFormat="1" ht="45" customHeight="1">
      <c r="A123" s="782" t="s">
        <v>601</v>
      </c>
      <c r="B123" s="639" t="s">
        <v>1460</v>
      </c>
      <c r="C123" s="640" t="s">
        <v>26</v>
      </c>
      <c r="D123" s="657" t="s">
        <v>602</v>
      </c>
      <c r="E123" s="656"/>
      <c r="F123" s="640"/>
      <c r="G123" s="640"/>
      <c r="H123" s="685"/>
      <c r="I123" s="686"/>
      <c r="J123" s="640"/>
      <c r="K123" s="641"/>
      <c r="L123" s="641"/>
      <c r="M123" s="640"/>
      <c r="N123" s="640"/>
      <c r="O123" s="640"/>
      <c r="P123" s="640"/>
      <c r="Q123" s="662"/>
      <c r="R123" s="642"/>
    </row>
    <row r="124" spans="1:18" s="643" customFormat="1" ht="45" customHeight="1">
      <c r="A124" s="782" t="s">
        <v>603</v>
      </c>
      <c r="B124" s="639" t="s">
        <v>1461</v>
      </c>
      <c r="C124" s="640" t="s">
        <v>26</v>
      </c>
      <c r="D124" s="657" t="s">
        <v>604</v>
      </c>
      <c r="E124" s="656"/>
      <c r="F124" s="640"/>
      <c r="G124" s="640"/>
      <c r="H124" s="685"/>
      <c r="I124" s="686"/>
      <c r="J124" s="640"/>
      <c r="K124" s="641"/>
      <c r="L124" s="641"/>
      <c r="M124" s="640"/>
      <c r="N124" s="640"/>
      <c r="O124" s="640"/>
      <c r="P124" s="640"/>
      <c r="Q124" s="662"/>
      <c r="R124" s="642"/>
    </row>
    <row r="125" spans="1:18" s="643" customFormat="1" ht="45" customHeight="1">
      <c r="A125" s="782" t="s">
        <v>605</v>
      </c>
      <c r="B125" s="639" t="s">
        <v>1462</v>
      </c>
      <c r="C125" s="640" t="s">
        <v>26</v>
      </c>
      <c r="D125" s="657" t="s">
        <v>606</v>
      </c>
      <c r="E125" s="656"/>
      <c r="F125" s="640"/>
      <c r="G125" s="640"/>
      <c r="H125" s="685"/>
      <c r="I125" s="686"/>
      <c r="J125" s="640"/>
      <c r="K125" s="641"/>
      <c r="L125" s="641"/>
      <c r="M125" s="640"/>
      <c r="N125" s="640"/>
      <c r="O125" s="640"/>
      <c r="P125" s="640"/>
      <c r="Q125" s="662"/>
      <c r="R125" s="642"/>
    </row>
    <row r="126" spans="1:18" s="643" customFormat="1" ht="45" customHeight="1">
      <c r="A126" s="782" t="s">
        <v>607</v>
      </c>
      <c r="B126" s="639" t="s">
        <v>1463</v>
      </c>
      <c r="C126" s="640" t="s">
        <v>26</v>
      </c>
      <c r="D126" s="657" t="s">
        <v>608</v>
      </c>
      <c r="E126" s="656"/>
      <c r="F126" s="640"/>
      <c r="G126" s="640"/>
      <c r="H126" s="685"/>
      <c r="I126" s="686"/>
      <c r="J126" s="640"/>
      <c r="K126" s="641"/>
      <c r="L126" s="641"/>
      <c r="M126" s="640"/>
      <c r="N126" s="640"/>
      <c r="O126" s="640"/>
      <c r="P126" s="640"/>
      <c r="Q126" s="662"/>
      <c r="R126" s="642"/>
    </row>
    <row r="127" spans="1:18" s="643" customFormat="1" ht="45" customHeight="1">
      <c r="A127" s="782" t="s">
        <v>609</v>
      </c>
      <c r="B127" s="639" t="s">
        <v>1464</v>
      </c>
      <c r="C127" s="640" t="s">
        <v>26</v>
      </c>
      <c r="D127" s="657" t="s">
        <v>610</v>
      </c>
      <c r="E127" s="656"/>
      <c r="F127" s="640"/>
      <c r="G127" s="640"/>
      <c r="H127" s="685"/>
      <c r="I127" s="686"/>
      <c r="J127" s="640"/>
      <c r="K127" s="641"/>
      <c r="L127" s="641"/>
      <c r="M127" s="640"/>
      <c r="N127" s="640"/>
      <c r="O127" s="640"/>
      <c r="P127" s="640"/>
      <c r="Q127" s="662"/>
      <c r="R127" s="642"/>
    </row>
    <row r="128" spans="1:18" s="643" customFormat="1" ht="45" customHeight="1">
      <c r="A128" s="782" t="s">
        <v>611</v>
      </c>
      <c r="B128" s="639" t="s">
        <v>1465</v>
      </c>
      <c r="C128" s="640" t="s">
        <v>26</v>
      </c>
      <c r="D128" s="657" t="s">
        <v>612</v>
      </c>
      <c r="E128" s="656"/>
      <c r="F128" s="640"/>
      <c r="G128" s="640"/>
      <c r="H128" s="685"/>
      <c r="I128" s="686"/>
      <c r="J128" s="640"/>
      <c r="K128" s="641"/>
      <c r="L128" s="641"/>
      <c r="M128" s="640"/>
      <c r="N128" s="640"/>
      <c r="O128" s="640"/>
      <c r="P128" s="640"/>
      <c r="Q128" s="662"/>
      <c r="R128" s="642"/>
    </row>
    <row r="129" spans="1:18" s="643" customFormat="1" ht="45" customHeight="1">
      <c r="A129" s="782" t="s">
        <v>613</v>
      </c>
      <c r="B129" s="639" t="s">
        <v>1466</v>
      </c>
      <c r="C129" s="640" t="s">
        <v>26</v>
      </c>
      <c r="D129" s="657" t="s">
        <v>614</v>
      </c>
      <c r="E129" s="656"/>
      <c r="F129" s="640"/>
      <c r="G129" s="640"/>
      <c r="H129" s="685"/>
      <c r="I129" s="686"/>
      <c r="J129" s="640"/>
      <c r="K129" s="641"/>
      <c r="L129" s="641"/>
      <c r="M129" s="640"/>
      <c r="N129" s="640"/>
      <c r="O129" s="640"/>
      <c r="P129" s="640"/>
      <c r="Q129" s="662"/>
      <c r="R129" s="642"/>
    </row>
    <row r="130" spans="1:18" s="643" customFormat="1" ht="45" customHeight="1">
      <c r="A130" s="782" t="s">
        <v>615</v>
      </c>
      <c r="B130" s="639" t="s">
        <v>1467</v>
      </c>
      <c r="C130" s="640" t="s">
        <v>26</v>
      </c>
      <c r="D130" s="657" t="s">
        <v>616</v>
      </c>
      <c r="E130" s="656"/>
      <c r="F130" s="640"/>
      <c r="G130" s="640"/>
      <c r="H130" s="685"/>
      <c r="I130" s="686"/>
      <c r="J130" s="640"/>
      <c r="K130" s="641"/>
      <c r="L130" s="641"/>
      <c r="M130" s="640" t="s">
        <v>18</v>
      </c>
      <c r="N130" s="640" t="s">
        <v>51</v>
      </c>
      <c r="O130" s="640" t="s">
        <v>1547</v>
      </c>
      <c r="P130" s="640"/>
      <c r="Q130" s="662"/>
      <c r="R130" s="642"/>
    </row>
    <row r="131" spans="1:18" s="643" customFormat="1" ht="45" customHeight="1">
      <c r="A131" s="782" t="s">
        <v>617</v>
      </c>
      <c r="B131" s="639" t="s">
        <v>1468</v>
      </c>
      <c r="C131" s="640" t="s">
        <v>26</v>
      </c>
      <c r="D131" s="657" t="s">
        <v>618</v>
      </c>
      <c r="E131" s="656"/>
      <c r="F131" s="640"/>
      <c r="G131" s="640"/>
      <c r="H131" s="685"/>
      <c r="I131" s="686"/>
      <c r="J131" s="640"/>
      <c r="K131" s="641"/>
      <c r="L131" s="641"/>
      <c r="M131" s="640"/>
      <c r="N131" s="640"/>
      <c r="O131" s="640"/>
      <c r="P131" s="640"/>
      <c r="Q131" s="662"/>
      <c r="R131" s="642"/>
    </row>
    <row r="132" spans="1:18" s="643" customFormat="1" ht="45" customHeight="1">
      <c r="A132" s="782" t="s">
        <v>619</v>
      </c>
      <c r="B132" s="639" t="s">
        <v>1469</v>
      </c>
      <c r="C132" s="640" t="s">
        <v>26</v>
      </c>
      <c r="D132" s="657" t="s">
        <v>620</v>
      </c>
      <c r="E132" s="656"/>
      <c r="F132" s="640"/>
      <c r="G132" s="640"/>
      <c r="H132" s="685"/>
      <c r="I132" s="686"/>
      <c r="J132" s="640"/>
      <c r="K132" s="641"/>
      <c r="L132" s="641"/>
      <c r="M132" s="640"/>
      <c r="N132" s="640"/>
      <c r="O132" s="640"/>
      <c r="P132" s="640"/>
      <c r="Q132" s="662"/>
      <c r="R132" s="642"/>
    </row>
    <row r="133" spans="1:18" s="643" customFormat="1" ht="45" customHeight="1">
      <c r="A133" s="782" t="s">
        <v>621</v>
      </c>
      <c r="B133" s="639" t="s">
        <v>1470</v>
      </c>
      <c r="C133" s="640" t="s">
        <v>26</v>
      </c>
      <c r="D133" s="657" t="s">
        <v>622</v>
      </c>
      <c r="E133" s="656"/>
      <c r="F133" s="640"/>
      <c r="G133" s="640"/>
      <c r="H133" s="685"/>
      <c r="I133" s="686"/>
      <c r="J133" s="640"/>
      <c r="K133" s="641"/>
      <c r="L133" s="641"/>
      <c r="M133" s="640"/>
      <c r="N133" s="640"/>
      <c r="O133" s="640"/>
      <c r="P133" s="640"/>
      <c r="Q133" s="662"/>
      <c r="R133" s="642"/>
    </row>
    <row r="134" spans="1:18" s="643" customFormat="1" ht="45" customHeight="1">
      <c r="A134" s="782" t="s">
        <v>623</v>
      </c>
      <c r="B134" s="639" t="s">
        <v>1471</v>
      </c>
      <c r="C134" s="640" t="s">
        <v>26</v>
      </c>
      <c r="D134" s="657" t="s">
        <v>624</v>
      </c>
      <c r="E134" s="656"/>
      <c r="F134" s="640"/>
      <c r="G134" s="640"/>
      <c r="H134" s="685"/>
      <c r="I134" s="686"/>
      <c r="J134" s="640"/>
      <c r="K134" s="641"/>
      <c r="L134" s="641"/>
      <c r="M134" s="640"/>
      <c r="N134" s="640"/>
      <c r="O134" s="640"/>
      <c r="P134" s="640"/>
      <c r="Q134" s="662"/>
      <c r="R134" s="642"/>
    </row>
    <row r="135" spans="1:18" s="643" customFormat="1" ht="72.599999999999994" customHeight="1">
      <c r="A135" s="782" t="s">
        <v>625</v>
      </c>
      <c r="B135" s="639" t="s">
        <v>1472</v>
      </c>
      <c r="C135" s="640" t="s">
        <v>26</v>
      </c>
      <c r="D135" s="657" t="s">
        <v>626</v>
      </c>
      <c r="E135" s="656"/>
      <c r="F135" s="681"/>
      <c r="G135" s="640"/>
      <c r="H135" s="687"/>
      <c r="I135" s="688"/>
      <c r="J135" s="640"/>
      <c r="K135" s="641"/>
      <c r="L135" s="641"/>
      <c r="M135" s="640"/>
      <c r="N135" s="640"/>
      <c r="O135" s="640"/>
      <c r="P135" s="640"/>
      <c r="Q135" s="662"/>
      <c r="R135" s="642"/>
    </row>
    <row r="136" spans="1:18" s="643" customFormat="1" ht="72.599999999999994" customHeight="1">
      <c r="A136" s="782" t="s">
        <v>627</v>
      </c>
      <c r="B136" s="639" t="s">
        <v>1473</v>
      </c>
      <c r="C136" s="640" t="s">
        <v>26</v>
      </c>
      <c r="D136" s="657" t="s">
        <v>628</v>
      </c>
      <c r="E136" s="656"/>
      <c r="F136" s="681"/>
      <c r="G136" s="640"/>
      <c r="H136" s="687"/>
      <c r="I136" s="688"/>
      <c r="J136" s="640"/>
      <c r="K136" s="641"/>
      <c r="L136" s="641"/>
      <c r="M136" s="640"/>
      <c r="N136" s="640"/>
      <c r="O136" s="640"/>
      <c r="P136" s="640"/>
      <c r="Q136" s="662"/>
      <c r="R136" s="642"/>
    </row>
    <row r="137" spans="1:18" s="643" customFormat="1" ht="45" customHeight="1">
      <c r="A137" s="782" t="s">
        <v>629</v>
      </c>
      <c r="B137" s="639" t="s">
        <v>1474</v>
      </c>
      <c r="C137" s="640" t="s">
        <v>26</v>
      </c>
      <c r="D137" s="657" t="s">
        <v>630</v>
      </c>
      <c r="E137" s="656"/>
      <c r="F137" s="681"/>
      <c r="G137" s="640"/>
      <c r="H137" s="687"/>
      <c r="I137" s="688"/>
      <c r="J137" s="640"/>
      <c r="K137" s="641"/>
      <c r="L137" s="641"/>
      <c r="M137" s="640"/>
      <c r="N137" s="640"/>
      <c r="O137" s="640"/>
      <c r="P137" s="640"/>
      <c r="Q137" s="662"/>
      <c r="R137" s="642"/>
    </row>
    <row r="138" spans="1:18" s="643" customFormat="1" ht="45" customHeight="1">
      <c r="A138" s="782" t="s">
        <v>631</v>
      </c>
      <c r="B138" s="639" t="s">
        <v>1475</v>
      </c>
      <c r="C138" s="640" t="s">
        <v>26</v>
      </c>
      <c r="D138" s="657" t="s">
        <v>632</v>
      </c>
      <c r="E138" s="656"/>
      <c r="F138" s="681"/>
      <c r="G138" s="640"/>
      <c r="H138" s="687"/>
      <c r="I138" s="688"/>
      <c r="J138" s="640"/>
      <c r="K138" s="641"/>
      <c r="L138" s="641"/>
      <c r="M138" s="640"/>
      <c r="N138" s="640"/>
      <c r="O138" s="640"/>
      <c r="P138" s="640"/>
      <c r="Q138" s="662"/>
      <c r="R138" s="642"/>
    </row>
    <row r="139" spans="1:18" s="643" customFormat="1" ht="45" customHeight="1">
      <c r="A139" s="782" t="s">
        <v>633</v>
      </c>
      <c r="B139" s="639" t="s">
        <v>1476</v>
      </c>
      <c r="C139" s="640" t="s">
        <v>26</v>
      </c>
      <c r="D139" s="657" t="s">
        <v>634</v>
      </c>
      <c r="E139" s="656"/>
      <c r="F139" s="681"/>
      <c r="G139" s="640"/>
      <c r="H139" s="687"/>
      <c r="I139" s="688"/>
      <c r="J139" s="640"/>
      <c r="K139" s="641"/>
      <c r="L139" s="641"/>
      <c r="M139" s="640"/>
      <c r="N139" s="640"/>
      <c r="O139" s="640"/>
      <c r="P139" s="640"/>
      <c r="Q139" s="662"/>
      <c r="R139" s="642"/>
    </row>
    <row r="140" spans="1:18" s="643" customFormat="1" ht="45" customHeight="1">
      <c r="A140" s="782" t="s">
        <v>635</v>
      </c>
      <c r="B140" s="639" t="s">
        <v>1477</v>
      </c>
      <c r="C140" s="640" t="s">
        <v>26</v>
      </c>
      <c r="D140" s="657" t="s">
        <v>636</v>
      </c>
      <c r="E140" s="656"/>
      <c r="F140" s="681"/>
      <c r="G140" s="640"/>
      <c r="H140" s="687"/>
      <c r="I140" s="688"/>
      <c r="J140" s="640"/>
      <c r="K140" s="641"/>
      <c r="L140" s="641"/>
      <c r="M140" s="640"/>
      <c r="N140" s="640"/>
      <c r="O140" s="640"/>
      <c r="P140" s="640"/>
      <c r="Q140" s="662"/>
      <c r="R140" s="642"/>
    </row>
    <row r="141" spans="1:18" s="643" customFormat="1" ht="45" customHeight="1">
      <c r="A141" s="782" t="s">
        <v>637</v>
      </c>
      <c r="B141" s="639" t="s">
        <v>1478</v>
      </c>
      <c r="C141" s="640" t="s">
        <v>26</v>
      </c>
      <c r="D141" s="657" t="s">
        <v>638</v>
      </c>
      <c r="E141" s="656"/>
      <c r="F141" s="681"/>
      <c r="G141" s="640"/>
      <c r="H141" s="687"/>
      <c r="I141" s="688"/>
      <c r="J141" s="640"/>
      <c r="K141" s="641"/>
      <c r="L141" s="641"/>
      <c r="M141" s="640"/>
      <c r="N141" s="640"/>
      <c r="O141" s="640"/>
      <c r="P141" s="640"/>
      <c r="Q141" s="662"/>
      <c r="R141" s="642"/>
    </row>
    <row r="142" spans="1:18" s="643" customFormat="1" ht="45" customHeight="1">
      <c r="A142" s="782" t="s">
        <v>639</v>
      </c>
      <c r="B142" s="639" t="s">
        <v>1479</v>
      </c>
      <c r="C142" s="640" t="s">
        <v>26</v>
      </c>
      <c r="D142" s="657" t="s">
        <v>640</v>
      </c>
      <c r="E142" s="656"/>
      <c r="F142" s="681"/>
      <c r="G142" s="640"/>
      <c r="H142" s="687"/>
      <c r="I142" s="688"/>
      <c r="J142" s="640"/>
      <c r="K142" s="641"/>
      <c r="L142" s="641"/>
      <c r="M142" s="640"/>
      <c r="N142" s="640"/>
      <c r="O142" s="640"/>
      <c r="P142" s="640"/>
      <c r="Q142" s="662"/>
      <c r="R142" s="642"/>
    </row>
    <row r="143" spans="1:18" s="643" customFormat="1" ht="45" customHeight="1">
      <c r="A143" s="782" t="s">
        <v>641</v>
      </c>
      <c r="B143" s="639" t="s">
        <v>1480</v>
      </c>
      <c r="C143" s="640" t="s">
        <v>26</v>
      </c>
      <c r="D143" s="657" t="s">
        <v>642</v>
      </c>
      <c r="E143" s="656"/>
      <c r="F143" s="681"/>
      <c r="G143" s="640"/>
      <c r="H143" s="687"/>
      <c r="I143" s="688"/>
      <c r="J143" s="640"/>
      <c r="K143" s="641"/>
      <c r="L143" s="641"/>
      <c r="M143" s="640"/>
      <c r="N143" s="640"/>
      <c r="O143" s="640"/>
      <c r="P143" s="640"/>
      <c r="Q143" s="662"/>
      <c r="R143" s="642"/>
    </row>
    <row r="144" spans="1:18" s="643" customFormat="1" ht="45" customHeight="1">
      <c r="A144" s="782" t="s">
        <v>643</v>
      </c>
      <c r="B144" s="639" t="s">
        <v>1481</v>
      </c>
      <c r="C144" s="640" t="s">
        <v>26</v>
      </c>
      <c r="D144" s="657" t="s">
        <v>644</v>
      </c>
      <c r="E144" s="656"/>
      <c r="F144" s="681"/>
      <c r="G144" s="640"/>
      <c r="H144" s="687"/>
      <c r="I144" s="688"/>
      <c r="J144" s="640"/>
      <c r="K144" s="641"/>
      <c r="L144" s="641"/>
      <c r="M144" s="640"/>
      <c r="N144" s="640"/>
      <c r="O144" s="640"/>
      <c r="P144" s="640"/>
      <c r="Q144" s="662"/>
      <c r="R144" s="642"/>
    </row>
    <row r="145" spans="1:18" s="643" customFormat="1" ht="45" customHeight="1">
      <c r="A145" s="782"/>
      <c r="B145" s="639" t="s">
        <v>1566</v>
      </c>
      <c r="C145" s="640" t="s">
        <v>26</v>
      </c>
      <c r="D145" s="657" t="s">
        <v>1567</v>
      </c>
      <c r="E145" s="656"/>
      <c r="F145" s="681"/>
      <c r="G145" s="640"/>
      <c r="H145" s="687"/>
      <c r="I145" s="688"/>
      <c r="J145" s="640"/>
      <c r="K145" s="641"/>
      <c r="L145" s="641"/>
      <c r="M145" s="640"/>
      <c r="N145" s="640"/>
      <c r="O145" s="640"/>
      <c r="P145" s="640"/>
      <c r="Q145" s="662"/>
      <c r="R145" s="642"/>
    </row>
    <row r="146" spans="1:18" s="643" customFormat="1" ht="45" customHeight="1">
      <c r="A146" s="782"/>
      <c r="B146" s="639" t="s">
        <v>1568</v>
      </c>
      <c r="C146" s="640" t="s">
        <v>26</v>
      </c>
      <c r="D146" s="657" t="s">
        <v>1569</v>
      </c>
      <c r="E146" s="656"/>
      <c r="F146" s="681"/>
      <c r="G146" s="640"/>
      <c r="H146" s="687"/>
      <c r="I146" s="688"/>
      <c r="J146" s="640"/>
      <c r="K146" s="641"/>
      <c r="L146" s="641"/>
      <c r="M146" s="640"/>
      <c r="N146" s="640"/>
      <c r="O146" s="640"/>
      <c r="P146" s="640"/>
      <c r="Q146" s="662"/>
      <c r="R146" s="642"/>
    </row>
    <row r="147" spans="1:18" s="643" customFormat="1" ht="45" customHeight="1">
      <c r="A147" s="782"/>
      <c r="B147" s="639" t="s">
        <v>1570</v>
      </c>
      <c r="C147" s="640" t="s">
        <v>26</v>
      </c>
      <c r="D147" s="657" t="s">
        <v>1571</v>
      </c>
      <c r="E147" s="656"/>
      <c r="F147" s="681"/>
      <c r="G147" s="640"/>
      <c r="H147" s="687"/>
      <c r="I147" s="688"/>
      <c r="J147" s="640"/>
      <c r="K147" s="641"/>
      <c r="L147" s="641"/>
      <c r="M147" s="640"/>
      <c r="N147" s="640"/>
      <c r="O147" s="640"/>
      <c r="P147" s="640"/>
      <c r="Q147" s="662"/>
      <c r="R147" s="642"/>
    </row>
    <row r="148" spans="1:18" s="643" customFormat="1" ht="45" customHeight="1">
      <c r="A148" s="782"/>
      <c r="B148" s="639" t="s">
        <v>1572</v>
      </c>
      <c r="C148" s="640" t="s">
        <v>26</v>
      </c>
      <c r="D148" s="657" t="s">
        <v>1573</v>
      </c>
      <c r="E148" s="656"/>
      <c r="F148" s="681"/>
      <c r="G148" s="640"/>
      <c r="H148" s="687"/>
      <c r="I148" s="688"/>
      <c r="J148" s="640"/>
      <c r="K148" s="641"/>
      <c r="L148" s="641"/>
      <c r="M148" s="640"/>
      <c r="N148" s="640"/>
      <c r="O148" s="640"/>
      <c r="P148" s="640"/>
      <c r="Q148" s="662"/>
      <c r="R148" s="642"/>
    </row>
    <row r="149" spans="1:18" s="643" customFormat="1" ht="116.45" customHeight="1">
      <c r="A149" s="782">
        <v>7</v>
      </c>
      <c r="B149" s="639">
        <v>145</v>
      </c>
      <c r="C149" s="640" t="s">
        <v>26</v>
      </c>
      <c r="D149" s="657" t="s">
        <v>646</v>
      </c>
      <c r="E149" s="656" t="s">
        <v>1317</v>
      </c>
      <c r="F149" s="640">
        <v>1</v>
      </c>
      <c r="G149" s="640" t="s">
        <v>185</v>
      </c>
      <c r="H149" s="686">
        <f>80290+23000+20000+20000+20000</f>
        <v>163290</v>
      </c>
      <c r="I149" s="686"/>
      <c r="J149" s="640" t="s">
        <v>5</v>
      </c>
      <c r="K149" s="641">
        <v>46081</v>
      </c>
      <c r="L149" s="641">
        <v>46234</v>
      </c>
      <c r="M149" s="640"/>
      <c r="N149" s="640"/>
      <c r="O149" s="640"/>
      <c r="P149" s="640" t="s">
        <v>1302</v>
      </c>
      <c r="Q149" s="662" t="s">
        <v>1314</v>
      </c>
      <c r="R149" s="642"/>
    </row>
    <row r="150" spans="1:18" s="643" customFormat="1" ht="45" customHeight="1">
      <c r="A150" s="782" t="s">
        <v>647</v>
      </c>
      <c r="B150" s="639" t="s">
        <v>1482</v>
      </c>
      <c r="C150" s="640" t="s">
        <v>26</v>
      </c>
      <c r="D150" s="657" t="s">
        <v>648</v>
      </c>
      <c r="E150" s="656"/>
      <c r="F150" s="640"/>
      <c r="G150" s="640"/>
      <c r="H150" s="685"/>
      <c r="I150" s="686"/>
      <c r="J150" s="640"/>
      <c r="K150" s="641"/>
      <c r="L150" s="641"/>
      <c r="M150" s="640"/>
      <c r="N150" s="640"/>
      <c r="O150" s="640"/>
      <c r="P150" s="640"/>
      <c r="Q150" s="662"/>
      <c r="R150" s="642"/>
    </row>
    <row r="151" spans="1:18" s="643" customFormat="1" ht="45" customHeight="1">
      <c r="A151" s="782" t="s">
        <v>649</v>
      </c>
      <c r="B151" s="639" t="s">
        <v>1483</v>
      </c>
      <c r="C151" s="640" t="s">
        <v>26</v>
      </c>
      <c r="D151" s="657" t="s">
        <v>650</v>
      </c>
      <c r="E151" s="656"/>
      <c r="F151" s="640"/>
      <c r="G151" s="640"/>
      <c r="H151" s="685"/>
      <c r="I151" s="686"/>
      <c r="J151" s="640"/>
      <c r="K151" s="641"/>
      <c r="L151" s="641"/>
      <c r="M151" s="640"/>
      <c r="N151" s="640"/>
      <c r="O151" s="640"/>
      <c r="P151" s="640"/>
      <c r="Q151" s="662"/>
      <c r="R151" s="642"/>
    </row>
    <row r="152" spans="1:18" s="643" customFormat="1" ht="45" customHeight="1">
      <c r="A152" s="782" t="s">
        <v>651</v>
      </c>
      <c r="B152" s="639" t="s">
        <v>1484</v>
      </c>
      <c r="C152" s="640" t="s">
        <v>26</v>
      </c>
      <c r="D152" s="657" t="s">
        <v>652</v>
      </c>
      <c r="E152" s="656"/>
      <c r="F152" s="640"/>
      <c r="G152" s="640"/>
      <c r="H152" s="685"/>
      <c r="I152" s="686"/>
      <c r="J152" s="640"/>
      <c r="K152" s="641"/>
      <c r="L152" s="641"/>
      <c r="M152" s="640"/>
      <c r="N152" s="640"/>
      <c r="O152" s="640"/>
      <c r="P152" s="640"/>
      <c r="Q152" s="662"/>
      <c r="R152" s="642"/>
    </row>
    <row r="153" spans="1:18" s="643" customFormat="1" ht="45" customHeight="1">
      <c r="A153" s="782" t="s">
        <v>653</v>
      </c>
      <c r="B153" s="639" t="s">
        <v>1485</v>
      </c>
      <c r="C153" s="640" t="s">
        <v>26</v>
      </c>
      <c r="D153" s="657" t="s">
        <v>654</v>
      </c>
      <c r="E153" s="656"/>
      <c r="F153" s="640"/>
      <c r="G153" s="640"/>
      <c r="H153" s="685"/>
      <c r="I153" s="686"/>
      <c r="J153" s="640"/>
      <c r="K153" s="641"/>
      <c r="L153" s="641"/>
      <c r="M153" s="640"/>
      <c r="N153" s="640"/>
      <c r="O153" s="640"/>
      <c r="P153" s="640"/>
      <c r="Q153" s="662"/>
      <c r="R153" s="642"/>
    </row>
    <row r="154" spans="1:18" s="643" customFormat="1" ht="45" customHeight="1">
      <c r="A154" s="782" t="s">
        <v>655</v>
      </c>
      <c r="B154" s="639" t="s">
        <v>1486</v>
      </c>
      <c r="C154" s="640" t="s">
        <v>26</v>
      </c>
      <c r="D154" s="657" t="s">
        <v>656</v>
      </c>
      <c r="E154" s="656"/>
      <c r="F154" s="640"/>
      <c r="G154" s="640"/>
      <c r="H154" s="685"/>
      <c r="I154" s="686"/>
      <c r="J154" s="640"/>
      <c r="K154" s="641"/>
      <c r="L154" s="641"/>
      <c r="M154" s="640"/>
      <c r="N154" s="640"/>
      <c r="O154" s="640"/>
      <c r="P154" s="640"/>
      <c r="Q154" s="662"/>
      <c r="R154" s="642"/>
    </row>
    <row r="155" spans="1:18" s="643" customFormat="1" ht="60" customHeight="1">
      <c r="A155" s="782" t="s">
        <v>657</v>
      </c>
      <c r="B155" s="639" t="s">
        <v>1487</v>
      </c>
      <c r="C155" s="640" t="s">
        <v>26</v>
      </c>
      <c r="D155" s="657" t="s">
        <v>658</v>
      </c>
      <c r="E155" s="656"/>
      <c r="F155" s="640"/>
      <c r="G155" s="640"/>
      <c r="H155" s="685"/>
      <c r="I155" s="686"/>
      <c r="J155" s="640"/>
      <c r="K155" s="641"/>
      <c r="L155" s="641"/>
      <c r="M155" s="640"/>
      <c r="N155" s="640"/>
      <c r="O155" s="640"/>
      <c r="P155" s="640"/>
      <c r="Q155" s="662"/>
      <c r="R155" s="642"/>
    </row>
    <row r="156" spans="1:18" s="643" customFormat="1" ht="60" customHeight="1">
      <c r="A156" s="782" t="s">
        <v>659</v>
      </c>
      <c r="B156" s="639" t="s">
        <v>1488</v>
      </c>
      <c r="C156" s="640" t="s">
        <v>26</v>
      </c>
      <c r="D156" s="657" t="s">
        <v>660</v>
      </c>
      <c r="E156" s="656"/>
      <c r="F156" s="640"/>
      <c r="G156" s="640"/>
      <c r="H156" s="685"/>
      <c r="I156" s="686"/>
      <c r="J156" s="640"/>
      <c r="K156" s="641"/>
      <c r="L156" s="641"/>
      <c r="M156" s="640"/>
      <c r="N156" s="640"/>
      <c r="O156" s="640"/>
      <c r="P156" s="640"/>
      <c r="Q156" s="662"/>
      <c r="R156" s="642"/>
    </row>
    <row r="157" spans="1:18" s="643" customFormat="1" ht="45" customHeight="1">
      <c r="A157" s="782" t="s">
        <v>661</v>
      </c>
      <c r="B157" s="639" t="s">
        <v>1489</v>
      </c>
      <c r="C157" s="640" t="s">
        <v>26</v>
      </c>
      <c r="D157" s="657" t="s">
        <v>662</v>
      </c>
      <c r="E157" s="656"/>
      <c r="F157" s="640"/>
      <c r="G157" s="640"/>
      <c r="H157" s="685"/>
      <c r="I157" s="686"/>
      <c r="J157" s="640"/>
      <c r="K157" s="641"/>
      <c r="L157" s="641"/>
      <c r="M157" s="640"/>
      <c r="N157" s="640"/>
      <c r="O157" s="640"/>
      <c r="P157" s="640"/>
      <c r="Q157" s="662"/>
      <c r="R157" s="642"/>
    </row>
    <row r="158" spans="1:18" s="643" customFormat="1" ht="60" customHeight="1">
      <c r="A158" s="782" t="s">
        <v>663</v>
      </c>
      <c r="B158" s="639" t="s">
        <v>1490</v>
      </c>
      <c r="C158" s="640" t="s">
        <v>26</v>
      </c>
      <c r="D158" s="657" t="s">
        <v>664</v>
      </c>
      <c r="E158" s="656"/>
      <c r="F158" s="640"/>
      <c r="G158" s="640"/>
      <c r="H158" s="685"/>
      <c r="I158" s="686"/>
      <c r="J158" s="640"/>
      <c r="K158" s="641"/>
      <c r="L158" s="641"/>
      <c r="M158" s="640"/>
      <c r="N158" s="640"/>
      <c r="O158" s="640"/>
      <c r="P158" s="640"/>
      <c r="Q158" s="662"/>
      <c r="R158" s="642"/>
    </row>
    <row r="159" spans="1:18" s="643" customFormat="1" ht="45" customHeight="1">
      <c r="A159" s="782" t="s">
        <v>665</v>
      </c>
      <c r="B159" s="639" t="s">
        <v>1491</v>
      </c>
      <c r="C159" s="640" t="s">
        <v>26</v>
      </c>
      <c r="D159" s="657" t="s">
        <v>666</v>
      </c>
      <c r="E159" s="656"/>
      <c r="F159" s="640"/>
      <c r="G159" s="640"/>
      <c r="H159" s="685"/>
      <c r="I159" s="686"/>
      <c r="J159" s="640"/>
      <c r="K159" s="641"/>
      <c r="L159" s="641"/>
      <c r="M159" s="640"/>
      <c r="N159" s="640"/>
      <c r="O159" s="640"/>
      <c r="P159" s="640"/>
      <c r="Q159" s="662"/>
      <c r="R159" s="642"/>
    </row>
    <row r="160" spans="1:18" s="643" customFormat="1" ht="45" customHeight="1">
      <c r="A160" s="782" t="s">
        <v>667</v>
      </c>
      <c r="B160" s="639" t="s">
        <v>1492</v>
      </c>
      <c r="C160" s="640" t="s">
        <v>26</v>
      </c>
      <c r="D160" s="657" t="s">
        <v>668</v>
      </c>
      <c r="E160" s="656"/>
      <c r="F160" s="640"/>
      <c r="G160" s="640"/>
      <c r="H160" s="685"/>
      <c r="I160" s="686"/>
      <c r="J160" s="640"/>
      <c r="K160" s="641"/>
      <c r="L160" s="641"/>
      <c r="M160" s="640"/>
      <c r="N160" s="640"/>
      <c r="O160" s="640"/>
      <c r="P160" s="640"/>
      <c r="Q160" s="662"/>
      <c r="R160" s="642"/>
    </row>
    <row r="161" spans="1:18" s="643" customFormat="1" ht="45" customHeight="1">
      <c r="A161" s="782" t="s">
        <v>669</v>
      </c>
      <c r="B161" s="639" t="s">
        <v>1493</v>
      </c>
      <c r="C161" s="640" t="s">
        <v>26</v>
      </c>
      <c r="D161" s="657" t="s">
        <v>670</v>
      </c>
      <c r="E161" s="656"/>
      <c r="F161" s="640"/>
      <c r="G161" s="640"/>
      <c r="H161" s="685"/>
      <c r="I161" s="686"/>
      <c r="J161" s="640"/>
      <c r="K161" s="641"/>
      <c r="L161" s="641"/>
      <c r="M161" s="640"/>
      <c r="N161" s="640"/>
      <c r="O161" s="640"/>
      <c r="P161" s="640"/>
      <c r="Q161" s="662"/>
      <c r="R161" s="642"/>
    </row>
    <row r="162" spans="1:18" s="643" customFormat="1" ht="45" customHeight="1">
      <c r="A162" s="782" t="s">
        <v>671</v>
      </c>
      <c r="B162" s="639" t="s">
        <v>1494</v>
      </c>
      <c r="C162" s="640" t="s">
        <v>26</v>
      </c>
      <c r="D162" s="657" t="s">
        <v>672</v>
      </c>
      <c r="E162" s="656"/>
      <c r="F162" s="640"/>
      <c r="G162" s="640"/>
      <c r="H162" s="685"/>
      <c r="I162" s="686"/>
      <c r="J162" s="640"/>
      <c r="K162" s="641"/>
      <c r="L162" s="641"/>
      <c r="M162" s="640"/>
      <c r="N162" s="640"/>
      <c r="O162" s="640"/>
      <c r="P162" s="640"/>
      <c r="Q162" s="662"/>
      <c r="R162" s="642"/>
    </row>
    <row r="163" spans="1:18" s="643" customFormat="1" ht="45" customHeight="1">
      <c r="A163" s="782" t="s">
        <v>673</v>
      </c>
      <c r="B163" s="639" t="s">
        <v>1495</v>
      </c>
      <c r="C163" s="640" t="s">
        <v>26</v>
      </c>
      <c r="D163" s="657" t="s">
        <v>674</v>
      </c>
      <c r="E163" s="656"/>
      <c r="F163" s="640"/>
      <c r="G163" s="640"/>
      <c r="H163" s="685"/>
      <c r="I163" s="686"/>
      <c r="J163" s="640"/>
      <c r="K163" s="641"/>
      <c r="L163" s="641"/>
      <c r="M163" s="640"/>
      <c r="N163" s="640"/>
      <c r="O163" s="640"/>
      <c r="P163" s="640"/>
      <c r="Q163" s="662"/>
      <c r="R163" s="642"/>
    </row>
    <row r="164" spans="1:18" s="643" customFormat="1" ht="139.15" customHeight="1">
      <c r="A164" s="782">
        <v>8</v>
      </c>
      <c r="B164" s="639">
        <v>146</v>
      </c>
      <c r="C164" s="640" t="s">
        <v>26</v>
      </c>
      <c r="D164" s="657" t="s">
        <v>948</v>
      </c>
      <c r="E164" s="656" t="s">
        <v>1080</v>
      </c>
      <c r="F164" s="640">
        <v>10</v>
      </c>
      <c r="G164" s="640" t="s">
        <v>178</v>
      </c>
      <c r="H164" s="689">
        <v>15000</v>
      </c>
      <c r="I164" s="777"/>
      <c r="J164" s="640" t="s">
        <v>5</v>
      </c>
      <c r="K164" s="641">
        <v>46081</v>
      </c>
      <c r="L164" s="641">
        <v>46265</v>
      </c>
      <c r="M164" s="640"/>
      <c r="N164" s="640"/>
      <c r="O164" s="640"/>
      <c r="P164" s="640" t="s">
        <v>1302</v>
      </c>
      <c r="Q164" s="662" t="s">
        <v>1303</v>
      </c>
      <c r="R164" s="642"/>
    </row>
    <row r="165" spans="1:18" ht="80.45" customHeight="1">
      <c r="A165" s="783">
        <v>5</v>
      </c>
      <c r="B165" s="639">
        <v>147</v>
      </c>
      <c r="C165" s="644" t="s">
        <v>27</v>
      </c>
      <c r="D165" s="666" t="s">
        <v>912</v>
      </c>
      <c r="E165" s="665" t="s">
        <v>1417</v>
      </c>
      <c r="F165" s="640">
        <f>12+48</f>
        <v>60</v>
      </c>
      <c r="G165" s="640" t="s">
        <v>182</v>
      </c>
      <c r="H165" s="689">
        <f>61275+245100</f>
        <v>306375</v>
      </c>
      <c r="I165" s="777">
        <v>61275</v>
      </c>
      <c r="J165" s="640" t="s">
        <v>11</v>
      </c>
      <c r="K165" s="641">
        <v>45961</v>
      </c>
      <c r="L165" s="641">
        <v>46173</v>
      </c>
      <c r="M165" s="640"/>
      <c r="N165" s="640"/>
      <c r="O165" s="640"/>
      <c r="P165" s="640" t="s">
        <v>1302</v>
      </c>
      <c r="Q165" s="662" t="s">
        <v>1303</v>
      </c>
      <c r="R165" s="638"/>
    </row>
    <row r="166" spans="1:18" ht="82.9" customHeight="1">
      <c r="A166" s="783">
        <v>6</v>
      </c>
      <c r="B166" s="639">
        <v>148</v>
      </c>
      <c r="C166" s="644" t="s">
        <v>27</v>
      </c>
      <c r="D166" s="666" t="s">
        <v>914</v>
      </c>
      <c r="E166" s="665" t="s">
        <v>915</v>
      </c>
      <c r="F166" s="640">
        <f>12+24</f>
        <v>36</v>
      </c>
      <c r="G166" s="640" t="s">
        <v>182</v>
      </c>
      <c r="H166" s="689">
        <f>114557+229114</f>
        <v>343671</v>
      </c>
      <c r="I166" s="777">
        <f>114557</f>
        <v>114557</v>
      </c>
      <c r="J166" s="640" t="s">
        <v>11</v>
      </c>
      <c r="K166" s="641">
        <v>45808</v>
      </c>
      <c r="L166" s="641">
        <v>46053</v>
      </c>
      <c r="M166" s="640"/>
      <c r="N166" s="640"/>
      <c r="O166" s="640"/>
      <c r="P166" s="640" t="s">
        <v>1302</v>
      </c>
      <c r="Q166" s="662" t="s">
        <v>1303</v>
      </c>
      <c r="R166" s="638"/>
    </row>
    <row r="167" spans="1:18" ht="91.15" customHeight="1">
      <c r="A167" s="783">
        <v>7</v>
      </c>
      <c r="B167" s="639">
        <v>149</v>
      </c>
      <c r="C167" s="644" t="s">
        <v>27</v>
      </c>
      <c r="D167" s="666" t="s">
        <v>974</v>
      </c>
      <c r="E167" s="665" t="s">
        <v>915</v>
      </c>
      <c r="F167" s="640">
        <f>12+48</f>
        <v>60</v>
      </c>
      <c r="G167" s="640" t="s">
        <v>182</v>
      </c>
      <c r="H167" s="689">
        <f>45736+182944</f>
        <v>228680</v>
      </c>
      <c r="I167" s="777">
        <v>45736</v>
      </c>
      <c r="J167" s="640" t="s">
        <v>11</v>
      </c>
      <c r="K167" s="641">
        <v>46112</v>
      </c>
      <c r="L167" s="641">
        <v>46265</v>
      </c>
      <c r="M167" s="640"/>
      <c r="N167" s="640"/>
      <c r="O167" s="640"/>
      <c r="P167" s="640" t="s">
        <v>1302</v>
      </c>
      <c r="Q167" s="662" t="s">
        <v>1303</v>
      </c>
      <c r="R167" s="638"/>
    </row>
    <row r="168" spans="1:18" ht="81.599999999999994" customHeight="1">
      <c r="A168" s="783">
        <v>8</v>
      </c>
      <c r="B168" s="639">
        <v>150</v>
      </c>
      <c r="C168" s="644" t="s">
        <v>27</v>
      </c>
      <c r="D168" s="666" t="s">
        <v>916</v>
      </c>
      <c r="E168" s="665" t="s">
        <v>1417</v>
      </c>
      <c r="F168" s="640">
        <f>12+48</f>
        <v>60</v>
      </c>
      <c r="G168" s="640" t="s">
        <v>182</v>
      </c>
      <c r="H168" s="658">
        <f>65723+262892</f>
        <v>328615</v>
      </c>
      <c r="I168" s="777">
        <v>65723</v>
      </c>
      <c r="J168" s="640" t="s">
        <v>11</v>
      </c>
      <c r="K168" s="641">
        <v>46295</v>
      </c>
      <c r="L168" s="641">
        <v>46387</v>
      </c>
      <c r="M168" s="640"/>
      <c r="N168" s="640"/>
      <c r="O168" s="640"/>
      <c r="P168" s="640" t="s">
        <v>1302</v>
      </c>
      <c r="Q168" s="662" t="s">
        <v>1303</v>
      </c>
      <c r="R168" s="638"/>
    </row>
    <row r="169" spans="1:18" ht="87" customHeight="1">
      <c r="A169" s="783">
        <v>10</v>
      </c>
      <c r="B169" s="639">
        <v>151</v>
      </c>
      <c r="C169" s="644" t="s">
        <v>27</v>
      </c>
      <c r="D169" s="657" t="s">
        <v>1325</v>
      </c>
      <c r="E169" s="665" t="s">
        <v>915</v>
      </c>
      <c r="F169" s="640">
        <f>12+24</f>
        <v>36</v>
      </c>
      <c r="G169" s="640" t="s">
        <v>182</v>
      </c>
      <c r="H169" s="658">
        <f>64205+187795</f>
        <v>252000</v>
      </c>
      <c r="I169" s="777">
        <f>64205+14428.33</f>
        <v>78633.33</v>
      </c>
      <c r="J169" s="640" t="s">
        <v>11</v>
      </c>
      <c r="K169" s="641">
        <v>45961</v>
      </c>
      <c r="L169" s="641">
        <v>46053</v>
      </c>
      <c r="M169" s="640"/>
      <c r="N169" s="640"/>
      <c r="O169" s="640"/>
      <c r="P169" s="640" t="s">
        <v>1302</v>
      </c>
      <c r="Q169" s="662" t="s">
        <v>1303</v>
      </c>
      <c r="R169" s="638"/>
    </row>
    <row r="170" spans="1:18" ht="98.45" customHeight="1">
      <c r="A170" s="787">
        <v>11</v>
      </c>
      <c r="B170" s="639">
        <v>152</v>
      </c>
      <c r="C170" s="644" t="s">
        <v>27</v>
      </c>
      <c r="D170" s="657" t="s">
        <v>676</v>
      </c>
      <c r="E170" s="656" t="s">
        <v>917</v>
      </c>
      <c r="F170" s="640">
        <v>12</v>
      </c>
      <c r="G170" s="640" t="s">
        <v>178</v>
      </c>
      <c r="H170" s="658">
        <v>17000</v>
      </c>
      <c r="I170" s="659">
        <v>17000</v>
      </c>
      <c r="J170" s="640" t="s">
        <v>5</v>
      </c>
      <c r="K170" s="641">
        <v>45961</v>
      </c>
      <c r="L170" s="641">
        <v>46142</v>
      </c>
      <c r="M170" s="640"/>
      <c r="N170" s="640"/>
      <c r="O170" s="640"/>
      <c r="P170" s="640" t="s">
        <v>1302</v>
      </c>
      <c r="Q170" s="662" t="s">
        <v>1303</v>
      </c>
      <c r="R170" s="638"/>
    </row>
    <row r="171" spans="1:18" s="643" customFormat="1" ht="87" customHeight="1">
      <c r="A171" s="788">
        <v>13</v>
      </c>
      <c r="B171" s="639">
        <v>153</v>
      </c>
      <c r="C171" s="640" t="s">
        <v>27</v>
      </c>
      <c r="D171" s="657" t="s">
        <v>677</v>
      </c>
      <c r="E171" s="656" t="s">
        <v>919</v>
      </c>
      <c r="F171" s="640">
        <v>1</v>
      </c>
      <c r="G171" s="640" t="s">
        <v>185</v>
      </c>
      <c r="H171" s="658">
        <f>78747+28164.1</f>
        <v>106911.1</v>
      </c>
      <c r="I171" s="777">
        <v>78747</v>
      </c>
      <c r="J171" s="640" t="s">
        <v>11</v>
      </c>
      <c r="K171" s="641">
        <v>45869</v>
      </c>
      <c r="L171" s="641">
        <v>46053</v>
      </c>
      <c r="M171" s="640"/>
      <c r="N171" s="640"/>
      <c r="O171" s="640"/>
      <c r="P171" s="640" t="s">
        <v>1302</v>
      </c>
      <c r="Q171" s="662" t="s">
        <v>1303</v>
      </c>
      <c r="R171" s="642"/>
    </row>
    <row r="172" spans="1:18" ht="87.6" customHeight="1">
      <c r="A172" s="787">
        <v>14</v>
      </c>
      <c r="B172" s="639">
        <v>154</v>
      </c>
      <c r="C172" s="644" t="s">
        <v>27</v>
      </c>
      <c r="D172" s="666" t="s">
        <v>920</v>
      </c>
      <c r="E172" s="656" t="s">
        <v>678</v>
      </c>
      <c r="F172" s="640">
        <v>1</v>
      </c>
      <c r="G172" s="640" t="s">
        <v>679</v>
      </c>
      <c r="H172" s="658">
        <v>11400</v>
      </c>
      <c r="I172" s="659">
        <v>11400</v>
      </c>
      <c r="J172" s="640" t="s">
        <v>5</v>
      </c>
      <c r="K172" s="641">
        <v>46173</v>
      </c>
      <c r="L172" s="641">
        <v>46356</v>
      </c>
      <c r="M172" s="640"/>
      <c r="N172" s="640"/>
      <c r="O172" s="640"/>
      <c r="P172" s="640" t="s">
        <v>1302</v>
      </c>
      <c r="Q172" s="662" t="s">
        <v>1303</v>
      </c>
      <c r="R172" s="638"/>
    </row>
    <row r="173" spans="1:18" s="643" customFormat="1" ht="78.599999999999994" customHeight="1">
      <c r="A173" s="788">
        <v>15</v>
      </c>
      <c r="B173" s="639">
        <v>155</v>
      </c>
      <c r="C173" s="640" t="s">
        <v>27</v>
      </c>
      <c r="D173" s="657" t="s">
        <v>680</v>
      </c>
      <c r="E173" s="656" t="s">
        <v>681</v>
      </c>
      <c r="F173" s="640">
        <v>12</v>
      </c>
      <c r="G173" s="640" t="s">
        <v>182</v>
      </c>
      <c r="H173" s="658">
        <v>232968</v>
      </c>
      <c r="I173" s="659">
        <v>150000</v>
      </c>
      <c r="J173" s="640" t="s">
        <v>11</v>
      </c>
      <c r="K173" s="641">
        <v>46234</v>
      </c>
      <c r="L173" s="641">
        <v>46356</v>
      </c>
      <c r="M173" s="640"/>
      <c r="N173" s="640"/>
      <c r="O173" s="640"/>
      <c r="P173" s="640" t="s">
        <v>1302</v>
      </c>
      <c r="Q173" s="662" t="s">
        <v>1303</v>
      </c>
      <c r="R173" s="642"/>
    </row>
    <row r="174" spans="1:18" ht="105" customHeight="1">
      <c r="A174" s="787">
        <v>17</v>
      </c>
      <c r="B174" s="639">
        <v>156</v>
      </c>
      <c r="C174" s="644" t="s">
        <v>27</v>
      </c>
      <c r="D174" s="657" t="s">
        <v>682</v>
      </c>
      <c r="E174" s="656" t="s">
        <v>683</v>
      </c>
      <c r="F174" s="640">
        <v>12</v>
      </c>
      <c r="G174" s="640" t="s">
        <v>182</v>
      </c>
      <c r="H174" s="658">
        <v>325909.34000000003</v>
      </c>
      <c r="I174" s="659">
        <v>150000</v>
      </c>
      <c r="J174" s="640" t="s">
        <v>11</v>
      </c>
      <c r="K174" s="641">
        <v>46173</v>
      </c>
      <c r="L174" s="641">
        <v>46295</v>
      </c>
      <c r="M174" s="640"/>
      <c r="N174" s="640"/>
      <c r="O174" s="640"/>
      <c r="P174" s="640" t="s">
        <v>1302</v>
      </c>
      <c r="Q174" s="662" t="s">
        <v>1303</v>
      </c>
      <c r="R174" s="638"/>
    </row>
    <row r="175" spans="1:18" ht="99" customHeight="1">
      <c r="A175" s="787">
        <v>19</v>
      </c>
      <c r="B175" s="639">
        <v>157</v>
      </c>
      <c r="C175" s="644" t="s">
        <v>27</v>
      </c>
      <c r="D175" s="666" t="s">
        <v>922</v>
      </c>
      <c r="E175" s="656" t="s">
        <v>311</v>
      </c>
      <c r="F175" s="640">
        <v>1</v>
      </c>
      <c r="G175" s="640" t="s">
        <v>178</v>
      </c>
      <c r="H175" s="658">
        <v>1500000</v>
      </c>
      <c r="I175" s="659">
        <v>1500000</v>
      </c>
      <c r="J175" s="640" t="s">
        <v>11</v>
      </c>
      <c r="K175" s="641">
        <v>46203</v>
      </c>
      <c r="L175" s="641">
        <v>46387</v>
      </c>
      <c r="M175" s="640"/>
      <c r="N175" s="640"/>
      <c r="O175" s="640"/>
      <c r="P175" s="640" t="s">
        <v>309</v>
      </c>
      <c r="Q175" s="662" t="s">
        <v>1318</v>
      </c>
      <c r="R175" s="638"/>
    </row>
    <row r="176" spans="1:18" ht="104.45" customHeight="1">
      <c r="A176" s="787">
        <v>20</v>
      </c>
      <c r="B176" s="639">
        <v>158</v>
      </c>
      <c r="C176" s="644" t="s">
        <v>27</v>
      </c>
      <c r="D176" s="666" t="s">
        <v>923</v>
      </c>
      <c r="E176" s="656" t="s">
        <v>313</v>
      </c>
      <c r="F176" s="640">
        <v>1</v>
      </c>
      <c r="G176" s="640" t="s">
        <v>178</v>
      </c>
      <c r="H176" s="658">
        <v>1100000</v>
      </c>
      <c r="I176" s="659">
        <v>1100000</v>
      </c>
      <c r="J176" s="640" t="s">
        <v>16</v>
      </c>
      <c r="K176" s="641">
        <v>46203</v>
      </c>
      <c r="L176" s="641">
        <v>46387</v>
      </c>
      <c r="M176" s="640"/>
      <c r="N176" s="640"/>
      <c r="O176" s="640"/>
      <c r="P176" s="640" t="s">
        <v>1302</v>
      </c>
      <c r="Q176" s="662" t="s">
        <v>1318</v>
      </c>
      <c r="R176" s="638"/>
    </row>
    <row r="177" spans="1:18" ht="111.6" customHeight="1">
      <c r="A177" s="787">
        <v>21</v>
      </c>
      <c r="B177" s="639">
        <v>159</v>
      </c>
      <c r="C177" s="644" t="s">
        <v>27</v>
      </c>
      <c r="D177" s="666" t="s">
        <v>924</v>
      </c>
      <c r="E177" s="656" t="s">
        <v>315</v>
      </c>
      <c r="F177" s="640">
        <v>1</v>
      </c>
      <c r="G177" s="640" t="s">
        <v>178</v>
      </c>
      <c r="H177" s="658">
        <v>500000</v>
      </c>
      <c r="I177" s="659">
        <v>500000</v>
      </c>
      <c r="J177" s="640" t="s">
        <v>16</v>
      </c>
      <c r="K177" s="641">
        <v>46203</v>
      </c>
      <c r="L177" s="641">
        <v>46387</v>
      </c>
      <c r="M177" s="640"/>
      <c r="N177" s="640"/>
      <c r="O177" s="640"/>
      <c r="P177" s="640" t="s">
        <v>309</v>
      </c>
      <c r="Q177" s="662" t="s">
        <v>1318</v>
      </c>
      <c r="R177" s="638"/>
    </row>
    <row r="178" spans="1:18" ht="106.15" customHeight="1">
      <c r="A178" s="787">
        <v>22</v>
      </c>
      <c r="B178" s="639">
        <v>160</v>
      </c>
      <c r="C178" s="644" t="s">
        <v>27</v>
      </c>
      <c r="D178" s="666" t="s">
        <v>926</v>
      </c>
      <c r="E178" s="665" t="s">
        <v>925</v>
      </c>
      <c r="F178" s="644">
        <v>1</v>
      </c>
      <c r="G178" s="644" t="s">
        <v>185</v>
      </c>
      <c r="H178" s="691">
        <v>434047.62</v>
      </c>
      <c r="I178" s="692">
        <v>350000</v>
      </c>
      <c r="J178" s="640" t="s">
        <v>16</v>
      </c>
      <c r="K178" s="641">
        <v>46234</v>
      </c>
      <c r="L178" s="641">
        <v>46326</v>
      </c>
      <c r="M178" s="640"/>
      <c r="N178" s="640"/>
      <c r="O178" s="640"/>
      <c r="P178" s="640" t="s">
        <v>1302</v>
      </c>
      <c r="Q178" s="662" t="s">
        <v>1318</v>
      </c>
      <c r="R178" s="638"/>
    </row>
    <row r="179" spans="1:18" ht="87" customHeight="1">
      <c r="A179" s="784">
        <v>25</v>
      </c>
      <c r="B179" s="639">
        <v>161</v>
      </c>
      <c r="C179" s="677" t="s">
        <v>27</v>
      </c>
      <c r="D179" s="694" t="s">
        <v>1179</v>
      </c>
      <c r="E179" s="675" t="s">
        <v>1186</v>
      </c>
      <c r="F179" s="695">
        <v>1</v>
      </c>
      <c r="G179" s="695" t="s">
        <v>178</v>
      </c>
      <c r="H179" s="696">
        <v>120000</v>
      </c>
      <c r="I179" s="696">
        <v>120000</v>
      </c>
      <c r="J179" s="640" t="s">
        <v>5</v>
      </c>
      <c r="K179" s="641">
        <v>46112</v>
      </c>
      <c r="L179" s="641">
        <v>46295</v>
      </c>
      <c r="M179" s="640"/>
      <c r="N179" s="640"/>
      <c r="O179" s="640"/>
      <c r="P179" s="667" t="s">
        <v>909</v>
      </c>
      <c r="Q179" s="662" t="s">
        <v>1319</v>
      </c>
      <c r="R179" s="638"/>
    </row>
    <row r="180" spans="1:18" ht="102" customHeight="1">
      <c r="A180" s="784">
        <v>27</v>
      </c>
      <c r="B180" s="639">
        <v>162</v>
      </c>
      <c r="C180" s="677" t="s">
        <v>27</v>
      </c>
      <c r="D180" s="694" t="s">
        <v>1180</v>
      </c>
      <c r="E180" s="675" t="s">
        <v>1187</v>
      </c>
      <c r="F180" s="695">
        <v>1</v>
      </c>
      <c r="G180" s="695" t="s">
        <v>178</v>
      </c>
      <c r="H180" s="696">
        <v>1000000</v>
      </c>
      <c r="I180" s="696">
        <v>1000000</v>
      </c>
      <c r="J180" s="640" t="s">
        <v>11</v>
      </c>
      <c r="K180" s="641">
        <v>46203</v>
      </c>
      <c r="L180" s="641">
        <v>46387</v>
      </c>
      <c r="M180" s="640"/>
      <c r="N180" s="640"/>
      <c r="O180" s="640"/>
      <c r="P180" s="667" t="s">
        <v>909</v>
      </c>
      <c r="Q180" s="662" t="s">
        <v>1318</v>
      </c>
      <c r="R180" s="638"/>
    </row>
    <row r="181" spans="1:18" ht="106.9" customHeight="1">
      <c r="A181" s="784">
        <v>28</v>
      </c>
      <c r="B181" s="639">
        <v>163</v>
      </c>
      <c r="C181" s="677" t="s">
        <v>27</v>
      </c>
      <c r="D181" s="694" t="s">
        <v>1181</v>
      </c>
      <c r="E181" s="675" t="s">
        <v>1188</v>
      </c>
      <c r="F181" s="695">
        <v>1</v>
      </c>
      <c r="G181" s="695" t="s">
        <v>178</v>
      </c>
      <c r="H181" s="696">
        <v>150000</v>
      </c>
      <c r="I181" s="696">
        <v>150000</v>
      </c>
      <c r="J181" s="640" t="s">
        <v>11</v>
      </c>
      <c r="K181" s="641">
        <v>46203</v>
      </c>
      <c r="L181" s="641">
        <v>46387</v>
      </c>
      <c r="M181" s="640"/>
      <c r="N181" s="640"/>
      <c r="O181" s="640"/>
      <c r="P181" s="667" t="s">
        <v>909</v>
      </c>
      <c r="Q181" s="662" t="s">
        <v>1318</v>
      </c>
      <c r="R181" s="638"/>
    </row>
    <row r="182" spans="1:18" ht="122.45" customHeight="1">
      <c r="A182" s="784">
        <v>29</v>
      </c>
      <c r="B182" s="639">
        <v>164</v>
      </c>
      <c r="C182" s="677" t="s">
        <v>27</v>
      </c>
      <c r="D182" s="693" t="s">
        <v>1182</v>
      </c>
      <c r="E182" s="694" t="s">
        <v>1189</v>
      </c>
      <c r="F182" s="695">
        <v>12</v>
      </c>
      <c r="G182" s="695" t="s">
        <v>182</v>
      </c>
      <c r="H182" s="696">
        <v>0</v>
      </c>
      <c r="I182" s="696">
        <v>0</v>
      </c>
      <c r="J182" s="640" t="s">
        <v>5</v>
      </c>
      <c r="K182" s="641">
        <v>46022</v>
      </c>
      <c r="L182" s="641">
        <v>46081</v>
      </c>
      <c r="M182" s="640"/>
      <c r="N182" s="640"/>
      <c r="O182" s="640"/>
      <c r="P182" s="667" t="s">
        <v>909</v>
      </c>
      <c r="Q182" s="662" t="s">
        <v>1318</v>
      </c>
      <c r="R182" s="638"/>
    </row>
    <row r="183" spans="1:18" ht="169.9" customHeight="1">
      <c r="A183" s="784">
        <v>30</v>
      </c>
      <c r="B183" s="639">
        <v>165</v>
      </c>
      <c r="C183" s="677" t="s">
        <v>27</v>
      </c>
      <c r="D183" s="693" t="s">
        <v>1183</v>
      </c>
      <c r="E183" s="694" t="s">
        <v>1190</v>
      </c>
      <c r="F183" s="695">
        <v>12</v>
      </c>
      <c r="G183" s="695" t="s">
        <v>182</v>
      </c>
      <c r="H183" s="696">
        <v>0</v>
      </c>
      <c r="I183" s="696">
        <v>0</v>
      </c>
      <c r="J183" s="640" t="s">
        <v>5</v>
      </c>
      <c r="K183" s="641">
        <v>46022</v>
      </c>
      <c r="L183" s="641">
        <v>46081</v>
      </c>
      <c r="M183" s="640"/>
      <c r="N183" s="640"/>
      <c r="O183" s="640"/>
      <c r="P183" s="667" t="s">
        <v>909</v>
      </c>
      <c r="Q183" s="662" t="s">
        <v>1318</v>
      </c>
      <c r="R183" s="638"/>
    </row>
    <row r="184" spans="1:18" ht="105" customHeight="1">
      <c r="A184" s="784">
        <v>31</v>
      </c>
      <c r="B184" s="639">
        <v>166</v>
      </c>
      <c r="C184" s="667" t="s">
        <v>27</v>
      </c>
      <c r="D184" s="675" t="s">
        <v>1184</v>
      </c>
      <c r="E184" s="675" t="s">
        <v>1191</v>
      </c>
      <c r="F184" s="695">
        <v>2</v>
      </c>
      <c r="G184" s="695" t="s">
        <v>1195</v>
      </c>
      <c r="H184" s="696">
        <v>100000</v>
      </c>
      <c r="I184" s="696">
        <v>100000</v>
      </c>
      <c r="J184" s="640" t="s">
        <v>5</v>
      </c>
      <c r="K184" s="641">
        <v>46112</v>
      </c>
      <c r="L184" s="641">
        <v>46295</v>
      </c>
      <c r="M184" s="640"/>
      <c r="N184" s="640"/>
      <c r="O184" s="640"/>
      <c r="P184" s="667" t="s">
        <v>909</v>
      </c>
      <c r="Q184" s="662" t="s">
        <v>1318</v>
      </c>
      <c r="R184" s="638"/>
    </row>
    <row r="185" spans="1:18" ht="89.45" customHeight="1">
      <c r="A185" s="784">
        <v>32</v>
      </c>
      <c r="B185" s="639">
        <v>167</v>
      </c>
      <c r="C185" s="667" t="s">
        <v>27</v>
      </c>
      <c r="D185" s="675" t="s">
        <v>1185</v>
      </c>
      <c r="E185" s="675" t="s">
        <v>1192</v>
      </c>
      <c r="F185" s="695">
        <v>1</v>
      </c>
      <c r="G185" s="695" t="s">
        <v>1196</v>
      </c>
      <c r="H185" s="696">
        <f>5000-5000</f>
        <v>0</v>
      </c>
      <c r="I185" s="696">
        <v>0</v>
      </c>
      <c r="J185" s="640" t="s">
        <v>5</v>
      </c>
      <c r="K185" s="641">
        <v>46022</v>
      </c>
      <c r="L185" s="641">
        <v>46173</v>
      </c>
      <c r="M185" s="640"/>
      <c r="N185" s="640"/>
      <c r="O185" s="640"/>
      <c r="P185" s="640" t="s">
        <v>1302</v>
      </c>
      <c r="Q185" s="791" t="s">
        <v>1303</v>
      </c>
      <c r="R185" s="638"/>
    </row>
    <row r="186" spans="1:18" ht="89.45" customHeight="1">
      <c r="A186" s="784"/>
      <c r="B186" s="639" t="s">
        <v>1556</v>
      </c>
      <c r="C186" s="667" t="s">
        <v>27</v>
      </c>
      <c r="D186" s="675" t="s">
        <v>1557</v>
      </c>
      <c r="E186" s="675" t="s">
        <v>1558</v>
      </c>
      <c r="F186" s="695">
        <v>60</v>
      </c>
      <c r="G186" s="695" t="s">
        <v>182</v>
      </c>
      <c r="H186" s="696">
        <v>886485.6</v>
      </c>
      <c r="I186" s="696"/>
      <c r="J186" s="640" t="s">
        <v>11</v>
      </c>
      <c r="K186" s="641">
        <v>46081</v>
      </c>
      <c r="L186" s="641">
        <v>46173</v>
      </c>
      <c r="M186" s="640"/>
      <c r="N186" s="640"/>
      <c r="O186" s="640"/>
      <c r="P186" s="640" t="s">
        <v>1302</v>
      </c>
      <c r="Q186" s="791" t="s">
        <v>1303</v>
      </c>
      <c r="R186" s="638"/>
    </row>
    <row r="187" spans="1:18" ht="120" customHeight="1">
      <c r="A187" s="784"/>
      <c r="B187" s="639" t="s">
        <v>1559</v>
      </c>
      <c r="C187" s="667" t="s">
        <v>27</v>
      </c>
      <c r="D187" s="675" t="s">
        <v>1560</v>
      </c>
      <c r="E187" s="675" t="s">
        <v>1561</v>
      </c>
      <c r="F187" s="695">
        <v>1</v>
      </c>
      <c r="G187" s="695" t="s">
        <v>178</v>
      </c>
      <c r="H187" s="696">
        <v>500000</v>
      </c>
      <c r="I187" s="696">
        <v>500000</v>
      </c>
      <c r="J187" s="640" t="s">
        <v>11</v>
      </c>
      <c r="K187" s="641">
        <v>46112</v>
      </c>
      <c r="L187" s="641">
        <v>46173</v>
      </c>
      <c r="M187" s="640"/>
      <c r="N187" s="640"/>
      <c r="O187" s="640"/>
      <c r="P187" s="640" t="s">
        <v>909</v>
      </c>
      <c r="Q187" s="791" t="s">
        <v>1565</v>
      </c>
      <c r="R187" s="638"/>
    </row>
    <row r="188" spans="1:18" ht="120" customHeight="1">
      <c r="A188" s="784"/>
      <c r="B188" s="639" t="s">
        <v>1562</v>
      </c>
      <c r="C188" s="667" t="s">
        <v>27</v>
      </c>
      <c r="D188" s="675" t="s">
        <v>1563</v>
      </c>
      <c r="E188" s="675" t="s">
        <v>1564</v>
      </c>
      <c r="F188" s="695">
        <v>1</v>
      </c>
      <c r="G188" s="695" t="s">
        <v>178</v>
      </c>
      <c r="H188" s="696">
        <v>150250</v>
      </c>
      <c r="I188" s="696">
        <v>150250</v>
      </c>
      <c r="J188" s="640" t="s">
        <v>11</v>
      </c>
      <c r="K188" s="641">
        <v>46142</v>
      </c>
      <c r="L188" s="641">
        <v>46326</v>
      </c>
      <c r="M188" s="640"/>
      <c r="N188" s="640"/>
      <c r="O188" s="640"/>
      <c r="P188" s="640" t="s">
        <v>909</v>
      </c>
      <c r="Q188" s="791" t="s">
        <v>1565</v>
      </c>
      <c r="R188" s="638"/>
    </row>
    <row r="189" spans="1:18" ht="219.6" customHeight="1">
      <c r="A189" s="783">
        <v>1</v>
      </c>
      <c r="B189" s="639">
        <v>168</v>
      </c>
      <c r="C189" s="644" t="s">
        <v>139</v>
      </c>
      <c r="D189" s="694" t="s">
        <v>1420</v>
      </c>
      <c r="E189" s="693" t="s">
        <v>1421</v>
      </c>
      <c r="F189" s="644">
        <v>1</v>
      </c>
      <c r="G189" s="677" t="s">
        <v>1422</v>
      </c>
      <c r="H189" s="663">
        <v>0</v>
      </c>
      <c r="I189" s="663">
        <v>0</v>
      </c>
      <c r="J189" s="640" t="s">
        <v>11</v>
      </c>
      <c r="K189" s="641">
        <v>46234</v>
      </c>
      <c r="L189" s="641">
        <v>46326</v>
      </c>
      <c r="M189" s="640"/>
      <c r="N189" s="640"/>
      <c r="O189" s="640"/>
      <c r="P189" s="640" t="s">
        <v>1302</v>
      </c>
      <c r="Q189" s="791" t="s">
        <v>1432</v>
      </c>
      <c r="R189" s="638"/>
    </row>
    <row r="190" spans="1:18" s="643" customFormat="1" ht="105" customHeight="1">
      <c r="A190" s="782">
        <v>1</v>
      </c>
      <c r="B190" s="639">
        <v>169</v>
      </c>
      <c r="C190" s="640" t="s">
        <v>28</v>
      </c>
      <c r="D190" s="666" t="s">
        <v>932</v>
      </c>
      <c r="E190" s="665" t="s">
        <v>338</v>
      </c>
      <c r="F190" s="644">
        <v>3443</v>
      </c>
      <c r="G190" s="644" t="s">
        <v>426</v>
      </c>
      <c r="H190" s="697">
        <v>408685</v>
      </c>
      <c r="I190" s="651">
        <v>150000</v>
      </c>
      <c r="J190" s="640" t="s">
        <v>11</v>
      </c>
      <c r="K190" s="678">
        <v>46203</v>
      </c>
      <c r="L190" s="678">
        <v>46265</v>
      </c>
      <c r="M190" s="640"/>
      <c r="N190" s="640"/>
      <c r="O190" s="640"/>
      <c r="P190" s="640" t="s">
        <v>427</v>
      </c>
      <c r="Q190" s="791" t="s">
        <v>1303</v>
      </c>
      <c r="R190" s="642"/>
    </row>
    <row r="191" spans="1:18" s="643" customFormat="1" ht="102.6" customHeight="1">
      <c r="A191" s="782">
        <v>2</v>
      </c>
      <c r="B191" s="639">
        <v>170</v>
      </c>
      <c r="C191" s="640" t="s">
        <v>28</v>
      </c>
      <c r="D191" s="666" t="s">
        <v>377</v>
      </c>
      <c r="E191" s="665" t="s">
        <v>340</v>
      </c>
      <c r="F191" s="644">
        <v>1</v>
      </c>
      <c r="G191" s="644" t="s">
        <v>392</v>
      </c>
      <c r="H191" s="697">
        <f>5942+60.16</f>
        <v>6002.16</v>
      </c>
      <c r="I191" s="651">
        <v>5151.8500000000004</v>
      </c>
      <c r="J191" s="640" t="s">
        <v>11</v>
      </c>
      <c r="K191" s="641">
        <v>45961</v>
      </c>
      <c r="L191" s="641">
        <v>46081</v>
      </c>
      <c r="M191" s="640"/>
      <c r="N191" s="640"/>
      <c r="O191" s="640"/>
      <c r="P191" s="640" t="s">
        <v>427</v>
      </c>
      <c r="Q191" s="662" t="s">
        <v>1320</v>
      </c>
      <c r="R191" s="642"/>
    </row>
    <row r="192" spans="1:18" s="643" customFormat="1" ht="112.15" customHeight="1">
      <c r="A192" s="782">
        <v>3</v>
      </c>
      <c r="B192" s="639">
        <v>172</v>
      </c>
      <c r="C192" s="640" t="s">
        <v>28</v>
      </c>
      <c r="D192" s="666" t="s">
        <v>378</v>
      </c>
      <c r="E192" s="665" t="s">
        <v>333</v>
      </c>
      <c r="F192" s="644">
        <v>1</v>
      </c>
      <c r="G192" s="644" t="s">
        <v>934</v>
      </c>
      <c r="H192" s="697">
        <v>25174</v>
      </c>
      <c r="I192" s="651">
        <v>10419.24</v>
      </c>
      <c r="J192" s="640" t="s">
        <v>11</v>
      </c>
      <c r="K192" s="678">
        <v>46112</v>
      </c>
      <c r="L192" s="678">
        <v>46234</v>
      </c>
      <c r="M192" s="640"/>
      <c r="N192" s="640"/>
      <c r="O192" s="640"/>
      <c r="P192" s="640" t="s">
        <v>427</v>
      </c>
      <c r="Q192" s="662" t="s">
        <v>1314</v>
      </c>
      <c r="R192" s="642"/>
    </row>
    <row r="193" spans="1:18" s="643" customFormat="1" ht="99.6" customHeight="1">
      <c r="A193" s="782">
        <v>5</v>
      </c>
      <c r="B193" s="639">
        <v>175</v>
      </c>
      <c r="C193" s="640" t="s">
        <v>28</v>
      </c>
      <c r="D193" s="666" t="s">
        <v>1370</v>
      </c>
      <c r="E193" s="665" t="s">
        <v>329</v>
      </c>
      <c r="F193" s="644">
        <v>1</v>
      </c>
      <c r="G193" s="677" t="s">
        <v>1376</v>
      </c>
      <c r="H193" s="698">
        <v>2975</v>
      </c>
      <c r="I193" s="651">
        <v>2975</v>
      </c>
      <c r="J193" s="640" t="s">
        <v>11</v>
      </c>
      <c r="K193" s="641">
        <v>46081</v>
      </c>
      <c r="L193" s="641">
        <v>46173</v>
      </c>
      <c r="M193" s="640"/>
      <c r="N193" s="640"/>
      <c r="O193" s="640"/>
      <c r="P193" s="640" t="s">
        <v>427</v>
      </c>
      <c r="Q193" s="662" t="s">
        <v>1303</v>
      </c>
      <c r="R193" s="642"/>
    </row>
    <row r="194" spans="1:18" s="643" customFormat="1" ht="99.6" customHeight="1">
      <c r="A194" s="782"/>
      <c r="B194" s="639">
        <v>176</v>
      </c>
      <c r="C194" s="640" t="s">
        <v>28</v>
      </c>
      <c r="D194" s="657" t="s">
        <v>1538</v>
      </c>
      <c r="E194" s="656" t="s">
        <v>331</v>
      </c>
      <c r="F194" s="640">
        <v>8</v>
      </c>
      <c r="G194" s="640" t="s">
        <v>429</v>
      </c>
      <c r="H194" s="698">
        <v>23643</v>
      </c>
      <c r="I194" s="651">
        <v>23643</v>
      </c>
      <c r="J194" s="640" t="s">
        <v>11</v>
      </c>
      <c r="K194" s="641">
        <v>46142</v>
      </c>
      <c r="L194" s="641">
        <v>46265</v>
      </c>
      <c r="M194" s="640"/>
      <c r="N194" s="640"/>
      <c r="O194" s="640"/>
      <c r="P194" s="640" t="s">
        <v>427</v>
      </c>
      <c r="Q194" s="662" t="s">
        <v>1303</v>
      </c>
      <c r="R194" s="642"/>
    </row>
    <row r="195" spans="1:18" ht="237" customHeight="1">
      <c r="A195" s="782">
        <v>20</v>
      </c>
      <c r="B195" s="639">
        <v>177</v>
      </c>
      <c r="C195" s="644" t="s">
        <v>28</v>
      </c>
      <c r="D195" s="694" t="s">
        <v>1418</v>
      </c>
      <c r="E195" s="693" t="s">
        <v>1374</v>
      </c>
      <c r="F195" s="677">
        <v>52</v>
      </c>
      <c r="G195" s="677" t="s">
        <v>1365</v>
      </c>
      <c r="H195" s="692">
        <v>166164.95000000001</v>
      </c>
      <c r="I195" s="780">
        <v>166164.95000000001</v>
      </c>
      <c r="J195" s="667" t="s">
        <v>11</v>
      </c>
      <c r="K195" s="678">
        <v>45900</v>
      </c>
      <c r="L195" s="678">
        <v>46081</v>
      </c>
      <c r="M195" s="667"/>
      <c r="N195" s="667"/>
      <c r="O195" s="640"/>
      <c r="P195" s="667" t="s">
        <v>427</v>
      </c>
      <c r="Q195" s="660" t="s">
        <v>1303</v>
      </c>
      <c r="R195" s="638"/>
    </row>
    <row r="196" spans="1:18" ht="219.75" customHeight="1">
      <c r="A196" s="782"/>
      <c r="B196" s="639">
        <v>178</v>
      </c>
      <c r="C196" s="644" t="s">
        <v>28</v>
      </c>
      <c r="D196" s="666" t="s">
        <v>1373</v>
      </c>
      <c r="E196" s="645" t="s">
        <v>1372</v>
      </c>
      <c r="F196" s="640">
        <v>1</v>
      </c>
      <c r="G196" s="647" t="s">
        <v>431</v>
      </c>
      <c r="H196" s="697">
        <f>30000+23615.95</f>
        <v>53615.95</v>
      </c>
      <c r="I196" s="651">
        <v>25184.68</v>
      </c>
      <c r="J196" s="667" t="s">
        <v>11</v>
      </c>
      <c r="K196" s="678">
        <v>46022</v>
      </c>
      <c r="L196" s="678">
        <v>46203</v>
      </c>
      <c r="M196" s="667"/>
      <c r="N196" s="667"/>
      <c r="O196" s="640"/>
      <c r="P196" s="831" t="s">
        <v>427</v>
      </c>
      <c r="Q196" s="834" t="s">
        <v>1303</v>
      </c>
      <c r="R196" s="638"/>
    </row>
    <row r="197" spans="1:18" ht="100.5" customHeight="1">
      <c r="A197" s="782"/>
      <c r="B197" s="639">
        <v>179</v>
      </c>
      <c r="C197" s="644" t="s">
        <v>28</v>
      </c>
      <c r="D197" s="666" t="s">
        <v>380</v>
      </c>
      <c r="E197" s="665" t="s">
        <v>1093</v>
      </c>
      <c r="F197" s="640">
        <v>1</v>
      </c>
      <c r="G197" s="647" t="s">
        <v>431</v>
      </c>
      <c r="H197" s="697">
        <f>24000+7063.89</f>
        <v>31063.89</v>
      </c>
      <c r="I197" s="651">
        <v>16170.37</v>
      </c>
      <c r="J197" s="667" t="s">
        <v>11</v>
      </c>
      <c r="K197" s="678">
        <v>46022</v>
      </c>
      <c r="L197" s="678">
        <v>46203</v>
      </c>
      <c r="M197" s="667"/>
      <c r="N197" s="667"/>
      <c r="O197" s="640"/>
      <c r="P197" s="831" t="s">
        <v>427</v>
      </c>
      <c r="Q197" s="834" t="s">
        <v>1303</v>
      </c>
      <c r="R197" s="638"/>
    </row>
    <row r="198" spans="1:18" ht="160.5" customHeight="1">
      <c r="A198" s="782"/>
      <c r="B198" s="639">
        <v>180</v>
      </c>
      <c r="C198" s="644" t="s">
        <v>28</v>
      </c>
      <c r="D198" s="666" t="s">
        <v>381</v>
      </c>
      <c r="E198" s="665" t="s">
        <v>432</v>
      </c>
      <c r="F198" s="640">
        <v>1</v>
      </c>
      <c r="G198" s="647" t="s">
        <v>431</v>
      </c>
      <c r="H198" s="697">
        <f>8650+13206.88</f>
        <v>21856.879999999997</v>
      </c>
      <c r="I198" s="651">
        <v>8967.73</v>
      </c>
      <c r="J198" s="667" t="s">
        <v>11</v>
      </c>
      <c r="K198" s="678">
        <v>46022</v>
      </c>
      <c r="L198" s="678">
        <v>46203</v>
      </c>
      <c r="M198" s="667"/>
      <c r="N198" s="667"/>
      <c r="O198" s="640"/>
      <c r="P198" s="831" t="s">
        <v>427</v>
      </c>
      <c r="Q198" s="834" t="s">
        <v>1303</v>
      </c>
      <c r="R198" s="638"/>
    </row>
    <row r="199" spans="1:18" s="643" customFormat="1" ht="170.45" customHeight="1">
      <c r="A199" s="782">
        <v>15</v>
      </c>
      <c r="B199" s="639">
        <v>181</v>
      </c>
      <c r="C199" s="640" t="s">
        <v>28</v>
      </c>
      <c r="D199" s="666" t="s">
        <v>433</v>
      </c>
      <c r="E199" s="665" t="s">
        <v>335</v>
      </c>
      <c r="F199" s="644">
        <v>1</v>
      </c>
      <c r="G199" s="644" t="s">
        <v>434</v>
      </c>
      <c r="H199" s="697">
        <v>70000</v>
      </c>
      <c r="I199" s="651">
        <v>70000</v>
      </c>
      <c r="J199" s="640" t="s">
        <v>16</v>
      </c>
      <c r="K199" s="641">
        <v>46234</v>
      </c>
      <c r="L199" s="641">
        <v>46326</v>
      </c>
      <c r="M199" s="640"/>
      <c r="N199" s="640"/>
      <c r="O199" s="640"/>
      <c r="P199" s="640" t="s">
        <v>427</v>
      </c>
      <c r="Q199" s="662" t="s">
        <v>1304</v>
      </c>
      <c r="R199" s="642"/>
    </row>
    <row r="200" spans="1:18" s="643" customFormat="1" ht="173.45" customHeight="1">
      <c r="A200" s="782">
        <v>16</v>
      </c>
      <c r="B200" s="639">
        <v>182</v>
      </c>
      <c r="C200" s="640" t="s">
        <v>28</v>
      </c>
      <c r="D200" s="657" t="s">
        <v>382</v>
      </c>
      <c r="E200" s="656" t="s">
        <v>324</v>
      </c>
      <c r="F200" s="644">
        <v>3</v>
      </c>
      <c r="G200" s="644" t="s">
        <v>435</v>
      </c>
      <c r="H200" s="697">
        <v>90000</v>
      </c>
      <c r="I200" s="651">
        <v>90000</v>
      </c>
      <c r="J200" s="640" t="s">
        <v>16</v>
      </c>
      <c r="K200" s="641">
        <v>46234</v>
      </c>
      <c r="L200" s="641">
        <v>46326</v>
      </c>
      <c r="M200" s="640"/>
      <c r="N200" s="640"/>
      <c r="O200" s="640"/>
      <c r="P200" s="640" t="s">
        <v>427</v>
      </c>
      <c r="Q200" s="662" t="s">
        <v>1304</v>
      </c>
      <c r="R200" s="642"/>
    </row>
    <row r="201" spans="1:18" s="643" customFormat="1" ht="156" customHeight="1">
      <c r="A201" s="782">
        <v>6</v>
      </c>
      <c r="B201" s="639">
        <v>184</v>
      </c>
      <c r="C201" s="640" t="s">
        <v>28</v>
      </c>
      <c r="D201" s="666" t="s">
        <v>936</v>
      </c>
      <c r="E201" s="665" t="s">
        <v>438</v>
      </c>
      <c r="F201" s="644">
        <v>1</v>
      </c>
      <c r="G201" s="644" t="s">
        <v>439</v>
      </c>
      <c r="H201" s="699">
        <v>65585804</v>
      </c>
      <c r="I201" s="781">
        <v>59262775.079999998</v>
      </c>
      <c r="J201" s="640" t="s">
        <v>11</v>
      </c>
      <c r="K201" s="641">
        <v>46265</v>
      </c>
      <c r="L201" s="641">
        <v>46387</v>
      </c>
      <c r="M201" s="647"/>
      <c r="N201" s="647"/>
      <c r="O201" s="640"/>
      <c r="P201" s="640" t="s">
        <v>427</v>
      </c>
      <c r="Q201" s="662" t="s">
        <v>1314</v>
      </c>
      <c r="R201" s="642"/>
    </row>
    <row r="202" spans="1:18" s="643" customFormat="1" ht="96" customHeight="1">
      <c r="A202" s="783">
        <v>8</v>
      </c>
      <c r="B202" s="639">
        <v>185</v>
      </c>
      <c r="C202" s="644" t="s">
        <v>28</v>
      </c>
      <c r="D202" s="665" t="s">
        <v>1400</v>
      </c>
      <c r="E202" s="666" t="s">
        <v>698</v>
      </c>
      <c r="F202" s="644">
        <v>1</v>
      </c>
      <c r="G202" s="644" t="s">
        <v>70</v>
      </c>
      <c r="H202" s="699">
        <f>7483730+7013322.96</f>
        <v>14497052.960000001</v>
      </c>
      <c r="I202" s="781">
        <v>14497052.960000001</v>
      </c>
      <c r="J202" s="640" t="s">
        <v>11</v>
      </c>
      <c r="K202" s="641">
        <v>46053</v>
      </c>
      <c r="L202" s="641">
        <v>46387</v>
      </c>
      <c r="M202" s="647"/>
      <c r="N202" s="647"/>
      <c r="O202" s="640"/>
      <c r="P202" s="640" t="s">
        <v>427</v>
      </c>
      <c r="Q202" s="662" t="s">
        <v>1303</v>
      </c>
      <c r="R202" s="642"/>
    </row>
    <row r="203" spans="1:18" ht="344.25" customHeight="1">
      <c r="A203" s="783">
        <v>1</v>
      </c>
      <c r="B203" s="639">
        <v>186</v>
      </c>
      <c r="C203" s="644" t="s">
        <v>146</v>
      </c>
      <c r="D203" s="778" t="s">
        <v>1430</v>
      </c>
      <c r="E203" s="779" t="s">
        <v>931</v>
      </c>
      <c r="F203" s="667">
        <v>800</v>
      </c>
      <c r="G203" s="667" t="s">
        <v>178</v>
      </c>
      <c r="H203" s="832">
        <f>91184-45592</f>
        <v>45592</v>
      </c>
      <c r="I203" s="832">
        <f>91184-45592</f>
        <v>45592</v>
      </c>
      <c r="J203" s="640" t="s">
        <v>11</v>
      </c>
      <c r="K203" s="641">
        <v>46081</v>
      </c>
      <c r="L203" s="641">
        <v>46295</v>
      </c>
      <c r="M203" s="640"/>
      <c r="N203" s="640"/>
      <c r="O203" s="640"/>
      <c r="P203" s="640" t="s">
        <v>1302</v>
      </c>
      <c r="Q203" s="769" t="s">
        <v>1303</v>
      </c>
      <c r="R203" s="638"/>
    </row>
    <row r="204" spans="1:18" ht="141" customHeight="1">
      <c r="A204" s="783">
        <v>1</v>
      </c>
      <c r="B204" s="639">
        <v>187</v>
      </c>
      <c r="C204" s="644" t="s">
        <v>1053</v>
      </c>
      <c r="D204" s="666" t="s">
        <v>743</v>
      </c>
      <c r="E204" s="665" t="s">
        <v>345</v>
      </c>
      <c r="F204" s="640">
        <v>1</v>
      </c>
      <c r="G204" s="640" t="s">
        <v>185</v>
      </c>
      <c r="H204" s="663">
        <v>300000</v>
      </c>
      <c r="I204" s="663">
        <v>300000</v>
      </c>
      <c r="J204" s="640" t="s">
        <v>16</v>
      </c>
      <c r="K204" s="641">
        <v>46112</v>
      </c>
      <c r="L204" s="641">
        <v>46265</v>
      </c>
      <c r="M204" s="640"/>
      <c r="N204" s="640"/>
      <c r="O204" s="640"/>
      <c r="P204" s="640" t="s">
        <v>1302</v>
      </c>
      <c r="Q204" s="662" t="s">
        <v>1303</v>
      </c>
      <c r="R204" s="638"/>
    </row>
    <row r="205" spans="1:18" s="638" customFormat="1" ht="27.6" customHeight="1">
      <c r="A205" s="789" t="s">
        <v>1351</v>
      </c>
      <c r="B205" s="639" t="s">
        <v>1496</v>
      </c>
      <c r="C205" s="644" t="s">
        <v>1053</v>
      </c>
      <c r="D205" s="700" t="s">
        <v>716</v>
      </c>
      <c r="E205" s="665"/>
      <c r="F205" s="644"/>
      <c r="G205" s="644"/>
      <c r="H205" s="663"/>
      <c r="I205" s="664"/>
      <c r="J205" s="640"/>
      <c r="K205" s="641"/>
      <c r="L205" s="641"/>
      <c r="M205" s="640"/>
      <c r="N205" s="640"/>
      <c r="O205" s="640"/>
      <c r="P205" s="640"/>
      <c r="Q205" s="662"/>
    </row>
    <row r="206" spans="1:18" s="702" customFormat="1" ht="32.450000000000003" customHeight="1">
      <c r="A206" s="789" t="s">
        <v>1352</v>
      </c>
      <c r="B206" s="639" t="s">
        <v>1497</v>
      </c>
      <c r="C206" s="644" t="s">
        <v>1053</v>
      </c>
      <c r="D206" s="700" t="s">
        <v>717</v>
      </c>
      <c r="E206" s="665"/>
      <c r="F206" s="644"/>
      <c r="G206" s="644"/>
      <c r="H206" s="663"/>
      <c r="I206" s="664"/>
      <c r="J206" s="640"/>
      <c r="K206" s="641"/>
      <c r="L206" s="641"/>
      <c r="M206" s="640"/>
      <c r="N206" s="640"/>
      <c r="O206" s="640"/>
      <c r="P206" s="640"/>
      <c r="Q206" s="662"/>
      <c r="R206" s="701"/>
    </row>
    <row r="207" spans="1:18" s="702" customFormat="1" ht="32.450000000000003" customHeight="1">
      <c r="A207" s="789" t="s">
        <v>1353</v>
      </c>
      <c r="B207" s="639" t="s">
        <v>1498</v>
      </c>
      <c r="C207" s="644" t="s">
        <v>1053</v>
      </c>
      <c r="D207" s="700" t="s">
        <v>718</v>
      </c>
      <c r="E207" s="665"/>
      <c r="F207" s="644"/>
      <c r="G207" s="644"/>
      <c r="H207" s="663"/>
      <c r="I207" s="664"/>
      <c r="J207" s="640"/>
      <c r="K207" s="641"/>
      <c r="L207" s="641"/>
      <c r="M207" s="640"/>
      <c r="N207" s="640"/>
      <c r="O207" s="640"/>
      <c r="P207" s="640"/>
      <c r="Q207" s="662"/>
      <c r="R207" s="701"/>
    </row>
    <row r="208" spans="1:18" s="702" customFormat="1" ht="32.450000000000003" customHeight="1">
      <c r="A208" s="789" t="s">
        <v>1354</v>
      </c>
      <c r="B208" s="639" t="s">
        <v>1499</v>
      </c>
      <c r="C208" s="644" t="s">
        <v>1053</v>
      </c>
      <c r="D208" s="700" t="s">
        <v>719</v>
      </c>
      <c r="E208" s="665"/>
      <c r="F208" s="644"/>
      <c r="G208" s="644"/>
      <c r="H208" s="663"/>
      <c r="I208" s="664"/>
      <c r="J208" s="640"/>
      <c r="K208" s="641"/>
      <c r="L208" s="641"/>
      <c r="M208" s="640"/>
      <c r="N208" s="640"/>
      <c r="O208" s="640"/>
      <c r="P208" s="640"/>
      <c r="Q208" s="662"/>
      <c r="R208" s="701"/>
    </row>
    <row r="209" spans="1:18" s="702" customFormat="1" ht="32.450000000000003" customHeight="1">
      <c r="A209" s="789" t="s">
        <v>1355</v>
      </c>
      <c r="B209" s="639" t="s">
        <v>1500</v>
      </c>
      <c r="C209" s="644" t="s">
        <v>1053</v>
      </c>
      <c r="D209" s="700" t="s">
        <v>720</v>
      </c>
      <c r="E209" s="665"/>
      <c r="F209" s="644"/>
      <c r="G209" s="644"/>
      <c r="H209" s="663"/>
      <c r="I209" s="664"/>
      <c r="J209" s="640"/>
      <c r="K209" s="641"/>
      <c r="L209" s="641"/>
      <c r="M209" s="640"/>
      <c r="N209" s="640"/>
      <c r="O209" s="640"/>
      <c r="P209" s="640"/>
      <c r="Q209" s="662"/>
      <c r="R209" s="701"/>
    </row>
    <row r="210" spans="1:18" s="702" customFormat="1" ht="32.450000000000003" customHeight="1">
      <c r="A210" s="789" t="s">
        <v>1356</v>
      </c>
      <c r="B210" s="639" t="s">
        <v>1501</v>
      </c>
      <c r="C210" s="644" t="s">
        <v>1053</v>
      </c>
      <c r="D210" s="700" t="s">
        <v>721</v>
      </c>
      <c r="E210" s="665"/>
      <c r="F210" s="644"/>
      <c r="G210" s="644"/>
      <c r="H210" s="663"/>
      <c r="I210" s="664"/>
      <c r="J210" s="640"/>
      <c r="K210" s="641"/>
      <c r="L210" s="641"/>
      <c r="M210" s="640"/>
      <c r="N210" s="640"/>
      <c r="O210" s="640"/>
      <c r="P210" s="640"/>
      <c r="Q210" s="662"/>
      <c r="R210" s="701"/>
    </row>
    <row r="211" spans="1:18" s="702" customFormat="1" ht="32.450000000000003" customHeight="1">
      <c r="A211" s="789" t="s">
        <v>1357</v>
      </c>
      <c r="B211" s="639" t="s">
        <v>1502</v>
      </c>
      <c r="C211" s="644" t="s">
        <v>1053</v>
      </c>
      <c r="D211" s="700" t="s">
        <v>722</v>
      </c>
      <c r="E211" s="665"/>
      <c r="F211" s="644"/>
      <c r="G211" s="644"/>
      <c r="H211" s="663"/>
      <c r="I211" s="664"/>
      <c r="J211" s="640"/>
      <c r="K211" s="641"/>
      <c r="L211" s="641"/>
      <c r="M211" s="640"/>
      <c r="N211" s="640"/>
      <c r="O211" s="640"/>
      <c r="P211" s="640"/>
      <c r="Q211" s="662"/>
      <c r="R211" s="701"/>
    </row>
    <row r="212" spans="1:18" s="702" customFormat="1" ht="32.450000000000003" customHeight="1">
      <c r="A212" s="789" t="s">
        <v>1358</v>
      </c>
      <c r="B212" s="639" t="s">
        <v>1503</v>
      </c>
      <c r="C212" s="644" t="s">
        <v>1053</v>
      </c>
      <c r="D212" s="700" t="s">
        <v>723</v>
      </c>
      <c r="E212" s="665"/>
      <c r="F212" s="644"/>
      <c r="G212" s="644"/>
      <c r="H212" s="663"/>
      <c r="I212" s="664"/>
      <c r="J212" s="640"/>
      <c r="K212" s="641"/>
      <c r="L212" s="641"/>
      <c r="M212" s="640"/>
      <c r="N212" s="640"/>
      <c r="O212" s="640"/>
      <c r="P212" s="640"/>
      <c r="Q212" s="662"/>
      <c r="R212" s="701"/>
    </row>
    <row r="213" spans="1:18" s="702" customFormat="1" ht="45" customHeight="1">
      <c r="A213" s="789" t="s">
        <v>1359</v>
      </c>
      <c r="B213" s="639" t="s">
        <v>1504</v>
      </c>
      <c r="C213" s="644" t="s">
        <v>1053</v>
      </c>
      <c r="D213" s="700" t="s">
        <v>1383</v>
      </c>
      <c r="E213" s="665"/>
      <c r="F213" s="644"/>
      <c r="G213" s="644"/>
      <c r="H213" s="663"/>
      <c r="I213" s="664"/>
      <c r="J213" s="640"/>
      <c r="K213" s="641"/>
      <c r="L213" s="641"/>
      <c r="M213" s="640"/>
      <c r="N213" s="640"/>
      <c r="O213" s="640"/>
      <c r="P213" s="640"/>
      <c r="Q213" s="662"/>
      <c r="R213" s="701"/>
    </row>
    <row r="214" spans="1:18" s="702" customFormat="1" ht="32.450000000000003" customHeight="1">
      <c r="A214" s="789" t="s">
        <v>1360</v>
      </c>
      <c r="B214" s="639" t="s">
        <v>1505</v>
      </c>
      <c r="C214" s="644" t="s">
        <v>1053</v>
      </c>
      <c r="D214" s="700" t="s">
        <v>724</v>
      </c>
      <c r="E214" s="665"/>
      <c r="F214" s="644"/>
      <c r="G214" s="644"/>
      <c r="H214" s="663"/>
      <c r="I214" s="664"/>
      <c r="J214" s="640"/>
      <c r="K214" s="641"/>
      <c r="L214" s="641"/>
      <c r="M214" s="640"/>
      <c r="N214" s="640"/>
      <c r="O214" s="640"/>
      <c r="P214" s="640"/>
      <c r="Q214" s="662"/>
      <c r="R214" s="701"/>
    </row>
    <row r="215" spans="1:18" s="702" customFormat="1" ht="32.450000000000003" customHeight="1">
      <c r="A215" s="789" t="s">
        <v>1361</v>
      </c>
      <c r="B215" s="639" t="s">
        <v>1506</v>
      </c>
      <c r="C215" s="644" t="s">
        <v>1053</v>
      </c>
      <c r="D215" s="700" t="s">
        <v>725</v>
      </c>
      <c r="E215" s="665"/>
      <c r="F215" s="644"/>
      <c r="G215" s="644"/>
      <c r="H215" s="663"/>
      <c r="I215" s="664"/>
      <c r="J215" s="640"/>
      <c r="K215" s="641"/>
      <c r="L215" s="641"/>
      <c r="M215" s="640"/>
      <c r="N215" s="644"/>
      <c r="O215" s="640"/>
      <c r="P215" s="640"/>
      <c r="Q215" s="662"/>
      <c r="R215" s="701"/>
    </row>
    <row r="216" spans="1:18" s="702" customFormat="1" ht="25.15" customHeight="1">
      <c r="A216" s="789" t="s">
        <v>1362</v>
      </c>
      <c r="B216" s="639" t="s">
        <v>1507</v>
      </c>
      <c r="C216" s="644" t="s">
        <v>1053</v>
      </c>
      <c r="D216" s="700" t="s">
        <v>726</v>
      </c>
      <c r="E216" s="665"/>
      <c r="F216" s="644"/>
      <c r="G216" s="644"/>
      <c r="H216" s="663"/>
      <c r="I216" s="664"/>
      <c r="J216" s="640"/>
      <c r="K216" s="641"/>
      <c r="L216" s="641"/>
      <c r="M216" s="640"/>
      <c r="N216" s="640"/>
      <c r="O216" s="640"/>
      <c r="P216" s="640"/>
      <c r="Q216" s="662"/>
      <c r="R216" s="701"/>
    </row>
    <row r="217" spans="1:18" s="702" customFormat="1" ht="32.450000000000003" customHeight="1">
      <c r="A217" s="783" t="s">
        <v>699</v>
      </c>
      <c r="B217" s="639" t="s">
        <v>1508</v>
      </c>
      <c r="C217" s="644" t="s">
        <v>1053</v>
      </c>
      <c r="D217" s="700" t="s">
        <v>727</v>
      </c>
      <c r="E217" s="665"/>
      <c r="F217" s="644"/>
      <c r="G217" s="644"/>
      <c r="H217" s="663"/>
      <c r="I217" s="664"/>
      <c r="J217" s="640"/>
      <c r="K217" s="641"/>
      <c r="L217" s="641"/>
      <c r="M217" s="640"/>
      <c r="N217" s="640"/>
      <c r="O217" s="640"/>
      <c r="P217" s="640"/>
      <c r="Q217" s="662"/>
      <c r="R217" s="701"/>
    </row>
    <row r="218" spans="1:18" s="702" customFormat="1" ht="32.450000000000003" customHeight="1">
      <c r="A218" s="783" t="s">
        <v>700</v>
      </c>
      <c r="B218" s="639" t="s">
        <v>1509</v>
      </c>
      <c r="C218" s="644" t="s">
        <v>1053</v>
      </c>
      <c r="D218" s="700" t="s">
        <v>728</v>
      </c>
      <c r="E218" s="665"/>
      <c r="F218" s="644"/>
      <c r="G218" s="644"/>
      <c r="H218" s="663"/>
      <c r="I218" s="664"/>
      <c r="J218" s="640"/>
      <c r="K218" s="641"/>
      <c r="L218" s="641"/>
      <c r="M218" s="640"/>
      <c r="N218" s="640"/>
      <c r="O218" s="640"/>
      <c r="P218" s="640"/>
      <c r="Q218" s="662"/>
      <c r="R218" s="701"/>
    </row>
    <row r="219" spans="1:18" s="702" customFormat="1" ht="32.450000000000003" customHeight="1">
      <c r="A219" s="783" t="s">
        <v>701</v>
      </c>
      <c r="B219" s="639" t="s">
        <v>1510</v>
      </c>
      <c r="C219" s="644" t="s">
        <v>1053</v>
      </c>
      <c r="D219" s="700" t="s">
        <v>729</v>
      </c>
      <c r="E219" s="665"/>
      <c r="F219" s="644"/>
      <c r="G219" s="644"/>
      <c r="H219" s="663"/>
      <c r="I219" s="664"/>
      <c r="J219" s="640"/>
      <c r="K219" s="641"/>
      <c r="L219" s="641"/>
      <c r="M219" s="640"/>
      <c r="N219" s="640"/>
      <c r="O219" s="640"/>
      <c r="P219" s="640"/>
      <c r="Q219" s="662"/>
      <c r="R219" s="701"/>
    </row>
    <row r="220" spans="1:18" s="702" customFormat="1" ht="32.450000000000003" customHeight="1">
      <c r="A220" s="783" t="s">
        <v>702</v>
      </c>
      <c r="B220" s="639" t="s">
        <v>1511</v>
      </c>
      <c r="C220" s="644" t="s">
        <v>1053</v>
      </c>
      <c r="D220" s="700" t="s">
        <v>730</v>
      </c>
      <c r="E220" s="665"/>
      <c r="F220" s="644"/>
      <c r="G220" s="644"/>
      <c r="H220" s="663"/>
      <c r="I220" s="664"/>
      <c r="J220" s="640"/>
      <c r="K220" s="641"/>
      <c r="L220" s="641"/>
      <c r="M220" s="640"/>
      <c r="N220" s="640"/>
      <c r="O220" s="640"/>
      <c r="P220" s="640"/>
      <c r="Q220" s="662"/>
      <c r="R220" s="701"/>
    </row>
    <row r="221" spans="1:18" s="702" customFormat="1" ht="32.450000000000003" customHeight="1">
      <c r="A221" s="783" t="s">
        <v>703</v>
      </c>
      <c r="B221" s="639" t="s">
        <v>1512</v>
      </c>
      <c r="C221" s="644" t="s">
        <v>1053</v>
      </c>
      <c r="D221" s="700" t="s">
        <v>731</v>
      </c>
      <c r="E221" s="665"/>
      <c r="F221" s="644"/>
      <c r="G221" s="644"/>
      <c r="H221" s="663"/>
      <c r="I221" s="664"/>
      <c r="J221" s="640"/>
      <c r="K221" s="641"/>
      <c r="L221" s="641"/>
      <c r="M221" s="640"/>
      <c r="N221" s="640"/>
      <c r="O221" s="640"/>
      <c r="P221" s="640"/>
      <c r="Q221" s="662"/>
      <c r="R221" s="701"/>
    </row>
    <row r="222" spans="1:18" s="702" customFormat="1" ht="32.450000000000003" customHeight="1">
      <c r="A222" s="783" t="s">
        <v>704</v>
      </c>
      <c r="B222" s="639" t="s">
        <v>1513</v>
      </c>
      <c r="C222" s="644" t="s">
        <v>1053</v>
      </c>
      <c r="D222" s="700" t="s">
        <v>742</v>
      </c>
      <c r="E222" s="665"/>
      <c r="F222" s="644"/>
      <c r="G222" s="644"/>
      <c r="H222" s="663"/>
      <c r="I222" s="664"/>
      <c r="J222" s="640"/>
      <c r="K222" s="641"/>
      <c r="L222" s="641"/>
      <c r="M222" s="640"/>
      <c r="N222" s="640"/>
      <c r="O222" s="640"/>
      <c r="P222" s="640"/>
      <c r="Q222" s="662"/>
      <c r="R222" s="701"/>
    </row>
    <row r="223" spans="1:18" s="702" customFormat="1" ht="32.450000000000003" customHeight="1">
      <c r="A223" s="783" t="s">
        <v>705</v>
      </c>
      <c r="B223" s="639" t="s">
        <v>1514</v>
      </c>
      <c r="C223" s="644" t="s">
        <v>1053</v>
      </c>
      <c r="D223" s="700" t="s">
        <v>732</v>
      </c>
      <c r="E223" s="665"/>
      <c r="F223" s="644"/>
      <c r="G223" s="644"/>
      <c r="H223" s="663"/>
      <c r="I223" s="664"/>
      <c r="J223" s="640"/>
      <c r="K223" s="641"/>
      <c r="L223" s="641"/>
      <c r="M223" s="640"/>
      <c r="N223" s="640"/>
      <c r="O223" s="640"/>
      <c r="P223" s="640"/>
      <c r="Q223" s="662"/>
      <c r="R223" s="701"/>
    </row>
    <row r="224" spans="1:18" s="702" customFormat="1" ht="32.450000000000003" customHeight="1">
      <c r="A224" s="783" t="s">
        <v>706</v>
      </c>
      <c r="B224" s="639" t="s">
        <v>1515</v>
      </c>
      <c r="C224" s="644" t="s">
        <v>1053</v>
      </c>
      <c r="D224" s="700" t="s">
        <v>733</v>
      </c>
      <c r="E224" s="665"/>
      <c r="F224" s="644"/>
      <c r="G224" s="644"/>
      <c r="H224" s="663"/>
      <c r="I224" s="664"/>
      <c r="J224" s="640"/>
      <c r="K224" s="641"/>
      <c r="L224" s="641"/>
      <c r="M224" s="640"/>
      <c r="N224" s="640"/>
      <c r="O224" s="640"/>
      <c r="P224" s="640"/>
      <c r="Q224" s="662"/>
      <c r="R224" s="701"/>
    </row>
    <row r="225" spans="1:100" s="702" customFormat="1" ht="32.450000000000003" customHeight="1">
      <c r="A225" s="783" t="s">
        <v>707</v>
      </c>
      <c r="B225" s="639" t="s">
        <v>1516</v>
      </c>
      <c r="C225" s="644" t="s">
        <v>1053</v>
      </c>
      <c r="D225" s="700" t="s">
        <v>734</v>
      </c>
      <c r="E225" s="665"/>
      <c r="F225" s="644"/>
      <c r="G225" s="644"/>
      <c r="H225" s="663"/>
      <c r="I225" s="664"/>
      <c r="J225" s="640"/>
      <c r="K225" s="641"/>
      <c r="L225" s="641"/>
      <c r="M225" s="640"/>
      <c r="N225" s="640"/>
      <c r="O225" s="640"/>
      <c r="P225" s="640"/>
      <c r="Q225" s="662"/>
      <c r="R225" s="701"/>
      <c r="S225" s="806"/>
      <c r="T225" s="806"/>
      <c r="U225" s="806"/>
      <c r="V225" s="806"/>
      <c r="W225" s="806"/>
      <c r="X225" s="806"/>
      <c r="Y225" s="806"/>
      <c r="Z225" s="806"/>
      <c r="AA225" s="806"/>
      <c r="AB225" s="806"/>
      <c r="AC225" s="806"/>
      <c r="AD225" s="806"/>
      <c r="AE225" s="806"/>
      <c r="AF225" s="806"/>
      <c r="AG225" s="806"/>
      <c r="AH225" s="806"/>
      <c r="AI225" s="806"/>
      <c r="AJ225" s="806"/>
      <c r="AK225" s="806"/>
      <c r="AL225" s="806"/>
      <c r="AM225" s="806"/>
      <c r="AN225" s="806"/>
      <c r="AO225" s="806"/>
      <c r="AP225" s="806"/>
      <c r="AQ225" s="806"/>
      <c r="AR225" s="806"/>
      <c r="AS225" s="806"/>
      <c r="AT225" s="806"/>
      <c r="AU225" s="806"/>
      <c r="AV225" s="806"/>
      <c r="AW225" s="806"/>
      <c r="AX225" s="806"/>
      <c r="AY225" s="806"/>
      <c r="AZ225" s="806"/>
      <c r="BA225" s="806"/>
      <c r="BB225" s="806"/>
      <c r="BC225" s="806"/>
      <c r="BD225" s="806"/>
      <c r="BE225" s="806"/>
      <c r="BF225" s="806"/>
      <c r="BG225" s="806"/>
      <c r="BH225" s="806"/>
      <c r="BI225" s="806"/>
      <c r="BJ225" s="806"/>
      <c r="BK225" s="806"/>
      <c r="BL225" s="806"/>
      <c r="BM225" s="806"/>
      <c r="BN225" s="806"/>
      <c r="BO225" s="806"/>
      <c r="BP225" s="806"/>
      <c r="BQ225" s="806"/>
      <c r="BR225" s="806"/>
      <c r="BS225" s="806"/>
      <c r="BT225" s="806"/>
      <c r="BU225" s="806"/>
      <c r="BV225" s="806"/>
      <c r="BW225" s="806"/>
      <c r="BX225" s="806"/>
      <c r="BY225" s="806"/>
      <c r="BZ225" s="806"/>
      <c r="CA225" s="806"/>
      <c r="CB225" s="806"/>
      <c r="CC225" s="806"/>
      <c r="CD225" s="806"/>
      <c r="CE225" s="806"/>
      <c r="CF225" s="806"/>
      <c r="CG225" s="806"/>
      <c r="CH225" s="806"/>
      <c r="CI225" s="806"/>
      <c r="CJ225" s="806"/>
      <c r="CK225" s="806"/>
      <c r="CL225" s="806"/>
      <c r="CM225" s="806"/>
      <c r="CN225" s="806"/>
      <c r="CO225" s="806"/>
      <c r="CP225" s="806"/>
      <c r="CQ225" s="806"/>
      <c r="CR225" s="806"/>
      <c r="CS225" s="806"/>
      <c r="CT225" s="806"/>
      <c r="CU225" s="806"/>
      <c r="CV225" s="806"/>
    </row>
    <row r="226" spans="1:100" s="702" customFormat="1" ht="32.450000000000003" customHeight="1">
      <c r="A226" s="783" t="s">
        <v>708</v>
      </c>
      <c r="B226" s="639" t="s">
        <v>1517</v>
      </c>
      <c r="C226" s="644" t="s">
        <v>1053</v>
      </c>
      <c r="D226" s="700" t="s">
        <v>735</v>
      </c>
      <c r="E226" s="665"/>
      <c r="F226" s="644"/>
      <c r="G226" s="644"/>
      <c r="H226" s="663"/>
      <c r="I226" s="664"/>
      <c r="J226" s="640"/>
      <c r="K226" s="641"/>
      <c r="L226" s="641"/>
      <c r="M226" s="640"/>
      <c r="N226" s="640"/>
      <c r="O226" s="640"/>
      <c r="P226" s="640"/>
      <c r="Q226" s="662"/>
      <c r="R226" s="805"/>
      <c r="S226" s="638"/>
      <c r="T226" s="638"/>
      <c r="U226" s="638"/>
      <c r="V226" s="638"/>
      <c r="W226" s="638"/>
      <c r="X226" s="638"/>
      <c r="Y226" s="638"/>
      <c r="Z226" s="638"/>
      <c r="AA226" s="638"/>
      <c r="AB226" s="638"/>
      <c r="AC226" s="638"/>
      <c r="AD226" s="638"/>
      <c r="AE226" s="638"/>
      <c r="AF226" s="638"/>
      <c r="AG226" s="638"/>
      <c r="AH226" s="638"/>
      <c r="AI226" s="638"/>
      <c r="AJ226" s="638"/>
      <c r="AK226" s="638"/>
      <c r="AL226" s="638"/>
      <c r="AM226" s="638"/>
      <c r="AN226" s="638"/>
      <c r="AO226" s="638"/>
      <c r="AP226" s="638"/>
      <c r="AQ226" s="638"/>
      <c r="AR226" s="638"/>
      <c r="AS226" s="638"/>
      <c r="AT226" s="638"/>
      <c r="AU226" s="638"/>
      <c r="AV226" s="638"/>
      <c r="AW226" s="638"/>
      <c r="AX226" s="638"/>
      <c r="AY226" s="638"/>
      <c r="AZ226" s="638"/>
      <c r="BA226" s="638"/>
      <c r="BB226" s="638"/>
      <c r="BC226" s="638"/>
      <c r="BD226" s="638"/>
      <c r="BE226" s="638"/>
      <c r="BF226" s="638"/>
      <c r="BG226" s="638"/>
      <c r="BH226" s="638"/>
      <c r="BI226" s="638"/>
      <c r="BJ226" s="638"/>
      <c r="BK226" s="638"/>
      <c r="BL226" s="638"/>
      <c r="BM226" s="638"/>
      <c r="BN226" s="638"/>
      <c r="BO226" s="638"/>
      <c r="BP226" s="638"/>
      <c r="BQ226" s="638"/>
      <c r="BR226" s="638"/>
      <c r="BS226" s="638"/>
      <c r="BT226" s="638"/>
      <c r="BU226" s="638"/>
      <c r="BV226" s="638"/>
      <c r="BW226" s="638"/>
      <c r="BX226" s="638"/>
      <c r="BY226" s="638"/>
      <c r="BZ226" s="638"/>
      <c r="CA226" s="638"/>
      <c r="CB226" s="638"/>
      <c r="CC226" s="638"/>
      <c r="CD226" s="638"/>
      <c r="CE226" s="638"/>
      <c r="CF226" s="638"/>
      <c r="CG226" s="638"/>
      <c r="CH226" s="638"/>
      <c r="CI226" s="638"/>
      <c r="CJ226" s="638"/>
      <c r="CK226" s="638"/>
      <c r="CL226" s="638"/>
      <c r="CM226" s="638"/>
      <c r="CN226" s="638"/>
      <c r="CO226" s="638"/>
      <c r="CP226" s="638"/>
      <c r="CQ226" s="638"/>
      <c r="CR226" s="638"/>
      <c r="CS226" s="638"/>
      <c r="CT226" s="638"/>
      <c r="CU226" s="638"/>
      <c r="CV226" s="638"/>
    </row>
    <row r="227" spans="1:100" s="702" customFormat="1" ht="32.450000000000003" customHeight="1">
      <c r="A227" s="783" t="s">
        <v>709</v>
      </c>
      <c r="B227" s="639" t="s">
        <v>1518</v>
      </c>
      <c r="C227" s="644" t="s">
        <v>1053</v>
      </c>
      <c r="D227" s="700" t="s">
        <v>736</v>
      </c>
      <c r="E227" s="665"/>
      <c r="F227" s="644"/>
      <c r="G227" s="644"/>
      <c r="H227" s="663"/>
      <c r="I227" s="664"/>
      <c r="J227" s="640"/>
      <c r="K227" s="641"/>
      <c r="L227" s="641"/>
      <c r="M227" s="640"/>
      <c r="N227" s="640"/>
      <c r="O227" s="640"/>
      <c r="P227" s="640"/>
      <c r="Q227" s="662"/>
      <c r="R227" s="805"/>
      <c r="S227" s="638"/>
      <c r="T227" s="638"/>
      <c r="U227" s="638"/>
      <c r="V227" s="638"/>
      <c r="W227" s="638"/>
      <c r="X227" s="638"/>
      <c r="Y227" s="638"/>
      <c r="Z227" s="638"/>
      <c r="AA227" s="638"/>
      <c r="AB227" s="638"/>
      <c r="AC227" s="638"/>
      <c r="AD227" s="638"/>
      <c r="AE227" s="638"/>
      <c r="AF227" s="638"/>
      <c r="AG227" s="638"/>
      <c r="AH227" s="638"/>
      <c r="AI227" s="638"/>
      <c r="AJ227" s="638"/>
      <c r="AK227" s="638"/>
      <c r="AL227" s="63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8"/>
      <c r="BG227" s="638"/>
      <c r="BH227" s="638"/>
      <c r="BI227" s="638"/>
      <c r="BJ227" s="638"/>
      <c r="BK227" s="638"/>
      <c r="BL227" s="638"/>
      <c r="BM227" s="638"/>
      <c r="BN227" s="638"/>
      <c r="BO227" s="638"/>
      <c r="BP227" s="638"/>
      <c r="BQ227" s="638"/>
      <c r="BR227" s="638"/>
      <c r="BS227" s="638"/>
      <c r="BT227" s="638"/>
      <c r="BU227" s="638"/>
      <c r="BV227" s="638"/>
      <c r="BW227" s="638"/>
      <c r="BX227" s="638"/>
      <c r="BY227" s="638"/>
      <c r="BZ227" s="638"/>
      <c r="CA227" s="638"/>
      <c r="CB227" s="638"/>
      <c r="CC227" s="638"/>
      <c r="CD227" s="638"/>
      <c r="CE227" s="638"/>
      <c r="CF227" s="638"/>
      <c r="CG227" s="638"/>
      <c r="CH227" s="638"/>
      <c r="CI227" s="638"/>
      <c r="CJ227" s="638"/>
      <c r="CK227" s="638"/>
      <c r="CL227" s="638"/>
      <c r="CM227" s="638"/>
      <c r="CN227" s="638"/>
      <c r="CO227" s="638"/>
      <c r="CP227" s="638"/>
      <c r="CQ227" s="638"/>
      <c r="CR227" s="638"/>
      <c r="CS227" s="638"/>
      <c r="CT227" s="638"/>
      <c r="CU227" s="638"/>
      <c r="CV227" s="638"/>
    </row>
    <row r="228" spans="1:100" s="702" customFormat="1" ht="32.450000000000003" customHeight="1">
      <c r="A228" s="783" t="s">
        <v>710</v>
      </c>
      <c r="B228" s="639" t="s">
        <v>1519</v>
      </c>
      <c r="C228" s="644" t="s">
        <v>1053</v>
      </c>
      <c r="D228" s="700" t="s">
        <v>737</v>
      </c>
      <c r="E228" s="665"/>
      <c r="F228" s="644"/>
      <c r="G228" s="644"/>
      <c r="H228" s="663"/>
      <c r="I228" s="664"/>
      <c r="J228" s="640"/>
      <c r="K228" s="641"/>
      <c r="L228" s="641"/>
      <c r="M228" s="640"/>
      <c r="N228" s="640"/>
      <c r="O228" s="640"/>
      <c r="P228" s="640"/>
      <c r="Q228" s="662"/>
      <c r="R228" s="805"/>
      <c r="S228" s="638"/>
      <c r="T228" s="638"/>
      <c r="U228" s="638"/>
      <c r="V228" s="638"/>
      <c r="W228" s="638"/>
      <c r="X228" s="638"/>
      <c r="Y228" s="638"/>
      <c r="Z228" s="638"/>
      <c r="AA228" s="638"/>
      <c r="AB228" s="638"/>
      <c r="AC228" s="638"/>
      <c r="AD228" s="638"/>
      <c r="AE228" s="638"/>
      <c r="AF228" s="638"/>
      <c r="AG228" s="638"/>
      <c r="AH228" s="638"/>
      <c r="AI228" s="638"/>
      <c r="AJ228" s="638"/>
      <c r="AK228" s="638"/>
      <c r="AL228" s="638"/>
      <c r="AM228" s="638"/>
      <c r="AN228" s="638"/>
      <c r="AO228" s="638"/>
      <c r="AP228" s="638"/>
      <c r="AQ228" s="638"/>
      <c r="AR228" s="638"/>
      <c r="AS228" s="638"/>
      <c r="AT228" s="638"/>
      <c r="AU228" s="638"/>
      <c r="AV228" s="638"/>
      <c r="AW228" s="638"/>
      <c r="AX228" s="638"/>
      <c r="AY228" s="638"/>
      <c r="AZ228" s="638"/>
      <c r="BA228" s="638"/>
      <c r="BB228" s="638"/>
      <c r="BC228" s="638"/>
      <c r="BD228" s="638"/>
      <c r="BE228" s="638"/>
      <c r="BF228" s="638"/>
      <c r="BG228" s="638"/>
      <c r="BH228" s="638"/>
      <c r="BI228" s="638"/>
      <c r="BJ228" s="638"/>
      <c r="BK228" s="638"/>
      <c r="BL228" s="638"/>
      <c r="BM228" s="638"/>
      <c r="BN228" s="638"/>
      <c r="BO228" s="638"/>
      <c r="BP228" s="638"/>
      <c r="BQ228" s="638"/>
      <c r="BR228" s="638"/>
      <c r="BS228" s="638"/>
      <c r="BT228" s="638"/>
      <c r="BU228" s="638"/>
      <c r="BV228" s="638"/>
      <c r="BW228" s="638"/>
      <c r="BX228" s="638"/>
      <c r="BY228" s="638"/>
      <c r="BZ228" s="638"/>
      <c r="CA228" s="638"/>
      <c r="CB228" s="638"/>
      <c r="CC228" s="638"/>
      <c r="CD228" s="638"/>
      <c r="CE228" s="638"/>
      <c r="CF228" s="638"/>
      <c r="CG228" s="638"/>
      <c r="CH228" s="638"/>
      <c r="CI228" s="638"/>
      <c r="CJ228" s="638"/>
      <c r="CK228" s="638"/>
      <c r="CL228" s="638"/>
      <c r="CM228" s="638"/>
      <c r="CN228" s="638"/>
      <c r="CO228" s="638"/>
      <c r="CP228" s="638"/>
      <c r="CQ228" s="638"/>
      <c r="CR228" s="638"/>
      <c r="CS228" s="638"/>
      <c r="CT228" s="638"/>
      <c r="CU228" s="638"/>
      <c r="CV228" s="638"/>
    </row>
    <row r="229" spans="1:100" s="702" customFormat="1" ht="32.450000000000003" customHeight="1">
      <c r="A229" s="783" t="s">
        <v>711</v>
      </c>
      <c r="B229" s="639" t="s">
        <v>1520</v>
      </c>
      <c r="C229" s="644" t="s">
        <v>1053</v>
      </c>
      <c r="D229" s="694" t="s">
        <v>1384</v>
      </c>
      <c r="E229" s="665"/>
      <c r="F229" s="644"/>
      <c r="G229" s="644"/>
      <c r="H229" s="663"/>
      <c r="I229" s="664"/>
      <c r="J229" s="640"/>
      <c r="K229" s="641"/>
      <c r="L229" s="641"/>
      <c r="M229" s="640"/>
      <c r="N229" s="640"/>
      <c r="O229" s="640"/>
      <c r="P229" s="640"/>
      <c r="Q229" s="662"/>
      <c r="R229" s="805"/>
      <c r="S229" s="638"/>
      <c r="T229" s="638"/>
      <c r="U229" s="638"/>
      <c r="V229" s="638"/>
      <c r="W229" s="638"/>
      <c r="X229" s="638"/>
      <c r="Y229" s="638"/>
      <c r="Z229" s="638"/>
      <c r="AA229" s="638"/>
      <c r="AB229" s="638"/>
      <c r="AC229" s="638"/>
      <c r="AD229" s="638"/>
      <c r="AE229" s="638"/>
      <c r="AF229" s="638"/>
      <c r="AG229" s="638"/>
      <c r="AH229" s="638"/>
      <c r="AI229" s="638"/>
      <c r="AJ229" s="638"/>
      <c r="AK229" s="638"/>
      <c r="AL229" s="63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8"/>
      <c r="BG229" s="638"/>
      <c r="BH229" s="638"/>
      <c r="BI229" s="638"/>
      <c r="BJ229" s="638"/>
      <c r="BK229" s="638"/>
      <c r="BL229" s="638"/>
      <c r="BM229" s="638"/>
      <c r="BN229" s="638"/>
      <c r="BO229" s="638"/>
      <c r="BP229" s="638"/>
      <c r="BQ229" s="638"/>
      <c r="BR229" s="638"/>
      <c r="BS229" s="638"/>
      <c r="BT229" s="638"/>
      <c r="BU229" s="638"/>
      <c r="BV229" s="638"/>
      <c r="BW229" s="638"/>
      <c r="BX229" s="638"/>
      <c r="BY229" s="638"/>
      <c r="BZ229" s="638"/>
      <c r="CA229" s="638"/>
      <c r="CB229" s="638"/>
      <c r="CC229" s="638"/>
      <c r="CD229" s="638"/>
      <c r="CE229" s="638"/>
      <c r="CF229" s="638"/>
      <c r="CG229" s="638"/>
      <c r="CH229" s="638"/>
      <c r="CI229" s="638"/>
      <c r="CJ229" s="638"/>
      <c r="CK229" s="638"/>
      <c r="CL229" s="638"/>
      <c r="CM229" s="638"/>
      <c r="CN229" s="638"/>
      <c r="CO229" s="638"/>
      <c r="CP229" s="638"/>
      <c r="CQ229" s="638"/>
      <c r="CR229" s="638"/>
      <c r="CS229" s="638"/>
      <c r="CT229" s="638"/>
      <c r="CU229" s="638"/>
      <c r="CV229" s="638"/>
    </row>
    <row r="230" spans="1:100" s="702" customFormat="1" ht="32.450000000000003" customHeight="1">
      <c r="A230" s="783" t="s">
        <v>712</v>
      </c>
      <c r="B230" s="639" t="s">
        <v>1521</v>
      </c>
      <c r="C230" s="644" t="s">
        <v>1053</v>
      </c>
      <c r="D230" s="700" t="s">
        <v>738</v>
      </c>
      <c r="E230" s="665"/>
      <c r="F230" s="644"/>
      <c r="G230" s="644"/>
      <c r="H230" s="663"/>
      <c r="I230" s="664"/>
      <c r="J230" s="640"/>
      <c r="K230" s="641"/>
      <c r="L230" s="641"/>
      <c r="M230" s="640"/>
      <c r="N230" s="640"/>
      <c r="O230" s="640"/>
      <c r="P230" s="640"/>
      <c r="Q230" s="662"/>
      <c r="R230" s="805"/>
      <c r="S230" s="638"/>
      <c r="T230" s="638"/>
      <c r="U230" s="638"/>
      <c r="V230" s="638"/>
      <c r="W230" s="638"/>
      <c r="X230" s="638"/>
      <c r="Y230" s="638"/>
      <c r="Z230" s="638"/>
      <c r="AA230" s="638"/>
      <c r="AB230" s="638"/>
      <c r="AC230" s="638"/>
      <c r="AD230" s="638"/>
      <c r="AE230" s="638"/>
      <c r="AF230" s="638"/>
      <c r="AG230" s="638"/>
      <c r="AH230" s="638"/>
      <c r="AI230" s="638"/>
      <c r="AJ230" s="638"/>
      <c r="AK230" s="638"/>
      <c r="AL230" s="638"/>
      <c r="AM230" s="638"/>
      <c r="AN230" s="638"/>
      <c r="AO230" s="638"/>
      <c r="AP230" s="638"/>
      <c r="AQ230" s="638"/>
      <c r="AR230" s="638"/>
      <c r="AS230" s="638"/>
      <c r="AT230" s="638"/>
      <c r="AU230" s="638"/>
      <c r="AV230" s="638"/>
      <c r="AW230" s="638"/>
      <c r="AX230" s="638"/>
      <c r="AY230" s="638"/>
      <c r="AZ230" s="638"/>
      <c r="BA230" s="638"/>
      <c r="BB230" s="638"/>
      <c r="BC230" s="638"/>
      <c r="BD230" s="638"/>
      <c r="BE230" s="638"/>
      <c r="BF230" s="638"/>
      <c r="BG230" s="638"/>
      <c r="BH230" s="638"/>
      <c r="BI230" s="638"/>
      <c r="BJ230" s="638"/>
      <c r="BK230" s="638"/>
      <c r="BL230" s="638"/>
      <c r="BM230" s="638"/>
      <c r="BN230" s="638"/>
      <c r="BO230" s="638"/>
      <c r="BP230" s="638"/>
      <c r="BQ230" s="638"/>
      <c r="BR230" s="638"/>
      <c r="BS230" s="638"/>
      <c r="BT230" s="638"/>
      <c r="BU230" s="638"/>
      <c r="BV230" s="638"/>
      <c r="BW230" s="638"/>
      <c r="BX230" s="638"/>
      <c r="BY230" s="638"/>
      <c r="BZ230" s="638"/>
      <c r="CA230" s="638"/>
      <c r="CB230" s="638"/>
      <c r="CC230" s="638"/>
      <c r="CD230" s="638"/>
      <c r="CE230" s="638"/>
      <c r="CF230" s="638"/>
      <c r="CG230" s="638"/>
      <c r="CH230" s="638"/>
      <c r="CI230" s="638"/>
      <c r="CJ230" s="638"/>
      <c r="CK230" s="638"/>
      <c r="CL230" s="638"/>
      <c r="CM230" s="638"/>
      <c r="CN230" s="638"/>
      <c r="CO230" s="638"/>
      <c r="CP230" s="638"/>
      <c r="CQ230" s="638"/>
      <c r="CR230" s="638"/>
      <c r="CS230" s="638"/>
      <c r="CT230" s="638"/>
      <c r="CU230" s="638"/>
      <c r="CV230" s="638"/>
    </row>
    <row r="231" spans="1:100" s="702" customFormat="1" ht="32.450000000000003" customHeight="1">
      <c r="A231" s="783" t="s">
        <v>713</v>
      </c>
      <c r="B231" s="639" t="s">
        <v>1522</v>
      </c>
      <c r="C231" s="644" t="s">
        <v>1053</v>
      </c>
      <c r="D231" s="700" t="s">
        <v>739</v>
      </c>
      <c r="E231" s="665"/>
      <c r="F231" s="644"/>
      <c r="G231" s="644"/>
      <c r="H231" s="663"/>
      <c r="I231" s="664"/>
      <c r="J231" s="640"/>
      <c r="K231" s="641"/>
      <c r="L231" s="641"/>
      <c r="M231" s="640"/>
      <c r="N231" s="640"/>
      <c r="O231" s="640"/>
      <c r="P231" s="640"/>
      <c r="Q231" s="662"/>
      <c r="R231" s="805"/>
      <c r="S231" s="638"/>
      <c r="T231" s="638"/>
      <c r="U231" s="638"/>
      <c r="V231" s="638"/>
      <c r="W231" s="638"/>
      <c r="X231" s="638"/>
      <c r="Y231" s="638"/>
      <c r="Z231" s="638"/>
      <c r="AA231" s="638"/>
      <c r="AB231" s="638"/>
      <c r="AC231" s="638"/>
      <c r="AD231" s="638"/>
      <c r="AE231" s="638"/>
      <c r="AF231" s="638"/>
      <c r="AG231" s="638"/>
      <c r="AH231" s="638"/>
      <c r="AI231" s="638"/>
      <c r="AJ231" s="638"/>
      <c r="AK231" s="638"/>
      <c r="AL231" s="638"/>
      <c r="AM231" s="638"/>
      <c r="AN231" s="638"/>
      <c r="AO231" s="638"/>
      <c r="AP231" s="638"/>
      <c r="AQ231" s="638"/>
      <c r="AR231" s="638"/>
      <c r="AS231" s="638"/>
      <c r="AT231" s="638"/>
      <c r="AU231" s="638"/>
      <c r="AV231" s="638"/>
      <c r="AW231" s="638"/>
      <c r="AX231" s="638"/>
      <c r="AY231" s="638"/>
      <c r="AZ231" s="638"/>
      <c r="BA231" s="638"/>
      <c r="BB231" s="638"/>
      <c r="BC231" s="638"/>
      <c r="BD231" s="638"/>
      <c r="BE231" s="638"/>
      <c r="BF231" s="638"/>
      <c r="BG231" s="638"/>
      <c r="BH231" s="638"/>
      <c r="BI231" s="638"/>
      <c r="BJ231" s="638"/>
      <c r="BK231" s="638"/>
      <c r="BL231" s="638"/>
      <c r="BM231" s="638"/>
      <c r="BN231" s="638"/>
      <c r="BO231" s="638"/>
      <c r="BP231" s="638"/>
      <c r="BQ231" s="638"/>
      <c r="BR231" s="638"/>
      <c r="BS231" s="638"/>
      <c r="BT231" s="638"/>
      <c r="BU231" s="638"/>
      <c r="BV231" s="638"/>
      <c r="BW231" s="638"/>
      <c r="BX231" s="638"/>
      <c r="BY231" s="638"/>
      <c r="BZ231" s="638"/>
      <c r="CA231" s="638"/>
      <c r="CB231" s="638"/>
      <c r="CC231" s="638"/>
      <c r="CD231" s="638"/>
      <c r="CE231" s="638"/>
      <c r="CF231" s="638"/>
      <c r="CG231" s="638"/>
      <c r="CH231" s="638"/>
      <c r="CI231" s="638"/>
      <c r="CJ231" s="638"/>
      <c r="CK231" s="638"/>
      <c r="CL231" s="638"/>
      <c r="CM231" s="638"/>
      <c r="CN231" s="638"/>
      <c r="CO231" s="638"/>
      <c r="CP231" s="638"/>
      <c r="CQ231" s="638"/>
      <c r="CR231" s="638"/>
      <c r="CS231" s="638"/>
      <c r="CT231" s="638"/>
      <c r="CU231" s="638"/>
      <c r="CV231" s="638"/>
    </row>
    <row r="232" spans="1:100" s="702" customFormat="1" ht="32.450000000000003" customHeight="1">
      <c r="A232" s="783" t="s">
        <v>714</v>
      </c>
      <c r="B232" s="639" t="s">
        <v>1523</v>
      </c>
      <c r="C232" s="644" t="s">
        <v>1053</v>
      </c>
      <c r="D232" s="700" t="s">
        <v>740</v>
      </c>
      <c r="E232" s="665"/>
      <c r="F232" s="644"/>
      <c r="G232" s="644"/>
      <c r="H232" s="663"/>
      <c r="I232" s="664"/>
      <c r="J232" s="640"/>
      <c r="K232" s="641"/>
      <c r="L232" s="641"/>
      <c r="M232" s="640"/>
      <c r="N232" s="640"/>
      <c r="O232" s="640"/>
      <c r="P232" s="640"/>
      <c r="Q232" s="662"/>
      <c r="R232" s="805"/>
      <c r="S232" s="638"/>
      <c r="T232" s="638"/>
      <c r="U232" s="638"/>
      <c r="V232" s="638"/>
      <c r="W232" s="638"/>
      <c r="X232" s="638"/>
      <c r="Y232" s="638"/>
      <c r="Z232" s="638"/>
      <c r="AA232" s="638"/>
      <c r="AB232" s="638"/>
      <c r="AC232" s="638"/>
      <c r="AD232" s="638"/>
      <c r="AE232" s="638"/>
      <c r="AF232" s="638"/>
      <c r="AG232" s="638"/>
      <c r="AH232" s="638"/>
      <c r="AI232" s="638"/>
      <c r="AJ232" s="638"/>
      <c r="AK232" s="638"/>
      <c r="AL232" s="638"/>
      <c r="AM232" s="638"/>
      <c r="AN232" s="638"/>
      <c r="AO232" s="638"/>
      <c r="AP232" s="638"/>
      <c r="AQ232" s="638"/>
      <c r="AR232" s="638"/>
      <c r="AS232" s="638"/>
      <c r="AT232" s="638"/>
      <c r="AU232" s="638"/>
      <c r="AV232" s="638"/>
      <c r="AW232" s="638"/>
      <c r="AX232" s="638"/>
      <c r="AY232" s="638"/>
      <c r="AZ232" s="638"/>
      <c r="BA232" s="638"/>
      <c r="BB232" s="638"/>
      <c r="BC232" s="638"/>
      <c r="BD232" s="638"/>
      <c r="BE232" s="638"/>
      <c r="BF232" s="638"/>
      <c r="BG232" s="638"/>
      <c r="BH232" s="638"/>
      <c r="BI232" s="638"/>
      <c r="BJ232" s="638"/>
      <c r="BK232" s="638"/>
      <c r="BL232" s="638"/>
      <c r="BM232" s="638"/>
      <c r="BN232" s="638"/>
      <c r="BO232" s="638"/>
      <c r="BP232" s="638"/>
      <c r="BQ232" s="638"/>
      <c r="BR232" s="638"/>
      <c r="BS232" s="638"/>
      <c r="BT232" s="638"/>
      <c r="BU232" s="638"/>
      <c r="BV232" s="638"/>
      <c r="BW232" s="638"/>
      <c r="BX232" s="638"/>
      <c r="BY232" s="638"/>
      <c r="BZ232" s="638"/>
      <c r="CA232" s="638"/>
      <c r="CB232" s="638"/>
      <c r="CC232" s="638"/>
      <c r="CD232" s="638"/>
      <c r="CE232" s="638"/>
      <c r="CF232" s="638"/>
      <c r="CG232" s="638"/>
      <c r="CH232" s="638"/>
      <c r="CI232" s="638"/>
      <c r="CJ232" s="638"/>
      <c r="CK232" s="638"/>
      <c r="CL232" s="638"/>
      <c r="CM232" s="638"/>
      <c r="CN232" s="638"/>
      <c r="CO232" s="638"/>
      <c r="CP232" s="638"/>
      <c r="CQ232" s="638"/>
      <c r="CR232" s="638"/>
      <c r="CS232" s="638"/>
      <c r="CT232" s="638"/>
      <c r="CU232" s="638"/>
      <c r="CV232" s="638"/>
    </row>
    <row r="233" spans="1:100" s="702" customFormat="1" ht="32.450000000000003" customHeight="1">
      <c r="A233" s="783" t="s">
        <v>715</v>
      </c>
      <c r="B233" s="639" t="s">
        <v>1524</v>
      </c>
      <c r="C233" s="644" t="s">
        <v>1053</v>
      </c>
      <c r="D233" s="700" t="s">
        <v>741</v>
      </c>
      <c r="E233" s="665"/>
      <c r="F233" s="644"/>
      <c r="G233" s="644"/>
      <c r="H233" s="663"/>
      <c r="I233" s="664"/>
      <c r="J233" s="640"/>
      <c r="K233" s="641"/>
      <c r="L233" s="641"/>
      <c r="M233" s="640"/>
      <c r="N233" s="640"/>
      <c r="O233" s="640"/>
      <c r="P233" s="640"/>
      <c r="Q233" s="662"/>
      <c r="R233" s="805"/>
      <c r="S233" s="638"/>
      <c r="T233" s="638"/>
      <c r="U233" s="638"/>
      <c r="V233" s="638"/>
      <c r="W233" s="638"/>
      <c r="X233" s="638"/>
      <c r="Y233" s="638"/>
      <c r="Z233" s="638"/>
      <c r="AA233" s="638"/>
      <c r="AB233" s="638"/>
      <c r="AC233" s="638"/>
      <c r="AD233" s="638"/>
      <c r="AE233" s="638"/>
      <c r="AF233" s="638"/>
      <c r="AG233" s="638"/>
      <c r="AH233" s="638"/>
      <c r="AI233" s="638"/>
      <c r="AJ233" s="638"/>
      <c r="AK233" s="638"/>
      <c r="AL233" s="638"/>
      <c r="AM233" s="638"/>
      <c r="AN233" s="638"/>
      <c r="AO233" s="638"/>
      <c r="AP233" s="638"/>
      <c r="AQ233" s="638"/>
      <c r="AR233" s="638"/>
      <c r="AS233" s="638"/>
      <c r="AT233" s="638"/>
      <c r="AU233" s="638"/>
      <c r="AV233" s="638"/>
      <c r="AW233" s="638"/>
      <c r="AX233" s="638"/>
      <c r="AY233" s="638"/>
      <c r="AZ233" s="638"/>
      <c r="BA233" s="638"/>
      <c r="BB233" s="638"/>
      <c r="BC233" s="638"/>
      <c r="BD233" s="638"/>
      <c r="BE233" s="638"/>
      <c r="BF233" s="638"/>
      <c r="BG233" s="638"/>
      <c r="BH233" s="638"/>
      <c r="BI233" s="638"/>
      <c r="BJ233" s="638"/>
      <c r="BK233" s="638"/>
      <c r="BL233" s="638"/>
      <c r="BM233" s="638"/>
      <c r="BN233" s="638"/>
      <c r="BO233" s="638"/>
      <c r="BP233" s="638"/>
      <c r="BQ233" s="638"/>
      <c r="BR233" s="638"/>
      <c r="BS233" s="638"/>
      <c r="BT233" s="638"/>
      <c r="BU233" s="638"/>
      <c r="BV233" s="638"/>
      <c r="BW233" s="638"/>
      <c r="BX233" s="638"/>
      <c r="BY233" s="638"/>
      <c r="BZ233" s="638"/>
      <c r="CA233" s="638"/>
      <c r="CB233" s="638"/>
      <c r="CC233" s="638"/>
      <c r="CD233" s="638"/>
      <c r="CE233" s="638"/>
      <c r="CF233" s="638"/>
      <c r="CG233" s="638"/>
      <c r="CH233" s="638"/>
      <c r="CI233" s="638"/>
      <c r="CJ233" s="638"/>
      <c r="CK233" s="638"/>
      <c r="CL233" s="638"/>
      <c r="CM233" s="638"/>
      <c r="CN233" s="638"/>
      <c r="CO233" s="638"/>
      <c r="CP233" s="638"/>
      <c r="CQ233" s="638"/>
      <c r="CR233" s="638"/>
      <c r="CS233" s="638"/>
      <c r="CT233" s="638"/>
      <c r="CU233" s="638"/>
      <c r="CV233" s="638"/>
    </row>
    <row r="234" spans="1:100" s="642" customFormat="1" ht="157.5" customHeight="1">
      <c r="A234" s="782">
        <v>2</v>
      </c>
      <c r="B234" s="639">
        <v>188</v>
      </c>
      <c r="C234" s="644" t="s">
        <v>1053</v>
      </c>
      <c r="D234" s="666" t="s">
        <v>383</v>
      </c>
      <c r="E234" s="665" t="s">
        <v>744</v>
      </c>
      <c r="F234" s="703">
        <v>14000</v>
      </c>
      <c r="G234" s="644" t="s">
        <v>178</v>
      </c>
      <c r="H234" s="663">
        <v>70070</v>
      </c>
      <c r="I234" s="663">
        <v>70070</v>
      </c>
      <c r="J234" s="640" t="s">
        <v>16</v>
      </c>
      <c r="K234" s="641">
        <v>46112</v>
      </c>
      <c r="L234" s="641">
        <v>46234</v>
      </c>
      <c r="M234" s="640"/>
      <c r="N234" s="640"/>
      <c r="O234" s="640"/>
      <c r="P234" s="640" t="s">
        <v>1302</v>
      </c>
      <c r="Q234" s="662" t="s">
        <v>1322</v>
      </c>
    </row>
    <row r="235" spans="1:100" s="643" customFormat="1" ht="138.6" customHeight="1">
      <c r="A235" s="782">
        <v>3</v>
      </c>
      <c r="B235" s="639">
        <v>189</v>
      </c>
      <c r="C235" s="644" t="s">
        <v>1053</v>
      </c>
      <c r="D235" s="666" t="s">
        <v>384</v>
      </c>
      <c r="E235" s="665" t="s">
        <v>1385</v>
      </c>
      <c r="F235" s="644">
        <v>52</v>
      </c>
      <c r="G235" s="644" t="s">
        <v>178</v>
      </c>
      <c r="H235" s="663">
        <v>210000</v>
      </c>
      <c r="I235" s="663">
        <v>210000</v>
      </c>
      <c r="J235" s="640" t="s">
        <v>16</v>
      </c>
      <c r="K235" s="641">
        <v>46112</v>
      </c>
      <c r="L235" s="641">
        <v>46234</v>
      </c>
      <c r="M235" s="640"/>
      <c r="N235" s="640"/>
      <c r="O235" s="640"/>
      <c r="P235" s="640" t="s">
        <v>1302</v>
      </c>
      <c r="Q235" s="662" t="s">
        <v>1308</v>
      </c>
      <c r="R235" s="642"/>
    </row>
    <row r="236" spans="1:100" ht="143.44999999999999" customHeight="1">
      <c r="A236" s="783">
        <v>4</v>
      </c>
      <c r="B236" s="639">
        <v>190</v>
      </c>
      <c r="C236" s="644" t="s">
        <v>1053</v>
      </c>
      <c r="D236" s="666" t="s">
        <v>440</v>
      </c>
      <c r="E236" s="665" t="s">
        <v>1287</v>
      </c>
      <c r="F236" s="644">
        <v>62</v>
      </c>
      <c r="G236" s="644" t="s">
        <v>178</v>
      </c>
      <c r="H236" s="663">
        <v>110000</v>
      </c>
      <c r="I236" s="663">
        <v>110000</v>
      </c>
      <c r="J236" s="640" t="s">
        <v>16</v>
      </c>
      <c r="K236" s="641">
        <v>45961</v>
      </c>
      <c r="L236" s="641">
        <v>46053</v>
      </c>
      <c r="M236" s="640"/>
      <c r="N236" s="640"/>
      <c r="O236" s="640"/>
      <c r="P236" s="640" t="s">
        <v>1302</v>
      </c>
      <c r="Q236" s="662" t="s">
        <v>1308</v>
      </c>
      <c r="R236" s="638"/>
    </row>
    <row r="237" spans="1:100" s="643" customFormat="1" ht="255" customHeight="1">
      <c r="A237" s="782">
        <v>5</v>
      </c>
      <c r="B237" s="639">
        <v>191</v>
      </c>
      <c r="C237" s="644" t="s">
        <v>1053</v>
      </c>
      <c r="D237" s="666" t="s">
        <v>1242</v>
      </c>
      <c r="E237" s="665" t="s">
        <v>347</v>
      </c>
      <c r="F237" s="644">
        <v>1</v>
      </c>
      <c r="G237" s="644" t="s">
        <v>745</v>
      </c>
      <c r="H237" s="663">
        <v>70000</v>
      </c>
      <c r="I237" s="663">
        <v>70000</v>
      </c>
      <c r="J237" s="640" t="s">
        <v>11</v>
      </c>
      <c r="K237" s="641">
        <v>46142</v>
      </c>
      <c r="L237" s="641">
        <v>46203</v>
      </c>
      <c r="M237" s="640"/>
      <c r="N237" s="640"/>
      <c r="O237" s="640"/>
      <c r="P237" s="640" t="s">
        <v>1302</v>
      </c>
      <c r="Q237" s="662" t="s">
        <v>1308</v>
      </c>
      <c r="R237" s="642"/>
    </row>
    <row r="238" spans="1:100" s="643" customFormat="1" ht="117" customHeight="1">
      <c r="A238" s="782">
        <v>6</v>
      </c>
      <c r="B238" s="639">
        <v>192</v>
      </c>
      <c r="C238" s="644" t="s">
        <v>1053</v>
      </c>
      <c r="D238" s="666" t="s">
        <v>441</v>
      </c>
      <c r="E238" s="665" t="s">
        <v>442</v>
      </c>
      <c r="F238" s="644">
        <v>7</v>
      </c>
      <c r="G238" s="644" t="s">
        <v>443</v>
      </c>
      <c r="H238" s="663">
        <v>300000</v>
      </c>
      <c r="I238" s="663">
        <v>300000</v>
      </c>
      <c r="J238" s="640" t="s">
        <v>16</v>
      </c>
      <c r="K238" s="641">
        <v>46053</v>
      </c>
      <c r="L238" s="641">
        <v>46234</v>
      </c>
      <c r="M238" s="640"/>
      <c r="N238" s="640"/>
      <c r="O238" s="640"/>
      <c r="P238" s="640" t="s">
        <v>1302</v>
      </c>
      <c r="Q238" s="662" t="s">
        <v>1308</v>
      </c>
      <c r="R238" s="642"/>
    </row>
    <row r="239" spans="1:100" ht="100.9" customHeight="1">
      <c r="A239" s="783">
        <v>7</v>
      </c>
      <c r="B239" s="639">
        <v>193</v>
      </c>
      <c r="C239" s="644" t="s">
        <v>1053</v>
      </c>
      <c r="D239" s="666" t="s">
        <v>746</v>
      </c>
      <c r="E239" s="665" t="s">
        <v>747</v>
      </c>
      <c r="F239" s="644">
        <v>1</v>
      </c>
      <c r="G239" s="644" t="s">
        <v>444</v>
      </c>
      <c r="H239" s="691">
        <v>496000</v>
      </c>
      <c r="I239" s="691">
        <v>496000</v>
      </c>
      <c r="J239" s="640" t="s">
        <v>16</v>
      </c>
      <c r="K239" s="641">
        <v>45930</v>
      </c>
      <c r="L239" s="641">
        <v>46112</v>
      </c>
      <c r="M239" s="640"/>
      <c r="N239" s="640"/>
      <c r="O239" s="640"/>
      <c r="P239" s="640" t="s">
        <v>1302</v>
      </c>
      <c r="Q239" s="662" t="s">
        <v>1308</v>
      </c>
      <c r="R239" s="638"/>
    </row>
    <row r="240" spans="1:100" s="643" customFormat="1" ht="118.15" customHeight="1">
      <c r="A240" s="782">
        <v>8</v>
      </c>
      <c r="B240" s="639">
        <v>194</v>
      </c>
      <c r="C240" s="644" t="s">
        <v>1053</v>
      </c>
      <c r="D240" s="666" t="s">
        <v>385</v>
      </c>
      <c r="E240" s="665" t="s">
        <v>359</v>
      </c>
      <c r="F240" s="644">
        <v>12</v>
      </c>
      <c r="G240" s="644" t="s">
        <v>182</v>
      </c>
      <c r="H240" s="663">
        <v>1127368</v>
      </c>
      <c r="I240" s="663">
        <v>1127368</v>
      </c>
      <c r="J240" s="640" t="s">
        <v>11</v>
      </c>
      <c r="K240" s="678">
        <v>46112</v>
      </c>
      <c r="L240" s="678">
        <v>46173</v>
      </c>
      <c r="M240" s="640"/>
      <c r="N240" s="640"/>
      <c r="O240" s="640"/>
      <c r="P240" s="640" t="s">
        <v>1302</v>
      </c>
      <c r="Q240" s="662" t="s">
        <v>1308</v>
      </c>
      <c r="R240" s="642"/>
    </row>
    <row r="241" spans="1:18" s="643" customFormat="1" ht="132.6" customHeight="1">
      <c r="A241" s="782">
        <v>9</v>
      </c>
      <c r="B241" s="639">
        <v>195</v>
      </c>
      <c r="C241" s="644" t="s">
        <v>1053</v>
      </c>
      <c r="D241" s="666" t="s">
        <v>749</v>
      </c>
      <c r="E241" s="665" t="s">
        <v>355</v>
      </c>
      <c r="F241" s="644">
        <v>12</v>
      </c>
      <c r="G241" s="644" t="s">
        <v>750</v>
      </c>
      <c r="H241" s="663">
        <v>550000</v>
      </c>
      <c r="I241" s="663">
        <v>550000</v>
      </c>
      <c r="J241" s="640" t="s">
        <v>11</v>
      </c>
      <c r="K241" s="641">
        <v>45808</v>
      </c>
      <c r="L241" s="641">
        <v>46053</v>
      </c>
      <c r="M241" s="640"/>
      <c r="N241" s="640"/>
      <c r="O241" s="640"/>
      <c r="P241" s="640" t="s">
        <v>1302</v>
      </c>
      <c r="Q241" s="662" t="s">
        <v>1308</v>
      </c>
      <c r="R241" s="642"/>
    </row>
    <row r="242" spans="1:18" ht="129" customHeight="1">
      <c r="A242" s="783">
        <v>10</v>
      </c>
      <c r="B242" s="639">
        <v>196</v>
      </c>
      <c r="C242" s="644" t="s">
        <v>1053</v>
      </c>
      <c r="D242" s="666" t="s">
        <v>751</v>
      </c>
      <c r="E242" s="665" t="s">
        <v>357</v>
      </c>
      <c r="F242" s="644">
        <v>1</v>
      </c>
      <c r="G242" s="644" t="s">
        <v>185</v>
      </c>
      <c r="H242" s="663">
        <v>1199086</v>
      </c>
      <c r="I242" s="663">
        <v>1199086</v>
      </c>
      <c r="J242" s="640" t="s">
        <v>16</v>
      </c>
      <c r="K242" s="641">
        <v>45961</v>
      </c>
      <c r="L242" s="641">
        <v>46053</v>
      </c>
      <c r="M242" s="640"/>
      <c r="N242" s="640"/>
      <c r="O242" s="640"/>
      <c r="P242" s="640" t="s">
        <v>1302</v>
      </c>
      <c r="Q242" s="662" t="s">
        <v>1303</v>
      </c>
      <c r="R242" s="638"/>
    </row>
    <row r="243" spans="1:18" s="643" customFormat="1" ht="97.15" customHeight="1">
      <c r="A243" s="782">
        <v>11</v>
      </c>
      <c r="B243" s="639">
        <v>197</v>
      </c>
      <c r="C243" s="644" t="s">
        <v>1053</v>
      </c>
      <c r="D243" s="666" t="s">
        <v>445</v>
      </c>
      <c r="E243" s="665" t="s">
        <v>1289</v>
      </c>
      <c r="F243" s="644">
        <v>1</v>
      </c>
      <c r="G243" s="644" t="s">
        <v>185</v>
      </c>
      <c r="H243" s="663">
        <v>16727</v>
      </c>
      <c r="I243" s="663">
        <v>16727</v>
      </c>
      <c r="J243" s="640" t="s">
        <v>5</v>
      </c>
      <c r="K243" s="641">
        <v>46234</v>
      </c>
      <c r="L243" s="641">
        <v>46295</v>
      </c>
      <c r="M243" s="640"/>
      <c r="N243" s="640"/>
      <c r="O243" s="640"/>
      <c r="P243" s="640" t="s">
        <v>1302</v>
      </c>
      <c r="Q243" s="662" t="s">
        <v>1308</v>
      </c>
      <c r="R243" s="642"/>
    </row>
    <row r="244" spans="1:18" ht="64.150000000000006" customHeight="1">
      <c r="A244" s="783">
        <v>12</v>
      </c>
      <c r="B244" s="639">
        <v>198</v>
      </c>
      <c r="C244" s="644" t="s">
        <v>1053</v>
      </c>
      <c r="D244" s="694" t="s">
        <v>1332</v>
      </c>
      <c r="E244" s="665" t="s">
        <v>752</v>
      </c>
      <c r="F244" s="644">
        <v>8</v>
      </c>
      <c r="G244" s="644" t="s">
        <v>178</v>
      </c>
      <c r="H244" s="663">
        <v>1675000</v>
      </c>
      <c r="I244" s="663">
        <v>1675000</v>
      </c>
      <c r="J244" s="640" t="s">
        <v>16</v>
      </c>
      <c r="K244" s="641">
        <v>46081</v>
      </c>
      <c r="L244" s="641">
        <v>46265</v>
      </c>
      <c r="M244" s="640"/>
      <c r="N244" s="640"/>
      <c r="O244" s="640"/>
      <c r="P244" s="640" t="s">
        <v>1302</v>
      </c>
      <c r="Q244" s="662" t="s">
        <v>1323</v>
      </c>
      <c r="R244" s="638"/>
    </row>
    <row r="245" spans="1:18" ht="133.15" customHeight="1">
      <c r="A245" s="783">
        <v>13</v>
      </c>
      <c r="B245" s="639">
        <v>199</v>
      </c>
      <c r="C245" s="644" t="s">
        <v>1053</v>
      </c>
      <c r="D245" s="666" t="s">
        <v>753</v>
      </c>
      <c r="E245" s="665" t="s">
        <v>1419</v>
      </c>
      <c r="F245" s="644">
        <v>1</v>
      </c>
      <c r="G245" s="644" t="s">
        <v>185</v>
      </c>
      <c r="H245" s="663">
        <v>285599</v>
      </c>
      <c r="I245" s="663">
        <v>285599</v>
      </c>
      <c r="J245" s="640" t="s">
        <v>11</v>
      </c>
      <c r="K245" s="641">
        <v>46081</v>
      </c>
      <c r="L245" s="641">
        <v>46142</v>
      </c>
      <c r="M245" s="640"/>
      <c r="N245" s="640"/>
      <c r="O245" s="640"/>
      <c r="P245" s="640" t="s">
        <v>1302</v>
      </c>
      <c r="Q245" s="662" t="s">
        <v>1303</v>
      </c>
      <c r="R245" s="638"/>
    </row>
    <row r="246" spans="1:18" ht="232.15" customHeight="1">
      <c r="A246" s="783">
        <v>14</v>
      </c>
      <c r="B246" s="639">
        <v>200</v>
      </c>
      <c r="C246" s="644" t="s">
        <v>1053</v>
      </c>
      <c r="D246" s="666" t="s">
        <v>386</v>
      </c>
      <c r="E246" s="665" t="s">
        <v>447</v>
      </c>
      <c r="F246" s="644">
        <v>1</v>
      </c>
      <c r="G246" s="644" t="s">
        <v>185</v>
      </c>
      <c r="H246" s="663">
        <f>763639+151281</f>
        <v>914920</v>
      </c>
      <c r="I246" s="663">
        <f>763639+151281</f>
        <v>914920</v>
      </c>
      <c r="J246" s="640" t="s">
        <v>11</v>
      </c>
      <c r="K246" s="641">
        <v>46173</v>
      </c>
      <c r="L246" s="641">
        <v>46234</v>
      </c>
      <c r="M246" s="640"/>
      <c r="N246" s="640"/>
      <c r="O246" s="640"/>
      <c r="P246" s="640" t="s">
        <v>1302</v>
      </c>
      <c r="Q246" s="662" t="s">
        <v>1303</v>
      </c>
      <c r="R246" s="638"/>
    </row>
    <row r="247" spans="1:18" ht="91.5" customHeight="1">
      <c r="A247" s="783">
        <v>16</v>
      </c>
      <c r="B247" s="639">
        <v>201</v>
      </c>
      <c r="C247" s="644" t="s">
        <v>1053</v>
      </c>
      <c r="D247" s="666" t="s">
        <v>448</v>
      </c>
      <c r="E247" s="665" t="s">
        <v>449</v>
      </c>
      <c r="F247" s="644">
        <v>1</v>
      </c>
      <c r="G247" s="644" t="s">
        <v>185</v>
      </c>
      <c r="H247" s="663">
        <v>450000</v>
      </c>
      <c r="I247" s="663">
        <v>450000</v>
      </c>
      <c r="J247" s="644" t="s">
        <v>11</v>
      </c>
      <c r="K247" s="641">
        <v>46203</v>
      </c>
      <c r="L247" s="641">
        <v>46387</v>
      </c>
      <c r="M247" s="640"/>
      <c r="N247" s="640"/>
      <c r="O247" s="640"/>
      <c r="P247" s="640" t="s">
        <v>1302</v>
      </c>
      <c r="Q247" s="662" t="s">
        <v>1308</v>
      </c>
      <c r="R247" s="638"/>
    </row>
    <row r="248" spans="1:18" ht="102" customHeight="1">
      <c r="A248" s="783">
        <v>17</v>
      </c>
      <c r="B248" s="639">
        <v>202</v>
      </c>
      <c r="C248" s="644" t="s">
        <v>1053</v>
      </c>
      <c r="D248" s="666" t="s">
        <v>754</v>
      </c>
      <c r="E248" s="665" t="s">
        <v>755</v>
      </c>
      <c r="F248" s="644">
        <v>1</v>
      </c>
      <c r="G248" s="644" t="s">
        <v>185</v>
      </c>
      <c r="H248" s="663">
        <v>150000</v>
      </c>
      <c r="I248" s="663">
        <v>150000</v>
      </c>
      <c r="J248" s="644" t="s">
        <v>16</v>
      </c>
      <c r="K248" s="641">
        <v>46053</v>
      </c>
      <c r="L248" s="641">
        <v>46234</v>
      </c>
      <c r="M248" s="640"/>
      <c r="N248" s="640"/>
      <c r="O248" s="640"/>
      <c r="P248" s="640" t="s">
        <v>1302</v>
      </c>
      <c r="Q248" s="662" t="s">
        <v>1308</v>
      </c>
      <c r="R248" s="638"/>
    </row>
    <row r="249" spans="1:18" ht="85.15" customHeight="1">
      <c r="A249" s="807">
        <v>19</v>
      </c>
      <c r="B249" s="808">
        <v>203</v>
      </c>
      <c r="C249" s="809" t="s">
        <v>1053</v>
      </c>
      <c r="D249" s="810" t="s">
        <v>450</v>
      </c>
      <c r="E249" s="811" t="s">
        <v>757</v>
      </c>
      <c r="F249" s="809">
        <v>1</v>
      </c>
      <c r="G249" s="809" t="s">
        <v>185</v>
      </c>
      <c r="H249" s="812">
        <v>100000</v>
      </c>
      <c r="I249" s="812">
        <v>100000</v>
      </c>
      <c r="J249" s="813" t="s">
        <v>16</v>
      </c>
      <c r="K249" s="814">
        <v>46053</v>
      </c>
      <c r="L249" s="814">
        <v>46203</v>
      </c>
      <c r="M249" s="813"/>
      <c r="N249" s="813"/>
      <c r="O249" s="640"/>
      <c r="P249" s="813" t="s">
        <v>1302</v>
      </c>
      <c r="Q249" s="815" t="s">
        <v>1303</v>
      </c>
      <c r="R249" s="638"/>
    </row>
    <row r="250" spans="1:18" ht="341.45" customHeight="1" thickBot="1">
      <c r="A250" s="807">
        <v>19</v>
      </c>
      <c r="B250" s="836">
        <v>204</v>
      </c>
      <c r="C250" s="837" t="s">
        <v>64</v>
      </c>
      <c r="D250" s="838" t="s">
        <v>1539</v>
      </c>
      <c r="E250" s="839" t="s">
        <v>1540</v>
      </c>
      <c r="F250" s="865" t="s">
        <v>1541</v>
      </c>
      <c r="G250" s="837" t="s">
        <v>1542</v>
      </c>
      <c r="H250" s="840">
        <v>10000000</v>
      </c>
      <c r="I250" s="840" t="s">
        <v>1543</v>
      </c>
      <c r="J250" s="837" t="s">
        <v>11</v>
      </c>
      <c r="K250" s="841">
        <v>46081</v>
      </c>
      <c r="L250" s="841">
        <v>46173</v>
      </c>
      <c r="M250" s="842"/>
      <c r="N250" s="842"/>
      <c r="O250" s="842"/>
      <c r="P250" s="837" t="s">
        <v>1544</v>
      </c>
      <c r="Q250" s="843"/>
      <c r="R250" s="638"/>
    </row>
    <row r="251" spans="1:18" ht="16.899999999999999" customHeight="1">
      <c r="A251" s="816"/>
      <c r="B251" s="826"/>
      <c r="C251" s="818"/>
      <c r="D251" s="819"/>
      <c r="E251" s="820"/>
      <c r="F251" s="821"/>
      <c r="G251" s="818"/>
      <c r="H251" s="822"/>
      <c r="I251" s="823"/>
      <c r="J251" s="818"/>
      <c r="K251" s="824"/>
      <c r="L251" s="824"/>
      <c r="M251" s="817"/>
      <c r="N251" s="817"/>
      <c r="O251" s="817"/>
      <c r="P251" s="817"/>
      <c r="Q251" s="825"/>
    </row>
    <row r="252" spans="1:18" s="609" customFormat="1" ht="15" customHeight="1">
      <c r="A252" s="705"/>
      <c r="B252" s="705"/>
      <c r="C252" s="757" t="s">
        <v>1414</v>
      </c>
      <c r="D252" s="760"/>
      <c r="E252" s="760"/>
      <c r="F252" s="758"/>
      <c r="G252" s="758"/>
      <c r="H252" s="759" t="s">
        <v>102</v>
      </c>
      <c r="I252" s="758"/>
      <c r="J252" s="758"/>
      <c r="K252" s="761"/>
      <c r="L252" s="608"/>
      <c r="M252" s="607"/>
      <c r="N252" s="607"/>
      <c r="O252" s="607"/>
      <c r="P252" s="794"/>
      <c r="Q252" s="795"/>
    </row>
    <row r="253" spans="1:18" s="609" customFormat="1" ht="15" customHeight="1">
      <c r="A253" s="705"/>
      <c r="B253" s="705"/>
      <c r="C253" s="615" t="s">
        <v>1410</v>
      </c>
      <c r="D253" s="616" t="s">
        <v>1411</v>
      </c>
      <c r="E253" s="613"/>
      <c r="F253" s="611"/>
      <c r="G253" s="611"/>
      <c r="H253" s="611"/>
      <c r="I253" s="611"/>
      <c r="J253" s="611"/>
      <c r="K253" s="614"/>
      <c r="L253" s="608"/>
      <c r="M253" s="607"/>
      <c r="N253" s="607"/>
      <c r="O253" s="607"/>
      <c r="P253" s="794"/>
      <c r="Q253" s="795"/>
    </row>
    <row r="254" spans="1:18" s="609" customFormat="1" ht="15" customHeight="1">
      <c r="A254" s="705"/>
      <c r="B254" s="705"/>
      <c r="C254" s="610"/>
      <c r="D254" s="613"/>
      <c r="E254" s="613"/>
      <c r="F254" s="611"/>
      <c r="G254" s="611"/>
      <c r="H254" s="611"/>
      <c r="I254" s="611"/>
      <c r="J254" s="611"/>
      <c r="K254" s="614"/>
      <c r="L254" s="608"/>
      <c r="M254" s="607"/>
      <c r="N254" s="607"/>
      <c r="O254" s="607"/>
      <c r="P254" s="794"/>
      <c r="Q254" s="795"/>
    </row>
    <row r="255" spans="1:18" s="609" customFormat="1" ht="15" customHeight="1">
      <c r="A255" s="705"/>
      <c r="B255" s="705"/>
      <c r="C255" s="610" t="s">
        <v>1415</v>
      </c>
      <c r="D255" s="613"/>
      <c r="E255" s="613"/>
      <c r="F255" s="611"/>
      <c r="G255" s="611"/>
      <c r="H255" s="612" t="s">
        <v>1412</v>
      </c>
      <c r="I255" s="611"/>
      <c r="J255" s="611"/>
      <c r="K255" s="614"/>
      <c r="L255" s="608"/>
      <c r="M255" s="607"/>
      <c r="N255" s="607"/>
      <c r="O255" s="607"/>
      <c r="P255" s="794"/>
      <c r="Q255" s="795"/>
    </row>
    <row r="256" spans="1:18" s="609" customFormat="1" ht="15" customHeight="1" thickBot="1">
      <c r="A256" s="706"/>
      <c r="B256" s="706"/>
      <c r="C256" s="617" t="s">
        <v>1410</v>
      </c>
      <c r="D256" s="619" t="s">
        <v>1413</v>
      </c>
      <c r="E256" s="620"/>
      <c r="F256" s="618"/>
      <c r="G256" s="618"/>
      <c r="H256" s="618"/>
      <c r="I256" s="618"/>
      <c r="J256" s="618"/>
      <c r="K256" s="621"/>
      <c r="L256" s="623"/>
      <c r="M256" s="622"/>
      <c r="N256" s="622"/>
      <c r="O256" s="622"/>
      <c r="P256" s="796"/>
      <c r="Q256" s="797"/>
    </row>
    <row r="257" spans="1:17" ht="79.150000000000006" customHeight="1">
      <c r="A257" s="707"/>
      <c r="B257" s="708"/>
      <c r="C257" s="709"/>
      <c r="D257" s="712"/>
      <c r="E257" s="711"/>
      <c r="F257" s="713"/>
      <c r="G257" s="710"/>
      <c r="H257" s="714"/>
      <c r="I257" s="715"/>
      <c r="J257" s="710"/>
      <c r="K257" s="716"/>
      <c r="L257" s="716"/>
      <c r="M257" s="708"/>
      <c r="N257" s="708"/>
      <c r="O257" s="708"/>
      <c r="P257" s="708"/>
      <c r="Q257" s="708"/>
    </row>
    <row r="258" spans="1:17" ht="79.150000000000006" customHeight="1">
      <c r="A258" s="717"/>
      <c r="B258" s="640"/>
      <c r="C258" s="718"/>
      <c r="D258" s="721"/>
      <c r="E258" s="720"/>
      <c r="F258" s="719"/>
      <c r="G258" s="719"/>
      <c r="H258" s="722"/>
      <c r="I258" s="692"/>
      <c r="J258" s="719"/>
      <c r="K258" s="641"/>
      <c r="L258" s="641"/>
      <c r="M258" s="640"/>
      <c r="N258" s="640"/>
      <c r="O258" s="640"/>
      <c r="P258" s="640"/>
      <c r="Q258" s="640"/>
    </row>
    <row r="259" spans="1:17" ht="79.150000000000006" customHeight="1">
      <c r="A259" s="717"/>
      <c r="B259" s="640"/>
      <c r="C259" s="718"/>
      <c r="D259" s="721"/>
      <c r="E259" s="720"/>
      <c r="F259" s="719"/>
      <c r="G259" s="719"/>
      <c r="H259" s="722"/>
      <c r="I259" s="692"/>
      <c r="J259" s="719"/>
      <c r="K259" s="641"/>
      <c r="L259" s="641"/>
      <c r="M259" s="640"/>
      <c r="N259" s="640"/>
      <c r="O259" s="640"/>
      <c r="P259" s="640"/>
      <c r="Q259" s="640"/>
    </row>
    <row r="260" spans="1:17" ht="79.150000000000006" customHeight="1">
      <c r="A260" s="717"/>
      <c r="B260" s="640"/>
      <c r="C260" s="718"/>
      <c r="D260" s="721"/>
      <c r="E260" s="720"/>
      <c r="F260" s="719"/>
      <c r="G260" s="719"/>
      <c r="H260" s="722"/>
      <c r="I260" s="692"/>
      <c r="J260" s="719"/>
      <c r="K260" s="641"/>
      <c r="L260" s="641"/>
      <c r="M260" s="640"/>
      <c r="N260" s="640"/>
      <c r="O260" s="640"/>
      <c r="P260" s="640"/>
      <c r="Q260" s="640"/>
    </row>
    <row r="261" spans="1:17" ht="79.150000000000006" customHeight="1">
      <c r="A261" s="717"/>
      <c r="B261" s="640"/>
      <c r="C261" s="718"/>
      <c r="D261" s="721"/>
      <c r="E261" s="720"/>
      <c r="F261" s="719"/>
      <c r="G261" s="719"/>
      <c r="H261" s="722"/>
      <c r="I261" s="692"/>
      <c r="J261" s="719"/>
      <c r="K261" s="641"/>
      <c r="L261" s="641"/>
      <c r="M261" s="640"/>
      <c r="N261" s="644"/>
      <c r="O261" s="644"/>
      <c r="P261" s="640"/>
      <c r="Q261" s="640"/>
    </row>
    <row r="262" spans="1:17" ht="79.150000000000006" customHeight="1">
      <c r="A262" s="717"/>
      <c r="B262" s="640"/>
      <c r="C262" s="718"/>
      <c r="D262" s="721"/>
      <c r="E262" s="720"/>
      <c r="F262" s="719"/>
      <c r="G262" s="719"/>
      <c r="H262" s="722"/>
      <c r="I262" s="692"/>
      <c r="J262" s="719"/>
      <c r="K262" s="641"/>
      <c r="L262" s="641"/>
      <c r="M262" s="640"/>
      <c r="N262" s="644"/>
      <c r="O262" s="644"/>
      <c r="P262" s="640"/>
      <c r="Q262" s="640"/>
    </row>
    <row r="263" spans="1:17" ht="79.150000000000006" customHeight="1">
      <c r="A263" s="717"/>
      <c r="B263" s="640"/>
      <c r="C263" s="718"/>
      <c r="D263" s="721"/>
      <c r="E263" s="720"/>
      <c r="F263" s="719"/>
      <c r="G263" s="719"/>
      <c r="H263" s="722"/>
      <c r="I263" s="692"/>
      <c r="J263" s="719"/>
      <c r="K263" s="641"/>
      <c r="L263" s="641"/>
      <c r="M263" s="640"/>
      <c r="N263" s="644"/>
      <c r="O263" s="644"/>
      <c r="P263" s="640"/>
      <c r="Q263" s="640"/>
    </row>
    <row r="264" spans="1:17" ht="79.150000000000006" customHeight="1">
      <c r="A264" s="717"/>
      <c r="B264" s="640"/>
      <c r="C264" s="718"/>
      <c r="D264" s="721"/>
      <c r="E264" s="720"/>
      <c r="F264" s="719"/>
      <c r="G264" s="719"/>
      <c r="H264" s="722"/>
      <c r="I264" s="692"/>
      <c r="J264" s="719"/>
      <c r="K264" s="641"/>
      <c r="L264" s="641"/>
      <c r="M264" s="640"/>
      <c r="N264" s="644"/>
      <c r="O264" s="644"/>
      <c r="P264" s="640"/>
      <c r="Q264" s="640"/>
    </row>
    <row r="265" spans="1:17" ht="79.150000000000006" customHeight="1">
      <c r="A265" s="717"/>
      <c r="B265" s="640"/>
      <c r="C265" s="718"/>
      <c r="D265" s="721"/>
      <c r="E265" s="720"/>
      <c r="F265" s="719"/>
      <c r="G265" s="719"/>
      <c r="H265" s="722"/>
      <c r="I265" s="692"/>
      <c r="J265" s="719"/>
      <c r="K265" s="641"/>
      <c r="L265" s="641"/>
      <c r="M265" s="723"/>
      <c r="N265" s="723"/>
      <c r="O265" s="723"/>
      <c r="P265" s="640"/>
      <c r="Q265" s="640"/>
    </row>
    <row r="266" spans="1:17" ht="79.150000000000006" customHeight="1">
      <c r="A266" s="717"/>
      <c r="B266" s="640"/>
      <c r="C266" s="718"/>
      <c r="D266" s="721"/>
      <c r="E266" s="720"/>
      <c r="F266" s="724"/>
      <c r="G266" s="719"/>
      <c r="H266" s="722"/>
      <c r="I266" s="692"/>
      <c r="J266" s="719"/>
      <c r="K266" s="641"/>
      <c r="L266" s="641"/>
      <c r="M266" s="723"/>
      <c r="N266" s="723"/>
      <c r="O266" s="723"/>
      <c r="P266" s="640"/>
      <c r="Q266" s="640"/>
    </row>
    <row r="267" spans="1:17" ht="79.150000000000006" customHeight="1">
      <c r="A267" s="717"/>
      <c r="B267" s="640"/>
      <c r="C267" s="718"/>
      <c r="D267" s="721"/>
      <c r="E267" s="720"/>
      <c r="F267" s="724"/>
      <c r="G267" s="719"/>
      <c r="H267" s="722"/>
      <c r="I267" s="692"/>
      <c r="J267" s="719"/>
      <c r="K267" s="641"/>
      <c r="L267" s="641"/>
      <c r="M267" s="723"/>
      <c r="N267" s="723"/>
      <c r="O267" s="723"/>
      <c r="P267" s="640"/>
      <c r="Q267" s="640"/>
    </row>
    <row r="268" spans="1:17" ht="79.150000000000006" customHeight="1">
      <c r="A268" s="717"/>
      <c r="B268" s="640"/>
      <c r="C268" s="718"/>
      <c r="D268" s="721"/>
      <c r="E268" s="720"/>
      <c r="F268" s="724"/>
      <c r="G268" s="719"/>
      <c r="H268" s="722"/>
      <c r="I268" s="692"/>
      <c r="J268" s="719"/>
      <c r="K268" s="641"/>
      <c r="L268" s="641"/>
      <c r="M268" s="723"/>
      <c r="N268" s="723"/>
      <c r="O268" s="723"/>
      <c r="P268" s="640"/>
      <c r="Q268" s="640"/>
    </row>
    <row r="269" spans="1:17" ht="172.5" customHeight="1">
      <c r="A269" s="717"/>
      <c r="B269" s="640"/>
      <c r="C269" s="718"/>
      <c r="D269" s="721"/>
      <c r="E269" s="720"/>
      <c r="F269" s="719"/>
      <c r="G269" s="719"/>
      <c r="H269" s="725"/>
      <c r="I269" s="664"/>
      <c r="J269" s="719"/>
      <c r="K269" s="641"/>
      <c r="L269" s="641"/>
      <c r="M269" s="723"/>
      <c r="N269" s="723"/>
      <c r="O269" s="723"/>
      <c r="P269" s="640"/>
      <c r="Q269" s="640"/>
    </row>
    <row r="270" spans="1:17" ht="99.75" customHeight="1">
      <c r="A270" s="717"/>
      <c r="B270" s="640"/>
      <c r="C270" s="718"/>
      <c r="D270" s="721"/>
      <c r="E270" s="720"/>
      <c r="F270" s="719"/>
      <c r="G270" s="719"/>
      <c r="H270" s="725"/>
      <c r="I270" s="664"/>
      <c r="J270" s="719"/>
      <c r="K270" s="641"/>
      <c r="L270" s="641"/>
      <c r="M270" s="723"/>
      <c r="N270" s="723"/>
      <c r="O270" s="723"/>
      <c r="P270" s="640"/>
      <c r="Q270" s="640"/>
    </row>
    <row r="271" spans="1:17" ht="87" customHeight="1">
      <c r="A271" s="717"/>
      <c r="B271" s="640"/>
      <c r="C271" s="718"/>
      <c r="D271" s="721"/>
      <c r="E271" s="720"/>
      <c r="F271" s="719"/>
      <c r="G271" s="719"/>
      <c r="H271" s="725"/>
      <c r="I271" s="664"/>
      <c r="J271" s="719"/>
      <c r="K271" s="641"/>
      <c r="L271" s="641"/>
      <c r="M271" s="723"/>
      <c r="N271" s="723"/>
      <c r="O271" s="723"/>
      <c r="P271" s="640"/>
      <c r="Q271" s="640"/>
    </row>
    <row r="272" spans="1:17" ht="84.75" customHeight="1">
      <c r="A272" s="717"/>
      <c r="B272" s="640"/>
      <c r="C272" s="718"/>
      <c r="D272" s="721"/>
      <c r="E272" s="720"/>
      <c r="F272" s="719"/>
      <c r="G272" s="719"/>
      <c r="H272" s="725"/>
      <c r="I272" s="664"/>
      <c r="J272" s="719"/>
      <c r="K272" s="641"/>
      <c r="L272" s="641"/>
      <c r="M272" s="723"/>
      <c r="N272" s="723"/>
      <c r="O272" s="723"/>
      <c r="P272" s="640"/>
      <c r="Q272" s="640"/>
    </row>
    <row r="273" spans="1:17" ht="198.75" customHeight="1">
      <c r="A273" s="717"/>
      <c r="B273" s="640"/>
      <c r="C273" s="718"/>
      <c r="D273" s="721"/>
      <c r="E273" s="720"/>
      <c r="F273" s="719"/>
      <c r="G273" s="719"/>
      <c r="H273" s="725"/>
      <c r="I273" s="664"/>
      <c r="J273" s="719"/>
      <c r="K273" s="641"/>
      <c r="L273" s="641"/>
      <c r="M273" s="723"/>
      <c r="N273" s="723"/>
      <c r="O273" s="723"/>
      <c r="P273" s="640"/>
      <c r="Q273" s="640"/>
    </row>
    <row r="274" spans="1:17" ht="180" customHeight="1">
      <c r="A274" s="717"/>
      <c r="B274" s="640"/>
      <c r="C274" s="718"/>
      <c r="D274" s="721"/>
      <c r="E274" s="726"/>
      <c r="F274" s="719"/>
      <c r="G274" s="719"/>
      <c r="H274" s="725"/>
      <c r="I274" s="664"/>
      <c r="J274" s="719"/>
      <c r="K274" s="641"/>
      <c r="L274" s="641"/>
      <c r="M274" s="723"/>
      <c r="N274" s="723"/>
      <c r="O274" s="723"/>
      <c r="P274" s="640"/>
      <c r="Q274" s="640"/>
    </row>
    <row r="275" spans="1:17" ht="180" customHeight="1">
      <c r="A275" s="717"/>
      <c r="B275" s="640"/>
      <c r="C275" s="718"/>
      <c r="D275" s="721"/>
      <c r="E275" s="720"/>
      <c r="F275" s="719"/>
      <c r="G275" s="719"/>
      <c r="H275" s="725"/>
      <c r="I275" s="664"/>
      <c r="J275" s="719"/>
      <c r="K275" s="641"/>
      <c r="L275" s="641"/>
      <c r="M275" s="723"/>
      <c r="N275" s="723"/>
      <c r="O275" s="723"/>
      <c r="P275" s="640"/>
      <c r="Q275" s="640"/>
    </row>
    <row r="276" spans="1:17" ht="120" customHeight="1">
      <c r="A276" s="717"/>
      <c r="B276" s="640"/>
      <c r="C276" s="718"/>
      <c r="D276" s="721"/>
      <c r="E276" s="720"/>
      <c r="F276" s="719"/>
      <c r="G276" s="719"/>
      <c r="H276" s="725"/>
      <c r="I276" s="664"/>
      <c r="J276" s="719"/>
      <c r="K276" s="641"/>
      <c r="L276" s="641"/>
      <c r="M276" s="723"/>
      <c r="N276" s="723"/>
      <c r="O276" s="723"/>
      <c r="P276" s="640"/>
      <c r="Q276" s="640"/>
    </row>
    <row r="277" spans="1:17" ht="224.25" customHeight="1">
      <c r="A277" s="727"/>
      <c r="B277" s="640"/>
      <c r="C277" s="728"/>
      <c r="D277" s="731"/>
      <c r="E277" s="730"/>
      <c r="F277" s="729"/>
      <c r="G277" s="729"/>
      <c r="H277" s="732"/>
      <c r="I277" s="664"/>
      <c r="J277" s="729"/>
      <c r="K277" s="641"/>
      <c r="L277" s="641"/>
      <c r="M277" s="723"/>
      <c r="N277" s="723"/>
      <c r="O277" s="723"/>
      <c r="P277" s="640"/>
      <c r="Q277" s="640"/>
    </row>
    <row r="278" spans="1:17" ht="78" customHeight="1">
      <c r="A278" s="733"/>
      <c r="B278" s="640"/>
      <c r="C278" s="734"/>
      <c r="D278" s="666"/>
      <c r="E278" s="665"/>
      <c r="F278" s="644"/>
      <c r="G278" s="644"/>
      <c r="H278" s="735"/>
      <c r="I278" s="692"/>
      <c r="J278" s="644"/>
      <c r="K278" s="641"/>
      <c r="L278" s="641"/>
      <c r="M278" s="723"/>
      <c r="N278" s="723"/>
      <c r="O278" s="723"/>
      <c r="P278" s="640"/>
      <c r="Q278" s="640"/>
    </row>
    <row r="279" spans="1:17" ht="56.45" customHeight="1">
      <c r="A279" s="736"/>
      <c r="B279" s="640"/>
      <c r="C279" s="737"/>
      <c r="D279" s="740"/>
      <c r="E279" s="739"/>
      <c r="F279" s="738"/>
      <c r="G279" s="738"/>
      <c r="H279" s="741"/>
      <c r="I279" s="692"/>
      <c r="J279" s="738"/>
      <c r="K279" s="641"/>
      <c r="L279" s="641"/>
      <c r="M279" s="723"/>
      <c r="N279" s="723"/>
      <c r="O279" s="723"/>
      <c r="P279" s="640"/>
      <c r="Q279" s="640"/>
    </row>
    <row r="280" spans="1:17" ht="56.45" customHeight="1">
      <c r="A280" s="727"/>
      <c r="B280" s="640"/>
      <c r="C280" s="728"/>
      <c r="D280" s="731"/>
      <c r="E280" s="730"/>
      <c r="F280" s="729"/>
      <c r="G280" s="729"/>
      <c r="H280" s="742"/>
      <c r="I280" s="692"/>
      <c r="J280" s="729"/>
      <c r="K280" s="641"/>
      <c r="L280" s="641"/>
      <c r="M280" s="723"/>
      <c r="N280" s="723"/>
      <c r="O280" s="723"/>
      <c r="P280" s="640"/>
      <c r="Q280" s="640"/>
    </row>
    <row r="281" spans="1:17" ht="56.45" customHeight="1">
      <c r="A281" s="727"/>
      <c r="B281" s="640"/>
      <c r="C281" s="728"/>
      <c r="D281" s="731"/>
      <c r="E281" s="730"/>
      <c r="F281" s="729"/>
      <c r="G281" s="729"/>
      <c r="H281" s="742"/>
      <c r="I281" s="692"/>
      <c r="J281" s="729"/>
      <c r="K281" s="641"/>
      <c r="L281" s="641"/>
      <c r="M281" s="723"/>
      <c r="N281" s="723"/>
      <c r="O281" s="723"/>
      <c r="P281" s="640"/>
      <c r="Q281" s="640"/>
    </row>
    <row r="282" spans="1:17" ht="56.45" customHeight="1">
      <c r="A282" s="727"/>
      <c r="B282" s="640"/>
      <c r="C282" s="728"/>
      <c r="D282" s="731"/>
      <c r="E282" s="730"/>
      <c r="F282" s="729"/>
      <c r="G282" s="729"/>
      <c r="H282" s="742"/>
      <c r="I282" s="692"/>
      <c r="J282" s="729"/>
      <c r="K282" s="641"/>
      <c r="L282" s="641"/>
      <c r="M282" s="723"/>
      <c r="N282" s="723"/>
      <c r="O282" s="723"/>
      <c r="P282" s="640"/>
      <c r="Q282" s="640"/>
    </row>
    <row r="283" spans="1:17" ht="56.45" customHeight="1">
      <c r="A283" s="727"/>
      <c r="B283" s="640"/>
      <c r="C283" s="728"/>
      <c r="D283" s="731"/>
      <c r="E283" s="730"/>
      <c r="F283" s="729"/>
      <c r="G283" s="729"/>
      <c r="H283" s="742"/>
      <c r="I283" s="692"/>
      <c r="J283" s="729"/>
      <c r="K283" s="641"/>
      <c r="L283" s="641"/>
      <c r="M283" s="723"/>
      <c r="N283" s="723"/>
      <c r="O283" s="723"/>
      <c r="P283" s="640"/>
      <c r="Q283" s="640"/>
    </row>
    <row r="284" spans="1:17" ht="56.45" customHeight="1">
      <c r="A284" s="727"/>
      <c r="B284" s="640"/>
      <c r="C284" s="728"/>
      <c r="D284" s="731"/>
      <c r="E284" s="730"/>
      <c r="F284" s="729"/>
      <c r="G284" s="729"/>
      <c r="H284" s="742"/>
      <c r="I284" s="692"/>
      <c r="J284" s="729"/>
      <c r="K284" s="641"/>
      <c r="L284" s="641"/>
      <c r="M284" s="723"/>
      <c r="N284" s="723"/>
      <c r="O284" s="723"/>
      <c r="P284" s="640"/>
      <c r="Q284" s="640"/>
    </row>
    <row r="285" spans="1:17" ht="56.45" customHeight="1">
      <c r="A285" s="727"/>
      <c r="B285" s="640"/>
      <c r="C285" s="728"/>
      <c r="D285" s="731"/>
      <c r="E285" s="730"/>
      <c r="F285" s="729"/>
      <c r="G285" s="729"/>
      <c r="H285" s="742"/>
      <c r="I285" s="692"/>
      <c r="J285" s="729"/>
      <c r="K285" s="641"/>
      <c r="L285" s="641"/>
      <c r="M285" s="723"/>
      <c r="N285" s="723"/>
      <c r="O285" s="723"/>
      <c r="P285" s="640"/>
      <c r="Q285" s="640"/>
    </row>
    <row r="286" spans="1:17" ht="56.45" customHeight="1">
      <c r="A286" s="727"/>
      <c r="B286" s="640"/>
      <c r="C286" s="728"/>
      <c r="D286" s="731"/>
      <c r="E286" s="730"/>
      <c r="F286" s="729"/>
      <c r="G286" s="729"/>
      <c r="H286" s="742"/>
      <c r="I286" s="692"/>
      <c r="J286" s="729"/>
      <c r="K286" s="641"/>
      <c r="L286" s="641"/>
      <c r="M286" s="723"/>
      <c r="N286" s="723"/>
      <c r="O286" s="723"/>
      <c r="P286" s="640"/>
      <c r="Q286" s="640"/>
    </row>
    <row r="287" spans="1:17" ht="56.45" customHeight="1">
      <c r="A287" s="727"/>
      <c r="B287" s="640"/>
      <c r="C287" s="728"/>
      <c r="D287" s="731"/>
      <c r="E287" s="730"/>
      <c r="F287" s="729"/>
      <c r="G287" s="729"/>
      <c r="H287" s="742"/>
      <c r="I287" s="692"/>
      <c r="J287" s="729"/>
      <c r="K287" s="641"/>
      <c r="L287" s="641"/>
      <c r="M287" s="723"/>
      <c r="N287" s="723"/>
      <c r="O287" s="723"/>
      <c r="P287" s="640"/>
      <c r="Q287" s="640"/>
    </row>
    <row r="288" spans="1:17" ht="56.45" customHeight="1">
      <c r="A288" s="727"/>
      <c r="B288" s="640"/>
      <c r="C288" s="728"/>
      <c r="D288" s="731"/>
      <c r="E288" s="730"/>
      <c r="F288" s="729"/>
      <c r="G288" s="729"/>
      <c r="H288" s="742"/>
      <c r="I288" s="692"/>
      <c r="J288" s="729"/>
      <c r="K288" s="641"/>
      <c r="L288" s="641"/>
      <c r="M288" s="723"/>
      <c r="N288" s="723"/>
      <c r="O288" s="723"/>
      <c r="P288" s="640"/>
      <c r="Q288" s="640"/>
    </row>
    <row r="289" spans="1:17" ht="56.45" customHeight="1">
      <c r="A289" s="727"/>
      <c r="B289" s="640"/>
      <c r="C289" s="728"/>
      <c r="D289" s="731"/>
      <c r="E289" s="730"/>
      <c r="F289" s="729"/>
      <c r="G289" s="729"/>
      <c r="H289" s="742"/>
      <c r="I289" s="692"/>
      <c r="J289" s="729"/>
      <c r="K289" s="641"/>
      <c r="L289" s="641"/>
      <c r="M289" s="723"/>
      <c r="N289" s="723"/>
      <c r="O289" s="723"/>
      <c r="P289" s="640"/>
      <c r="Q289" s="640"/>
    </row>
    <row r="290" spans="1:17" ht="56.45" customHeight="1">
      <c r="A290" s="727"/>
      <c r="B290" s="640"/>
      <c r="C290" s="728"/>
      <c r="D290" s="731"/>
      <c r="E290" s="730"/>
      <c r="F290" s="729"/>
      <c r="G290" s="729"/>
      <c r="H290" s="742"/>
      <c r="I290" s="692"/>
      <c r="J290" s="729"/>
      <c r="K290" s="641"/>
      <c r="L290" s="641"/>
      <c r="M290" s="723"/>
      <c r="N290" s="723"/>
      <c r="O290" s="723"/>
      <c r="P290" s="640"/>
      <c r="Q290" s="640"/>
    </row>
    <row r="291" spans="1:17" ht="56.45" customHeight="1">
      <c r="A291" s="727"/>
      <c r="B291" s="640"/>
      <c r="C291" s="728"/>
      <c r="D291" s="731"/>
      <c r="E291" s="730"/>
      <c r="F291" s="729"/>
      <c r="G291" s="729"/>
      <c r="H291" s="742"/>
      <c r="I291" s="692"/>
      <c r="J291" s="729"/>
      <c r="K291" s="641"/>
      <c r="L291" s="641"/>
      <c r="M291" s="723"/>
      <c r="N291" s="723"/>
      <c r="O291" s="723"/>
      <c r="P291" s="640"/>
      <c r="Q291" s="640"/>
    </row>
    <row r="292" spans="1:17" ht="56.45" customHeight="1">
      <c r="A292" s="727"/>
      <c r="B292" s="640"/>
      <c r="C292" s="728"/>
      <c r="D292" s="731"/>
      <c r="E292" s="730"/>
      <c r="F292" s="729"/>
      <c r="G292" s="729"/>
      <c r="H292" s="742"/>
      <c r="I292" s="692"/>
      <c r="J292" s="729"/>
      <c r="K292" s="641"/>
      <c r="L292" s="641"/>
      <c r="M292" s="723"/>
      <c r="N292" s="723"/>
      <c r="O292" s="723"/>
      <c r="P292" s="640"/>
      <c r="Q292" s="640"/>
    </row>
    <row r="293" spans="1:17" ht="56.45" customHeight="1">
      <c r="A293" s="727"/>
      <c r="B293" s="640"/>
      <c r="C293" s="728"/>
      <c r="D293" s="731"/>
      <c r="E293" s="730"/>
      <c r="F293" s="729"/>
      <c r="G293" s="729"/>
      <c r="H293" s="742"/>
      <c r="I293" s="692"/>
      <c r="J293" s="729"/>
      <c r="K293" s="641"/>
      <c r="L293" s="641"/>
      <c r="M293" s="723"/>
      <c r="N293" s="723"/>
      <c r="O293" s="723"/>
      <c r="P293" s="640"/>
      <c r="Q293" s="640"/>
    </row>
    <row r="294" spans="1:17" ht="56.45" customHeight="1">
      <c r="A294" s="727"/>
      <c r="B294" s="640"/>
      <c r="C294" s="728"/>
      <c r="D294" s="731"/>
      <c r="E294" s="730"/>
      <c r="F294" s="729"/>
      <c r="G294" s="729"/>
      <c r="H294" s="742"/>
      <c r="I294" s="692"/>
      <c r="J294" s="729"/>
      <c r="K294" s="641"/>
      <c r="L294" s="641"/>
      <c r="M294" s="723"/>
      <c r="N294" s="723"/>
      <c r="O294" s="723"/>
      <c r="P294" s="640"/>
      <c r="Q294" s="640"/>
    </row>
    <row r="295" spans="1:17" ht="56.45" customHeight="1">
      <c r="A295" s="727"/>
      <c r="B295" s="640"/>
      <c r="C295" s="728"/>
      <c r="D295" s="731"/>
      <c r="E295" s="730"/>
      <c r="F295" s="729"/>
      <c r="G295" s="729"/>
      <c r="H295" s="742"/>
      <c r="I295" s="692"/>
      <c r="J295" s="729"/>
      <c r="K295" s="641"/>
      <c r="L295" s="641"/>
      <c r="M295" s="723"/>
      <c r="N295" s="723"/>
      <c r="O295" s="723"/>
      <c r="P295" s="640"/>
      <c r="Q295" s="640"/>
    </row>
    <row r="296" spans="1:17" ht="56.45" customHeight="1">
      <c r="A296" s="727"/>
      <c r="B296" s="640"/>
      <c r="C296" s="728"/>
      <c r="D296" s="731"/>
      <c r="E296" s="730"/>
      <c r="F296" s="729"/>
      <c r="G296" s="729"/>
      <c r="H296" s="742"/>
      <c r="I296" s="692"/>
      <c r="J296" s="729"/>
      <c r="K296" s="641"/>
      <c r="L296" s="641"/>
      <c r="M296" s="723"/>
      <c r="N296" s="723"/>
      <c r="O296" s="723"/>
      <c r="P296" s="640"/>
      <c r="Q296" s="640"/>
    </row>
    <row r="297" spans="1:17" ht="56.45" customHeight="1">
      <c r="A297" s="727"/>
      <c r="B297" s="640"/>
      <c r="C297" s="728"/>
      <c r="D297" s="731"/>
      <c r="E297" s="730"/>
      <c r="F297" s="729"/>
      <c r="G297" s="729"/>
      <c r="H297" s="742"/>
      <c r="I297" s="692"/>
      <c r="J297" s="729"/>
      <c r="K297" s="641"/>
      <c r="L297" s="641"/>
      <c r="M297" s="723"/>
      <c r="N297" s="723"/>
      <c r="O297" s="723"/>
      <c r="P297" s="640"/>
      <c r="Q297" s="640"/>
    </row>
    <row r="298" spans="1:17" ht="56.45" customHeight="1">
      <c r="A298" s="727"/>
      <c r="B298" s="640"/>
      <c r="C298" s="728"/>
      <c r="D298" s="731"/>
      <c r="E298" s="730"/>
      <c r="F298" s="729"/>
      <c r="G298" s="729"/>
      <c r="H298" s="742"/>
      <c r="I298" s="692"/>
      <c r="J298" s="729"/>
      <c r="K298" s="641"/>
      <c r="L298" s="641"/>
      <c r="M298" s="723"/>
      <c r="N298" s="723"/>
      <c r="O298" s="723"/>
      <c r="P298" s="640"/>
      <c r="Q298" s="640"/>
    </row>
    <row r="299" spans="1:17" ht="56.45" customHeight="1">
      <c r="A299" s="727"/>
      <c r="B299" s="640"/>
      <c r="C299" s="728"/>
      <c r="D299" s="731"/>
      <c r="E299" s="730"/>
      <c r="F299" s="729"/>
      <c r="G299" s="729"/>
      <c r="H299" s="742"/>
      <c r="I299" s="692"/>
      <c r="J299" s="729"/>
      <c r="K299" s="641"/>
      <c r="L299" s="641"/>
      <c r="M299" s="723"/>
      <c r="N299" s="723"/>
      <c r="O299" s="723"/>
      <c r="P299" s="640"/>
      <c r="Q299" s="640"/>
    </row>
    <row r="300" spans="1:17" ht="56.45" customHeight="1">
      <c r="A300" s="727"/>
      <c r="B300" s="640"/>
      <c r="C300" s="728"/>
      <c r="D300" s="731"/>
      <c r="E300" s="730"/>
      <c r="F300" s="729"/>
      <c r="G300" s="729"/>
      <c r="H300" s="742"/>
      <c r="I300" s="692"/>
      <c r="J300" s="729"/>
      <c r="K300" s="641"/>
      <c r="L300" s="641"/>
      <c r="M300" s="723"/>
      <c r="N300" s="723"/>
      <c r="O300" s="723"/>
      <c r="P300" s="640"/>
      <c r="Q300" s="640"/>
    </row>
    <row r="301" spans="1:17" ht="56.45" customHeight="1">
      <c r="A301" s="727"/>
      <c r="B301" s="640"/>
      <c r="C301" s="728"/>
      <c r="D301" s="731"/>
      <c r="E301" s="730"/>
      <c r="F301" s="729"/>
      <c r="G301" s="729"/>
      <c r="H301" s="742"/>
      <c r="I301" s="692"/>
      <c r="J301" s="729"/>
      <c r="K301" s="641"/>
      <c r="L301" s="641"/>
      <c r="M301" s="723"/>
      <c r="N301" s="723"/>
      <c r="O301" s="723"/>
      <c r="P301" s="640"/>
      <c r="Q301" s="640"/>
    </row>
    <row r="302" spans="1:17" ht="56.45" customHeight="1">
      <c r="A302" s="727"/>
      <c r="B302" s="640"/>
      <c r="C302" s="728"/>
      <c r="D302" s="731"/>
      <c r="E302" s="730"/>
      <c r="F302" s="729"/>
      <c r="G302" s="729"/>
      <c r="H302" s="742"/>
      <c r="I302" s="692"/>
      <c r="J302" s="729"/>
      <c r="K302" s="641"/>
      <c r="L302" s="641"/>
      <c r="M302" s="723"/>
      <c r="N302" s="723"/>
      <c r="O302" s="723"/>
      <c r="P302" s="640"/>
      <c r="Q302" s="640"/>
    </row>
    <row r="303" spans="1:17" ht="56.45" customHeight="1">
      <c r="A303" s="727"/>
      <c r="B303" s="640"/>
      <c r="C303" s="728"/>
      <c r="D303" s="731"/>
      <c r="E303" s="730"/>
      <c r="F303" s="729"/>
      <c r="G303" s="729"/>
      <c r="H303" s="742"/>
      <c r="I303" s="692"/>
      <c r="J303" s="729"/>
      <c r="K303" s="641"/>
      <c r="L303" s="641"/>
      <c r="M303" s="723"/>
      <c r="N303" s="723"/>
      <c r="O303" s="723"/>
      <c r="P303" s="640"/>
      <c r="Q303" s="640"/>
    </row>
    <row r="304" spans="1:17" ht="56.45" customHeight="1">
      <c r="A304" s="727"/>
      <c r="B304" s="640"/>
      <c r="C304" s="728"/>
      <c r="D304" s="731"/>
      <c r="E304" s="730"/>
      <c r="F304" s="729"/>
      <c r="G304" s="729"/>
      <c r="H304" s="742"/>
      <c r="I304" s="692"/>
      <c r="J304" s="729"/>
      <c r="K304" s="641"/>
      <c r="L304" s="641"/>
      <c r="M304" s="723"/>
      <c r="N304" s="723"/>
      <c r="O304" s="723"/>
      <c r="P304" s="640"/>
      <c r="Q304" s="640"/>
    </row>
    <row r="305" spans="1:17" ht="56.45" customHeight="1">
      <c r="A305" s="727"/>
      <c r="B305" s="640"/>
      <c r="C305" s="728"/>
      <c r="D305" s="731"/>
      <c r="E305" s="730"/>
      <c r="F305" s="729"/>
      <c r="G305" s="729"/>
      <c r="H305" s="742"/>
      <c r="I305" s="692"/>
      <c r="J305" s="729"/>
      <c r="K305" s="641"/>
      <c r="L305" s="641"/>
      <c r="M305" s="723"/>
      <c r="N305" s="723"/>
      <c r="O305" s="723"/>
      <c r="P305" s="640"/>
      <c r="Q305" s="640"/>
    </row>
    <row r="306" spans="1:17" ht="56.45" customHeight="1">
      <c r="A306" s="727"/>
      <c r="B306" s="640"/>
      <c r="C306" s="728"/>
      <c r="D306" s="731"/>
      <c r="E306" s="730"/>
      <c r="F306" s="729"/>
      <c r="G306" s="729"/>
      <c r="H306" s="742"/>
      <c r="I306" s="692"/>
      <c r="J306" s="729"/>
      <c r="K306" s="641"/>
      <c r="L306" s="641"/>
      <c r="M306" s="723"/>
      <c r="N306" s="723"/>
      <c r="O306" s="723"/>
      <c r="P306" s="640"/>
      <c r="Q306" s="640"/>
    </row>
    <row r="307" spans="1:17" ht="56.45" customHeight="1">
      <c r="A307" s="727"/>
      <c r="B307" s="640"/>
      <c r="C307" s="728"/>
      <c r="D307" s="731"/>
      <c r="E307" s="730"/>
      <c r="F307" s="729"/>
      <c r="G307" s="729"/>
      <c r="H307" s="742"/>
      <c r="I307" s="692"/>
      <c r="J307" s="729"/>
      <c r="K307" s="641"/>
      <c r="L307" s="641"/>
      <c r="M307" s="723"/>
      <c r="N307" s="723"/>
      <c r="O307" s="723"/>
      <c r="P307" s="640"/>
      <c r="Q307" s="640"/>
    </row>
    <row r="308" spans="1:17" ht="56.45" customHeight="1">
      <c r="A308" s="727"/>
      <c r="B308" s="640"/>
      <c r="C308" s="728"/>
      <c r="D308" s="731"/>
      <c r="E308" s="730"/>
      <c r="F308" s="729"/>
      <c r="G308" s="729"/>
      <c r="H308" s="742"/>
      <c r="I308" s="692"/>
      <c r="J308" s="729"/>
      <c r="K308" s="641"/>
      <c r="L308" s="641"/>
      <c r="M308" s="723"/>
      <c r="N308" s="723"/>
      <c r="O308" s="723"/>
      <c r="P308" s="640"/>
      <c r="Q308" s="640"/>
    </row>
    <row r="309" spans="1:17" ht="56.45" customHeight="1">
      <c r="A309" s="727"/>
      <c r="B309" s="640"/>
      <c r="C309" s="728"/>
      <c r="D309" s="731"/>
      <c r="E309" s="730"/>
      <c r="F309" s="729"/>
      <c r="G309" s="729"/>
      <c r="H309" s="742"/>
      <c r="I309" s="692"/>
      <c r="J309" s="729"/>
      <c r="K309" s="641"/>
      <c r="L309" s="641"/>
      <c r="M309" s="723"/>
      <c r="N309" s="723"/>
      <c r="O309" s="723"/>
      <c r="P309" s="640"/>
      <c r="Q309" s="640"/>
    </row>
    <row r="310" spans="1:17" ht="56.45" customHeight="1">
      <c r="A310" s="727"/>
      <c r="B310" s="640"/>
      <c r="C310" s="728"/>
      <c r="D310" s="731"/>
      <c r="E310" s="730"/>
      <c r="F310" s="729"/>
      <c r="G310" s="729"/>
      <c r="H310" s="742"/>
      <c r="I310" s="692"/>
      <c r="J310" s="729"/>
      <c r="K310" s="641"/>
      <c r="L310" s="641"/>
      <c r="M310" s="723"/>
      <c r="N310" s="723"/>
      <c r="O310" s="723"/>
      <c r="P310" s="640"/>
      <c r="Q310" s="640"/>
    </row>
    <row r="311" spans="1:17" ht="56.45" customHeight="1">
      <c r="A311" s="727"/>
      <c r="B311" s="640"/>
      <c r="C311" s="728"/>
      <c r="D311" s="731"/>
      <c r="E311" s="730"/>
      <c r="F311" s="729"/>
      <c r="G311" s="729"/>
      <c r="H311" s="742"/>
      <c r="I311" s="692"/>
      <c r="J311" s="729"/>
      <c r="K311" s="641"/>
      <c r="L311" s="641"/>
      <c r="M311" s="723"/>
      <c r="N311" s="723"/>
      <c r="O311" s="723"/>
      <c r="P311" s="640"/>
      <c r="Q311" s="640"/>
    </row>
    <row r="312" spans="1:17" ht="56.45" customHeight="1">
      <c r="A312" s="727"/>
      <c r="B312" s="640"/>
      <c r="C312" s="728"/>
      <c r="D312" s="731"/>
      <c r="E312" s="730"/>
      <c r="F312" s="729"/>
      <c r="G312" s="729"/>
      <c r="H312" s="742"/>
      <c r="I312" s="692"/>
      <c r="J312" s="729"/>
      <c r="K312" s="641"/>
      <c r="L312" s="641"/>
      <c r="M312" s="723"/>
      <c r="N312" s="723"/>
      <c r="O312" s="723"/>
      <c r="P312" s="640"/>
      <c r="Q312" s="640"/>
    </row>
    <row r="313" spans="1:17" ht="56.45" customHeight="1">
      <c r="A313" s="727"/>
      <c r="B313" s="640"/>
      <c r="C313" s="728"/>
      <c r="D313" s="731"/>
      <c r="E313" s="730"/>
      <c r="F313" s="729"/>
      <c r="G313" s="729"/>
      <c r="H313" s="742"/>
      <c r="I313" s="692"/>
      <c r="J313" s="729"/>
      <c r="K313" s="641"/>
      <c r="L313" s="641"/>
      <c r="M313" s="723"/>
      <c r="N313" s="723"/>
      <c r="O313" s="723"/>
      <c r="P313" s="640"/>
      <c r="Q313" s="640"/>
    </row>
    <row r="314" spans="1:17" ht="56.45" customHeight="1">
      <c r="A314" s="729"/>
      <c r="B314" s="738"/>
      <c r="C314" s="729"/>
      <c r="D314" s="731"/>
      <c r="E314" s="730"/>
      <c r="F314" s="729"/>
      <c r="G314" s="729"/>
      <c r="H314" s="742"/>
      <c r="I314" s="692"/>
      <c r="J314" s="729"/>
      <c r="K314" s="641"/>
      <c r="L314" s="641"/>
      <c r="M314" s="723"/>
      <c r="N314" s="723"/>
      <c r="O314" s="723"/>
      <c r="P314" s="640"/>
      <c r="Q314" s="640"/>
    </row>
    <row r="315" spans="1:17" ht="56.45" customHeight="1">
      <c r="A315" s="729"/>
      <c r="B315" s="729"/>
      <c r="C315" s="729"/>
      <c r="D315" s="731"/>
      <c r="E315" s="730"/>
      <c r="F315" s="729"/>
      <c r="G315" s="729"/>
      <c r="H315" s="742"/>
      <c r="I315" s="692"/>
      <c r="J315" s="729"/>
      <c r="K315" s="641"/>
      <c r="L315" s="641"/>
      <c r="M315" s="723"/>
      <c r="N315" s="723"/>
      <c r="O315" s="723"/>
      <c r="P315" s="640"/>
      <c r="Q315" s="640"/>
    </row>
    <row r="316" spans="1:17" ht="56.45" customHeight="1">
      <c r="A316" s="729"/>
      <c r="B316" s="729"/>
      <c r="C316" s="729"/>
      <c r="D316" s="731"/>
      <c r="E316" s="730"/>
      <c r="F316" s="729"/>
      <c r="G316" s="729"/>
      <c r="H316" s="742"/>
      <c r="I316" s="692"/>
      <c r="J316" s="729"/>
      <c r="K316" s="641"/>
      <c r="L316" s="641"/>
      <c r="M316" s="723"/>
      <c r="N316" s="723"/>
      <c r="O316" s="723"/>
      <c r="P316" s="640"/>
      <c r="Q316" s="640"/>
    </row>
    <row r="317" spans="1:17" ht="56.45" customHeight="1">
      <c r="A317" s="729"/>
      <c r="B317" s="729"/>
      <c r="C317" s="729"/>
      <c r="D317" s="731"/>
      <c r="E317" s="730"/>
      <c r="F317" s="729"/>
      <c r="G317" s="729"/>
      <c r="H317" s="742"/>
      <c r="I317" s="692"/>
      <c r="J317" s="729"/>
      <c r="K317" s="641"/>
      <c r="L317" s="641"/>
      <c r="M317" s="723"/>
      <c r="N317" s="723"/>
      <c r="O317" s="723"/>
      <c r="P317" s="640"/>
      <c r="Q317" s="640"/>
    </row>
    <row r="318" spans="1:17" ht="56.45" customHeight="1">
      <c r="A318" s="729"/>
      <c r="B318" s="729"/>
      <c r="C318" s="729"/>
      <c r="D318" s="731"/>
      <c r="E318" s="730"/>
      <c r="F318" s="729"/>
      <c r="G318" s="729"/>
      <c r="H318" s="742"/>
      <c r="I318" s="692"/>
      <c r="J318" s="729"/>
      <c r="K318" s="641"/>
      <c r="L318" s="641"/>
      <c r="M318" s="723"/>
      <c r="N318" s="723"/>
      <c r="O318" s="723"/>
      <c r="P318" s="640"/>
      <c r="Q318" s="640"/>
    </row>
    <row r="319" spans="1:17" ht="56.45" customHeight="1">
      <c r="A319" s="729"/>
      <c r="B319" s="729"/>
      <c r="C319" s="729"/>
      <c r="D319" s="731"/>
      <c r="E319" s="730"/>
      <c r="F319" s="729"/>
      <c r="G319" s="729"/>
      <c r="H319" s="742"/>
      <c r="I319" s="692"/>
      <c r="J319" s="729"/>
      <c r="K319" s="641"/>
      <c r="L319" s="641"/>
      <c r="M319" s="723"/>
      <c r="N319" s="723"/>
      <c r="O319" s="723"/>
      <c r="P319" s="640"/>
      <c r="Q319" s="640"/>
    </row>
    <row r="320" spans="1:17" ht="56.45" customHeight="1">
      <c r="A320" s="729"/>
      <c r="B320" s="729"/>
      <c r="C320" s="729"/>
      <c r="D320" s="731"/>
      <c r="E320" s="730"/>
      <c r="F320" s="729"/>
      <c r="G320" s="729"/>
      <c r="H320" s="742"/>
      <c r="I320" s="692"/>
      <c r="J320" s="729"/>
      <c r="K320" s="641"/>
      <c r="L320" s="641"/>
      <c r="M320" s="723"/>
      <c r="N320" s="723"/>
      <c r="O320" s="723"/>
      <c r="P320" s="640"/>
      <c r="Q320" s="640"/>
    </row>
    <row r="321" spans="1:17" ht="56.45" customHeight="1">
      <c r="A321" s="729"/>
      <c r="B321" s="729"/>
      <c r="C321" s="729"/>
      <c r="D321" s="731"/>
      <c r="E321" s="730"/>
      <c r="F321" s="729"/>
      <c r="G321" s="729"/>
      <c r="H321" s="742"/>
      <c r="I321" s="692"/>
      <c r="J321" s="729"/>
      <c r="K321" s="641"/>
      <c r="L321" s="641"/>
      <c r="M321" s="723"/>
      <c r="N321" s="723"/>
      <c r="O321" s="723"/>
      <c r="P321" s="640"/>
      <c r="Q321" s="640"/>
    </row>
    <row r="322" spans="1:17" ht="56.45" customHeight="1">
      <c r="A322" s="729"/>
      <c r="B322" s="729"/>
      <c r="C322" s="729"/>
      <c r="D322" s="731"/>
      <c r="E322" s="730"/>
      <c r="F322" s="729"/>
      <c r="G322" s="729"/>
      <c r="H322" s="742"/>
      <c r="I322" s="692"/>
      <c r="J322" s="729"/>
      <c r="K322" s="641"/>
      <c r="L322" s="641"/>
      <c r="M322" s="723"/>
      <c r="N322" s="723"/>
      <c r="O322" s="723"/>
      <c r="P322" s="640"/>
      <c r="Q322" s="640"/>
    </row>
    <row r="323" spans="1:17" ht="56.45" customHeight="1">
      <c r="A323" s="729"/>
      <c r="B323" s="729"/>
      <c r="C323" s="729"/>
      <c r="D323" s="731"/>
      <c r="E323" s="730"/>
      <c r="F323" s="729"/>
      <c r="G323" s="729"/>
      <c r="H323" s="742"/>
      <c r="I323" s="692"/>
      <c r="J323" s="729"/>
      <c r="K323" s="641"/>
      <c r="L323" s="641"/>
      <c r="M323" s="723"/>
      <c r="N323" s="723"/>
      <c r="O323" s="723"/>
      <c r="P323" s="640"/>
      <c r="Q323" s="640"/>
    </row>
    <row r="324" spans="1:17" ht="56.45" customHeight="1">
      <c r="A324" s="729"/>
      <c r="B324" s="729"/>
      <c r="C324" s="729"/>
      <c r="D324" s="731"/>
      <c r="E324" s="730"/>
      <c r="F324" s="729"/>
      <c r="G324" s="729"/>
      <c r="H324" s="742"/>
      <c r="I324" s="692"/>
      <c r="J324" s="729"/>
      <c r="K324" s="641"/>
      <c r="L324" s="641"/>
      <c r="M324" s="723"/>
      <c r="N324" s="723"/>
      <c r="O324" s="723"/>
      <c r="P324" s="640"/>
      <c r="Q324" s="640"/>
    </row>
    <row r="325" spans="1:17" ht="56.45" customHeight="1">
      <c r="A325" s="729"/>
      <c r="B325" s="729"/>
      <c r="C325" s="729"/>
      <c r="D325" s="731"/>
      <c r="E325" s="730"/>
      <c r="F325" s="729"/>
      <c r="G325" s="729"/>
      <c r="H325" s="742"/>
      <c r="I325" s="692"/>
      <c r="J325" s="729"/>
      <c r="K325" s="641"/>
      <c r="L325" s="641"/>
      <c r="M325" s="723"/>
      <c r="N325" s="723"/>
      <c r="O325" s="723"/>
      <c r="P325" s="640"/>
      <c r="Q325" s="640"/>
    </row>
    <row r="326" spans="1:17" ht="56.45" customHeight="1">
      <c r="A326" s="729"/>
      <c r="B326" s="729"/>
      <c r="C326" s="729"/>
      <c r="D326" s="731"/>
      <c r="E326" s="730"/>
      <c r="F326" s="729"/>
      <c r="G326" s="729"/>
      <c r="H326" s="742"/>
      <c r="I326" s="692"/>
      <c r="J326" s="729"/>
      <c r="K326" s="641"/>
      <c r="L326" s="641"/>
      <c r="M326" s="723"/>
      <c r="N326" s="723"/>
      <c r="O326" s="723"/>
      <c r="P326" s="640"/>
      <c r="Q326" s="640"/>
    </row>
    <row r="327" spans="1:17" ht="38.25" customHeight="1">
      <c r="A327" s="719"/>
      <c r="B327" s="719"/>
      <c r="C327" s="719"/>
      <c r="D327" s="721"/>
      <c r="E327" s="720"/>
      <c r="F327" s="724"/>
      <c r="G327" s="719"/>
      <c r="H327" s="722"/>
      <c r="I327" s="692"/>
      <c r="J327" s="719"/>
      <c r="K327" s="641"/>
      <c r="L327" s="641"/>
      <c r="M327" s="723"/>
      <c r="N327" s="723"/>
      <c r="O327" s="723"/>
      <c r="P327" s="640"/>
      <c r="Q327" s="640"/>
    </row>
    <row r="328" spans="1:17" ht="38.25" customHeight="1">
      <c r="A328" s="719"/>
      <c r="B328" s="719"/>
      <c r="C328" s="719"/>
      <c r="D328" s="721"/>
      <c r="E328" s="720"/>
      <c r="F328" s="724"/>
      <c r="G328" s="719"/>
      <c r="H328" s="722"/>
      <c r="I328" s="692"/>
      <c r="J328" s="719"/>
      <c r="K328" s="641"/>
      <c r="L328" s="641"/>
      <c r="M328" s="723"/>
      <c r="N328" s="723"/>
      <c r="O328" s="723"/>
      <c r="P328" s="640"/>
      <c r="Q328" s="640"/>
    </row>
    <row r="329" spans="1:17" ht="38.25" customHeight="1">
      <c r="A329" s="719"/>
      <c r="B329" s="719"/>
      <c r="C329" s="719"/>
      <c r="D329" s="721"/>
      <c r="E329" s="720"/>
      <c r="F329" s="724"/>
      <c r="G329" s="719"/>
      <c r="H329" s="722"/>
      <c r="I329" s="692"/>
      <c r="J329" s="719"/>
      <c r="K329" s="641"/>
      <c r="L329" s="641"/>
      <c r="M329" s="723"/>
      <c r="N329" s="723"/>
      <c r="O329" s="723"/>
      <c r="P329" s="640"/>
      <c r="Q329" s="640"/>
    </row>
    <row r="330" spans="1:17" ht="38.25" customHeight="1">
      <c r="A330" s="719"/>
      <c r="B330" s="719"/>
      <c r="C330" s="719"/>
      <c r="D330" s="721"/>
      <c r="E330" s="720"/>
      <c r="F330" s="724"/>
      <c r="G330" s="719"/>
      <c r="H330" s="722"/>
      <c r="I330" s="692"/>
      <c r="J330" s="719"/>
      <c r="K330" s="641"/>
      <c r="L330" s="641"/>
      <c r="M330" s="723"/>
      <c r="N330" s="723"/>
      <c r="O330" s="723"/>
      <c r="P330" s="640"/>
      <c r="Q330" s="640"/>
    </row>
    <row r="331" spans="1:17" ht="38.25" customHeight="1">
      <c r="A331" s="719"/>
      <c r="B331" s="719"/>
      <c r="C331" s="719"/>
      <c r="D331" s="721"/>
      <c r="E331" s="720"/>
      <c r="F331" s="724"/>
      <c r="G331" s="719"/>
      <c r="H331" s="722"/>
      <c r="I331" s="692"/>
      <c r="J331" s="719"/>
      <c r="K331" s="641"/>
      <c r="L331" s="641"/>
      <c r="M331" s="723"/>
      <c r="N331" s="723"/>
      <c r="O331" s="723"/>
      <c r="P331" s="640"/>
      <c r="Q331" s="640"/>
    </row>
    <row r="332" spans="1:17" ht="38.25" customHeight="1">
      <c r="A332" s="719"/>
      <c r="B332" s="719"/>
      <c r="C332" s="719"/>
      <c r="D332" s="721"/>
      <c r="E332" s="720"/>
      <c r="F332" s="724"/>
      <c r="G332" s="719"/>
      <c r="H332" s="722"/>
      <c r="I332" s="692"/>
      <c r="J332" s="719"/>
      <c r="K332" s="641"/>
      <c r="L332" s="641"/>
      <c r="M332" s="723"/>
      <c r="N332" s="723"/>
      <c r="O332" s="723"/>
      <c r="P332" s="640"/>
      <c r="Q332" s="640"/>
    </row>
    <row r="333" spans="1:17" ht="38.25" customHeight="1">
      <c r="A333" s="719"/>
      <c r="B333" s="719"/>
      <c r="C333" s="719"/>
      <c r="D333" s="721"/>
      <c r="E333" s="720"/>
      <c r="F333" s="724"/>
      <c r="G333" s="719"/>
      <c r="H333" s="722"/>
      <c r="I333" s="692"/>
      <c r="J333" s="719"/>
      <c r="K333" s="641"/>
      <c r="L333" s="641"/>
      <c r="M333" s="723"/>
      <c r="N333" s="723"/>
      <c r="O333" s="723"/>
      <c r="P333" s="640"/>
      <c r="Q333" s="640"/>
    </row>
    <row r="334" spans="1:17" ht="38.25" customHeight="1">
      <c r="A334" s="719"/>
      <c r="B334" s="719"/>
      <c r="C334" s="719"/>
      <c r="D334" s="721"/>
      <c r="E334" s="720"/>
      <c r="F334" s="724"/>
      <c r="G334" s="719"/>
      <c r="H334" s="722"/>
      <c r="I334" s="692"/>
      <c r="J334" s="719"/>
      <c r="K334" s="641"/>
      <c r="L334" s="641"/>
      <c r="M334" s="723"/>
      <c r="N334" s="723"/>
      <c r="O334" s="723"/>
      <c r="P334" s="640"/>
      <c r="Q334" s="640"/>
    </row>
    <row r="335" spans="1:17" ht="38.25" customHeight="1">
      <c r="A335" s="719"/>
      <c r="B335" s="719"/>
      <c r="C335" s="719"/>
      <c r="D335" s="721"/>
      <c r="E335" s="720"/>
      <c r="F335" s="724"/>
      <c r="G335" s="719"/>
      <c r="H335" s="722"/>
      <c r="I335" s="692"/>
      <c r="J335" s="719"/>
      <c r="K335" s="641"/>
      <c r="L335" s="641"/>
      <c r="M335" s="723"/>
      <c r="N335" s="723"/>
      <c r="O335" s="723"/>
      <c r="P335" s="640"/>
      <c r="Q335" s="640"/>
    </row>
    <row r="336" spans="1:17" ht="38.25" customHeight="1">
      <c r="A336" s="719"/>
      <c r="B336" s="719"/>
      <c r="C336" s="719"/>
      <c r="D336" s="721"/>
      <c r="E336" s="720"/>
      <c r="F336" s="724"/>
      <c r="G336" s="719"/>
      <c r="H336" s="722"/>
      <c r="I336" s="692"/>
      <c r="J336" s="719"/>
      <c r="K336" s="641"/>
      <c r="L336" s="641"/>
      <c r="M336" s="723"/>
      <c r="N336" s="723"/>
      <c r="O336" s="723"/>
      <c r="P336" s="640"/>
      <c r="Q336" s="640"/>
    </row>
    <row r="337" spans="1:17" ht="38.25" customHeight="1">
      <c r="A337" s="719"/>
      <c r="B337" s="719"/>
      <c r="C337" s="719"/>
      <c r="D337" s="721"/>
      <c r="E337" s="720"/>
      <c r="F337" s="724"/>
      <c r="G337" s="719"/>
      <c r="H337" s="722"/>
      <c r="I337" s="692"/>
      <c r="J337" s="719"/>
      <c r="K337" s="641"/>
      <c r="L337" s="641"/>
      <c r="M337" s="723"/>
      <c r="N337" s="723"/>
      <c r="O337" s="723"/>
      <c r="P337" s="640"/>
      <c r="Q337" s="640"/>
    </row>
    <row r="338" spans="1:17" ht="38.25" customHeight="1">
      <c r="A338" s="719"/>
      <c r="B338" s="719"/>
      <c r="C338" s="719"/>
      <c r="D338" s="721"/>
      <c r="E338" s="720"/>
      <c r="F338" s="724"/>
      <c r="G338" s="719"/>
      <c r="H338" s="722"/>
      <c r="I338" s="692"/>
      <c r="J338" s="719"/>
      <c r="K338" s="641"/>
      <c r="L338" s="641"/>
      <c r="M338" s="723"/>
      <c r="N338" s="723"/>
      <c r="O338" s="723"/>
      <c r="P338" s="640"/>
      <c r="Q338" s="640"/>
    </row>
    <row r="339" spans="1:17" ht="38.25" customHeight="1">
      <c r="A339" s="719"/>
      <c r="B339" s="719"/>
      <c r="C339" s="719"/>
      <c r="D339" s="721"/>
      <c r="E339" s="720"/>
      <c r="F339" s="724"/>
      <c r="G339" s="719"/>
      <c r="H339" s="722"/>
      <c r="I339" s="692"/>
      <c r="J339" s="719"/>
      <c r="K339" s="641"/>
      <c r="L339" s="641"/>
      <c r="M339" s="723"/>
      <c r="N339" s="723"/>
      <c r="O339" s="723"/>
      <c r="P339" s="640"/>
      <c r="Q339" s="640"/>
    </row>
    <row r="340" spans="1:17" ht="38.25" customHeight="1">
      <c r="A340" s="719"/>
      <c r="B340" s="719"/>
      <c r="C340" s="719"/>
      <c r="D340" s="721"/>
      <c r="E340" s="720"/>
      <c r="F340" s="724"/>
      <c r="G340" s="719"/>
      <c r="H340" s="722"/>
      <c r="I340" s="692"/>
      <c r="J340" s="719"/>
      <c r="K340" s="641"/>
      <c r="L340" s="641"/>
      <c r="M340" s="723"/>
      <c r="N340" s="723"/>
      <c r="O340" s="723"/>
      <c r="P340" s="640"/>
      <c r="Q340" s="640"/>
    </row>
    <row r="341" spans="1:17" ht="38.25" customHeight="1">
      <c r="A341" s="719"/>
      <c r="B341" s="719"/>
      <c r="C341" s="719"/>
      <c r="D341" s="721"/>
      <c r="E341" s="720"/>
      <c r="F341" s="724"/>
      <c r="G341" s="719"/>
      <c r="H341" s="722"/>
      <c r="I341" s="692"/>
      <c r="J341" s="719"/>
      <c r="K341" s="641"/>
      <c r="L341" s="641"/>
      <c r="M341" s="723"/>
      <c r="N341" s="723"/>
      <c r="O341" s="723"/>
      <c r="P341" s="640"/>
      <c r="Q341" s="640"/>
    </row>
    <row r="342" spans="1:17" ht="38.25" customHeight="1">
      <c r="A342" s="719"/>
      <c r="B342" s="719"/>
      <c r="C342" s="719"/>
      <c r="D342" s="721"/>
      <c r="E342" s="720"/>
      <c r="F342" s="724"/>
      <c r="G342" s="719"/>
      <c r="H342" s="722"/>
      <c r="I342" s="692"/>
      <c r="J342" s="719"/>
      <c r="K342" s="641"/>
      <c r="L342" s="641"/>
      <c r="M342" s="723"/>
      <c r="N342" s="723"/>
      <c r="O342" s="723"/>
      <c r="P342" s="640"/>
      <c r="Q342" s="640"/>
    </row>
    <row r="343" spans="1:17" ht="38.25" customHeight="1">
      <c r="A343" s="719"/>
      <c r="B343" s="719"/>
      <c r="C343" s="719"/>
      <c r="D343" s="721"/>
      <c r="E343" s="720"/>
      <c r="F343" s="724"/>
      <c r="G343" s="719"/>
      <c r="H343" s="722"/>
      <c r="I343" s="692"/>
      <c r="J343" s="719"/>
      <c r="K343" s="641"/>
      <c r="L343" s="641"/>
      <c r="M343" s="723"/>
      <c r="N343" s="723"/>
      <c r="O343" s="723"/>
      <c r="P343" s="640"/>
      <c r="Q343" s="640"/>
    </row>
    <row r="344" spans="1:17" ht="38.25" customHeight="1">
      <c r="A344" s="719"/>
      <c r="B344" s="719"/>
      <c r="C344" s="719"/>
      <c r="D344" s="721"/>
      <c r="E344" s="720"/>
      <c r="F344" s="724"/>
      <c r="G344" s="719"/>
      <c r="H344" s="722"/>
      <c r="I344" s="692"/>
      <c r="J344" s="719"/>
      <c r="K344" s="641"/>
      <c r="L344" s="641"/>
      <c r="M344" s="723"/>
      <c r="N344" s="723"/>
      <c r="O344" s="723"/>
      <c r="P344" s="640"/>
      <c r="Q344" s="640"/>
    </row>
    <row r="345" spans="1:17" ht="38.25" customHeight="1">
      <c r="A345" s="719"/>
      <c r="B345" s="719"/>
      <c r="C345" s="719"/>
      <c r="D345" s="721"/>
      <c r="E345" s="720"/>
      <c r="F345" s="724"/>
      <c r="G345" s="719"/>
      <c r="H345" s="722"/>
      <c r="I345" s="692"/>
      <c r="J345" s="719"/>
      <c r="K345" s="641"/>
      <c r="L345" s="641"/>
      <c r="M345" s="723"/>
      <c r="N345" s="723"/>
      <c r="O345" s="723"/>
      <c r="P345" s="640"/>
      <c r="Q345" s="640"/>
    </row>
    <row r="346" spans="1:17" ht="38.25" customHeight="1">
      <c r="A346" s="719"/>
      <c r="B346" s="719"/>
      <c r="C346" s="719"/>
      <c r="D346" s="721"/>
      <c r="E346" s="720"/>
      <c r="F346" s="724"/>
      <c r="G346" s="719"/>
      <c r="H346" s="722"/>
      <c r="I346" s="692"/>
      <c r="J346" s="719"/>
      <c r="K346" s="641"/>
      <c r="L346" s="641"/>
      <c r="M346" s="723"/>
      <c r="N346" s="723"/>
      <c r="O346" s="723"/>
      <c r="P346" s="640"/>
      <c r="Q346" s="640"/>
    </row>
    <row r="347" spans="1:17" ht="38.25" customHeight="1">
      <c r="A347" s="719"/>
      <c r="B347" s="719"/>
      <c r="C347" s="719"/>
      <c r="D347" s="721"/>
      <c r="E347" s="720"/>
      <c r="F347" s="724"/>
      <c r="G347" s="719"/>
      <c r="H347" s="722"/>
      <c r="I347" s="692"/>
      <c r="J347" s="719"/>
      <c r="K347" s="641"/>
      <c r="L347" s="641"/>
      <c r="M347" s="723"/>
      <c r="N347" s="723"/>
      <c r="O347" s="723"/>
      <c r="P347" s="640"/>
      <c r="Q347" s="640"/>
    </row>
    <row r="348" spans="1:17" ht="38.25" customHeight="1">
      <c r="A348" s="719"/>
      <c r="B348" s="719"/>
      <c r="C348" s="719"/>
      <c r="D348" s="721"/>
      <c r="E348" s="720"/>
      <c r="F348" s="724"/>
      <c r="G348" s="719"/>
      <c r="H348" s="722"/>
      <c r="I348" s="692"/>
      <c r="J348" s="719"/>
      <c r="K348" s="641"/>
      <c r="L348" s="641"/>
      <c r="M348" s="723"/>
      <c r="N348" s="723"/>
      <c r="O348" s="723"/>
      <c r="P348" s="640"/>
      <c r="Q348" s="640"/>
    </row>
    <row r="349" spans="1:17" ht="38.25" customHeight="1">
      <c r="A349" s="719"/>
      <c r="B349" s="719"/>
      <c r="C349" s="719"/>
      <c r="D349" s="721"/>
      <c r="E349" s="720"/>
      <c r="F349" s="724"/>
      <c r="G349" s="719"/>
      <c r="H349" s="722"/>
      <c r="I349" s="692"/>
      <c r="J349" s="719"/>
      <c r="K349" s="641"/>
      <c r="L349" s="641"/>
      <c r="M349" s="723"/>
      <c r="N349" s="723"/>
      <c r="O349" s="723"/>
      <c r="P349" s="640"/>
      <c r="Q349" s="640"/>
    </row>
    <row r="350" spans="1:17" ht="38.25" customHeight="1">
      <c r="A350" s="719"/>
      <c r="B350" s="719"/>
      <c r="C350" s="719"/>
      <c r="D350" s="721"/>
      <c r="E350" s="720"/>
      <c r="F350" s="724"/>
      <c r="G350" s="719"/>
      <c r="H350" s="722"/>
      <c r="I350" s="692"/>
      <c r="J350" s="719"/>
      <c r="K350" s="641"/>
      <c r="L350" s="641"/>
      <c r="M350" s="723"/>
      <c r="N350" s="723"/>
      <c r="O350" s="723"/>
      <c r="P350" s="640"/>
      <c r="Q350" s="640"/>
    </row>
    <row r="351" spans="1:17" ht="38.25" customHeight="1">
      <c r="A351" s="719"/>
      <c r="B351" s="719"/>
      <c r="C351" s="719"/>
      <c r="D351" s="721"/>
      <c r="E351" s="720"/>
      <c r="F351" s="719"/>
      <c r="G351" s="719"/>
      <c r="H351" s="722"/>
      <c r="I351" s="692"/>
      <c r="J351" s="719"/>
      <c r="K351" s="641"/>
      <c r="L351" s="641"/>
      <c r="M351" s="723"/>
      <c r="N351" s="723"/>
      <c r="O351" s="723"/>
      <c r="P351" s="640"/>
      <c r="Q351" s="640"/>
    </row>
    <row r="352" spans="1:17" ht="38.25" customHeight="1">
      <c r="A352" s="719"/>
      <c r="B352" s="719"/>
      <c r="C352" s="719"/>
      <c r="D352" s="721"/>
      <c r="E352" s="720"/>
      <c r="F352" s="719"/>
      <c r="G352" s="719"/>
      <c r="H352" s="722"/>
      <c r="I352" s="692"/>
      <c r="J352" s="719"/>
      <c r="K352" s="641"/>
      <c r="L352" s="641"/>
      <c r="M352" s="723"/>
      <c r="N352" s="723"/>
      <c r="O352" s="723"/>
      <c r="P352" s="640"/>
      <c r="Q352" s="640"/>
    </row>
    <row r="353" spans="1:17" ht="38.25" customHeight="1">
      <c r="A353" s="719"/>
      <c r="B353" s="719"/>
      <c r="C353" s="719"/>
      <c r="D353" s="721"/>
      <c r="E353" s="720"/>
      <c r="F353" s="719"/>
      <c r="G353" s="719"/>
      <c r="H353" s="722"/>
      <c r="I353" s="692"/>
      <c r="J353" s="719"/>
      <c r="K353" s="641"/>
      <c r="L353" s="641"/>
      <c r="M353" s="723"/>
      <c r="N353" s="723"/>
      <c r="O353" s="723"/>
      <c r="P353" s="640"/>
      <c r="Q353" s="640"/>
    </row>
    <row r="354" spans="1:17" ht="38.25" customHeight="1">
      <c r="A354" s="719"/>
      <c r="B354" s="719"/>
      <c r="C354" s="719"/>
      <c r="D354" s="721"/>
      <c r="E354" s="720"/>
      <c r="F354" s="719"/>
      <c r="G354" s="719"/>
      <c r="H354" s="722"/>
      <c r="I354" s="692"/>
      <c r="J354" s="719"/>
      <c r="K354" s="641"/>
      <c r="L354" s="641"/>
      <c r="M354" s="723"/>
      <c r="N354" s="723"/>
      <c r="O354" s="723"/>
      <c r="P354" s="640"/>
      <c r="Q354" s="640"/>
    </row>
    <row r="355" spans="1:17" ht="38.25" customHeight="1">
      <c r="A355" s="719"/>
      <c r="B355" s="719"/>
      <c r="C355" s="719"/>
      <c r="D355" s="721"/>
      <c r="E355" s="720"/>
      <c r="F355" s="719"/>
      <c r="G355" s="719"/>
      <c r="H355" s="722"/>
      <c r="I355" s="692"/>
      <c r="J355" s="719"/>
      <c r="K355" s="641"/>
      <c r="L355" s="641"/>
      <c r="M355" s="723"/>
      <c r="N355" s="723"/>
      <c r="O355" s="723"/>
      <c r="P355" s="640"/>
      <c r="Q355" s="640"/>
    </row>
    <row r="356" spans="1:17" ht="38.25" customHeight="1">
      <c r="A356" s="719"/>
      <c r="B356" s="719"/>
      <c r="C356" s="719"/>
      <c r="D356" s="721"/>
      <c r="E356" s="720"/>
      <c r="F356" s="719"/>
      <c r="G356" s="719"/>
      <c r="H356" s="722"/>
      <c r="I356" s="692"/>
      <c r="J356" s="719"/>
      <c r="K356" s="641"/>
      <c r="L356" s="641"/>
      <c r="M356" s="723"/>
      <c r="N356" s="723"/>
      <c r="O356" s="723"/>
      <c r="P356" s="640"/>
      <c r="Q356" s="640"/>
    </row>
    <row r="357" spans="1:17" ht="38.25" customHeight="1">
      <c r="A357" s="719"/>
      <c r="B357" s="719"/>
      <c r="C357" s="719"/>
      <c r="D357" s="721"/>
      <c r="E357" s="720"/>
      <c r="F357" s="719"/>
      <c r="G357" s="719"/>
      <c r="H357" s="722"/>
      <c r="I357" s="692"/>
      <c r="J357" s="719"/>
      <c r="K357" s="641"/>
      <c r="L357" s="641"/>
      <c r="M357" s="723"/>
      <c r="N357" s="723"/>
      <c r="O357" s="723"/>
      <c r="P357" s="640"/>
      <c r="Q357" s="640"/>
    </row>
    <row r="358" spans="1:17" ht="38.25" customHeight="1">
      <c r="A358" s="719"/>
      <c r="B358" s="719"/>
      <c r="C358" s="719"/>
      <c r="D358" s="721"/>
      <c r="E358" s="720"/>
      <c r="F358" s="719"/>
      <c r="G358" s="719"/>
      <c r="H358" s="722"/>
      <c r="I358" s="692"/>
      <c r="J358" s="719"/>
      <c r="K358" s="641"/>
      <c r="L358" s="641"/>
      <c r="M358" s="723"/>
      <c r="N358" s="723"/>
      <c r="O358" s="723"/>
      <c r="P358" s="640"/>
      <c r="Q358" s="640"/>
    </row>
    <row r="359" spans="1:17" ht="38.25" customHeight="1">
      <c r="A359" s="719"/>
      <c r="B359" s="719"/>
      <c r="C359" s="719"/>
      <c r="D359" s="721"/>
      <c r="E359" s="720"/>
      <c r="F359" s="719"/>
      <c r="G359" s="719"/>
      <c r="H359" s="722"/>
      <c r="I359" s="692"/>
      <c r="J359" s="719"/>
      <c r="K359" s="641"/>
      <c r="L359" s="641"/>
      <c r="M359" s="723"/>
      <c r="N359" s="723"/>
      <c r="O359" s="723"/>
      <c r="P359" s="640"/>
      <c r="Q359" s="640"/>
    </row>
    <row r="360" spans="1:17" ht="38.25" customHeight="1">
      <c r="A360" s="719"/>
      <c r="B360" s="719"/>
      <c r="C360" s="719"/>
      <c r="D360" s="721"/>
      <c r="E360" s="720"/>
      <c r="F360" s="719"/>
      <c r="G360" s="719"/>
      <c r="H360" s="722"/>
      <c r="I360" s="692"/>
      <c r="J360" s="719"/>
      <c r="K360" s="641"/>
      <c r="L360" s="641"/>
      <c r="M360" s="723"/>
      <c r="N360" s="723"/>
      <c r="O360" s="723"/>
      <c r="P360" s="640"/>
      <c r="Q360" s="640"/>
    </row>
    <row r="361" spans="1:17" ht="38.25" customHeight="1">
      <c r="A361" s="719"/>
      <c r="B361" s="719"/>
      <c r="C361" s="719"/>
      <c r="D361" s="721"/>
      <c r="E361" s="720"/>
      <c r="F361" s="743"/>
      <c r="G361" s="719"/>
      <c r="H361" s="722"/>
      <c r="I361" s="692"/>
      <c r="J361" s="719"/>
      <c r="K361" s="641"/>
      <c r="L361" s="641"/>
      <c r="M361" s="723"/>
      <c r="N361" s="723"/>
      <c r="O361" s="723"/>
      <c r="P361" s="640"/>
      <c r="Q361" s="640"/>
    </row>
    <row r="362" spans="1:17" ht="38.25" customHeight="1">
      <c r="A362" s="719"/>
      <c r="B362" s="719"/>
      <c r="C362" s="719"/>
      <c r="D362" s="721"/>
      <c r="E362" s="720"/>
      <c r="F362" s="743"/>
      <c r="G362" s="719"/>
      <c r="H362" s="722"/>
      <c r="I362" s="692"/>
      <c r="J362" s="719"/>
      <c r="K362" s="641"/>
      <c r="L362" s="641"/>
      <c r="M362" s="723"/>
      <c r="N362" s="723"/>
      <c r="O362" s="723"/>
      <c r="P362" s="640"/>
      <c r="Q362" s="640"/>
    </row>
    <row r="363" spans="1:17" ht="38.25" customHeight="1">
      <c r="A363" s="719"/>
      <c r="B363" s="719"/>
      <c r="C363" s="719"/>
      <c r="D363" s="721"/>
      <c r="E363" s="720"/>
      <c r="F363" s="719"/>
      <c r="G363" s="719"/>
      <c r="H363" s="722"/>
      <c r="I363" s="692"/>
      <c r="J363" s="719"/>
      <c r="K363" s="641"/>
      <c r="L363" s="641"/>
      <c r="M363" s="723"/>
      <c r="N363" s="723"/>
      <c r="O363" s="723"/>
      <c r="P363" s="640"/>
      <c r="Q363" s="640"/>
    </row>
    <row r="364" spans="1:17" ht="38.25" customHeight="1">
      <c r="A364" s="719"/>
      <c r="B364" s="719"/>
      <c r="C364" s="719"/>
      <c r="D364" s="721"/>
      <c r="E364" s="720"/>
      <c r="F364" s="744"/>
      <c r="G364" s="719"/>
      <c r="H364" s="722"/>
      <c r="I364" s="692"/>
      <c r="J364" s="719"/>
      <c r="K364" s="641"/>
      <c r="L364" s="641"/>
      <c r="M364" s="723"/>
      <c r="N364" s="723"/>
      <c r="O364" s="723"/>
      <c r="P364" s="640"/>
      <c r="Q364" s="640"/>
    </row>
    <row r="365" spans="1:17" ht="38.25" customHeight="1">
      <c r="A365" s="719"/>
      <c r="B365" s="719"/>
      <c r="C365" s="719"/>
      <c r="D365" s="721"/>
      <c r="E365" s="720"/>
      <c r="F365" s="744"/>
      <c r="G365" s="719"/>
      <c r="H365" s="722"/>
      <c r="I365" s="692"/>
      <c r="J365" s="719"/>
      <c r="K365" s="641"/>
      <c r="L365" s="641"/>
      <c r="M365" s="723"/>
      <c r="N365" s="723"/>
      <c r="O365" s="723"/>
      <c r="P365" s="640"/>
      <c r="Q365" s="640"/>
    </row>
    <row r="366" spans="1:17" ht="38.25" customHeight="1">
      <c r="A366" s="719"/>
      <c r="B366" s="719"/>
      <c r="C366" s="719"/>
      <c r="D366" s="721"/>
      <c r="E366" s="720"/>
      <c r="F366" s="744"/>
      <c r="G366" s="719"/>
      <c r="H366" s="722"/>
      <c r="I366" s="692"/>
      <c r="J366" s="719"/>
      <c r="K366" s="641"/>
      <c r="L366" s="641"/>
      <c r="M366" s="723"/>
      <c r="N366" s="723"/>
      <c r="O366" s="723"/>
      <c r="P366" s="640"/>
      <c r="Q366" s="640"/>
    </row>
    <row r="367" spans="1:17" ht="38.25" customHeight="1">
      <c r="A367" s="719"/>
      <c r="B367" s="719"/>
      <c r="C367" s="719"/>
      <c r="D367" s="721"/>
      <c r="E367" s="720"/>
      <c r="F367" s="719"/>
      <c r="G367" s="719"/>
      <c r="H367" s="722"/>
      <c r="I367" s="692"/>
      <c r="J367" s="719"/>
      <c r="K367" s="641"/>
      <c r="L367" s="641"/>
      <c r="M367" s="723"/>
      <c r="N367" s="723"/>
      <c r="O367" s="723"/>
      <c r="P367" s="640"/>
      <c r="Q367" s="640"/>
    </row>
    <row r="368" spans="1:17" ht="38.25" customHeight="1">
      <c r="A368" s="719"/>
      <c r="B368" s="719"/>
      <c r="C368" s="719"/>
      <c r="D368" s="721"/>
      <c r="E368" s="720"/>
      <c r="F368" s="743"/>
      <c r="G368" s="719"/>
      <c r="H368" s="722"/>
      <c r="I368" s="692"/>
      <c r="J368" s="719"/>
      <c r="K368" s="641"/>
      <c r="L368" s="641"/>
      <c r="M368" s="723"/>
      <c r="N368" s="723"/>
      <c r="O368" s="723"/>
      <c r="P368" s="640"/>
      <c r="Q368" s="640"/>
    </row>
    <row r="369" spans="1:17" ht="38.25" customHeight="1">
      <c r="A369" s="719"/>
      <c r="B369" s="719"/>
      <c r="C369" s="719"/>
      <c r="D369" s="721"/>
      <c r="E369" s="720"/>
      <c r="F369" s="744"/>
      <c r="G369" s="719"/>
      <c r="H369" s="722"/>
      <c r="I369" s="692"/>
      <c r="J369" s="719"/>
      <c r="K369" s="641"/>
      <c r="L369" s="641"/>
      <c r="M369" s="723"/>
      <c r="N369" s="723"/>
      <c r="O369" s="723"/>
      <c r="P369" s="640"/>
      <c r="Q369" s="640"/>
    </row>
    <row r="370" spans="1:17" ht="38.25" customHeight="1">
      <c r="A370" s="719"/>
      <c r="B370" s="719"/>
      <c r="C370" s="719"/>
      <c r="D370" s="721"/>
      <c r="E370" s="720"/>
      <c r="F370" s="719"/>
      <c r="G370" s="719"/>
      <c r="H370" s="745"/>
      <c r="I370" s="746"/>
      <c r="J370" s="719"/>
      <c r="K370" s="641"/>
      <c r="L370" s="641"/>
      <c r="M370" s="723"/>
      <c r="N370" s="723"/>
      <c r="O370" s="723"/>
      <c r="P370" s="640"/>
      <c r="Q370" s="640"/>
    </row>
    <row r="371" spans="1:17" ht="38.25" customHeight="1">
      <c r="A371" s="719"/>
      <c r="B371" s="719"/>
      <c r="C371" s="719"/>
      <c r="D371" s="721"/>
      <c r="E371" s="720"/>
      <c r="F371" s="719"/>
      <c r="G371" s="719"/>
      <c r="H371" s="745"/>
      <c r="I371" s="745"/>
      <c r="J371" s="719"/>
      <c r="K371" s="641"/>
      <c r="L371" s="641"/>
      <c r="M371" s="723"/>
      <c r="N371" s="723"/>
      <c r="O371" s="723"/>
      <c r="P371" s="640"/>
      <c r="Q371" s="640"/>
    </row>
    <row r="372" spans="1:17" ht="38.25" customHeight="1">
      <c r="A372" s="719"/>
      <c r="B372" s="719"/>
      <c r="C372" s="719"/>
      <c r="D372" s="721"/>
      <c r="E372" s="720"/>
      <c r="F372" s="744"/>
      <c r="G372" s="719"/>
      <c r="H372" s="745"/>
      <c r="I372" s="745"/>
      <c r="J372" s="719"/>
      <c r="K372" s="641"/>
      <c r="L372" s="641"/>
      <c r="M372" s="723"/>
      <c r="N372" s="723"/>
      <c r="O372" s="723"/>
      <c r="P372" s="640"/>
      <c r="Q372" s="640"/>
    </row>
    <row r="373" spans="1:17" ht="38.25" customHeight="1">
      <c r="A373" s="719"/>
      <c r="B373" s="719"/>
      <c r="C373" s="719"/>
      <c r="D373" s="721"/>
      <c r="E373" s="720"/>
      <c r="F373" s="719"/>
      <c r="G373" s="719"/>
      <c r="H373" s="745"/>
      <c r="I373" s="745"/>
      <c r="J373" s="719"/>
      <c r="K373" s="641"/>
      <c r="L373" s="641"/>
      <c r="M373" s="723"/>
      <c r="N373" s="723"/>
      <c r="O373" s="723"/>
      <c r="P373" s="640"/>
      <c r="Q373" s="640"/>
    </row>
    <row r="374" spans="1:17" ht="38.25" customHeight="1">
      <c r="A374" s="719"/>
      <c r="B374" s="719"/>
      <c r="C374" s="719"/>
      <c r="D374" s="721"/>
      <c r="E374" s="720"/>
      <c r="F374" s="743"/>
      <c r="G374" s="719"/>
      <c r="H374" s="745"/>
      <c r="I374" s="745"/>
      <c r="J374" s="719"/>
      <c r="K374" s="641"/>
      <c r="L374" s="641"/>
      <c r="M374" s="723"/>
      <c r="N374" s="723"/>
      <c r="O374" s="723"/>
      <c r="P374" s="640"/>
      <c r="Q374" s="640"/>
    </row>
    <row r="375" spans="1:17" ht="38.25" customHeight="1">
      <c r="A375" s="719"/>
      <c r="B375" s="719"/>
      <c r="C375" s="719"/>
      <c r="D375" s="721"/>
      <c r="E375" s="720"/>
      <c r="F375" s="744"/>
      <c r="G375" s="719"/>
      <c r="H375" s="745"/>
      <c r="I375" s="745"/>
      <c r="J375" s="719"/>
      <c r="K375" s="641"/>
      <c r="L375" s="641"/>
      <c r="M375" s="723"/>
      <c r="N375" s="723"/>
      <c r="O375" s="723"/>
      <c r="P375" s="640"/>
      <c r="Q375" s="640"/>
    </row>
    <row r="376" spans="1:17" ht="38.25" customHeight="1">
      <c r="A376" s="719"/>
      <c r="B376" s="719"/>
      <c r="C376" s="719"/>
      <c r="D376" s="721"/>
      <c r="E376" s="720"/>
      <c r="F376" s="719"/>
      <c r="G376" s="719"/>
      <c r="H376" s="745"/>
      <c r="I376" s="745"/>
      <c r="J376" s="719"/>
      <c r="K376" s="641"/>
      <c r="L376" s="641"/>
      <c r="M376" s="723"/>
      <c r="N376" s="723"/>
      <c r="O376" s="723"/>
      <c r="P376" s="640"/>
      <c r="Q376" s="640"/>
    </row>
    <row r="377" spans="1:17" ht="38.25" customHeight="1">
      <c r="A377" s="719"/>
      <c r="B377" s="719"/>
      <c r="C377" s="719"/>
      <c r="D377" s="721"/>
      <c r="E377" s="720"/>
      <c r="F377" s="719"/>
      <c r="G377" s="719"/>
      <c r="H377" s="745"/>
      <c r="I377" s="745"/>
      <c r="J377" s="719"/>
      <c r="K377" s="641"/>
      <c r="L377" s="641"/>
      <c r="M377" s="723"/>
      <c r="N377" s="723"/>
      <c r="O377" s="723"/>
      <c r="P377" s="640"/>
      <c r="Q377" s="640"/>
    </row>
    <row r="378" spans="1:17" ht="38.25" customHeight="1">
      <c r="A378" s="719"/>
      <c r="B378" s="719"/>
      <c r="C378" s="719"/>
      <c r="D378" s="721"/>
      <c r="E378" s="720"/>
      <c r="F378" s="719"/>
      <c r="G378" s="719"/>
      <c r="H378" s="745"/>
      <c r="I378" s="745"/>
      <c r="J378" s="719"/>
      <c r="K378" s="641"/>
      <c r="L378" s="641"/>
      <c r="M378" s="723"/>
      <c r="N378" s="723"/>
      <c r="O378" s="723"/>
      <c r="P378" s="640"/>
      <c r="Q378" s="640"/>
    </row>
    <row r="379" spans="1:17" ht="38.25" customHeight="1">
      <c r="A379" s="719"/>
      <c r="B379" s="719"/>
      <c r="C379" s="719"/>
      <c r="D379" s="721"/>
      <c r="E379" s="720"/>
      <c r="F379" s="719"/>
      <c r="G379" s="719"/>
      <c r="H379" s="745"/>
      <c r="I379" s="745"/>
      <c r="J379" s="719"/>
      <c r="K379" s="641"/>
      <c r="L379" s="641"/>
      <c r="M379" s="723"/>
      <c r="N379" s="723"/>
      <c r="O379" s="723"/>
      <c r="P379" s="640"/>
      <c r="Q379" s="640"/>
    </row>
    <row r="380" spans="1:17" ht="38.25" customHeight="1">
      <c r="A380" s="719"/>
      <c r="B380" s="719"/>
      <c r="C380" s="719"/>
      <c r="D380" s="721"/>
      <c r="E380" s="720"/>
      <c r="F380" s="719"/>
      <c r="G380" s="719"/>
      <c r="H380" s="745"/>
      <c r="I380" s="745"/>
      <c r="J380" s="719"/>
      <c r="K380" s="641"/>
      <c r="L380" s="641"/>
      <c r="M380" s="723"/>
      <c r="N380" s="723"/>
      <c r="O380" s="723"/>
      <c r="P380" s="640"/>
      <c r="Q380" s="640"/>
    </row>
    <row r="381" spans="1:17" ht="38.25" customHeight="1">
      <c r="A381" s="719"/>
      <c r="B381" s="719"/>
      <c r="C381" s="719"/>
      <c r="D381" s="721"/>
      <c r="E381" s="720"/>
      <c r="F381" s="719"/>
      <c r="G381" s="719"/>
      <c r="H381" s="745"/>
      <c r="I381" s="745"/>
      <c r="J381" s="719"/>
      <c r="K381" s="641"/>
      <c r="L381" s="641"/>
      <c r="M381" s="723"/>
      <c r="N381" s="723"/>
      <c r="O381" s="723"/>
      <c r="P381" s="640"/>
      <c r="Q381" s="640"/>
    </row>
    <row r="382" spans="1:17" ht="38.25" customHeight="1">
      <c r="A382" s="719"/>
      <c r="B382" s="719"/>
      <c r="C382" s="719"/>
      <c r="D382" s="721"/>
      <c r="E382" s="720"/>
      <c r="F382" s="719"/>
      <c r="G382" s="719"/>
      <c r="H382" s="745"/>
      <c r="I382" s="745"/>
      <c r="J382" s="719"/>
      <c r="K382" s="641"/>
      <c r="L382" s="641"/>
      <c r="M382" s="723"/>
      <c r="N382" s="723"/>
      <c r="O382" s="723"/>
      <c r="P382" s="640"/>
      <c r="Q382" s="640"/>
    </row>
    <row r="383" spans="1:17" ht="38.25" customHeight="1">
      <c r="A383" s="719"/>
      <c r="B383" s="719"/>
      <c r="C383" s="719"/>
      <c r="D383" s="721"/>
      <c r="E383" s="720"/>
      <c r="F383" s="719"/>
      <c r="G383" s="719"/>
      <c r="H383" s="745"/>
      <c r="I383" s="745"/>
      <c r="J383" s="719"/>
      <c r="K383" s="641"/>
      <c r="L383" s="641"/>
      <c r="M383" s="723"/>
      <c r="N383" s="723"/>
      <c r="O383" s="723"/>
      <c r="P383" s="640"/>
      <c r="Q383" s="640"/>
    </row>
    <row r="384" spans="1:17" ht="38.25" customHeight="1">
      <c r="A384" s="719"/>
      <c r="B384" s="719"/>
      <c r="C384" s="719"/>
      <c r="D384" s="721"/>
      <c r="E384" s="720"/>
      <c r="F384" s="719"/>
      <c r="G384" s="719"/>
      <c r="H384" s="745"/>
      <c r="I384" s="745"/>
      <c r="J384" s="719"/>
      <c r="K384" s="641"/>
      <c r="L384" s="641"/>
      <c r="M384" s="723"/>
      <c r="N384" s="723"/>
      <c r="O384" s="723"/>
      <c r="P384" s="640"/>
      <c r="Q384" s="640"/>
    </row>
    <row r="385" spans="1:17" ht="38.25" customHeight="1">
      <c r="A385" s="719"/>
      <c r="B385" s="719"/>
      <c r="C385" s="719"/>
      <c r="D385" s="721"/>
      <c r="E385" s="720"/>
      <c r="F385" s="719"/>
      <c r="G385" s="719"/>
      <c r="H385" s="745"/>
      <c r="I385" s="745"/>
      <c r="J385" s="719"/>
      <c r="K385" s="641"/>
      <c r="L385" s="641"/>
      <c r="M385" s="723"/>
      <c r="N385" s="723"/>
      <c r="O385" s="723"/>
      <c r="P385" s="640"/>
      <c r="Q385" s="640"/>
    </row>
    <row r="386" spans="1:17" ht="38.25" customHeight="1">
      <c r="A386" s="719"/>
      <c r="B386" s="719"/>
      <c r="C386" s="719"/>
      <c r="D386" s="721"/>
      <c r="E386" s="720"/>
      <c r="F386" s="719"/>
      <c r="G386" s="719"/>
      <c r="H386" s="745"/>
      <c r="I386" s="745"/>
      <c r="J386" s="719"/>
      <c r="K386" s="641"/>
      <c r="L386" s="641"/>
      <c r="M386" s="723"/>
      <c r="N386" s="723"/>
      <c r="O386" s="723"/>
      <c r="P386" s="640"/>
      <c r="Q386" s="640"/>
    </row>
    <row r="387" spans="1:17" ht="38.25" customHeight="1">
      <c r="A387" s="719"/>
      <c r="B387" s="719"/>
      <c r="C387" s="719"/>
      <c r="D387" s="721"/>
      <c r="E387" s="720"/>
      <c r="F387" s="719"/>
      <c r="G387" s="719"/>
      <c r="H387" s="745"/>
      <c r="I387" s="745"/>
      <c r="J387" s="719"/>
      <c r="K387" s="641"/>
      <c r="L387" s="641"/>
      <c r="M387" s="723"/>
      <c r="N387" s="723"/>
      <c r="O387" s="723"/>
      <c r="P387" s="640"/>
      <c r="Q387" s="640"/>
    </row>
    <row r="388" spans="1:17" ht="38.25" customHeight="1">
      <c r="A388" s="719"/>
      <c r="B388" s="719"/>
      <c r="C388" s="719"/>
      <c r="D388" s="721"/>
      <c r="E388" s="720"/>
      <c r="F388" s="747"/>
      <c r="G388" s="719"/>
      <c r="H388" s="745"/>
      <c r="I388" s="745"/>
      <c r="J388" s="719"/>
      <c r="K388" s="641"/>
      <c r="L388" s="641"/>
      <c r="M388" s="723"/>
      <c r="N388" s="723"/>
      <c r="O388" s="723"/>
      <c r="P388" s="640"/>
      <c r="Q388" s="640"/>
    </row>
    <row r="389" spans="1:17" ht="38.25" customHeight="1">
      <c r="A389" s="719"/>
      <c r="B389" s="719"/>
      <c r="C389" s="719"/>
      <c r="D389" s="721"/>
      <c r="E389" s="720"/>
      <c r="F389" s="747"/>
      <c r="G389" s="719"/>
      <c r="H389" s="745"/>
      <c r="I389" s="745"/>
      <c r="J389" s="719"/>
      <c r="K389" s="641"/>
      <c r="L389" s="641"/>
      <c r="M389" s="723"/>
      <c r="N389" s="723"/>
      <c r="O389" s="723"/>
      <c r="P389" s="640"/>
      <c r="Q389" s="640"/>
    </row>
    <row r="390" spans="1:17" ht="38.25" customHeight="1">
      <c r="A390" s="719"/>
      <c r="B390" s="719"/>
      <c r="C390" s="719"/>
      <c r="D390" s="721"/>
      <c r="E390" s="720"/>
      <c r="F390" s="747"/>
      <c r="G390" s="719"/>
      <c r="H390" s="745"/>
      <c r="I390" s="745"/>
      <c r="J390" s="719"/>
      <c r="K390" s="641"/>
      <c r="L390" s="641"/>
      <c r="M390" s="723"/>
      <c r="N390" s="723"/>
      <c r="O390" s="723"/>
      <c r="P390" s="640"/>
      <c r="Q390" s="640"/>
    </row>
    <row r="391" spans="1:17" ht="38.25" customHeight="1">
      <c r="A391" s="719"/>
      <c r="B391" s="719"/>
      <c r="C391" s="719"/>
      <c r="D391" s="721"/>
      <c r="E391" s="720"/>
      <c r="F391" s="719"/>
      <c r="G391" s="719"/>
      <c r="H391" s="745"/>
      <c r="I391" s="745"/>
      <c r="J391" s="719"/>
      <c r="K391" s="641"/>
      <c r="L391" s="641"/>
      <c r="M391" s="723"/>
      <c r="N391" s="723"/>
      <c r="O391" s="723"/>
      <c r="P391" s="640"/>
      <c r="Q391" s="640"/>
    </row>
    <row r="392" spans="1:17" ht="38.25" customHeight="1">
      <c r="A392" s="719"/>
      <c r="B392" s="719"/>
      <c r="C392" s="719"/>
      <c r="D392" s="721"/>
      <c r="E392" s="720"/>
      <c r="F392" s="719"/>
      <c r="G392" s="719"/>
      <c r="H392" s="745"/>
      <c r="I392" s="745"/>
      <c r="J392" s="719"/>
      <c r="K392" s="641"/>
      <c r="L392" s="641"/>
      <c r="M392" s="723"/>
      <c r="N392" s="723"/>
      <c r="O392" s="723"/>
      <c r="P392" s="640"/>
      <c r="Q392" s="640"/>
    </row>
    <row r="393" spans="1:17" ht="38.25" customHeight="1">
      <c r="A393" s="719"/>
      <c r="B393" s="719"/>
      <c r="C393" s="719"/>
      <c r="D393" s="721"/>
      <c r="E393" s="720"/>
      <c r="F393" s="719"/>
      <c r="G393" s="719"/>
      <c r="H393" s="745"/>
      <c r="I393" s="745"/>
      <c r="J393" s="719"/>
      <c r="K393" s="641"/>
      <c r="L393" s="641"/>
      <c r="M393" s="723"/>
      <c r="N393" s="723"/>
      <c r="O393" s="723"/>
      <c r="P393" s="640"/>
      <c r="Q393" s="640"/>
    </row>
    <row r="394" spans="1:17" ht="38.25" customHeight="1">
      <c r="A394" s="719"/>
      <c r="B394" s="719"/>
      <c r="C394" s="719"/>
      <c r="D394" s="721"/>
      <c r="E394" s="720"/>
      <c r="F394" s="719"/>
      <c r="G394" s="719"/>
      <c r="H394" s="745"/>
      <c r="I394" s="745"/>
      <c r="J394" s="719"/>
      <c r="K394" s="641"/>
      <c r="L394" s="641"/>
      <c r="M394" s="723"/>
      <c r="N394" s="723"/>
      <c r="O394" s="723"/>
      <c r="P394" s="640"/>
      <c r="Q394" s="640"/>
    </row>
    <row r="395" spans="1:17" ht="38.25" customHeight="1">
      <c r="A395" s="719"/>
      <c r="B395" s="719"/>
      <c r="C395" s="719"/>
      <c r="D395" s="721"/>
      <c r="E395" s="720"/>
      <c r="F395" s="719"/>
      <c r="G395" s="719"/>
      <c r="H395" s="745"/>
      <c r="I395" s="745"/>
      <c r="J395" s="719"/>
      <c r="K395" s="641"/>
      <c r="L395" s="641"/>
      <c r="M395" s="723"/>
      <c r="N395" s="723"/>
      <c r="O395" s="723"/>
      <c r="P395" s="640"/>
      <c r="Q395" s="640"/>
    </row>
    <row r="396" spans="1:17" ht="38.25" customHeight="1">
      <c r="A396" s="719"/>
      <c r="B396" s="719"/>
      <c r="C396" s="719"/>
      <c r="D396" s="721"/>
      <c r="E396" s="720"/>
      <c r="F396" s="719"/>
      <c r="G396" s="719"/>
      <c r="H396" s="745"/>
      <c r="I396" s="745"/>
      <c r="J396" s="719"/>
      <c r="K396" s="641"/>
      <c r="L396" s="641"/>
      <c r="M396" s="723"/>
      <c r="N396" s="723"/>
      <c r="O396" s="723"/>
      <c r="P396" s="640"/>
      <c r="Q396" s="640"/>
    </row>
    <row r="397" spans="1:17" ht="38.25" customHeight="1">
      <c r="A397" s="719"/>
      <c r="B397" s="719"/>
      <c r="C397" s="719"/>
      <c r="D397" s="721"/>
      <c r="E397" s="720"/>
      <c r="F397" s="719"/>
      <c r="G397" s="719"/>
      <c r="H397" s="745"/>
      <c r="I397" s="745"/>
      <c r="J397" s="719"/>
      <c r="K397" s="641"/>
      <c r="L397" s="641"/>
      <c r="M397" s="723"/>
      <c r="N397" s="723"/>
      <c r="O397" s="723"/>
      <c r="P397" s="640"/>
      <c r="Q397" s="640"/>
    </row>
    <row r="398" spans="1:17" ht="38.25" customHeight="1">
      <c r="A398" s="719"/>
      <c r="B398" s="719"/>
      <c r="C398" s="719"/>
      <c r="D398" s="721"/>
      <c r="E398" s="720"/>
      <c r="F398" s="719"/>
      <c r="G398" s="719"/>
      <c r="H398" s="745"/>
      <c r="I398" s="745"/>
      <c r="J398" s="719"/>
      <c r="K398" s="641"/>
      <c r="L398" s="641"/>
      <c r="M398" s="723"/>
      <c r="N398" s="723"/>
      <c r="O398" s="723"/>
      <c r="P398" s="640"/>
      <c r="Q398" s="640"/>
    </row>
    <row r="399" spans="1:17" ht="38.25" customHeight="1">
      <c r="A399" s="719"/>
      <c r="B399" s="719"/>
      <c r="C399" s="719"/>
      <c r="D399" s="721"/>
      <c r="E399" s="720"/>
      <c r="F399" s="719"/>
      <c r="G399" s="719"/>
      <c r="H399" s="745"/>
      <c r="I399" s="745"/>
      <c r="J399" s="719"/>
      <c r="K399" s="641"/>
      <c r="L399" s="641"/>
      <c r="M399" s="723"/>
      <c r="N399" s="723"/>
      <c r="O399" s="723"/>
      <c r="P399" s="640"/>
      <c r="Q399" s="640"/>
    </row>
    <row r="400" spans="1:17" ht="38.25" customHeight="1">
      <c r="A400" s="719"/>
      <c r="B400" s="719"/>
      <c r="C400" s="719"/>
      <c r="D400" s="721"/>
      <c r="E400" s="720"/>
      <c r="F400" s="719"/>
      <c r="G400" s="719"/>
      <c r="H400" s="745"/>
      <c r="I400" s="745"/>
      <c r="J400" s="719"/>
      <c r="K400" s="641"/>
      <c r="L400" s="641"/>
      <c r="M400" s="723"/>
      <c r="N400" s="723"/>
      <c r="O400" s="723"/>
      <c r="P400" s="640"/>
      <c r="Q400" s="640"/>
    </row>
    <row r="401" spans="1:17" ht="38.25" customHeight="1">
      <c r="A401" s="719"/>
      <c r="B401" s="719"/>
      <c r="C401" s="719"/>
      <c r="D401" s="721"/>
      <c r="E401" s="720"/>
      <c r="F401" s="719"/>
      <c r="G401" s="719"/>
      <c r="H401" s="745"/>
      <c r="I401" s="745"/>
      <c r="J401" s="719"/>
      <c r="K401" s="641"/>
      <c r="L401" s="641"/>
      <c r="M401" s="723"/>
      <c r="N401" s="723"/>
      <c r="O401" s="723"/>
      <c r="P401" s="640"/>
      <c r="Q401" s="640"/>
    </row>
    <row r="402" spans="1:17" ht="38.25" customHeight="1">
      <c r="A402" s="719"/>
      <c r="B402" s="719"/>
      <c r="C402" s="719"/>
      <c r="D402" s="721"/>
      <c r="E402" s="720"/>
      <c r="F402" s="719"/>
      <c r="G402" s="719"/>
      <c r="H402" s="745"/>
      <c r="I402" s="745"/>
      <c r="J402" s="719"/>
      <c r="K402" s="641"/>
      <c r="L402" s="641"/>
      <c r="M402" s="723"/>
      <c r="N402" s="723"/>
      <c r="O402" s="723"/>
      <c r="P402" s="640"/>
      <c r="Q402" s="640"/>
    </row>
    <row r="403" spans="1:17" ht="38.25" customHeight="1">
      <c r="A403" s="719"/>
      <c r="B403" s="719"/>
      <c r="C403" s="719"/>
      <c r="D403" s="721"/>
      <c r="E403" s="720"/>
      <c r="F403" s="719"/>
      <c r="G403" s="719"/>
      <c r="H403" s="745"/>
      <c r="I403" s="745"/>
      <c r="J403" s="719"/>
      <c r="K403" s="641"/>
      <c r="L403" s="641"/>
      <c r="M403" s="723"/>
      <c r="N403" s="723"/>
      <c r="O403" s="723"/>
      <c r="P403" s="640"/>
      <c r="Q403" s="640"/>
    </row>
    <row r="404" spans="1:17" ht="38.25" customHeight="1">
      <c r="A404" s="719"/>
      <c r="B404" s="719"/>
      <c r="C404" s="719"/>
      <c r="D404" s="721"/>
      <c r="E404" s="720"/>
      <c r="F404" s="719"/>
      <c r="G404" s="719"/>
      <c r="H404" s="745"/>
      <c r="I404" s="745"/>
      <c r="J404" s="719"/>
      <c r="K404" s="641"/>
      <c r="L404" s="641"/>
      <c r="M404" s="723"/>
      <c r="N404" s="723"/>
      <c r="O404" s="723"/>
      <c r="P404" s="640"/>
      <c r="Q404" s="640"/>
    </row>
    <row r="405" spans="1:17" ht="38.25" customHeight="1">
      <c r="A405" s="719"/>
      <c r="B405" s="719"/>
      <c r="C405" s="719"/>
      <c r="D405" s="721"/>
      <c r="E405" s="720"/>
      <c r="F405" s="719"/>
      <c r="G405" s="719"/>
      <c r="H405" s="745"/>
      <c r="I405" s="745"/>
      <c r="J405" s="719"/>
      <c r="K405" s="641"/>
      <c r="L405" s="641"/>
      <c r="M405" s="723"/>
      <c r="N405" s="723"/>
      <c r="O405" s="723"/>
      <c r="P405" s="640"/>
      <c r="Q405" s="640"/>
    </row>
    <row r="406" spans="1:17" ht="38.25" customHeight="1">
      <c r="A406" s="719"/>
      <c r="B406" s="719"/>
      <c r="C406" s="719"/>
      <c r="D406" s="721"/>
      <c r="E406" s="720"/>
      <c r="F406" s="719"/>
      <c r="G406" s="719"/>
      <c r="H406" s="745"/>
      <c r="I406" s="745"/>
      <c r="J406" s="719"/>
      <c r="K406" s="641"/>
      <c r="L406" s="641"/>
      <c r="M406" s="723"/>
      <c r="N406" s="723"/>
      <c r="O406" s="723"/>
      <c r="P406" s="640"/>
      <c r="Q406" s="640"/>
    </row>
    <row r="407" spans="1:17" ht="38.25" customHeight="1">
      <c r="A407" s="719"/>
      <c r="B407" s="719"/>
      <c r="C407" s="719"/>
      <c r="D407" s="721"/>
      <c r="E407" s="720"/>
      <c r="F407" s="719"/>
      <c r="G407" s="719"/>
      <c r="H407" s="745"/>
      <c r="I407" s="745"/>
      <c r="J407" s="719"/>
      <c r="K407" s="641"/>
      <c r="L407" s="641"/>
      <c r="M407" s="723"/>
      <c r="N407" s="723"/>
      <c r="O407" s="723"/>
      <c r="P407" s="640"/>
      <c r="Q407" s="640"/>
    </row>
    <row r="408" spans="1:17" ht="38.25" customHeight="1">
      <c r="A408" s="719"/>
      <c r="B408" s="719"/>
      <c r="C408" s="719"/>
      <c r="D408" s="721"/>
      <c r="E408" s="720"/>
      <c r="F408" s="719"/>
      <c r="G408" s="719"/>
      <c r="H408" s="745"/>
      <c r="I408" s="745"/>
      <c r="J408" s="719"/>
      <c r="K408" s="641"/>
      <c r="L408" s="641"/>
      <c r="M408" s="723"/>
      <c r="N408" s="723"/>
      <c r="O408" s="723"/>
      <c r="P408" s="640"/>
      <c r="Q408" s="640"/>
    </row>
    <row r="409" spans="1:17" ht="38.25" customHeight="1">
      <c r="A409" s="719"/>
      <c r="B409" s="719"/>
      <c r="C409" s="719"/>
      <c r="D409" s="721"/>
      <c r="E409" s="720"/>
      <c r="F409" s="719"/>
      <c r="G409" s="719"/>
      <c r="H409" s="745"/>
      <c r="I409" s="745"/>
      <c r="J409" s="719"/>
      <c r="K409" s="641"/>
      <c r="L409" s="641"/>
      <c r="M409" s="723"/>
      <c r="N409" s="723"/>
      <c r="O409" s="723"/>
      <c r="P409" s="640"/>
      <c r="Q409" s="640"/>
    </row>
    <row r="410" spans="1:17" ht="38.25" customHeight="1">
      <c r="A410" s="719"/>
      <c r="B410" s="719"/>
      <c r="C410" s="719"/>
      <c r="D410" s="721"/>
      <c r="E410" s="720"/>
      <c r="F410" s="719"/>
      <c r="G410" s="719"/>
      <c r="H410" s="745"/>
      <c r="I410" s="745"/>
      <c r="J410" s="719"/>
      <c r="K410" s="641"/>
      <c r="L410" s="641"/>
      <c r="M410" s="723"/>
      <c r="N410" s="723"/>
      <c r="O410" s="723"/>
      <c r="P410" s="640"/>
      <c r="Q410" s="640"/>
    </row>
    <row r="411" spans="1:17" ht="38.25" customHeight="1">
      <c r="A411" s="719"/>
      <c r="B411" s="719"/>
      <c r="C411" s="719"/>
      <c r="D411" s="721"/>
      <c r="E411" s="720"/>
      <c r="F411" s="719"/>
      <c r="G411" s="719"/>
      <c r="H411" s="745"/>
      <c r="I411" s="745"/>
      <c r="J411" s="719"/>
      <c r="K411" s="641"/>
      <c r="L411" s="641"/>
      <c r="M411" s="723"/>
      <c r="N411" s="723"/>
      <c r="O411" s="723"/>
      <c r="P411" s="640"/>
      <c r="Q411" s="640"/>
    </row>
    <row r="412" spans="1:17" ht="38.25" customHeight="1">
      <c r="A412" s="719"/>
      <c r="B412" s="719"/>
      <c r="C412" s="719"/>
      <c r="D412" s="721"/>
      <c r="E412" s="720"/>
      <c r="F412" s="719"/>
      <c r="G412" s="719"/>
      <c r="H412" s="745"/>
      <c r="I412" s="745"/>
      <c r="J412" s="719"/>
      <c r="K412" s="641"/>
      <c r="L412" s="641"/>
      <c r="M412" s="723"/>
      <c r="N412" s="723"/>
      <c r="O412" s="723"/>
      <c r="P412" s="640"/>
      <c r="Q412" s="640"/>
    </row>
    <row r="413" spans="1:17" ht="38.25" customHeight="1">
      <c r="A413" s="719"/>
      <c r="B413" s="719"/>
      <c r="C413" s="719"/>
      <c r="D413" s="721"/>
      <c r="E413" s="720"/>
      <c r="F413" s="719"/>
      <c r="G413" s="719"/>
      <c r="H413" s="745"/>
      <c r="I413" s="745"/>
      <c r="J413" s="719"/>
      <c r="K413" s="641"/>
      <c r="L413" s="641"/>
      <c r="M413" s="723"/>
      <c r="N413" s="723"/>
      <c r="O413" s="723"/>
      <c r="P413" s="640"/>
      <c r="Q413" s="640"/>
    </row>
    <row r="414" spans="1:17" ht="38.25" customHeight="1">
      <c r="A414" s="719"/>
      <c r="B414" s="719"/>
      <c r="C414" s="719"/>
      <c r="D414" s="721"/>
      <c r="E414" s="720"/>
      <c r="F414" s="719"/>
      <c r="G414" s="719"/>
      <c r="H414" s="745"/>
      <c r="I414" s="745"/>
      <c r="J414" s="719"/>
      <c r="K414" s="641"/>
      <c r="L414" s="641"/>
      <c r="M414" s="723"/>
      <c r="N414" s="723"/>
      <c r="O414" s="723"/>
      <c r="P414" s="640"/>
      <c r="Q414" s="640"/>
    </row>
    <row r="415" spans="1:17" ht="38.25" customHeight="1">
      <c r="A415" s="719"/>
      <c r="B415" s="719"/>
      <c r="C415" s="719"/>
      <c r="D415" s="721"/>
      <c r="E415" s="720"/>
      <c r="F415" s="719"/>
      <c r="G415" s="719"/>
      <c r="H415" s="745"/>
      <c r="I415" s="745"/>
      <c r="J415" s="719"/>
      <c r="K415" s="641"/>
      <c r="L415" s="641"/>
      <c r="M415" s="723"/>
      <c r="N415" s="723"/>
      <c r="O415" s="723"/>
      <c r="P415" s="640"/>
      <c r="Q415" s="640"/>
    </row>
    <row r="416" spans="1:17" ht="38.25" customHeight="1">
      <c r="A416" s="719"/>
      <c r="B416" s="719"/>
      <c r="C416" s="719"/>
      <c r="D416" s="721"/>
      <c r="E416" s="720"/>
      <c r="F416" s="719"/>
      <c r="G416" s="719"/>
      <c r="H416" s="745"/>
      <c r="I416" s="745"/>
      <c r="J416" s="719"/>
      <c r="K416" s="641"/>
      <c r="L416" s="641"/>
      <c r="M416" s="723"/>
      <c r="N416" s="723"/>
      <c r="O416" s="723"/>
      <c r="P416" s="640"/>
      <c r="Q416" s="640"/>
    </row>
    <row r="417" spans="1:17" ht="38.25" customHeight="1">
      <c r="A417" s="719"/>
      <c r="B417" s="719"/>
      <c r="C417" s="719"/>
      <c r="D417" s="721"/>
      <c r="E417" s="720"/>
      <c r="F417" s="719"/>
      <c r="G417" s="719"/>
      <c r="H417" s="745"/>
      <c r="I417" s="745"/>
      <c r="J417" s="719"/>
      <c r="K417" s="641"/>
      <c r="L417" s="641"/>
      <c r="M417" s="723"/>
      <c r="N417" s="723"/>
      <c r="O417" s="723"/>
      <c r="P417" s="640"/>
      <c r="Q417" s="640"/>
    </row>
    <row r="418" spans="1:17" ht="38.25" customHeight="1">
      <c r="A418" s="719"/>
      <c r="B418" s="719"/>
      <c r="C418" s="719"/>
      <c r="D418" s="721"/>
      <c r="E418" s="720"/>
      <c r="F418" s="719"/>
      <c r="G418" s="719"/>
      <c r="H418" s="745"/>
      <c r="I418" s="745"/>
      <c r="J418" s="719"/>
      <c r="K418" s="641"/>
      <c r="L418" s="641"/>
      <c r="M418" s="723"/>
      <c r="N418" s="723"/>
      <c r="O418" s="723"/>
      <c r="P418" s="640"/>
      <c r="Q418" s="640"/>
    </row>
    <row r="419" spans="1:17" ht="38.25" customHeight="1">
      <c r="A419" s="719"/>
      <c r="B419" s="719"/>
      <c r="C419" s="719"/>
      <c r="D419" s="721"/>
      <c r="E419" s="720"/>
      <c r="F419" s="719"/>
      <c r="G419" s="719"/>
      <c r="H419" s="745"/>
      <c r="I419" s="745"/>
      <c r="J419" s="719"/>
      <c r="K419" s="641"/>
      <c r="L419" s="641"/>
      <c r="M419" s="723"/>
      <c r="N419" s="723"/>
      <c r="O419" s="723"/>
      <c r="P419" s="640"/>
      <c r="Q419" s="640"/>
    </row>
    <row r="420" spans="1:17" ht="38.25" customHeight="1">
      <c r="A420" s="719"/>
      <c r="B420" s="719"/>
      <c r="C420" s="719"/>
      <c r="D420" s="721"/>
      <c r="E420" s="720"/>
      <c r="F420" s="719"/>
      <c r="G420" s="719"/>
      <c r="H420" s="745"/>
      <c r="I420" s="745"/>
      <c r="J420" s="719"/>
      <c r="K420" s="641"/>
      <c r="L420" s="641"/>
      <c r="M420" s="723"/>
      <c r="N420" s="723"/>
      <c r="O420" s="723"/>
      <c r="P420" s="640"/>
      <c r="Q420" s="640"/>
    </row>
    <row r="421" spans="1:17" ht="38.25" customHeight="1">
      <c r="A421" s="719"/>
      <c r="B421" s="719"/>
      <c r="C421" s="719"/>
      <c r="D421" s="721"/>
      <c r="E421" s="720"/>
      <c r="F421" s="719"/>
      <c r="G421" s="719"/>
      <c r="H421" s="745"/>
      <c r="I421" s="745"/>
      <c r="J421" s="719"/>
      <c r="K421" s="641"/>
      <c r="L421" s="641"/>
      <c r="M421" s="723"/>
      <c r="N421" s="723"/>
      <c r="O421" s="723"/>
      <c r="P421" s="640"/>
      <c r="Q421" s="640"/>
    </row>
    <row r="422" spans="1:17" ht="38.25" customHeight="1">
      <c r="A422" s="719"/>
      <c r="B422" s="719"/>
      <c r="C422" s="719"/>
      <c r="D422" s="721"/>
      <c r="E422" s="720"/>
      <c r="F422" s="719"/>
      <c r="G422" s="719"/>
      <c r="H422" s="745"/>
      <c r="I422" s="745"/>
      <c r="J422" s="719"/>
      <c r="K422" s="641"/>
      <c r="L422" s="641"/>
      <c r="M422" s="723"/>
      <c r="N422" s="723"/>
      <c r="O422" s="723"/>
      <c r="P422" s="640"/>
      <c r="Q422" s="640"/>
    </row>
    <row r="423" spans="1:17" ht="38.25" customHeight="1">
      <c r="A423" s="719"/>
      <c r="B423" s="719"/>
      <c r="C423" s="719"/>
      <c r="D423" s="721"/>
      <c r="E423" s="720"/>
      <c r="F423" s="719"/>
      <c r="G423" s="719"/>
      <c r="H423" s="745"/>
      <c r="I423" s="745"/>
      <c r="J423" s="719"/>
      <c r="K423" s="641"/>
      <c r="L423" s="641"/>
      <c r="M423" s="723"/>
      <c r="N423" s="723"/>
      <c r="O423" s="723"/>
      <c r="P423" s="640"/>
      <c r="Q423" s="640"/>
    </row>
    <row r="424" spans="1:17" ht="38.25" customHeight="1">
      <c r="A424" s="719"/>
      <c r="B424" s="719"/>
      <c r="C424" s="719"/>
      <c r="D424" s="721"/>
      <c r="E424" s="720"/>
      <c r="F424" s="719"/>
      <c r="G424" s="719"/>
      <c r="H424" s="745"/>
      <c r="I424" s="745"/>
      <c r="J424" s="719"/>
      <c r="K424" s="641"/>
      <c r="L424" s="641"/>
      <c r="M424" s="723"/>
      <c r="N424" s="723"/>
      <c r="O424" s="723"/>
      <c r="P424" s="640"/>
      <c r="Q424" s="640"/>
    </row>
    <row r="425" spans="1:17" ht="38.25" customHeight="1">
      <c r="A425" s="719"/>
      <c r="B425" s="719"/>
      <c r="C425" s="719"/>
      <c r="D425" s="721"/>
      <c r="E425" s="720"/>
      <c r="F425" s="719"/>
      <c r="G425" s="719"/>
      <c r="H425" s="745"/>
      <c r="I425" s="745"/>
      <c r="J425" s="719"/>
      <c r="K425" s="641"/>
      <c r="L425" s="641"/>
      <c r="M425" s="723"/>
      <c r="N425" s="723"/>
      <c r="O425" s="723"/>
      <c r="P425" s="640"/>
      <c r="Q425" s="640"/>
    </row>
    <row r="426" spans="1:17" ht="38.25" customHeight="1">
      <c r="A426" s="719"/>
      <c r="B426" s="719"/>
      <c r="C426" s="719"/>
      <c r="D426" s="721"/>
      <c r="E426" s="720"/>
      <c r="F426" s="719"/>
      <c r="G426" s="719"/>
      <c r="H426" s="745"/>
      <c r="I426" s="745"/>
      <c r="J426" s="719"/>
      <c r="K426" s="641"/>
      <c r="L426" s="641"/>
      <c r="M426" s="723"/>
      <c r="N426" s="723"/>
      <c r="O426" s="723"/>
      <c r="P426" s="640"/>
      <c r="Q426" s="640"/>
    </row>
    <row r="427" spans="1:17" ht="38.25" customHeight="1">
      <c r="A427" s="719"/>
      <c r="B427" s="719"/>
      <c r="C427" s="719"/>
      <c r="D427" s="721"/>
      <c r="E427" s="720"/>
      <c r="F427" s="719"/>
      <c r="G427" s="719"/>
      <c r="H427" s="745"/>
      <c r="I427" s="745"/>
      <c r="J427" s="719"/>
      <c r="K427" s="641"/>
      <c r="L427" s="641"/>
      <c r="M427" s="723"/>
      <c r="N427" s="723"/>
      <c r="O427" s="723"/>
      <c r="P427" s="640"/>
      <c r="Q427" s="640"/>
    </row>
    <row r="428" spans="1:17" ht="38.25" customHeight="1">
      <c r="A428" s="719"/>
      <c r="B428" s="719"/>
      <c r="C428" s="719"/>
      <c r="D428" s="721"/>
      <c r="E428" s="720"/>
      <c r="F428" s="719"/>
      <c r="G428" s="719"/>
      <c r="H428" s="745"/>
      <c r="I428" s="745"/>
      <c r="J428" s="719"/>
      <c r="K428" s="641"/>
      <c r="L428" s="641"/>
      <c r="M428" s="723"/>
      <c r="N428" s="723"/>
      <c r="O428" s="723"/>
      <c r="P428" s="640"/>
      <c r="Q428" s="640"/>
    </row>
    <row r="429" spans="1:17" ht="38.25" customHeight="1">
      <c r="A429" s="719"/>
      <c r="B429" s="719"/>
      <c r="C429" s="719"/>
      <c r="D429" s="721"/>
      <c r="E429" s="720"/>
      <c r="F429" s="719"/>
      <c r="G429" s="719"/>
      <c r="H429" s="745"/>
      <c r="I429" s="745"/>
      <c r="J429" s="719"/>
      <c r="K429" s="641"/>
      <c r="L429" s="641"/>
      <c r="M429" s="723"/>
      <c r="N429" s="723"/>
      <c r="O429" s="723"/>
      <c r="P429" s="640"/>
      <c r="Q429" s="640"/>
    </row>
    <row r="430" spans="1:17" ht="38.25" customHeight="1">
      <c r="A430" s="719"/>
      <c r="B430" s="719"/>
      <c r="C430" s="719"/>
      <c r="D430" s="721"/>
      <c r="E430" s="720"/>
      <c r="F430" s="719"/>
      <c r="G430" s="719"/>
      <c r="H430" s="745"/>
      <c r="I430" s="745"/>
      <c r="J430" s="719"/>
      <c r="K430" s="641"/>
      <c r="L430" s="641"/>
      <c r="M430" s="723"/>
      <c r="N430" s="723"/>
      <c r="O430" s="723"/>
      <c r="P430" s="640"/>
      <c r="Q430" s="640"/>
    </row>
    <row r="431" spans="1:17" ht="38.25" customHeight="1">
      <c r="A431" s="719"/>
      <c r="B431" s="719"/>
      <c r="C431" s="719"/>
      <c r="D431" s="721"/>
      <c r="E431" s="720"/>
      <c r="F431" s="719"/>
      <c r="G431" s="719"/>
      <c r="H431" s="745"/>
      <c r="I431" s="745"/>
      <c r="J431" s="719"/>
      <c r="K431" s="641"/>
      <c r="L431" s="641"/>
      <c r="M431" s="723"/>
      <c r="N431" s="723"/>
      <c r="O431" s="723"/>
      <c r="P431" s="640"/>
      <c r="Q431" s="640"/>
    </row>
    <row r="432" spans="1:17" ht="38.25" customHeight="1">
      <c r="A432" s="719"/>
      <c r="B432" s="719"/>
      <c r="C432" s="719"/>
      <c r="D432" s="721"/>
      <c r="E432" s="720"/>
      <c r="F432" s="719"/>
      <c r="G432" s="719"/>
      <c r="H432" s="745"/>
      <c r="I432" s="745"/>
      <c r="J432" s="719"/>
      <c r="K432" s="641"/>
      <c r="L432" s="641"/>
      <c r="M432" s="723"/>
      <c r="N432" s="723"/>
      <c r="O432" s="723"/>
      <c r="P432" s="640"/>
      <c r="Q432" s="640"/>
    </row>
    <row r="433" spans="1:17" ht="38.25" customHeight="1">
      <c r="A433" s="719"/>
      <c r="B433" s="719"/>
      <c r="C433" s="719"/>
      <c r="D433" s="721"/>
      <c r="E433" s="720"/>
      <c r="F433" s="719"/>
      <c r="G433" s="719"/>
      <c r="H433" s="745"/>
      <c r="I433" s="745"/>
      <c r="J433" s="719"/>
      <c r="K433" s="641"/>
      <c r="L433" s="641"/>
      <c r="M433" s="723"/>
      <c r="N433" s="723"/>
      <c r="O433" s="723"/>
      <c r="P433" s="640"/>
      <c r="Q433" s="640"/>
    </row>
    <row r="434" spans="1:17" ht="38.25" customHeight="1">
      <c r="A434" s="719"/>
      <c r="B434" s="719"/>
      <c r="C434" s="719"/>
      <c r="D434" s="721"/>
      <c r="E434" s="720"/>
      <c r="F434" s="719"/>
      <c r="G434" s="719"/>
      <c r="H434" s="745"/>
      <c r="I434" s="745"/>
      <c r="J434" s="719"/>
      <c r="K434" s="641"/>
      <c r="L434" s="641"/>
      <c r="M434" s="723"/>
      <c r="N434" s="723"/>
      <c r="O434" s="723"/>
      <c r="P434" s="640"/>
      <c r="Q434" s="640"/>
    </row>
    <row r="435" spans="1:17" ht="38.25" customHeight="1">
      <c r="A435" s="719"/>
      <c r="B435" s="719"/>
      <c r="C435" s="719"/>
      <c r="D435" s="721"/>
      <c r="E435" s="720"/>
      <c r="F435" s="719"/>
      <c r="G435" s="719"/>
      <c r="H435" s="745"/>
      <c r="I435" s="745"/>
      <c r="J435" s="719"/>
      <c r="K435" s="641"/>
      <c r="L435" s="641"/>
      <c r="M435" s="723"/>
      <c r="N435" s="723"/>
      <c r="O435" s="723"/>
      <c r="P435" s="640"/>
      <c r="Q435" s="640"/>
    </row>
    <row r="436" spans="1:17" ht="38.25" customHeight="1">
      <c r="A436" s="719"/>
      <c r="B436" s="719"/>
      <c r="C436" s="719"/>
      <c r="D436" s="721"/>
      <c r="E436" s="720"/>
      <c r="F436" s="719"/>
      <c r="G436" s="719"/>
      <c r="H436" s="745"/>
      <c r="I436" s="745"/>
      <c r="J436" s="719"/>
      <c r="K436" s="641"/>
      <c r="L436" s="641"/>
      <c r="M436" s="723"/>
      <c r="N436" s="723"/>
      <c r="O436" s="723"/>
      <c r="P436" s="640"/>
      <c r="Q436" s="640"/>
    </row>
    <row r="437" spans="1:17" ht="38.25" customHeight="1">
      <c r="A437" s="719"/>
      <c r="B437" s="719"/>
      <c r="C437" s="719"/>
      <c r="D437" s="721"/>
      <c r="E437" s="720"/>
      <c r="F437" s="719"/>
      <c r="G437" s="719"/>
      <c r="H437" s="745"/>
      <c r="I437" s="745"/>
      <c r="J437" s="719"/>
      <c r="K437" s="641"/>
      <c r="L437" s="641"/>
      <c r="M437" s="723"/>
      <c r="N437" s="723"/>
      <c r="O437" s="723"/>
      <c r="P437" s="640"/>
      <c r="Q437" s="640"/>
    </row>
    <row r="438" spans="1:17" ht="38.25" customHeight="1">
      <c r="A438" s="719"/>
      <c r="B438" s="719"/>
      <c r="C438" s="719"/>
      <c r="D438" s="721"/>
      <c r="E438" s="720"/>
      <c r="F438" s="719"/>
      <c r="G438" s="719"/>
      <c r="H438" s="745"/>
      <c r="I438" s="745"/>
      <c r="J438" s="719"/>
      <c r="K438" s="641"/>
      <c r="L438" s="641"/>
      <c r="M438" s="723"/>
      <c r="N438" s="723"/>
      <c r="O438" s="723"/>
      <c r="P438" s="640"/>
      <c r="Q438" s="640"/>
    </row>
    <row r="439" spans="1:17" ht="38.25" customHeight="1">
      <c r="A439" s="719"/>
      <c r="B439" s="719"/>
      <c r="C439" s="719"/>
      <c r="D439" s="721"/>
      <c r="E439" s="720"/>
      <c r="F439" s="719"/>
      <c r="G439" s="719"/>
      <c r="H439" s="745"/>
      <c r="I439" s="745"/>
      <c r="J439" s="719"/>
      <c r="K439" s="641"/>
      <c r="L439" s="641"/>
      <c r="M439" s="723"/>
      <c r="N439" s="723"/>
      <c r="O439" s="723"/>
      <c r="P439" s="640"/>
      <c r="Q439" s="640"/>
    </row>
    <row r="440" spans="1:17" ht="38.25" customHeight="1">
      <c r="A440" s="719"/>
      <c r="B440" s="719"/>
      <c r="C440" s="719"/>
      <c r="D440" s="721"/>
      <c r="E440" s="720"/>
      <c r="F440" s="719"/>
      <c r="G440" s="719"/>
      <c r="H440" s="745"/>
      <c r="I440" s="745"/>
      <c r="J440" s="719"/>
      <c r="K440" s="641"/>
      <c r="L440" s="641"/>
      <c r="M440" s="723"/>
      <c r="N440" s="723"/>
      <c r="O440" s="723"/>
      <c r="P440" s="640"/>
      <c r="Q440" s="640"/>
    </row>
    <row r="441" spans="1:17" ht="38.25" customHeight="1">
      <c r="A441" s="719"/>
      <c r="B441" s="719"/>
      <c r="C441" s="719"/>
      <c r="D441" s="721"/>
      <c r="E441" s="720"/>
      <c r="F441" s="719"/>
      <c r="G441" s="719"/>
      <c r="H441" s="745"/>
      <c r="I441" s="745"/>
      <c r="J441" s="719"/>
      <c r="K441" s="641"/>
      <c r="L441" s="641"/>
      <c r="M441" s="723"/>
      <c r="N441" s="723"/>
      <c r="O441" s="723"/>
      <c r="P441" s="640"/>
      <c r="Q441" s="640"/>
    </row>
    <row r="442" spans="1:17" ht="38.25" customHeight="1">
      <c r="A442" s="719"/>
      <c r="B442" s="719"/>
      <c r="C442" s="719"/>
      <c r="D442" s="721"/>
      <c r="E442" s="720"/>
      <c r="F442" s="719"/>
      <c r="G442" s="719"/>
      <c r="H442" s="745"/>
      <c r="I442" s="745"/>
      <c r="J442" s="719"/>
      <c r="K442" s="641"/>
      <c r="L442" s="641"/>
      <c r="M442" s="723"/>
      <c r="N442" s="723"/>
      <c r="O442" s="723"/>
      <c r="P442" s="640"/>
      <c r="Q442" s="640"/>
    </row>
    <row r="443" spans="1:17" ht="38.25" customHeight="1">
      <c r="A443" s="719"/>
      <c r="B443" s="719"/>
      <c r="C443" s="719"/>
      <c r="D443" s="721"/>
      <c r="E443" s="720"/>
      <c r="F443" s="719"/>
      <c r="G443" s="719"/>
      <c r="H443" s="745"/>
      <c r="I443" s="745"/>
      <c r="J443" s="719"/>
      <c r="K443" s="641"/>
      <c r="L443" s="641"/>
      <c r="M443" s="723"/>
      <c r="N443" s="723"/>
      <c r="O443" s="723"/>
      <c r="P443" s="640"/>
      <c r="Q443" s="640"/>
    </row>
    <row r="444" spans="1:17" ht="38.25" customHeight="1">
      <c r="A444" s="719"/>
      <c r="B444" s="719"/>
      <c r="C444" s="719"/>
      <c r="D444" s="721"/>
      <c r="E444" s="720"/>
      <c r="F444" s="719"/>
      <c r="G444" s="719"/>
      <c r="H444" s="745"/>
      <c r="I444" s="745"/>
      <c r="J444" s="719"/>
      <c r="K444" s="641"/>
      <c r="L444" s="641"/>
      <c r="M444" s="723"/>
      <c r="N444" s="723"/>
      <c r="O444" s="723"/>
      <c r="P444" s="640"/>
      <c r="Q444" s="640"/>
    </row>
    <row r="445" spans="1:17" ht="38.25" customHeight="1">
      <c r="A445" s="719"/>
      <c r="B445" s="719"/>
      <c r="C445" s="719"/>
      <c r="D445" s="721"/>
      <c r="E445" s="720"/>
      <c r="F445" s="719"/>
      <c r="G445" s="719"/>
      <c r="H445" s="745"/>
      <c r="I445" s="745"/>
      <c r="J445" s="719"/>
      <c r="K445" s="641"/>
      <c r="L445" s="641"/>
      <c r="M445" s="723"/>
      <c r="N445" s="723"/>
      <c r="O445" s="723"/>
      <c r="P445" s="640"/>
      <c r="Q445" s="640"/>
    </row>
    <row r="446" spans="1:17" ht="38.25" customHeight="1">
      <c r="A446" s="719"/>
      <c r="B446" s="719"/>
      <c r="C446" s="719"/>
      <c r="D446" s="721"/>
      <c r="E446" s="720"/>
      <c r="F446" s="719"/>
      <c r="G446" s="719"/>
      <c r="H446" s="745"/>
      <c r="I446" s="745"/>
      <c r="J446" s="719"/>
      <c r="K446" s="641"/>
      <c r="L446" s="641"/>
      <c r="M446" s="723"/>
      <c r="N446" s="723"/>
      <c r="O446" s="723"/>
      <c r="P446" s="640"/>
      <c r="Q446" s="640"/>
    </row>
    <row r="447" spans="1:17" ht="38.25" customHeight="1">
      <c r="A447" s="719"/>
      <c r="B447" s="719"/>
      <c r="C447" s="719"/>
      <c r="D447" s="721"/>
      <c r="E447" s="720"/>
      <c r="F447" s="719"/>
      <c r="G447" s="719"/>
      <c r="H447" s="745"/>
      <c r="I447" s="745"/>
      <c r="J447" s="719"/>
      <c r="K447" s="641"/>
      <c r="L447" s="641"/>
      <c r="M447" s="723"/>
      <c r="N447" s="723"/>
      <c r="O447" s="723"/>
      <c r="P447" s="640"/>
      <c r="Q447" s="640"/>
    </row>
    <row r="448" spans="1:17" ht="38.25" customHeight="1">
      <c r="A448" s="719"/>
      <c r="B448" s="719"/>
      <c r="C448" s="719"/>
      <c r="D448" s="721"/>
      <c r="E448" s="720"/>
      <c r="F448" s="719"/>
      <c r="G448" s="719"/>
      <c r="H448" s="745"/>
      <c r="I448" s="745"/>
      <c r="J448" s="719"/>
      <c r="K448" s="641"/>
      <c r="L448" s="641"/>
      <c r="M448" s="723"/>
      <c r="N448" s="723"/>
      <c r="O448" s="723"/>
      <c r="P448" s="640"/>
      <c r="Q448" s="640"/>
    </row>
    <row r="449" spans="1:17" ht="38.25" customHeight="1">
      <c r="A449" s="719"/>
      <c r="B449" s="719"/>
      <c r="C449" s="719"/>
      <c r="D449" s="721"/>
      <c r="E449" s="720"/>
      <c r="F449" s="719"/>
      <c r="G449" s="719"/>
      <c r="H449" s="745"/>
      <c r="I449" s="745"/>
      <c r="J449" s="719"/>
      <c r="K449" s="641"/>
      <c r="L449" s="641"/>
      <c r="M449" s="723"/>
      <c r="N449" s="723"/>
      <c r="O449" s="723"/>
      <c r="P449" s="640"/>
      <c r="Q449" s="640"/>
    </row>
    <row r="450" spans="1:17" ht="38.25" customHeight="1">
      <c r="A450" s="719"/>
      <c r="B450" s="719"/>
      <c r="C450" s="719"/>
      <c r="D450" s="721"/>
      <c r="E450" s="720"/>
      <c r="F450" s="719"/>
      <c r="G450" s="719"/>
      <c r="H450" s="745"/>
      <c r="I450" s="745"/>
      <c r="J450" s="719"/>
      <c r="K450" s="641"/>
      <c r="L450" s="641"/>
      <c r="M450" s="723"/>
      <c r="N450" s="723"/>
      <c r="O450" s="723"/>
      <c r="P450" s="640"/>
      <c r="Q450" s="640"/>
    </row>
    <row r="451" spans="1:17" ht="38.25" customHeight="1">
      <c r="A451" s="719"/>
      <c r="B451" s="719"/>
      <c r="C451" s="719"/>
      <c r="D451" s="721"/>
      <c r="E451" s="720"/>
      <c r="F451" s="719"/>
      <c r="G451" s="719"/>
      <c r="H451" s="745"/>
      <c r="I451" s="745"/>
      <c r="J451" s="719"/>
      <c r="K451" s="641"/>
      <c r="L451" s="641"/>
      <c r="M451" s="723"/>
      <c r="N451" s="723"/>
      <c r="O451" s="723"/>
      <c r="P451" s="640"/>
      <c r="Q451" s="640"/>
    </row>
    <row r="452" spans="1:17" ht="38.25" customHeight="1">
      <c r="A452" s="719"/>
      <c r="B452" s="719"/>
      <c r="C452" s="719"/>
      <c r="D452" s="721"/>
      <c r="E452" s="720"/>
      <c r="F452" s="719"/>
      <c r="G452" s="719"/>
      <c r="H452" s="745"/>
      <c r="I452" s="745"/>
      <c r="J452" s="719"/>
      <c r="K452" s="641"/>
      <c r="L452" s="641"/>
      <c r="M452" s="723"/>
      <c r="N452" s="723"/>
      <c r="O452" s="723"/>
      <c r="P452" s="640"/>
      <c r="Q452" s="640"/>
    </row>
    <row r="453" spans="1:17" ht="38.25" customHeight="1">
      <c r="A453" s="719"/>
      <c r="B453" s="719"/>
      <c r="C453" s="719"/>
      <c r="D453" s="721"/>
      <c r="E453" s="720"/>
      <c r="F453" s="719"/>
      <c r="G453" s="719"/>
      <c r="H453" s="745"/>
      <c r="I453" s="745"/>
      <c r="J453" s="719"/>
      <c r="K453" s="641"/>
      <c r="L453" s="641"/>
      <c r="M453" s="723"/>
      <c r="N453" s="723"/>
      <c r="O453" s="723"/>
      <c r="P453" s="640"/>
      <c r="Q453" s="640"/>
    </row>
    <row r="454" spans="1:17" ht="38.25" customHeight="1">
      <c r="A454" s="719"/>
      <c r="B454" s="719"/>
      <c r="C454" s="719"/>
      <c r="D454" s="721"/>
      <c r="E454" s="720"/>
      <c r="F454" s="719"/>
      <c r="G454" s="719"/>
      <c r="H454" s="745"/>
      <c r="I454" s="745"/>
      <c r="J454" s="719"/>
      <c r="K454" s="641"/>
      <c r="L454" s="641"/>
      <c r="M454" s="723"/>
      <c r="N454" s="723"/>
      <c r="O454" s="723"/>
      <c r="P454" s="640"/>
      <c r="Q454" s="640"/>
    </row>
    <row r="455" spans="1:17" ht="38.25" customHeight="1">
      <c r="A455" s="719"/>
      <c r="B455" s="719"/>
      <c r="C455" s="719"/>
      <c r="D455" s="721"/>
      <c r="E455" s="720"/>
      <c r="F455" s="719"/>
      <c r="G455" s="719"/>
      <c r="H455" s="745"/>
      <c r="I455" s="745"/>
      <c r="J455" s="719"/>
      <c r="K455" s="641"/>
      <c r="L455" s="641"/>
      <c r="M455" s="723"/>
      <c r="N455" s="723"/>
      <c r="O455" s="723"/>
      <c r="P455" s="640"/>
      <c r="Q455" s="640"/>
    </row>
    <row r="456" spans="1:17" ht="38.25" customHeight="1">
      <c r="A456" s="719"/>
      <c r="B456" s="719"/>
      <c r="C456" s="719"/>
      <c r="D456" s="721"/>
      <c r="E456" s="720"/>
      <c r="F456" s="719"/>
      <c r="G456" s="719"/>
      <c r="H456" s="745"/>
      <c r="I456" s="745"/>
      <c r="J456" s="719"/>
      <c r="K456" s="641"/>
      <c r="L456" s="641"/>
      <c r="M456" s="723"/>
      <c r="N456" s="723"/>
      <c r="O456" s="723"/>
      <c r="P456" s="640"/>
      <c r="Q456" s="640"/>
    </row>
    <row r="457" spans="1:17" ht="38.25" customHeight="1">
      <c r="A457" s="719"/>
      <c r="B457" s="719"/>
      <c r="C457" s="719"/>
      <c r="D457" s="721"/>
      <c r="E457" s="720"/>
      <c r="F457" s="719"/>
      <c r="G457" s="719"/>
      <c r="H457" s="745"/>
      <c r="I457" s="745"/>
      <c r="J457" s="719"/>
      <c r="K457" s="641"/>
      <c r="L457" s="641"/>
      <c r="M457" s="723"/>
      <c r="N457" s="723"/>
      <c r="O457" s="723"/>
      <c r="P457" s="640"/>
      <c r="Q457" s="640"/>
    </row>
    <row r="458" spans="1:17" ht="38.25" customHeight="1">
      <c r="A458" s="719"/>
      <c r="B458" s="719"/>
      <c r="C458" s="719"/>
      <c r="D458" s="721"/>
      <c r="E458" s="720"/>
      <c r="F458" s="719"/>
      <c r="G458" s="719"/>
      <c r="H458" s="745"/>
      <c r="I458" s="745"/>
      <c r="J458" s="719"/>
      <c r="K458" s="641"/>
      <c r="L458" s="641"/>
      <c r="M458" s="723"/>
      <c r="N458" s="723"/>
      <c r="O458" s="723"/>
      <c r="P458" s="640"/>
      <c r="Q458" s="640"/>
    </row>
    <row r="459" spans="1:17" ht="38.25" customHeight="1">
      <c r="A459" s="719"/>
      <c r="B459" s="719"/>
      <c r="C459" s="719"/>
      <c r="D459" s="721"/>
      <c r="E459" s="720"/>
      <c r="F459" s="719"/>
      <c r="G459" s="719"/>
      <c r="H459" s="745"/>
      <c r="I459" s="745"/>
      <c r="J459" s="719"/>
      <c r="K459" s="641"/>
      <c r="L459" s="641"/>
      <c r="M459" s="723"/>
      <c r="N459" s="723"/>
      <c r="O459" s="723"/>
      <c r="P459" s="640"/>
      <c r="Q459" s="640"/>
    </row>
    <row r="460" spans="1:17" ht="38.25" customHeight="1">
      <c r="A460" s="719"/>
      <c r="B460" s="719"/>
      <c r="C460" s="719"/>
      <c r="D460" s="721"/>
      <c r="E460" s="720"/>
      <c r="F460" s="719"/>
      <c r="G460" s="719"/>
      <c r="H460" s="745"/>
      <c r="I460" s="745"/>
      <c r="J460" s="719"/>
      <c r="K460" s="641"/>
      <c r="L460" s="641"/>
      <c r="M460" s="723"/>
      <c r="N460" s="723"/>
      <c r="O460" s="723"/>
      <c r="P460" s="640"/>
      <c r="Q460" s="640"/>
    </row>
    <row r="461" spans="1:17" ht="38.25" customHeight="1">
      <c r="A461" s="719"/>
      <c r="B461" s="719"/>
      <c r="C461" s="719"/>
      <c r="D461" s="721"/>
      <c r="E461" s="720"/>
      <c r="F461" s="719"/>
      <c r="G461" s="719"/>
      <c r="H461" s="745"/>
      <c r="I461" s="745"/>
      <c r="J461" s="719"/>
      <c r="K461" s="641"/>
      <c r="L461" s="641"/>
      <c r="M461" s="723"/>
      <c r="N461" s="723"/>
      <c r="O461" s="723"/>
      <c r="P461" s="640"/>
      <c r="Q461" s="640"/>
    </row>
    <row r="462" spans="1:17" ht="38.25" customHeight="1">
      <c r="A462" s="719"/>
      <c r="B462" s="719"/>
      <c r="C462" s="719"/>
      <c r="D462" s="721"/>
      <c r="E462" s="720"/>
      <c r="F462" s="719"/>
      <c r="G462" s="719"/>
      <c r="H462" s="745"/>
      <c r="I462" s="745"/>
      <c r="J462" s="719"/>
      <c r="K462" s="641"/>
      <c r="L462" s="641"/>
      <c r="M462" s="723"/>
      <c r="N462" s="723"/>
      <c r="O462" s="723"/>
      <c r="P462" s="640"/>
      <c r="Q462" s="640"/>
    </row>
    <row r="463" spans="1:17" ht="38.25" customHeight="1">
      <c r="A463" s="719"/>
      <c r="B463" s="719"/>
      <c r="C463" s="719"/>
      <c r="D463" s="721"/>
      <c r="E463" s="720"/>
      <c r="F463" s="719"/>
      <c r="G463" s="719"/>
      <c r="H463" s="745"/>
      <c r="I463" s="745"/>
      <c r="J463" s="719"/>
      <c r="K463" s="641"/>
      <c r="L463" s="641"/>
      <c r="M463" s="723"/>
      <c r="N463" s="723"/>
      <c r="O463" s="723"/>
      <c r="P463" s="640"/>
      <c r="Q463" s="640"/>
    </row>
    <row r="464" spans="1:17" ht="38.25" customHeight="1">
      <c r="A464" s="719"/>
      <c r="B464" s="719"/>
      <c r="C464" s="719"/>
      <c r="D464" s="721"/>
      <c r="E464" s="720"/>
      <c r="F464" s="719"/>
      <c r="G464" s="719"/>
      <c r="H464" s="745"/>
      <c r="I464" s="745"/>
      <c r="J464" s="719"/>
      <c r="K464" s="641"/>
      <c r="L464" s="641"/>
      <c r="M464" s="723"/>
      <c r="N464" s="723"/>
      <c r="O464" s="723"/>
      <c r="P464" s="640"/>
      <c r="Q464" s="640"/>
    </row>
    <row r="465" spans="1:17" ht="38.25" customHeight="1">
      <c r="A465" s="719"/>
      <c r="B465" s="719"/>
      <c r="C465" s="719"/>
      <c r="D465" s="721"/>
      <c r="E465" s="720"/>
      <c r="F465" s="719"/>
      <c r="G465" s="719"/>
      <c r="H465" s="745"/>
      <c r="I465" s="745"/>
      <c r="J465" s="719"/>
      <c r="K465" s="641"/>
      <c r="L465" s="641"/>
      <c r="M465" s="723"/>
      <c r="N465" s="723"/>
      <c r="O465" s="723"/>
      <c r="P465" s="640"/>
      <c r="Q465" s="640"/>
    </row>
    <row r="466" spans="1:17" ht="38.25" customHeight="1">
      <c r="A466" s="719"/>
      <c r="B466" s="719"/>
      <c r="C466" s="719"/>
      <c r="D466" s="721"/>
      <c r="E466" s="720"/>
      <c r="F466" s="719"/>
      <c r="G466" s="719"/>
      <c r="H466" s="745"/>
      <c r="I466" s="745"/>
      <c r="J466" s="719"/>
      <c r="K466" s="641"/>
      <c r="L466" s="641"/>
      <c r="M466" s="723"/>
      <c r="N466" s="723"/>
      <c r="O466" s="723"/>
      <c r="P466" s="640"/>
      <c r="Q466" s="640"/>
    </row>
    <row r="467" spans="1:17" ht="38.25" customHeight="1">
      <c r="A467" s="719"/>
      <c r="B467" s="719"/>
      <c r="C467" s="719"/>
      <c r="D467" s="721"/>
      <c r="E467" s="720"/>
      <c r="F467" s="719"/>
      <c r="G467" s="719"/>
      <c r="H467" s="745"/>
      <c r="I467" s="745"/>
      <c r="J467" s="719"/>
      <c r="K467" s="641"/>
      <c r="L467" s="641"/>
      <c r="M467" s="723"/>
      <c r="N467" s="723"/>
      <c r="O467" s="723"/>
      <c r="P467" s="640"/>
      <c r="Q467" s="640"/>
    </row>
    <row r="468" spans="1:17" ht="38.25" customHeight="1">
      <c r="A468" s="719"/>
      <c r="B468" s="719"/>
      <c r="C468" s="719"/>
      <c r="D468" s="721"/>
      <c r="E468" s="720"/>
      <c r="F468" s="719"/>
      <c r="G468" s="719"/>
      <c r="H468" s="745"/>
      <c r="I468" s="745"/>
      <c r="J468" s="719"/>
      <c r="K468" s="641"/>
      <c r="L468" s="641"/>
      <c r="M468" s="723"/>
      <c r="N468" s="723"/>
      <c r="O468" s="723"/>
      <c r="P468" s="640"/>
      <c r="Q468" s="640"/>
    </row>
    <row r="469" spans="1:17" ht="38.25" customHeight="1">
      <c r="A469" s="719"/>
      <c r="B469" s="719"/>
      <c r="C469" s="719"/>
      <c r="D469" s="721"/>
      <c r="E469" s="720"/>
      <c r="F469" s="719"/>
      <c r="G469" s="719"/>
      <c r="H469" s="745"/>
      <c r="I469" s="745"/>
      <c r="J469" s="719"/>
      <c r="K469" s="641"/>
      <c r="L469" s="641"/>
      <c r="M469" s="723"/>
      <c r="N469" s="723"/>
      <c r="O469" s="723"/>
      <c r="P469" s="640"/>
      <c r="Q469" s="640"/>
    </row>
    <row r="470" spans="1:17" ht="38.25" customHeight="1">
      <c r="A470" s="719"/>
      <c r="B470" s="719"/>
      <c r="C470" s="719"/>
      <c r="D470" s="721"/>
      <c r="E470" s="720"/>
      <c r="F470" s="719"/>
      <c r="G470" s="719"/>
      <c r="H470" s="745"/>
      <c r="I470" s="745"/>
      <c r="J470" s="719"/>
      <c r="K470" s="641"/>
      <c r="L470" s="641"/>
      <c r="M470" s="723"/>
      <c r="N470" s="723"/>
      <c r="O470" s="723"/>
      <c r="P470" s="640"/>
      <c r="Q470" s="640"/>
    </row>
    <row r="471" spans="1:17" ht="38.25" customHeight="1">
      <c r="A471" s="719"/>
      <c r="B471" s="719"/>
      <c r="C471" s="719"/>
      <c r="D471" s="721"/>
      <c r="E471" s="720"/>
      <c r="F471" s="719"/>
      <c r="G471" s="719"/>
      <c r="H471" s="745"/>
      <c r="I471" s="745"/>
      <c r="J471" s="719"/>
      <c r="K471" s="641"/>
      <c r="L471" s="641"/>
      <c r="M471" s="723"/>
      <c r="N471" s="723"/>
      <c r="O471" s="723"/>
      <c r="P471" s="640"/>
      <c r="Q471" s="640"/>
    </row>
    <row r="472" spans="1:17" ht="38.25" customHeight="1">
      <c r="A472" s="719"/>
      <c r="B472" s="719"/>
      <c r="C472" s="719"/>
      <c r="D472" s="721"/>
      <c r="E472" s="720"/>
      <c r="F472" s="719"/>
      <c r="G472" s="719"/>
      <c r="H472" s="745"/>
      <c r="I472" s="745"/>
      <c r="J472" s="719"/>
      <c r="K472" s="641"/>
      <c r="L472" s="641"/>
      <c r="M472" s="723"/>
      <c r="N472" s="723"/>
      <c r="O472" s="723"/>
      <c r="P472" s="640"/>
      <c r="Q472" s="640"/>
    </row>
    <row r="473" spans="1:17" ht="38.25" customHeight="1">
      <c r="A473" s="719"/>
      <c r="B473" s="719"/>
      <c r="C473" s="719"/>
      <c r="D473" s="721"/>
      <c r="E473" s="720"/>
      <c r="F473" s="719"/>
      <c r="G473" s="719"/>
      <c r="H473" s="745"/>
      <c r="I473" s="745"/>
      <c r="J473" s="719"/>
      <c r="K473" s="641"/>
      <c r="L473" s="641"/>
      <c r="M473" s="723"/>
      <c r="N473" s="723"/>
      <c r="O473" s="723"/>
      <c r="P473" s="640"/>
      <c r="Q473" s="640"/>
    </row>
    <row r="474" spans="1:17" ht="38.25" customHeight="1">
      <c r="A474" s="719"/>
      <c r="B474" s="719"/>
      <c r="C474" s="719"/>
      <c r="D474" s="721"/>
      <c r="E474" s="720"/>
      <c r="F474" s="719"/>
      <c r="G474" s="719"/>
      <c r="H474" s="745"/>
      <c r="I474" s="745"/>
      <c r="J474" s="719"/>
      <c r="K474" s="641"/>
      <c r="L474" s="641"/>
      <c r="M474" s="723"/>
      <c r="N474" s="723"/>
      <c r="O474" s="723"/>
      <c r="P474" s="640"/>
      <c r="Q474" s="640"/>
    </row>
    <row r="475" spans="1:17" ht="38.25" customHeight="1">
      <c r="A475" s="719"/>
      <c r="B475" s="719"/>
      <c r="C475" s="719"/>
      <c r="D475" s="721"/>
      <c r="E475" s="720"/>
      <c r="F475" s="719"/>
      <c r="G475" s="719"/>
      <c r="H475" s="745"/>
      <c r="I475" s="745"/>
      <c r="J475" s="719"/>
      <c r="K475" s="641"/>
      <c r="L475" s="641"/>
      <c r="M475" s="723"/>
      <c r="N475" s="723"/>
      <c r="O475" s="723"/>
      <c r="P475" s="640"/>
      <c r="Q475" s="640"/>
    </row>
    <row r="476" spans="1:17" ht="38.25" customHeight="1">
      <c r="A476" s="719"/>
      <c r="B476" s="719"/>
      <c r="C476" s="719"/>
      <c r="D476" s="721"/>
      <c r="E476" s="720"/>
      <c r="F476" s="719"/>
      <c r="G476" s="719"/>
      <c r="H476" s="745"/>
      <c r="I476" s="745"/>
      <c r="J476" s="719"/>
      <c r="K476" s="641"/>
      <c r="L476" s="641"/>
      <c r="M476" s="723"/>
      <c r="N476" s="723"/>
      <c r="O476" s="723"/>
      <c r="P476" s="640"/>
      <c r="Q476" s="640"/>
    </row>
    <row r="477" spans="1:17" ht="38.25" customHeight="1">
      <c r="A477" s="719"/>
      <c r="B477" s="719"/>
      <c r="C477" s="719"/>
      <c r="D477" s="721"/>
      <c r="E477" s="720"/>
      <c r="F477" s="719"/>
      <c r="G477" s="719"/>
      <c r="H477" s="745"/>
      <c r="I477" s="745"/>
      <c r="J477" s="719"/>
      <c r="K477" s="641"/>
      <c r="L477" s="641"/>
      <c r="M477" s="723"/>
      <c r="N477" s="723"/>
      <c r="O477" s="723"/>
      <c r="P477" s="640"/>
      <c r="Q477" s="640"/>
    </row>
    <row r="478" spans="1:17" ht="38.25" customHeight="1">
      <c r="A478" s="719"/>
      <c r="B478" s="719"/>
      <c r="C478" s="719"/>
      <c r="D478" s="721"/>
      <c r="E478" s="720"/>
      <c r="F478" s="719"/>
      <c r="G478" s="719"/>
      <c r="H478" s="745"/>
      <c r="I478" s="745"/>
      <c r="J478" s="719"/>
      <c r="K478" s="641"/>
      <c r="L478" s="641"/>
      <c r="M478" s="723"/>
      <c r="N478" s="723"/>
      <c r="O478" s="723"/>
      <c r="P478" s="640"/>
      <c r="Q478" s="640"/>
    </row>
    <row r="479" spans="1:17" ht="38.25" customHeight="1">
      <c r="A479" s="719"/>
      <c r="B479" s="719"/>
      <c r="C479" s="719"/>
      <c r="D479" s="721"/>
      <c r="E479" s="720"/>
      <c r="F479" s="719"/>
      <c r="G479" s="719"/>
      <c r="H479" s="745"/>
      <c r="I479" s="745"/>
      <c r="J479" s="719"/>
      <c r="K479" s="641"/>
      <c r="L479" s="641"/>
      <c r="M479" s="723"/>
      <c r="N479" s="723"/>
      <c r="O479" s="723"/>
      <c r="P479" s="640"/>
      <c r="Q479" s="640"/>
    </row>
    <row r="480" spans="1:17" ht="38.25" customHeight="1">
      <c r="A480" s="719"/>
      <c r="B480" s="719"/>
      <c r="C480" s="719"/>
      <c r="D480" s="721"/>
      <c r="E480" s="720"/>
      <c r="F480" s="719"/>
      <c r="G480" s="719"/>
      <c r="H480" s="745"/>
      <c r="I480" s="745"/>
      <c r="J480" s="719"/>
      <c r="K480" s="641"/>
      <c r="L480" s="641"/>
      <c r="M480" s="723"/>
      <c r="N480" s="723"/>
      <c r="O480" s="723"/>
      <c r="P480" s="640"/>
      <c r="Q480" s="640"/>
    </row>
    <row r="481" spans="1:17" ht="38.25" customHeight="1">
      <c r="A481" s="719"/>
      <c r="B481" s="719"/>
      <c r="C481" s="719"/>
      <c r="D481" s="721"/>
      <c r="E481" s="720"/>
      <c r="F481" s="719"/>
      <c r="G481" s="719"/>
      <c r="H481" s="745"/>
      <c r="I481" s="745"/>
      <c r="J481" s="719"/>
      <c r="K481" s="641"/>
      <c r="L481" s="641"/>
      <c r="M481" s="723"/>
      <c r="N481" s="723"/>
      <c r="O481" s="723"/>
      <c r="P481" s="640"/>
      <c r="Q481" s="640"/>
    </row>
    <row r="482" spans="1:17" ht="38.25" customHeight="1">
      <c r="A482" s="719"/>
      <c r="B482" s="719"/>
      <c r="C482" s="719"/>
      <c r="D482" s="721"/>
      <c r="E482" s="720"/>
      <c r="F482" s="719"/>
      <c r="G482" s="719"/>
      <c r="H482" s="745"/>
      <c r="I482" s="745"/>
      <c r="J482" s="719"/>
      <c r="K482" s="641"/>
      <c r="L482" s="641"/>
      <c r="M482" s="723"/>
      <c r="N482" s="723"/>
      <c r="O482" s="723"/>
      <c r="P482" s="640"/>
      <c r="Q482" s="640"/>
    </row>
    <row r="483" spans="1:17" ht="38.25" customHeight="1">
      <c r="A483" s="719"/>
      <c r="B483" s="719"/>
      <c r="C483" s="719"/>
      <c r="D483" s="721"/>
      <c r="E483" s="720"/>
      <c r="F483" s="719"/>
      <c r="G483" s="719"/>
      <c r="H483" s="745"/>
      <c r="I483" s="745"/>
      <c r="J483" s="719"/>
      <c r="K483" s="641"/>
      <c r="L483" s="641"/>
      <c r="M483" s="723"/>
      <c r="N483" s="723"/>
      <c r="O483" s="723"/>
      <c r="P483" s="640"/>
      <c r="Q483" s="640"/>
    </row>
    <row r="484" spans="1:17" ht="38.25" customHeight="1">
      <c r="A484" s="719"/>
      <c r="B484" s="719"/>
      <c r="C484" s="719"/>
      <c r="D484" s="721"/>
      <c r="E484" s="720"/>
      <c r="F484" s="719"/>
      <c r="G484" s="719"/>
      <c r="H484" s="745"/>
      <c r="I484" s="745"/>
      <c r="J484" s="719"/>
      <c r="K484" s="641"/>
      <c r="L484" s="641"/>
      <c r="M484" s="723"/>
      <c r="N484" s="723"/>
      <c r="O484" s="723"/>
      <c r="P484" s="640"/>
      <c r="Q484" s="640"/>
    </row>
    <row r="485" spans="1:17" ht="38.25" customHeight="1">
      <c r="A485" s="719"/>
      <c r="B485" s="719"/>
      <c r="C485" s="719"/>
      <c r="D485" s="721"/>
      <c r="E485" s="720"/>
      <c r="F485" s="719"/>
      <c r="G485" s="719"/>
      <c r="H485" s="745"/>
      <c r="I485" s="745"/>
      <c r="J485" s="719"/>
      <c r="K485" s="641"/>
      <c r="L485" s="641"/>
      <c r="M485" s="723"/>
      <c r="N485" s="723"/>
      <c r="O485" s="723"/>
      <c r="P485" s="640"/>
      <c r="Q485" s="640"/>
    </row>
    <row r="486" spans="1:17" ht="38.25" customHeight="1">
      <c r="A486" s="719"/>
      <c r="B486" s="719"/>
      <c r="C486" s="719"/>
      <c r="D486" s="721"/>
      <c r="E486" s="720"/>
      <c r="F486" s="719"/>
      <c r="G486" s="719"/>
      <c r="H486" s="745"/>
      <c r="I486" s="745"/>
      <c r="J486" s="719"/>
      <c r="K486" s="641"/>
      <c r="L486" s="641"/>
      <c r="M486" s="723"/>
      <c r="N486" s="723"/>
      <c r="O486" s="723"/>
      <c r="P486" s="640"/>
      <c r="Q486" s="640"/>
    </row>
    <row r="487" spans="1:17" ht="38.25" customHeight="1">
      <c r="A487" s="719"/>
      <c r="B487" s="719"/>
      <c r="C487" s="719"/>
      <c r="D487" s="721"/>
      <c r="E487" s="720"/>
      <c r="F487" s="719"/>
      <c r="G487" s="719"/>
      <c r="H487" s="745"/>
      <c r="I487" s="745"/>
      <c r="J487" s="719"/>
      <c r="K487" s="641"/>
      <c r="L487" s="641"/>
      <c r="M487" s="723"/>
      <c r="N487" s="723"/>
      <c r="O487" s="723"/>
      <c r="P487" s="640"/>
      <c r="Q487" s="640"/>
    </row>
    <row r="488" spans="1:17" ht="38.25" customHeight="1">
      <c r="A488" s="719"/>
      <c r="B488" s="719"/>
      <c r="C488" s="719"/>
      <c r="D488" s="721"/>
      <c r="E488" s="720"/>
      <c r="F488" s="719"/>
      <c r="G488" s="719"/>
      <c r="H488" s="745"/>
      <c r="I488" s="745"/>
      <c r="J488" s="719"/>
      <c r="K488" s="641"/>
      <c r="L488" s="641"/>
      <c r="M488" s="723"/>
      <c r="N488" s="723"/>
      <c r="O488" s="723"/>
      <c r="P488" s="640"/>
      <c r="Q488" s="640"/>
    </row>
    <row r="489" spans="1:17" ht="38.25" customHeight="1">
      <c r="A489" s="719"/>
      <c r="B489" s="719"/>
      <c r="C489" s="719"/>
      <c r="D489" s="721"/>
      <c r="E489" s="720"/>
      <c r="F489" s="719"/>
      <c r="G489" s="719"/>
      <c r="H489" s="745"/>
      <c r="I489" s="745"/>
      <c r="J489" s="719"/>
      <c r="K489" s="641"/>
      <c r="L489" s="641"/>
      <c r="M489" s="723"/>
      <c r="N489" s="723"/>
      <c r="O489" s="723"/>
      <c r="P489" s="640"/>
      <c r="Q489" s="640"/>
    </row>
    <row r="490" spans="1:17" ht="38.25" customHeight="1">
      <c r="A490" s="719"/>
      <c r="B490" s="719"/>
      <c r="C490" s="719"/>
      <c r="D490" s="721"/>
      <c r="E490" s="720"/>
      <c r="F490" s="719"/>
      <c r="G490" s="719"/>
      <c r="H490" s="745"/>
      <c r="I490" s="745"/>
      <c r="J490" s="719"/>
      <c r="K490" s="641"/>
      <c r="L490" s="641"/>
      <c r="M490" s="723"/>
      <c r="N490" s="723"/>
      <c r="O490" s="723"/>
      <c r="P490" s="640"/>
      <c r="Q490" s="640"/>
    </row>
    <row r="491" spans="1:17" ht="38.25" customHeight="1">
      <c r="A491" s="719"/>
      <c r="B491" s="719"/>
      <c r="C491" s="719"/>
      <c r="D491" s="721"/>
      <c r="E491" s="720"/>
      <c r="F491" s="719"/>
      <c r="G491" s="719"/>
      <c r="H491" s="745"/>
      <c r="I491" s="745"/>
      <c r="J491" s="719"/>
      <c r="K491" s="641"/>
      <c r="L491" s="641"/>
      <c r="M491" s="723"/>
      <c r="N491" s="723"/>
      <c r="O491" s="723"/>
      <c r="P491" s="640"/>
      <c r="Q491" s="640"/>
    </row>
    <row r="492" spans="1:17" ht="38.25" customHeight="1">
      <c r="A492" s="719"/>
      <c r="B492" s="719"/>
      <c r="C492" s="719"/>
      <c r="D492" s="721"/>
      <c r="E492" s="720"/>
      <c r="F492" s="719"/>
      <c r="G492" s="719"/>
      <c r="H492" s="745"/>
      <c r="I492" s="745"/>
      <c r="J492" s="719"/>
      <c r="K492" s="641"/>
      <c r="L492" s="641"/>
      <c r="M492" s="723"/>
      <c r="N492" s="723"/>
      <c r="O492" s="723"/>
      <c r="P492" s="640"/>
      <c r="Q492" s="640"/>
    </row>
    <row r="493" spans="1:17" ht="38.25" customHeight="1">
      <c r="A493" s="719"/>
      <c r="B493" s="719"/>
      <c r="C493" s="719"/>
      <c r="D493" s="721"/>
      <c r="E493" s="720"/>
      <c r="F493" s="719"/>
      <c r="G493" s="719"/>
      <c r="H493" s="745"/>
      <c r="I493" s="745"/>
      <c r="J493" s="719"/>
      <c r="K493" s="641"/>
      <c r="L493" s="641"/>
      <c r="M493" s="723"/>
      <c r="N493" s="723"/>
      <c r="O493" s="723"/>
      <c r="P493" s="640"/>
      <c r="Q493" s="640"/>
    </row>
    <row r="494" spans="1:17" ht="38.25" customHeight="1">
      <c r="A494" s="719"/>
      <c r="B494" s="719"/>
      <c r="C494" s="719"/>
      <c r="D494" s="721"/>
      <c r="E494" s="720"/>
      <c r="F494" s="719"/>
      <c r="G494" s="719"/>
      <c r="H494" s="745"/>
      <c r="I494" s="745"/>
      <c r="J494" s="719"/>
      <c r="K494" s="641"/>
      <c r="L494" s="641"/>
      <c r="M494" s="723"/>
      <c r="N494" s="723"/>
      <c r="O494" s="723"/>
      <c r="P494" s="640"/>
      <c r="Q494" s="640"/>
    </row>
    <row r="495" spans="1:17" ht="38.25" customHeight="1">
      <c r="A495" s="719"/>
      <c r="B495" s="719"/>
      <c r="C495" s="719"/>
      <c r="D495" s="721"/>
      <c r="E495" s="720"/>
      <c r="F495" s="719"/>
      <c r="G495" s="719"/>
      <c r="H495" s="745"/>
      <c r="I495" s="745"/>
      <c r="J495" s="719"/>
      <c r="K495" s="641"/>
      <c r="L495" s="641"/>
      <c r="M495" s="723"/>
      <c r="N495" s="723"/>
      <c r="O495" s="723"/>
      <c r="P495" s="640"/>
      <c r="Q495" s="640"/>
    </row>
    <row r="496" spans="1:17" ht="38.25" customHeight="1">
      <c r="A496" s="719"/>
      <c r="B496" s="719"/>
      <c r="C496" s="719"/>
      <c r="D496" s="721"/>
      <c r="E496" s="720"/>
      <c r="F496" s="719"/>
      <c r="G496" s="719"/>
      <c r="H496" s="745"/>
      <c r="I496" s="745"/>
      <c r="J496" s="719"/>
      <c r="K496" s="641"/>
      <c r="L496" s="641"/>
      <c r="M496" s="723"/>
      <c r="N496" s="723"/>
      <c r="O496" s="723"/>
      <c r="P496" s="640"/>
      <c r="Q496" s="640"/>
    </row>
    <row r="497" spans="1:17" ht="38.25" customHeight="1">
      <c r="A497" s="719"/>
      <c r="B497" s="719"/>
      <c r="C497" s="719"/>
      <c r="D497" s="721"/>
      <c r="E497" s="720"/>
      <c r="F497" s="719"/>
      <c r="G497" s="719"/>
      <c r="H497" s="745"/>
      <c r="I497" s="745"/>
      <c r="J497" s="719"/>
      <c r="K497" s="641"/>
      <c r="L497" s="641"/>
      <c r="M497" s="723"/>
      <c r="N497" s="723"/>
      <c r="O497" s="723"/>
      <c r="P497" s="640"/>
      <c r="Q497" s="640"/>
    </row>
    <row r="498" spans="1:17" ht="38.25" customHeight="1">
      <c r="A498" s="719"/>
      <c r="B498" s="719"/>
      <c r="C498" s="719"/>
      <c r="D498" s="721"/>
      <c r="E498" s="720"/>
      <c r="F498" s="719"/>
      <c r="G498" s="719"/>
      <c r="H498" s="745"/>
      <c r="I498" s="745"/>
      <c r="J498" s="719"/>
      <c r="K498" s="641"/>
      <c r="L498" s="641"/>
      <c r="M498" s="723"/>
      <c r="N498" s="723"/>
      <c r="O498" s="723"/>
      <c r="P498" s="640"/>
      <c r="Q498" s="640"/>
    </row>
    <row r="499" spans="1:17" ht="38.25" customHeight="1">
      <c r="A499" s="719"/>
      <c r="B499" s="719"/>
      <c r="C499" s="719"/>
      <c r="D499" s="721"/>
      <c r="E499" s="720"/>
      <c r="F499" s="719"/>
      <c r="G499" s="719"/>
      <c r="H499" s="745"/>
      <c r="I499" s="745"/>
      <c r="J499" s="719"/>
      <c r="K499" s="641"/>
      <c r="L499" s="641"/>
      <c r="M499" s="723"/>
      <c r="N499" s="723"/>
      <c r="O499" s="723"/>
      <c r="P499" s="640"/>
      <c r="Q499" s="640"/>
    </row>
    <row r="500" spans="1:17" ht="38.25" customHeight="1">
      <c r="A500" s="719"/>
      <c r="B500" s="719"/>
      <c r="C500" s="719"/>
      <c r="D500" s="721"/>
      <c r="E500" s="720"/>
      <c r="F500" s="719"/>
      <c r="G500" s="719"/>
      <c r="H500" s="745"/>
      <c r="I500" s="745"/>
      <c r="J500" s="719"/>
      <c r="K500" s="641"/>
      <c r="L500" s="641"/>
      <c r="M500" s="723"/>
      <c r="N500" s="723"/>
      <c r="O500" s="723"/>
      <c r="P500" s="640"/>
      <c r="Q500" s="640"/>
    </row>
    <row r="501" spans="1:17" ht="38.25" customHeight="1">
      <c r="A501" s="719"/>
      <c r="B501" s="719"/>
      <c r="C501" s="719"/>
      <c r="D501" s="721"/>
      <c r="E501" s="720"/>
      <c r="F501" s="719"/>
      <c r="G501" s="719"/>
      <c r="H501" s="745"/>
      <c r="I501" s="745"/>
      <c r="J501" s="719"/>
      <c r="K501" s="641"/>
      <c r="L501" s="641"/>
      <c r="M501" s="723"/>
      <c r="N501" s="723"/>
      <c r="O501" s="723"/>
      <c r="P501" s="640"/>
      <c r="Q501" s="640"/>
    </row>
    <row r="502" spans="1:17" ht="38.25" customHeight="1">
      <c r="A502" s="719"/>
      <c r="B502" s="719"/>
      <c r="C502" s="719"/>
      <c r="D502" s="721"/>
      <c r="E502" s="720"/>
      <c r="F502" s="719"/>
      <c r="G502" s="719"/>
      <c r="H502" s="745"/>
      <c r="I502" s="745"/>
      <c r="J502" s="719"/>
      <c r="K502" s="641"/>
      <c r="L502" s="641"/>
      <c r="M502" s="723"/>
      <c r="N502" s="723"/>
      <c r="O502" s="723"/>
      <c r="P502" s="640"/>
      <c r="Q502" s="640"/>
    </row>
    <row r="503" spans="1:17" ht="38.25" customHeight="1">
      <c r="A503" s="719"/>
      <c r="B503" s="719"/>
      <c r="C503" s="719"/>
      <c r="D503" s="721"/>
      <c r="E503" s="720"/>
      <c r="F503" s="719"/>
      <c r="G503" s="719"/>
      <c r="H503" s="745"/>
      <c r="I503" s="745"/>
      <c r="J503" s="719"/>
      <c r="K503" s="641"/>
      <c r="L503" s="641"/>
      <c r="M503" s="723"/>
      <c r="N503" s="723"/>
      <c r="O503" s="723"/>
      <c r="P503" s="640"/>
      <c r="Q503" s="640"/>
    </row>
    <row r="504" spans="1:17" ht="38.25" customHeight="1">
      <c r="A504" s="719"/>
      <c r="B504" s="719"/>
      <c r="C504" s="719"/>
      <c r="D504" s="721"/>
      <c r="E504" s="720"/>
      <c r="F504" s="719"/>
      <c r="G504" s="719"/>
      <c r="H504" s="745"/>
      <c r="I504" s="745"/>
      <c r="J504" s="719"/>
      <c r="K504" s="641"/>
      <c r="L504" s="641"/>
      <c r="M504" s="723"/>
      <c r="N504" s="723"/>
      <c r="O504" s="723"/>
      <c r="P504" s="640"/>
      <c r="Q504" s="640"/>
    </row>
    <row r="505" spans="1:17" ht="38.25" customHeight="1">
      <c r="A505" s="719"/>
      <c r="B505" s="719"/>
      <c r="C505" s="719"/>
      <c r="D505" s="721"/>
      <c r="E505" s="720"/>
      <c r="F505" s="719"/>
      <c r="G505" s="719"/>
      <c r="H505" s="745"/>
      <c r="I505" s="745"/>
      <c r="J505" s="719"/>
      <c r="K505" s="641"/>
      <c r="L505" s="641"/>
      <c r="M505" s="723"/>
      <c r="N505" s="723"/>
      <c r="O505" s="723"/>
      <c r="P505" s="640"/>
      <c r="Q505" s="640"/>
    </row>
    <row r="506" spans="1:17" ht="38.25" customHeight="1">
      <c r="A506" s="719"/>
      <c r="B506" s="719"/>
      <c r="C506" s="719"/>
      <c r="D506" s="721"/>
      <c r="E506" s="720"/>
      <c r="F506" s="719"/>
      <c r="G506" s="719"/>
      <c r="H506" s="745"/>
      <c r="I506" s="745"/>
      <c r="J506" s="719"/>
      <c r="K506" s="641"/>
      <c r="L506" s="641"/>
      <c r="M506" s="723"/>
      <c r="N506" s="723"/>
      <c r="O506" s="723"/>
      <c r="P506" s="640"/>
      <c r="Q506" s="640"/>
    </row>
    <row r="507" spans="1:17" ht="38.25" customHeight="1">
      <c r="A507" s="719"/>
      <c r="B507" s="719"/>
      <c r="C507" s="719"/>
      <c r="D507" s="721"/>
      <c r="E507" s="720"/>
      <c r="F507" s="719"/>
      <c r="G507" s="719"/>
      <c r="H507" s="745"/>
      <c r="I507" s="745"/>
      <c r="J507" s="719"/>
      <c r="K507" s="641"/>
      <c r="L507" s="641"/>
      <c r="M507" s="723"/>
      <c r="N507" s="723"/>
      <c r="O507" s="723"/>
      <c r="P507" s="640"/>
      <c r="Q507" s="640"/>
    </row>
    <row r="508" spans="1:17" ht="38.25" customHeight="1">
      <c r="A508" s="719"/>
      <c r="B508" s="719"/>
      <c r="C508" s="719"/>
      <c r="D508" s="721"/>
      <c r="E508" s="720"/>
      <c r="F508" s="719"/>
      <c r="G508" s="719"/>
      <c r="H508" s="745"/>
      <c r="I508" s="745"/>
      <c r="J508" s="719"/>
      <c r="K508" s="641"/>
      <c r="L508" s="641"/>
      <c r="M508" s="723"/>
      <c r="N508" s="723"/>
      <c r="O508" s="723"/>
      <c r="P508" s="640"/>
      <c r="Q508" s="640"/>
    </row>
    <row r="509" spans="1:17" ht="38.25" customHeight="1">
      <c r="A509" s="719"/>
      <c r="B509" s="719"/>
      <c r="C509" s="719"/>
      <c r="D509" s="721"/>
      <c r="E509" s="720"/>
      <c r="F509" s="719"/>
      <c r="G509" s="719"/>
      <c r="H509" s="745"/>
      <c r="I509" s="745"/>
      <c r="J509" s="719"/>
      <c r="K509" s="641"/>
      <c r="L509" s="641"/>
      <c r="M509" s="723"/>
      <c r="N509" s="723"/>
      <c r="O509" s="723"/>
      <c r="P509" s="640"/>
      <c r="Q509" s="640"/>
    </row>
    <row r="510" spans="1:17" ht="38.25" customHeight="1">
      <c r="A510" s="719"/>
      <c r="B510" s="719"/>
      <c r="C510" s="719"/>
      <c r="D510" s="721"/>
      <c r="E510" s="720"/>
      <c r="F510" s="719"/>
      <c r="G510" s="719"/>
      <c r="H510" s="745"/>
      <c r="I510" s="745"/>
      <c r="J510" s="719"/>
      <c r="K510" s="641"/>
      <c r="L510" s="641"/>
      <c r="M510" s="723"/>
      <c r="N510" s="723"/>
      <c r="O510" s="723"/>
      <c r="P510" s="640"/>
      <c r="Q510" s="640"/>
    </row>
    <row r="511" spans="1:17" ht="38.25" customHeight="1">
      <c r="A511" s="719"/>
      <c r="B511" s="719"/>
      <c r="C511" s="719"/>
      <c r="D511" s="721"/>
      <c r="E511" s="720"/>
      <c r="F511" s="719"/>
      <c r="G511" s="719"/>
      <c r="H511" s="745"/>
      <c r="I511" s="745"/>
      <c r="J511" s="719"/>
      <c r="K511" s="641"/>
      <c r="L511" s="641"/>
      <c r="M511" s="723"/>
      <c r="N511" s="723"/>
      <c r="O511" s="723"/>
      <c r="P511" s="640"/>
      <c r="Q511" s="640"/>
    </row>
    <row r="512" spans="1:17" ht="38.25" customHeight="1">
      <c r="A512" s="719"/>
      <c r="B512" s="719"/>
      <c r="C512" s="719"/>
      <c r="D512" s="721"/>
      <c r="E512" s="720"/>
      <c r="F512" s="719"/>
      <c r="G512" s="719"/>
      <c r="H512" s="745"/>
      <c r="I512" s="745"/>
      <c r="J512" s="719"/>
      <c r="K512" s="641"/>
      <c r="L512" s="641"/>
      <c r="M512" s="723"/>
      <c r="N512" s="723"/>
      <c r="O512" s="723"/>
      <c r="P512" s="640"/>
      <c r="Q512" s="640"/>
    </row>
    <row r="513" spans="1:17" ht="38.25" customHeight="1">
      <c r="A513" s="719"/>
      <c r="B513" s="719"/>
      <c r="C513" s="719"/>
      <c r="D513" s="721"/>
      <c r="E513" s="720"/>
      <c r="F513" s="719"/>
      <c r="G513" s="719"/>
      <c r="H513" s="745"/>
      <c r="I513" s="745"/>
      <c r="J513" s="719"/>
      <c r="K513" s="641"/>
      <c r="L513" s="641"/>
      <c r="M513" s="723"/>
      <c r="N513" s="723"/>
      <c r="O513" s="723"/>
      <c r="P513" s="640"/>
      <c r="Q513" s="640"/>
    </row>
    <row r="514" spans="1:17" ht="38.25" customHeight="1">
      <c r="A514" s="719"/>
      <c r="B514" s="719"/>
      <c r="C514" s="719"/>
      <c r="D514" s="721"/>
      <c r="E514" s="720"/>
      <c r="F514" s="719"/>
      <c r="G514" s="719"/>
      <c r="H514" s="745"/>
      <c r="I514" s="745"/>
      <c r="J514" s="719"/>
      <c r="K514" s="641"/>
      <c r="L514" s="641"/>
      <c r="M514" s="723"/>
      <c r="N514" s="723"/>
      <c r="O514" s="723"/>
      <c r="P514" s="640"/>
      <c r="Q514" s="640"/>
    </row>
    <row r="515" spans="1:17" ht="38.25" customHeight="1">
      <c r="A515" s="719"/>
      <c r="B515" s="719"/>
      <c r="C515" s="719"/>
      <c r="D515" s="721"/>
      <c r="E515" s="720"/>
      <c r="F515" s="719"/>
      <c r="G515" s="719"/>
      <c r="H515" s="745"/>
      <c r="I515" s="745"/>
      <c r="J515" s="719"/>
      <c r="K515" s="641"/>
      <c r="L515" s="641"/>
      <c r="M515" s="723"/>
      <c r="N515" s="723"/>
      <c r="O515" s="723"/>
      <c r="P515" s="640"/>
      <c r="Q515" s="640"/>
    </row>
    <row r="516" spans="1:17" ht="38.25" customHeight="1">
      <c r="A516" s="719"/>
      <c r="B516" s="719"/>
      <c r="C516" s="719"/>
      <c r="D516" s="721"/>
      <c r="E516" s="720"/>
      <c r="F516" s="719"/>
      <c r="G516" s="719"/>
      <c r="H516" s="745"/>
      <c r="I516" s="745"/>
      <c r="J516" s="719"/>
      <c r="K516" s="641"/>
      <c r="L516" s="641"/>
      <c r="M516" s="723"/>
      <c r="N516" s="723"/>
      <c r="O516" s="723"/>
      <c r="P516" s="640"/>
      <c r="Q516" s="640"/>
    </row>
    <row r="517" spans="1:17" ht="38.25" customHeight="1">
      <c r="A517" s="719"/>
      <c r="B517" s="719"/>
      <c r="C517" s="719"/>
      <c r="D517" s="721"/>
      <c r="E517" s="720"/>
      <c r="F517" s="719"/>
      <c r="G517" s="719"/>
      <c r="H517" s="745"/>
      <c r="I517" s="745"/>
      <c r="J517" s="719"/>
      <c r="K517" s="641"/>
      <c r="L517" s="641"/>
      <c r="M517" s="723"/>
      <c r="N517" s="723"/>
      <c r="O517" s="723"/>
      <c r="P517" s="640"/>
      <c r="Q517" s="640"/>
    </row>
    <row r="518" spans="1:17" ht="38.25" customHeight="1">
      <c r="A518" s="719"/>
      <c r="B518" s="719"/>
      <c r="C518" s="719"/>
      <c r="D518" s="721"/>
      <c r="E518" s="720"/>
      <c r="F518" s="719"/>
      <c r="G518" s="719"/>
      <c r="H518" s="745"/>
      <c r="I518" s="745"/>
      <c r="J518" s="719"/>
      <c r="K518" s="641"/>
      <c r="L518" s="641"/>
      <c r="M518" s="723"/>
      <c r="N518" s="723"/>
      <c r="O518" s="723"/>
      <c r="P518" s="640"/>
      <c r="Q518" s="640"/>
    </row>
    <row r="519" spans="1:17" ht="38.25" customHeight="1">
      <c r="A519" s="719"/>
      <c r="B519" s="719"/>
      <c r="C519" s="719"/>
      <c r="D519" s="721"/>
      <c r="E519" s="720"/>
      <c r="F519" s="719"/>
      <c r="G519" s="719"/>
      <c r="H519" s="745"/>
      <c r="I519" s="745"/>
      <c r="J519" s="719"/>
      <c r="K519" s="641"/>
      <c r="L519" s="641"/>
      <c r="M519" s="723"/>
      <c r="N519" s="723"/>
      <c r="O519" s="723"/>
      <c r="P519" s="640"/>
      <c r="Q519" s="640"/>
    </row>
    <row r="520" spans="1:17" ht="38.25" customHeight="1">
      <c r="A520" s="719"/>
      <c r="B520" s="719"/>
      <c r="C520" s="719"/>
      <c r="D520" s="721"/>
      <c r="E520" s="720"/>
      <c r="F520" s="719"/>
      <c r="G520" s="719"/>
      <c r="H520" s="745"/>
      <c r="I520" s="745"/>
      <c r="J520" s="719"/>
      <c r="K520" s="641"/>
      <c r="L520" s="641"/>
      <c r="M520" s="723"/>
      <c r="N520" s="723"/>
      <c r="O520" s="723"/>
      <c r="P520" s="640"/>
      <c r="Q520" s="640"/>
    </row>
    <row r="521" spans="1:17" ht="38.25" customHeight="1">
      <c r="A521" s="719"/>
      <c r="B521" s="719"/>
      <c r="C521" s="719"/>
      <c r="D521" s="721"/>
      <c r="E521" s="720"/>
      <c r="F521" s="719"/>
      <c r="G521" s="719"/>
      <c r="H521" s="745"/>
      <c r="I521" s="745"/>
      <c r="J521" s="719"/>
      <c r="K521" s="641"/>
      <c r="L521" s="641"/>
      <c r="M521" s="723"/>
      <c r="N521" s="723"/>
      <c r="O521" s="723"/>
      <c r="P521" s="640"/>
      <c r="Q521" s="640"/>
    </row>
    <row r="522" spans="1:17" ht="38.25" customHeight="1">
      <c r="A522" s="719"/>
      <c r="B522" s="719"/>
      <c r="C522" s="719"/>
      <c r="D522" s="721"/>
      <c r="E522" s="720"/>
      <c r="F522" s="719"/>
      <c r="G522" s="719"/>
      <c r="H522" s="745"/>
      <c r="I522" s="745"/>
      <c r="J522" s="719"/>
      <c r="K522" s="641"/>
      <c r="L522" s="641"/>
      <c r="M522" s="723"/>
      <c r="N522" s="723"/>
      <c r="O522" s="723"/>
      <c r="P522" s="640"/>
      <c r="Q522" s="640"/>
    </row>
    <row r="523" spans="1:17" ht="38.25" customHeight="1">
      <c r="A523" s="719"/>
      <c r="B523" s="719"/>
      <c r="C523" s="719"/>
      <c r="D523" s="721"/>
      <c r="E523" s="720"/>
      <c r="F523" s="719"/>
      <c r="G523" s="719"/>
      <c r="H523" s="745"/>
      <c r="I523" s="745"/>
      <c r="J523" s="719"/>
      <c r="K523" s="641"/>
      <c r="L523" s="641"/>
      <c r="M523" s="723"/>
      <c r="N523" s="723"/>
      <c r="O523" s="723"/>
      <c r="P523" s="640"/>
      <c r="Q523" s="640"/>
    </row>
    <row r="524" spans="1:17" ht="38.25" customHeight="1">
      <c r="A524" s="719"/>
      <c r="B524" s="719"/>
      <c r="C524" s="719"/>
      <c r="D524" s="721"/>
      <c r="E524" s="720"/>
      <c r="F524" s="719"/>
      <c r="G524" s="719"/>
      <c r="H524" s="745"/>
      <c r="I524" s="745"/>
      <c r="J524" s="719"/>
      <c r="K524" s="641"/>
      <c r="L524" s="641"/>
      <c r="M524" s="723"/>
      <c r="N524" s="723"/>
      <c r="O524" s="723"/>
      <c r="P524" s="640"/>
      <c r="Q524" s="640"/>
    </row>
    <row r="525" spans="1:17" ht="38.25" customHeight="1">
      <c r="A525" s="719"/>
      <c r="B525" s="719"/>
      <c r="C525" s="719"/>
      <c r="D525" s="721"/>
      <c r="E525" s="720"/>
      <c r="F525" s="719"/>
      <c r="G525" s="719"/>
      <c r="H525" s="745"/>
      <c r="I525" s="745"/>
      <c r="J525" s="719"/>
      <c r="K525" s="641"/>
      <c r="L525" s="641"/>
      <c r="M525" s="723"/>
      <c r="N525" s="723"/>
      <c r="O525" s="723"/>
      <c r="P525" s="640"/>
      <c r="Q525" s="640"/>
    </row>
    <row r="526" spans="1:17" ht="38.25" customHeight="1">
      <c r="A526" s="719"/>
      <c r="B526" s="719"/>
      <c r="C526" s="719"/>
      <c r="D526" s="721"/>
      <c r="E526" s="720"/>
      <c r="F526" s="719"/>
      <c r="G526" s="719"/>
      <c r="H526" s="745"/>
      <c r="I526" s="745"/>
      <c r="J526" s="719"/>
      <c r="K526" s="641"/>
      <c r="L526" s="641"/>
      <c r="M526" s="723"/>
      <c r="N526" s="723"/>
      <c r="O526" s="723"/>
      <c r="P526" s="640"/>
      <c r="Q526" s="640"/>
    </row>
    <row r="527" spans="1:17" ht="38.25" customHeight="1">
      <c r="A527" s="719"/>
      <c r="B527" s="719"/>
      <c r="C527" s="719"/>
      <c r="D527" s="721"/>
      <c r="E527" s="720"/>
      <c r="F527" s="719"/>
      <c r="G527" s="719"/>
      <c r="H527" s="745"/>
      <c r="I527" s="745"/>
      <c r="J527" s="719"/>
      <c r="K527" s="641"/>
      <c r="L527" s="641"/>
      <c r="M527" s="723"/>
      <c r="N527" s="723"/>
      <c r="O527" s="723"/>
      <c r="P527" s="640"/>
      <c r="Q527" s="640"/>
    </row>
    <row r="528" spans="1:17" ht="38.25" customHeight="1">
      <c r="A528" s="719"/>
      <c r="B528" s="719"/>
      <c r="C528" s="719"/>
      <c r="D528" s="721"/>
      <c r="E528" s="720"/>
      <c r="F528" s="719"/>
      <c r="G528" s="719"/>
      <c r="H528" s="745"/>
      <c r="I528" s="745"/>
      <c r="J528" s="719"/>
      <c r="K528" s="641"/>
      <c r="L528" s="641"/>
      <c r="M528" s="723"/>
      <c r="N528" s="723"/>
      <c r="O528" s="723"/>
      <c r="P528" s="640"/>
      <c r="Q528" s="640"/>
    </row>
    <row r="529" spans="1:17" ht="38.25" customHeight="1">
      <c r="A529" s="719"/>
      <c r="B529" s="719"/>
      <c r="C529" s="719"/>
      <c r="D529" s="721"/>
      <c r="E529" s="720"/>
      <c r="F529" s="719"/>
      <c r="G529" s="719"/>
      <c r="H529" s="745"/>
      <c r="I529" s="745"/>
      <c r="J529" s="719"/>
      <c r="K529" s="641"/>
      <c r="L529" s="641"/>
      <c r="M529" s="723"/>
      <c r="N529" s="723"/>
      <c r="O529" s="723"/>
      <c r="P529" s="640"/>
      <c r="Q529" s="640"/>
    </row>
    <row r="530" spans="1:17" ht="38.25" customHeight="1">
      <c r="A530" s="719"/>
      <c r="B530" s="719"/>
      <c r="C530" s="719"/>
      <c r="D530" s="721"/>
      <c r="E530" s="720"/>
      <c r="F530" s="719"/>
      <c r="G530" s="719"/>
      <c r="H530" s="745"/>
      <c r="I530" s="745"/>
      <c r="J530" s="719"/>
      <c r="K530" s="641"/>
      <c r="L530" s="641"/>
      <c r="M530" s="723"/>
      <c r="N530" s="723"/>
      <c r="O530" s="723"/>
      <c r="P530" s="640"/>
      <c r="Q530" s="640"/>
    </row>
    <row r="531" spans="1:17" ht="38.25" customHeight="1">
      <c r="A531" s="719"/>
      <c r="B531" s="719"/>
      <c r="C531" s="719"/>
      <c r="D531" s="721"/>
      <c r="E531" s="720"/>
      <c r="F531" s="719"/>
      <c r="G531" s="719"/>
      <c r="H531" s="745"/>
      <c r="I531" s="745"/>
      <c r="J531" s="719"/>
      <c r="K531" s="641"/>
      <c r="L531" s="641"/>
      <c r="M531" s="723"/>
      <c r="N531" s="723"/>
      <c r="O531" s="723"/>
      <c r="P531" s="640"/>
      <c r="Q531" s="640"/>
    </row>
    <row r="532" spans="1:17" ht="38.25" customHeight="1">
      <c r="A532" s="719"/>
      <c r="B532" s="719"/>
      <c r="C532" s="719"/>
      <c r="D532" s="721"/>
      <c r="E532" s="720"/>
      <c r="F532" s="719"/>
      <c r="G532" s="719"/>
      <c r="H532" s="745"/>
      <c r="I532" s="745"/>
      <c r="J532" s="719"/>
      <c r="K532" s="641"/>
      <c r="L532" s="641"/>
      <c r="M532" s="723"/>
      <c r="N532" s="723"/>
      <c r="O532" s="723"/>
      <c r="P532" s="640"/>
      <c r="Q532" s="640"/>
    </row>
    <row r="533" spans="1:17" ht="38.25" customHeight="1">
      <c r="A533" s="719"/>
      <c r="B533" s="719"/>
      <c r="C533" s="719"/>
      <c r="D533" s="721"/>
      <c r="E533" s="720"/>
      <c r="F533" s="719"/>
      <c r="G533" s="719"/>
      <c r="H533" s="745"/>
      <c r="I533" s="745"/>
      <c r="J533" s="719"/>
      <c r="K533" s="641"/>
      <c r="L533" s="641"/>
      <c r="M533" s="723"/>
      <c r="N533" s="723"/>
      <c r="O533" s="723"/>
      <c r="P533" s="640"/>
      <c r="Q533" s="640"/>
    </row>
    <row r="534" spans="1:17" ht="38.25" customHeight="1">
      <c r="A534" s="719"/>
      <c r="B534" s="719"/>
      <c r="C534" s="719"/>
      <c r="D534" s="721"/>
      <c r="E534" s="720"/>
      <c r="F534" s="719"/>
      <c r="G534" s="719"/>
      <c r="H534" s="745"/>
      <c r="I534" s="745"/>
      <c r="J534" s="719"/>
      <c r="K534" s="641"/>
      <c r="L534" s="641"/>
      <c r="M534" s="723"/>
      <c r="N534" s="723"/>
      <c r="O534" s="723"/>
      <c r="P534" s="640"/>
      <c r="Q534" s="640"/>
    </row>
    <row r="535" spans="1:17" ht="38.25" customHeight="1">
      <c r="A535" s="719"/>
      <c r="B535" s="719"/>
      <c r="C535" s="719"/>
      <c r="D535" s="721"/>
      <c r="E535" s="720"/>
      <c r="F535" s="719"/>
      <c r="G535" s="719"/>
      <c r="H535" s="745"/>
      <c r="I535" s="745"/>
      <c r="J535" s="719"/>
      <c r="K535" s="641"/>
      <c r="L535" s="641"/>
      <c r="M535" s="723"/>
      <c r="N535" s="723"/>
      <c r="O535" s="723"/>
      <c r="P535" s="640"/>
      <c r="Q535" s="640"/>
    </row>
    <row r="536" spans="1:17" ht="38.25" customHeight="1">
      <c r="A536" s="719"/>
      <c r="B536" s="719"/>
      <c r="C536" s="719"/>
      <c r="D536" s="721"/>
      <c r="E536" s="720"/>
      <c r="F536" s="719"/>
      <c r="G536" s="719"/>
      <c r="H536" s="745"/>
      <c r="I536" s="745"/>
      <c r="J536" s="719"/>
      <c r="K536" s="641"/>
      <c r="L536" s="641"/>
      <c r="M536" s="723"/>
      <c r="N536" s="723"/>
      <c r="O536" s="723"/>
      <c r="P536" s="640"/>
      <c r="Q536" s="640"/>
    </row>
    <row r="537" spans="1:17" ht="38.25" customHeight="1">
      <c r="A537" s="719"/>
      <c r="B537" s="719"/>
      <c r="C537" s="719"/>
      <c r="D537" s="721"/>
      <c r="E537" s="720"/>
      <c r="F537" s="719"/>
      <c r="G537" s="719"/>
      <c r="H537" s="745"/>
      <c r="I537" s="745"/>
      <c r="J537" s="719"/>
      <c r="K537" s="641"/>
      <c r="L537" s="641"/>
      <c r="M537" s="723"/>
      <c r="N537" s="723"/>
      <c r="O537" s="723"/>
      <c r="P537" s="640"/>
      <c r="Q537" s="640"/>
    </row>
    <row r="538" spans="1:17" ht="38.25" customHeight="1">
      <c r="A538" s="719"/>
      <c r="B538" s="719"/>
      <c r="C538" s="719"/>
      <c r="D538" s="721"/>
      <c r="E538" s="720"/>
      <c r="F538" s="719"/>
      <c r="G538" s="719"/>
      <c r="H538" s="745"/>
      <c r="I538" s="745"/>
      <c r="J538" s="719"/>
      <c r="K538" s="641"/>
      <c r="L538" s="641"/>
      <c r="M538" s="723"/>
      <c r="N538" s="723"/>
      <c r="O538" s="723"/>
      <c r="P538" s="640"/>
      <c r="Q538" s="640"/>
    </row>
    <row r="539" spans="1:17" ht="38.25" customHeight="1">
      <c r="A539" s="719"/>
      <c r="B539" s="719"/>
      <c r="C539" s="719"/>
      <c r="D539" s="721"/>
      <c r="E539" s="720"/>
      <c r="F539" s="719"/>
      <c r="G539" s="719"/>
      <c r="H539" s="745"/>
      <c r="I539" s="745"/>
      <c r="J539" s="719"/>
      <c r="K539" s="641"/>
      <c r="L539" s="641"/>
      <c r="M539" s="723"/>
      <c r="N539" s="723"/>
      <c r="O539" s="723"/>
      <c r="P539" s="640"/>
      <c r="Q539" s="640"/>
    </row>
    <row r="540" spans="1:17" ht="38.25" customHeight="1">
      <c r="A540" s="719"/>
      <c r="B540" s="719"/>
      <c r="C540" s="719"/>
      <c r="D540" s="721"/>
      <c r="E540" s="720"/>
      <c r="F540" s="719"/>
      <c r="G540" s="719"/>
      <c r="H540" s="745"/>
      <c r="I540" s="745"/>
      <c r="J540" s="719"/>
      <c r="K540" s="641"/>
      <c r="L540" s="641"/>
      <c r="M540" s="723"/>
      <c r="N540" s="723"/>
      <c r="O540" s="723"/>
      <c r="P540" s="640"/>
      <c r="Q540" s="640"/>
    </row>
    <row r="541" spans="1:17" ht="38.25" customHeight="1">
      <c r="A541" s="719"/>
      <c r="B541" s="719"/>
      <c r="C541" s="719"/>
      <c r="D541" s="721"/>
      <c r="E541" s="720"/>
      <c r="F541" s="719"/>
      <c r="G541" s="719"/>
      <c r="H541" s="745"/>
      <c r="I541" s="745"/>
      <c r="J541" s="719"/>
      <c r="K541" s="641"/>
      <c r="L541" s="641"/>
      <c r="M541" s="723"/>
      <c r="N541" s="723"/>
      <c r="O541" s="723"/>
      <c r="P541" s="640"/>
      <c r="Q541" s="640"/>
    </row>
    <row r="542" spans="1:17" ht="38.25" customHeight="1">
      <c r="A542" s="719"/>
      <c r="B542" s="719"/>
      <c r="C542" s="719"/>
      <c r="D542" s="721"/>
      <c r="E542" s="720"/>
      <c r="F542" s="719"/>
      <c r="G542" s="719"/>
      <c r="H542" s="745"/>
      <c r="I542" s="745"/>
      <c r="J542" s="719"/>
      <c r="K542" s="641"/>
      <c r="L542" s="641"/>
      <c r="M542" s="723"/>
      <c r="N542" s="723"/>
      <c r="O542" s="723"/>
      <c r="P542" s="640"/>
      <c r="Q542" s="640"/>
    </row>
    <row r="543" spans="1:17" ht="38.25" customHeight="1">
      <c r="A543" s="719"/>
      <c r="B543" s="719"/>
      <c r="C543" s="719"/>
      <c r="D543" s="721"/>
      <c r="E543" s="720"/>
      <c r="F543" s="719"/>
      <c r="G543" s="719"/>
      <c r="H543" s="745"/>
      <c r="I543" s="745"/>
      <c r="J543" s="719"/>
      <c r="K543" s="641"/>
      <c r="L543" s="641"/>
      <c r="M543" s="723"/>
      <c r="N543" s="723"/>
      <c r="O543" s="723"/>
      <c r="P543" s="640"/>
      <c r="Q543" s="640"/>
    </row>
    <row r="544" spans="1:17" ht="38.25" customHeight="1">
      <c r="A544" s="719"/>
      <c r="B544" s="719"/>
      <c r="C544" s="719"/>
      <c r="D544" s="721"/>
      <c r="E544" s="720"/>
      <c r="F544" s="719"/>
      <c r="G544" s="719"/>
      <c r="H544" s="745"/>
      <c r="I544" s="745"/>
      <c r="J544" s="719"/>
      <c r="K544" s="641"/>
      <c r="L544" s="641"/>
      <c r="M544" s="723"/>
      <c r="N544" s="723"/>
      <c r="O544" s="723"/>
      <c r="P544" s="640"/>
      <c r="Q544" s="640"/>
    </row>
    <row r="545" spans="1:17" ht="38.25" customHeight="1">
      <c r="A545" s="719"/>
      <c r="B545" s="719"/>
      <c r="C545" s="719"/>
      <c r="D545" s="721"/>
      <c r="E545" s="720"/>
      <c r="F545" s="719"/>
      <c r="G545" s="719"/>
      <c r="H545" s="745"/>
      <c r="I545" s="745"/>
      <c r="J545" s="719"/>
      <c r="K545" s="641"/>
      <c r="L545" s="641"/>
      <c r="M545" s="723"/>
      <c r="N545" s="723"/>
      <c r="O545" s="723"/>
      <c r="P545" s="640"/>
      <c r="Q545" s="640"/>
    </row>
    <row r="546" spans="1:17" ht="38.25" customHeight="1">
      <c r="A546" s="719"/>
      <c r="B546" s="719"/>
      <c r="C546" s="719"/>
      <c r="D546" s="721"/>
      <c r="E546" s="720"/>
      <c r="F546" s="719"/>
      <c r="G546" s="719"/>
      <c r="H546" s="745"/>
      <c r="I546" s="745"/>
      <c r="J546" s="719"/>
      <c r="K546" s="641"/>
      <c r="L546" s="641"/>
      <c r="M546" s="723"/>
      <c r="N546" s="723"/>
      <c r="O546" s="723"/>
      <c r="P546" s="640"/>
      <c r="Q546" s="640"/>
    </row>
    <row r="547" spans="1:17" ht="38.25" customHeight="1">
      <c r="A547" s="719"/>
      <c r="B547" s="719"/>
      <c r="C547" s="719"/>
      <c r="D547" s="721"/>
      <c r="E547" s="720"/>
      <c r="F547" s="719"/>
      <c r="G547" s="719"/>
      <c r="H547" s="745"/>
      <c r="I547" s="745"/>
      <c r="J547" s="719"/>
      <c r="K547" s="641"/>
      <c r="L547" s="641"/>
      <c r="M547" s="723"/>
      <c r="N547" s="723"/>
      <c r="O547" s="723"/>
      <c r="P547" s="640"/>
      <c r="Q547" s="640"/>
    </row>
    <row r="548" spans="1:17" ht="38.25" customHeight="1">
      <c r="A548" s="719"/>
      <c r="B548" s="719"/>
      <c r="C548" s="719"/>
      <c r="D548" s="721"/>
      <c r="E548" s="720"/>
      <c r="F548" s="719"/>
      <c r="G548" s="719"/>
      <c r="H548" s="745"/>
      <c r="I548" s="745"/>
      <c r="J548" s="719"/>
      <c r="K548" s="641"/>
      <c r="L548" s="641"/>
      <c r="M548" s="723"/>
      <c r="N548" s="723"/>
      <c r="O548" s="723"/>
      <c r="P548" s="640"/>
      <c r="Q548" s="640"/>
    </row>
    <row r="549" spans="1:17" ht="38.25" customHeight="1">
      <c r="A549" s="719"/>
      <c r="B549" s="719"/>
      <c r="C549" s="719"/>
      <c r="D549" s="721"/>
      <c r="E549" s="720"/>
      <c r="F549" s="719"/>
      <c r="G549" s="719"/>
      <c r="H549" s="745"/>
      <c r="I549" s="745"/>
      <c r="J549" s="719"/>
      <c r="K549" s="641"/>
      <c r="L549" s="641"/>
      <c r="M549" s="723"/>
      <c r="N549" s="723"/>
      <c r="O549" s="723"/>
      <c r="P549" s="640"/>
      <c r="Q549" s="640"/>
    </row>
    <row r="550" spans="1:17" ht="38.25" customHeight="1">
      <c r="A550" s="719"/>
      <c r="B550" s="719"/>
      <c r="C550" s="719"/>
      <c r="D550" s="721"/>
      <c r="E550" s="720"/>
      <c r="F550" s="719"/>
      <c r="G550" s="719"/>
      <c r="H550" s="745"/>
      <c r="I550" s="745"/>
      <c r="J550" s="719"/>
      <c r="K550" s="641"/>
      <c r="L550" s="641"/>
      <c r="M550" s="723"/>
      <c r="N550" s="723"/>
      <c r="O550" s="723"/>
      <c r="P550" s="640"/>
      <c r="Q550" s="640"/>
    </row>
    <row r="551" spans="1:17" ht="38.25" customHeight="1">
      <c r="A551" s="719"/>
      <c r="B551" s="719"/>
      <c r="C551" s="719"/>
      <c r="D551" s="721"/>
      <c r="E551" s="720"/>
      <c r="F551" s="719"/>
      <c r="G551" s="719"/>
      <c r="H551" s="745"/>
      <c r="I551" s="745"/>
      <c r="J551" s="719"/>
      <c r="K551" s="641"/>
      <c r="L551" s="641"/>
      <c r="M551" s="723"/>
      <c r="N551" s="723"/>
      <c r="O551" s="723"/>
      <c r="P551" s="640"/>
      <c r="Q551" s="640"/>
    </row>
    <row r="552" spans="1:17" ht="38.25" customHeight="1">
      <c r="A552" s="719"/>
      <c r="B552" s="719"/>
      <c r="C552" s="719"/>
      <c r="D552" s="721"/>
      <c r="E552" s="720"/>
      <c r="F552" s="719"/>
      <c r="G552" s="719"/>
      <c r="H552" s="745"/>
      <c r="I552" s="745"/>
      <c r="J552" s="719"/>
      <c r="K552" s="641"/>
      <c r="L552" s="641"/>
      <c r="M552" s="723"/>
      <c r="N552" s="723"/>
      <c r="O552" s="723"/>
      <c r="P552" s="640"/>
      <c r="Q552" s="640"/>
    </row>
    <row r="553" spans="1:17" ht="38.25" customHeight="1">
      <c r="A553" s="719"/>
      <c r="B553" s="719"/>
      <c r="C553" s="719"/>
      <c r="D553" s="721"/>
      <c r="E553" s="720"/>
      <c r="F553" s="719"/>
      <c r="G553" s="719"/>
      <c r="H553" s="745"/>
      <c r="I553" s="745"/>
      <c r="J553" s="719"/>
      <c r="K553" s="641"/>
      <c r="L553" s="641"/>
      <c r="M553" s="723"/>
      <c r="N553" s="723"/>
      <c r="O553" s="723"/>
      <c r="P553" s="640"/>
      <c r="Q553" s="640"/>
    </row>
    <row r="554" spans="1:17" ht="38.25" customHeight="1">
      <c r="A554" s="719"/>
      <c r="B554" s="719"/>
      <c r="C554" s="719"/>
      <c r="D554" s="721"/>
      <c r="E554" s="720"/>
      <c r="F554" s="719"/>
      <c r="G554" s="719"/>
      <c r="H554" s="745"/>
      <c r="I554" s="745"/>
      <c r="J554" s="719"/>
      <c r="K554" s="641"/>
      <c r="L554" s="641"/>
      <c r="M554" s="723"/>
      <c r="N554" s="723"/>
      <c r="O554" s="723"/>
      <c r="P554" s="640"/>
      <c r="Q554" s="640"/>
    </row>
    <row r="555" spans="1:17" ht="38.25" customHeight="1">
      <c r="A555" s="719"/>
      <c r="B555" s="719"/>
      <c r="C555" s="719"/>
      <c r="D555" s="721"/>
      <c r="E555" s="720"/>
      <c r="F555" s="719"/>
      <c r="G555" s="719"/>
      <c r="H555" s="745"/>
      <c r="I555" s="745"/>
      <c r="J555" s="719"/>
      <c r="K555" s="641"/>
      <c r="L555" s="641"/>
      <c r="M555" s="723"/>
      <c r="N555" s="723"/>
      <c r="O555" s="723"/>
      <c r="P555" s="640"/>
      <c r="Q555" s="640"/>
    </row>
    <row r="556" spans="1:17" ht="38.25" customHeight="1">
      <c r="A556" s="719"/>
      <c r="B556" s="719"/>
      <c r="C556" s="719"/>
      <c r="D556" s="721"/>
      <c r="E556" s="720"/>
      <c r="F556" s="719"/>
      <c r="G556" s="719"/>
      <c r="H556" s="745"/>
      <c r="I556" s="745"/>
      <c r="J556" s="719"/>
      <c r="K556" s="641"/>
      <c r="L556" s="641"/>
      <c r="M556" s="723"/>
      <c r="N556" s="723"/>
      <c r="O556" s="723"/>
      <c r="P556" s="640"/>
      <c r="Q556" s="640"/>
    </row>
    <row r="557" spans="1:17" ht="38.25" customHeight="1">
      <c r="A557" s="719"/>
      <c r="B557" s="719"/>
      <c r="C557" s="719"/>
      <c r="D557" s="721"/>
      <c r="E557" s="720"/>
      <c r="F557" s="719"/>
      <c r="G557" s="719"/>
      <c r="H557" s="745"/>
      <c r="I557" s="745"/>
      <c r="J557" s="719"/>
      <c r="K557" s="641"/>
      <c r="L557" s="641"/>
      <c r="M557" s="723"/>
      <c r="N557" s="723"/>
      <c r="O557" s="723"/>
      <c r="P557" s="640"/>
      <c r="Q557" s="640"/>
    </row>
    <row r="558" spans="1:17" ht="38.25" customHeight="1">
      <c r="A558" s="719"/>
      <c r="B558" s="719"/>
      <c r="C558" s="719"/>
      <c r="D558" s="721"/>
      <c r="E558" s="720"/>
      <c r="F558" s="719"/>
      <c r="G558" s="719"/>
      <c r="H558" s="745"/>
      <c r="I558" s="745"/>
      <c r="J558" s="719"/>
      <c r="K558" s="641"/>
      <c r="L558" s="641"/>
      <c r="M558" s="723"/>
      <c r="N558" s="723"/>
      <c r="O558" s="723"/>
      <c r="P558" s="640"/>
      <c r="Q558" s="640"/>
    </row>
    <row r="559" spans="1:17" ht="38.25" customHeight="1">
      <c r="A559" s="719"/>
      <c r="B559" s="719"/>
      <c r="C559" s="719"/>
      <c r="D559" s="721"/>
      <c r="E559" s="720"/>
      <c r="F559" s="719"/>
      <c r="G559" s="719"/>
      <c r="H559" s="745"/>
      <c r="I559" s="745"/>
      <c r="J559" s="719"/>
      <c r="K559" s="641"/>
      <c r="L559" s="641"/>
      <c r="M559" s="723"/>
      <c r="N559" s="723"/>
      <c r="O559" s="723"/>
      <c r="P559" s="640"/>
      <c r="Q559" s="640"/>
    </row>
    <row r="560" spans="1:17" ht="38.25" customHeight="1">
      <c r="A560" s="719"/>
      <c r="B560" s="719"/>
      <c r="C560" s="719"/>
      <c r="D560" s="721"/>
      <c r="E560" s="720"/>
      <c r="F560" s="719"/>
      <c r="G560" s="719"/>
      <c r="H560" s="745"/>
      <c r="I560" s="745"/>
      <c r="J560" s="719"/>
      <c r="K560" s="641"/>
      <c r="L560" s="641"/>
      <c r="M560" s="723"/>
      <c r="N560" s="723"/>
      <c r="O560" s="723"/>
      <c r="P560" s="640"/>
      <c r="Q560" s="640"/>
    </row>
    <row r="561" spans="1:17" ht="38.25" customHeight="1">
      <c r="A561" s="719"/>
      <c r="B561" s="719"/>
      <c r="C561" s="719"/>
      <c r="D561" s="721"/>
      <c r="E561" s="720"/>
      <c r="F561" s="719"/>
      <c r="G561" s="719"/>
      <c r="H561" s="745"/>
      <c r="I561" s="745"/>
      <c r="J561" s="719"/>
      <c r="K561" s="641"/>
      <c r="L561" s="641"/>
      <c r="M561" s="723"/>
      <c r="N561" s="723"/>
      <c r="O561" s="723"/>
      <c r="P561" s="640"/>
      <c r="Q561" s="640"/>
    </row>
    <row r="562" spans="1:17" ht="38.25" customHeight="1">
      <c r="A562" s="719"/>
      <c r="B562" s="719"/>
      <c r="C562" s="719"/>
      <c r="D562" s="721"/>
      <c r="E562" s="720"/>
      <c r="F562" s="719"/>
      <c r="G562" s="719"/>
      <c r="H562" s="745"/>
      <c r="I562" s="745"/>
      <c r="J562" s="719"/>
      <c r="K562" s="641"/>
      <c r="L562" s="641"/>
      <c r="M562" s="723"/>
      <c r="N562" s="723"/>
      <c r="O562" s="723"/>
      <c r="P562" s="640"/>
      <c r="Q562" s="640"/>
    </row>
    <row r="563" spans="1:17" ht="38.25" customHeight="1">
      <c r="A563" s="719"/>
      <c r="B563" s="719"/>
      <c r="C563" s="719"/>
      <c r="D563" s="721"/>
      <c r="E563" s="720"/>
      <c r="F563" s="719"/>
      <c r="G563" s="719"/>
      <c r="H563" s="745"/>
      <c r="I563" s="745"/>
      <c r="J563" s="719"/>
      <c r="K563" s="641"/>
      <c r="L563" s="641"/>
      <c r="M563" s="723"/>
      <c r="N563" s="723"/>
      <c r="O563" s="723"/>
      <c r="P563" s="640"/>
      <c r="Q563" s="640"/>
    </row>
    <row r="564" spans="1:17" ht="38.25" customHeight="1">
      <c r="A564" s="719"/>
      <c r="B564" s="719"/>
      <c r="C564" s="719"/>
      <c r="D564" s="721"/>
      <c r="E564" s="720"/>
      <c r="F564" s="719"/>
      <c r="G564" s="719"/>
      <c r="H564" s="745"/>
      <c r="I564" s="745"/>
      <c r="J564" s="719"/>
      <c r="K564" s="641"/>
      <c r="L564" s="641"/>
      <c r="M564" s="723"/>
      <c r="N564" s="723"/>
      <c r="O564" s="723"/>
      <c r="P564" s="640"/>
      <c r="Q564" s="640"/>
    </row>
    <row r="565" spans="1:17" ht="38.25" customHeight="1">
      <c r="A565" s="719"/>
      <c r="B565" s="719"/>
      <c r="C565" s="719"/>
      <c r="D565" s="721"/>
      <c r="E565" s="720"/>
      <c r="F565" s="719"/>
      <c r="G565" s="719"/>
      <c r="H565" s="745"/>
      <c r="I565" s="745"/>
      <c r="J565" s="719"/>
      <c r="K565" s="641"/>
      <c r="L565" s="641"/>
      <c r="M565" s="723"/>
      <c r="N565" s="723"/>
      <c r="O565" s="723"/>
      <c r="P565" s="640"/>
      <c r="Q565" s="640"/>
    </row>
    <row r="566" spans="1:17" ht="38.25" customHeight="1">
      <c r="A566" s="719"/>
      <c r="B566" s="719"/>
      <c r="C566" s="719"/>
      <c r="D566" s="721"/>
      <c r="E566" s="720"/>
      <c r="F566" s="719"/>
      <c r="G566" s="719"/>
      <c r="H566" s="745"/>
      <c r="I566" s="745"/>
      <c r="J566" s="719"/>
      <c r="K566" s="641"/>
      <c r="L566" s="641"/>
      <c r="M566" s="723"/>
      <c r="N566" s="723"/>
      <c r="O566" s="723"/>
      <c r="P566" s="640"/>
      <c r="Q566" s="640"/>
    </row>
    <row r="567" spans="1:17" ht="38.25" customHeight="1">
      <c r="A567" s="719"/>
      <c r="B567" s="719"/>
      <c r="C567" s="719"/>
      <c r="D567" s="721"/>
      <c r="E567" s="720"/>
      <c r="F567" s="719"/>
      <c r="G567" s="719"/>
      <c r="H567" s="745"/>
      <c r="I567" s="745"/>
      <c r="J567" s="719"/>
      <c r="K567" s="641"/>
      <c r="L567" s="641"/>
      <c r="M567" s="723"/>
      <c r="N567" s="723"/>
      <c r="O567" s="723"/>
      <c r="P567" s="640"/>
      <c r="Q567" s="640"/>
    </row>
    <row r="568" spans="1:17" ht="38.25" customHeight="1">
      <c r="A568" s="719"/>
      <c r="B568" s="719"/>
      <c r="C568" s="719"/>
      <c r="D568" s="721"/>
      <c r="E568" s="720"/>
      <c r="F568" s="719"/>
      <c r="G568" s="719"/>
      <c r="H568" s="745"/>
      <c r="I568" s="745"/>
      <c r="J568" s="719"/>
      <c r="K568" s="641"/>
      <c r="L568" s="641"/>
      <c r="M568" s="723"/>
      <c r="N568" s="723"/>
      <c r="O568" s="723"/>
      <c r="P568" s="640"/>
      <c r="Q568" s="640"/>
    </row>
    <row r="569" spans="1:17" ht="38.25" customHeight="1">
      <c r="A569" s="719"/>
      <c r="B569" s="719"/>
      <c r="C569" s="719"/>
      <c r="D569" s="721"/>
      <c r="E569" s="720"/>
      <c r="F569" s="719"/>
      <c r="G569" s="719"/>
      <c r="H569" s="745"/>
      <c r="I569" s="745"/>
      <c r="J569" s="719"/>
      <c r="K569" s="641"/>
      <c r="L569" s="641"/>
      <c r="M569" s="723"/>
      <c r="N569" s="723"/>
      <c r="O569" s="723"/>
      <c r="P569" s="640"/>
      <c r="Q569" s="640"/>
    </row>
    <row r="570" spans="1:17" ht="38.25" customHeight="1">
      <c r="A570" s="719"/>
      <c r="B570" s="719"/>
      <c r="C570" s="719"/>
      <c r="D570" s="721"/>
      <c r="E570" s="720"/>
      <c r="F570" s="719"/>
      <c r="G570" s="719"/>
      <c r="H570" s="745"/>
      <c r="I570" s="745"/>
      <c r="J570" s="719"/>
      <c r="K570" s="641"/>
      <c r="L570" s="641"/>
      <c r="M570" s="723"/>
      <c r="N570" s="723"/>
      <c r="O570" s="723"/>
      <c r="P570" s="640"/>
      <c r="Q570" s="640"/>
    </row>
    <row r="571" spans="1:17" ht="38.25" customHeight="1">
      <c r="A571" s="719"/>
      <c r="B571" s="719"/>
      <c r="C571" s="719"/>
      <c r="D571" s="721"/>
      <c r="E571" s="720"/>
      <c r="F571" s="719"/>
      <c r="G571" s="719"/>
      <c r="H571" s="745"/>
      <c r="I571" s="745"/>
      <c r="J571" s="719"/>
      <c r="K571" s="641"/>
      <c r="L571" s="641"/>
      <c r="M571" s="723"/>
      <c r="N571" s="723"/>
      <c r="O571" s="723"/>
      <c r="P571" s="640"/>
      <c r="Q571" s="640"/>
    </row>
    <row r="572" spans="1:17" ht="38.25" customHeight="1">
      <c r="A572" s="719"/>
      <c r="B572" s="719"/>
      <c r="C572" s="719"/>
      <c r="D572" s="721"/>
      <c r="E572" s="720"/>
      <c r="F572" s="719"/>
      <c r="G572" s="719"/>
      <c r="H572" s="745"/>
      <c r="I572" s="745"/>
      <c r="J572" s="719"/>
      <c r="K572" s="641"/>
      <c r="L572" s="641"/>
      <c r="M572" s="723"/>
      <c r="N572" s="723"/>
      <c r="O572" s="723"/>
      <c r="P572" s="640"/>
      <c r="Q572" s="640"/>
    </row>
    <row r="573" spans="1:17" ht="38.25" customHeight="1">
      <c r="A573" s="719"/>
      <c r="B573" s="719"/>
      <c r="C573" s="719"/>
      <c r="D573" s="721"/>
      <c r="E573" s="720"/>
      <c r="F573" s="719"/>
      <c r="G573" s="719"/>
      <c r="H573" s="745"/>
      <c r="I573" s="745"/>
      <c r="J573" s="719"/>
      <c r="K573" s="641"/>
      <c r="L573" s="641"/>
      <c r="M573" s="723"/>
      <c r="N573" s="723"/>
      <c r="O573" s="723"/>
      <c r="P573" s="640"/>
      <c r="Q573" s="640"/>
    </row>
    <row r="574" spans="1:17" ht="38.25" customHeight="1">
      <c r="A574" s="719"/>
      <c r="B574" s="719"/>
      <c r="C574" s="719"/>
      <c r="D574" s="721"/>
      <c r="E574" s="720"/>
      <c r="F574" s="719"/>
      <c r="G574" s="719"/>
      <c r="H574" s="745"/>
      <c r="I574" s="745"/>
      <c r="J574" s="719"/>
      <c r="K574" s="641"/>
      <c r="L574" s="641"/>
      <c r="M574" s="723"/>
      <c r="N574" s="723"/>
      <c r="O574" s="723"/>
      <c r="P574" s="640"/>
      <c r="Q574" s="640"/>
    </row>
    <row r="575" spans="1:17" ht="38.25" customHeight="1">
      <c r="A575" s="719"/>
      <c r="B575" s="719"/>
      <c r="C575" s="719"/>
      <c r="D575" s="721"/>
      <c r="E575" s="720"/>
      <c r="F575" s="719"/>
      <c r="G575" s="719"/>
      <c r="H575" s="745"/>
      <c r="I575" s="745"/>
      <c r="J575" s="719"/>
      <c r="K575" s="641"/>
      <c r="L575" s="641"/>
      <c r="M575" s="723"/>
      <c r="N575" s="723"/>
      <c r="O575" s="723"/>
      <c r="P575" s="640"/>
      <c r="Q575" s="640"/>
    </row>
    <row r="576" spans="1:17" ht="38.25" customHeight="1">
      <c r="A576" s="719"/>
      <c r="B576" s="719"/>
      <c r="C576" s="719"/>
      <c r="D576" s="721"/>
      <c r="E576" s="720"/>
      <c r="F576" s="719"/>
      <c r="G576" s="719"/>
      <c r="H576" s="745"/>
      <c r="I576" s="745"/>
      <c r="J576" s="719"/>
      <c r="K576" s="641"/>
      <c r="L576" s="641"/>
      <c r="M576" s="723"/>
      <c r="N576" s="723"/>
      <c r="O576" s="723"/>
      <c r="P576" s="640"/>
      <c r="Q576" s="640"/>
    </row>
    <row r="577" spans="1:17" ht="38.25" customHeight="1">
      <c r="A577" s="719"/>
      <c r="B577" s="719"/>
      <c r="C577" s="719"/>
      <c r="D577" s="721"/>
      <c r="E577" s="720"/>
      <c r="F577" s="719"/>
      <c r="G577" s="719"/>
      <c r="H577" s="745"/>
      <c r="I577" s="745"/>
      <c r="J577" s="719"/>
      <c r="K577" s="641"/>
      <c r="L577" s="641"/>
      <c r="M577" s="723"/>
      <c r="N577" s="723"/>
      <c r="O577" s="723"/>
      <c r="P577" s="640"/>
      <c r="Q577" s="640"/>
    </row>
    <row r="578" spans="1:17" ht="38.25" customHeight="1">
      <c r="A578" s="719"/>
      <c r="B578" s="719"/>
      <c r="C578" s="719"/>
      <c r="D578" s="721"/>
      <c r="E578" s="720"/>
      <c r="F578" s="719"/>
      <c r="G578" s="719"/>
      <c r="H578" s="745"/>
      <c r="I578" s="745"/>
      <c r="J578" s="719"/>
      <c r="K578" s="641"/>
      <c r="L578" s="641"/>
      <c r="M578" s="723"/>
      <c r="N578" s="723"/>
      <c r="O578" s="723"/>
      <c r="P578" s="640"/>
      <c r="Q578" s="640"/>
    </row>
    <row r="579" spans="1:17" ht="38.25" customHeight="1">
      <c r="A579" s="719"/>
      <c r="B579" s="719"/>
      <c r="C579" s="719"/>
      <c r="D579" s="721"/>
      <c r="E579" s="720"/>
      <c r="F579" s="719"/>
      <c r="G579" s="719"/>
      <c r="H579" s="745"/>
      <c r="I579" s="745"/>
      <c r="J579" s="719"/>
      <c r="K579" s="641"/>
      <c r="L579" s="641"/>
      <c r="M579" s="723"/>
      <c r="N579" s="723"/>
      <c r="O579" s="723"/>
      <c r="P579" s="640"/>
      <c r="Q579" s="640"/>
    </row>
    <row r="580" spans="1:17" ht="38.25" customHeight="1">
      <c r="A580" s="719"/>
      <c r="B580" s="719"/>
      <c r="C580" s="719"/>
      <c r="D580" s="721"/>
      <c r="E580" s="720"/>
      <c r="F580" s="719"/>
      <c r="G580" s="719"/>
      <c r="H580" s="745"/>
      <c r="I580" s="745"/>
      <c r="J580" s="719"/>
      <c r="K580" s="641"/>
      <c r="L580" s="641"/>
      <c r="M580" s="723"/>
      <c r="N580" s="723"/>
      <c r="O580" s="723"/>
      <c r="P580" s="640"/>
      <c r="Q580" s="640"/>
    </row>
    <row r="581" spans="1:17" ht="38.25" customHeight="1">
      <c r="A581" s="719"/>
      <c r="B581" s="719"/>
      <c r="C581" s="719"/>
      <c r="D581" s="721"/>
      <c r="E581" s="720"/>
      <c r="F581" s="719"/>
      <c r="G581" s="719"/>
      <c r="H581" s="745"/>
      <c r="I581" s="745"/>
      <c r="J581" s="719"/>
      <c r="K581" s="641"/>
      <c r="L581" s="641"/>
      <c r="M581" s="723"/>
      <c r="N581" s="723"/>
      <c r="O581" s="723"/>
      <c r="P581" s="640"/>
      <c r="Q581" s="640"/>
    </row>
    <row r="582" spans="1:17" ht="38.25" customHeight="1">
      <c r="A582" s="719"/>
      <c r="B582" s="719"/>
      <c r="C582" s="719"/>
      <c r="D582" s="721"/>
      <c r="E582" s="720"/>
      <c r="F582" s="719"/>
      <c r="G582" s="719"/>
      <c r="H582" s="745"/>
      <c r="I582" s="745"/>
      <c r="J582" s="719"/>
      <c r="K582" s="641"/>
      <c r="L582" s="641"/>
      <c r="M582" s="723"/>
      <c r="N582" s="723"/>
      <c r="O582" s="723"/>
      <c r="P582" s="640"/>
      <c r="Q582" s="640"/>
    </row>
    <row r="583" spans="1:17" ht="38.25" customHeight="1">
      <c r="A583" s="719"/>
      <c r="B583" s="719"/>
      <c r="C583" s="719"/>
      <c r="D583" s="721"/>
      <c r="E583" s="720"/>
      <c r="F583" s="719"/>
      <c r="G583" s="719"/>
      <c r="H583" s="745"/>
      <c r="I583" s="745"/>
      <c r="J583" s="719"/>
      <c r="K583" s="641"/>
      <c r="L583" s="641"/>
      <c r="M583" s="723"/>
      <c r="N583" s="723"/>
      <c r="O583" s="723"/>
      <c r="P583" s="640"/>
      <c r="Q583" s="640"/>
    </row>
    <row r="584" spans="1:17" ht="38.25" customHeight="1">
      <c r="A584" s="719"/>
      <c r="B584" s="719"/>
      <c r="C584" s="719"/>
      <c r="D584" s="721"/>
      <c r="E584" s="720"/>
      <c r="F584" s="719"/>
      <c r="G584" s="719"/>
      <c r="H584" s="745"/>
      <c r="I584" s="745"/>
      <c r="J584" s="719"/>
      <c r="K584" s="641"/>
      <c r="L584" s="641"/>
      <c r="M584" s="723"/>
      <c r="N584" s="723"/>
      <c r="O584" s="723"/>
      <c r="P584" s="640"/>
      <c r="Q584" s="640"/>
    </row>
    <row r="585" spans="1:17" ht="38.25" customHeight="1">
      <c r="A585" s="719"/>
      <c r="B585" s="719"/>
      <c r="C585" s="719"/>
      <c r="D585" s="721"/>
      <c r="E585" s="720"/>
      <c r="F585" s="719"/>
      <c r="G585" s="719"/>
      <c r="H585" s="745"/>
      <c r="I585" s="745"/>
      <c r="J585" s="719"/>
      <c r="K585" s="641"/>
      <c r="L585" s="641"/>
      <c r="M585" s="723"/>
      <c r="N585" s="723"/>
      <c r="O585" s="723"/>
      <c r="P585" s="640"/>
      <c r="Q585" s="640"/>
    </row>
    <row r="586" spans="1:17" ht="38.25" customHeight="1">
      <c r="A586" s="719"/>
      <c r="B586" s="719"/>
      <c r="C586" s="719"/>
      <c r="D586" s="721"/>
      <c r="E586" s="720"/>
      <c r="F586" s="719"/>
      <c r="G586" s="719"/>
      <c r="H586" s="745"/>
      <c r="I586" s="745"/>
      <c r="J586" s="719"/>
      <c r="K586" s="641"/>
      <c r="L586" s="641"/>
      <c r="M586" s="723"/>
      <c r="N586" s="723"/>
      <c r="O586" s="723"/>
      <c r="P586" s="640"/>
      <c r="Q586" s="640"/>
    </row>
    <row r="587" spans="1:17" ht="38.25" customHeight="1">
      <c r="A587" s="719"/>
      <c r="B587" s="719"/>
      <c r="C587" s="719"/>
      <c r="D587" s="721"/>
      <c r="E587" s="720"/>
      <c r="F587" s="719"/>
      <c r="G587" s="719"/>
      <c r="H587" s="745"/>
      <c r="I587" s="745"/>
      <c r="J587" s="719"/>
      <c r="K587" s="641"/>
      <c r="L587" s="641"/>
      <c r="M587" s="723"/>
      <c r="N587" s="723"/>
      <c r="O587" s="723"/>
      <c r="P587" s="640"/>
      <c r="Q587" s="640"/>
    </row>
    <row r="588" spans="1:17" ht="38.25" customHeight="1">
      <c r="A588" s="719"/>
      <c r="B588" s="719"/>
      <c r="C588" s="719"/>
      <c r="D588" s="721"/>
      <c r="E588" s="720"/>
      <c r="F588" s="719"/>
      <c r="G588" s="719"/>
      <c r="H588" s="745"/>
      <c r="I588" s="745"/>
      <c r="J588" s="719"/>
      <c r="K588" s="641"/>
      <c r="L588" s="641"/>
      <c r="M588" s="723"/>
      <c r="N588" s="723"/>
      <c r="O588" s="723"/>
      <c r="P588" s="640"/>
      <c r="Q588" s="640"/>
    </row>
    <row r="589" spans="1:17" ht="38.25" customHeight="1">
      <c r="A589" s="719"/>
      <c r="B589" s="719"/>
      <c r="C589" s="719"/>
      <c r="D589" s="721"/>
      <c r="E589" s="720"/>
      <c r="F589" s="719"/>
      <c r="G589" s="719"/>
      <c r="H589" s="745"/>
      <c r="I589" s="745"/>
      <c r="J589" s="719"/>
      <c r="K589" s="641"/>
      <c r="L589" s="641"/>
      <c r="M589" s="723"/>
      <c r="N589" s="723"/>
      <c r="O589" s="723"/>
      <c r="P589" s="640"/>
      <c r="Q589" s="640"/>
    </row>
    <row r="590" spans="1:17" ht="38.25" customHeight="1">
      <c r="A590" s="719"/>
      <c r="B590" s="719"/>
      <c r="C590" s="719"/>
      <c r="D590" s="721"/>
      <c r="E590" s="720"/>
      <c r="F590" s="719"/>
      <c r="G590" s="719"/>
      <c r="H590" s="745"/>
      <c r="I590" s="745"/>
      <c r="J590" s="719"/>
      <c r="K590" s="641"/>
      <c r="L590" s="641"/>
      <c r="M590" s="723"/>
      <c r="N590" s="723"/>
      <c r="O590" s="723"/>
      <c r="P590" s="640"/>
      <c r="Q590" s="640"/>
    </row>
    <row r="591" spans="1:17" ht="38.25" customHeight="1">
      <c r="A591" s="719"/>
      <c r="B591" s="719"/>
      <c r="C591" s="719"/>
      <c r="D591" s="721"/>
      <c r="E591" s="720"/>
      <c r="F591" s="719"/>
      <c r="G591" s="719"/>
      <c r="H591" s="745"/>
      <c r="I591" s="745"/>
      <c r="J591" s="719"/>
      <c r="K591" s="641"/>
      <c r="L591" s="641"/>
      <c r="M591" s="723"/>
      <c r="N591" s="723"/>
      <c r="O591" s="723"/>
      <c r="P591" s="640"/>
      <c r="Q591" s="640"/>
    </row>
    <row r="592" spans="1:17" ht="38.25" customHeight="1">
      <c r="A592" s="719"/>
      <c r="B592" s="719"/>
      <c r="C592" s="719"/>
      <c r="D592" s="721"/>
      <c r="E592" s="720"/>
      <c r="F592" s="719"/>
      <c r="G592" s="719"/>
      <c r="H592" s="745"/>
      <c r="I592" s="745"/>
      <c r="J592" s="719"/>
      <c r="K592" s="641"/>
      <c r="L592" s="641"/>
      <c r="M592" s="723"/>
      <c r="N592" s="723"/>
      <c r="O592" s="723"/>
      <c r="P592" s="640"/>
      <c r="Q592" s="640"/>
    </row>
    <row r="593" spans="1:17" ht="38.25" customHeight="1">
      <c r="A593" s="719"/>
      <c r="B593" s="719"/>
      <c r="C593" s="719"/>
      <c r="D593" s="721"/>
      <c r="E593" s="720"/>
      <c r="F593" s="719"/>
      <c r="G593" s="719"/>
      <c r="H593" s="745"/>
      <c r="I593" s="745"/>
      <c r="J593" s="719"/>
      <c r="K593" s="641"/>
      <c r="L593" s="641"/>
      <c r="M593" s="723"/>
      <c r="N593" s="723"/>
      <c r="O593" s="723"/>
      <c r="P593" s="640"/>
      <c r="Q593" s="640"/>
    </row>
    <row r="594" spans="1:17" ht="38.25" customHeight="1">
      <c r="A594" s="719"/>
      <c r="B594" s="719"/>
      <c r="C594" s="719"/>
      <c r="D594" s="721"/>
      <c r="E594" s="720"/>
      <c r="F594" s="719"/>
      <c r="G594" s="719"/>
      <c r="H594" s="745"/>
      <c r="I594" s="745"/>
      <c r="J594" s="719"/>
      <c r="K594" s="641"/>
      <c r="L594" s="641"/>
      <c r="M594" s="723"/>
      <c r="N594" s="723"/>
      <c r="O594" s="723"/>
      <c r="P594" s="640"/>
      <c r="Q594" s="640"/>
    </row>
    <row r="595" spans="1:17" ht="38.25" customHeight="1">
      <c r="A595" s="719"/>
      <c r="B595" s="719"/>
      <c r="C595" s="719"/>
      <c r="D595" s="721"/>
      <c r="E595" s="720"/>
      <c r="F595" s="719"/>
      <c r="G595" s="719"/>
      <c r="H595" s="745"/>
      <c r="I595" s="745"/>
      <c r="J595" s="719"/>
      <c r="K595" s="641"/>
      <c r="L595" s="641"/>
      <c r="M595" s="723"/>
      <c r="N595" s="723"/>
      <c r="O595" s="723"/>
      <c r="P595" s="640"/>
      <c r="Q595" s="640"/>
    </row>
    <row r="596" spans="1:17" ht="38.25" customHeight="1">
      <c r="A596" s="719"/>
      <c r="B596" s="719"/>
      <c r="C596" s="719"/>
      <c r="D596" s="721"/>
      <c r="E596" s="720"/>
      <c r="F596" s="719"/>
      <c r="G596" s="719"/>
      <c r="H596" s="745"/>
      <c r="I596" s="745"/>
      <c r="J596" s="719"/>
      <c r="K596" s="641"/>
      <c r="L596" s="641"/>
      <c r="M596" s="723"/>
      <c r="N596" s="723"/>
      <c r="O596" s="723"/>
      <c r="P596" s="640"/>
      <c r="Q596" s="640"/>
    </row>
    <row r="597" spans="1:17" ht="38.25" customHeight="1">
      <c r="A597" s="719"/>
      <c r="B597" s="719"/>
      <c r="C597" s="719"/>
      <c r="D597" s="721"/>
      <c r="E597" s="720"/>
      <c r="F597" s="719"/>
      <c r="G597" s="719"/>
      <c r="H597" s="745"/>
      <c r="I597" s="745"/>
      <c r="J597" s="719"/>
      <c r="K597" s="641"/>
      <c r="L597" s="641"/>
      <c r="M597" s="723"/>
      <c r="N597" s="723"/>
      <c r="O597" s="723"/>
      <c r="P597" s="640"/>
      <c r="Q597" s="640"/>
    </row>
    <row r="598" spans="1:17" ht="38.25" customHeight="1">
      <c r="A598" s="719"/>
      <c r="B598" s="719"/>
      <c r="C598" s="719"/>
      <c r="D598" s="721"/>
      <c r="E598" s="720"/>
      <c r="F598" s="719"/>
      <c r="G598" s="719"/>
      <c r="H598" s="745"/>
      <c r="I598" s="745"/>
      <c r="J598" s="719"/>
      <c r="K598" s="641"/>
      <c r="L598" s="641"/>
      <c r="M598" s="723"/>
      <c r="N598" s="723"/>
      <c r="O598" s="723"/>
      <c r="P598" s="640"/>
      <c r="Q598" s="640"/>
    </row>
    <row r="599" spans="1:17" ht="38.25" customHeight="1">
      <c r="A599" s="719"/>
      <c r="B599" s="719"/>
      <c r="C599" s="719"/>
      <c r="D599" s="721"/>
      <c r="E599" s="720"/>
      <c r="F599" s="719"/>
      <c r="G599" s="719"/>
      <c r="H599" s="745"/>
      <c r="I599" s="745"/>
      <c r="J599" s="719"/>
      <c r="K599" s="641"/>
      <c r="L599" s="641"/>
      <c r="M599" s="723"/>
      <c r="N599" s="723"/>
      <c r="O599" s="723"/>
      <c r="P599" s="640"/>
      <c r="Q599" s="640"/>
    </row>
    <row r="600" spans="1:17" ht="38.25" customHeight="1">
      <c r="A600" s="719"/>
      <c r="B600" s="719"/>
      <c r="C600" s="719"/>
      <c r="D600" s="721"/>
      <c r="E600" s="720"/>
      <c r="F600" s="719"/>
      <c r="G600" s="719"/>
      <c r="H600" s="745"/>
      <c r="I600" s="745"/>
      <c r="J600" s="719"/>
      <c r="K600" s="641"/>
      <c r="L600" s="641"/>
      <c r="M600" s="723"/>
      <c r="N600" s="723"/>
      <c r="O600" s="723"/>
      <c r="P600" s="640"/>
      <c r="Q600" s="640"/>
    </row>
    <row r="601" spans="1:17" ht="38.25" customHeight="1">
      <c r="A601" s="719"/>
      <c r="B601" s="719"/>
      <c r="C601" s="719"/>
      <c r="D601" s="721"/>
      <c r="E601" s="720"/>
      <c r="F601" s="719"/>
      <c r="G601" s="719"/>
      <c r="H601" s="745"/>
      <c r="I601" s="745"/>
      <c r="J601" s="719"/>
      <c r="K601" s="641"/>
      <c r="L601" s="641"/>
      <c r="M601" s="723"/>
      <c r="N601" s="723"/>
      <c r="O601" s="723"/>
      <c r="P601" s="640"/>
      <c r="Q601" s="640"/>
    </row>
    <row r="602" spans="1:17" ht="38.25" customHeight="1">
      <c r="A602" s="719"/>
      <c r="B602" s="719"/>
      <c r="C602" s="719"/>
      <c r="D602" s="721"/>
      <c r="E602" s="720"/>
      <c r="F602" s="719"/>
      <c r="G602" s="719"/>
      <c r="H602" s="745"/>
      <c r="I602" s="745"/>
      <c r="J602" s="719"/>
      <c r="K602" s="641"/>
      <c r="L602" s="641"/>
      <c r="M602" s="723"/>
      <c r="N602" s="723"/>
      <c r="O602" s="723"/>
      <c r="P602" s="640"/>
      <c r="Q602" s="640"/>
    </row>
    <row r="603" spans="1:17" ht="38.25" customHeight="1">
      <c r="A603" s="719"/>
      <c r="B603" s="719"/>
      <c r="C603" s="719"/>
      <c r="D603" s="721"/>
      <c r="E603" s="720"/>
      <c r="F603" s="719"/>
      <c r="G603" s="719"/>
      <c r="H603" s="745"/>
      <c r="I603" s="745"/>
      <c r="J603" s="719"/>
      <c r="K603" s="641"/>
      <c r="L603" s="641"/>
      <c r="M603" s="723"/>
      <c r="N603" s="723"/>
      <c r="O603" s="723"/>
      <c r="P603" s="640"/>
      <c r="Q603" s="640"/>
    </row>
    <row r="604" spans="1:17" ht="38.25" customHeight="1">
      <c r="A604" s="719"/>
      <c r="B604" s="719"/>
      <c r="C604" s="719"/>
      <c r="D604" s="721"/>
      <c r="E604" s="720"/>
      <c r="F604" s="719"/>
      <c r="G604" s="719"/>
      <c r="H604" s="745"/>
      <c r="I604" s="745"/>
      <c r="J604" s="719"/>
      <c r="K604" s="641"/>
      <c r="L604" s="641"/>
      <c r="M604" s="723"/>
      <c r="N604" s="723"/>
      <c r="O604" s="723"/>
      <c r="P604" s="640"/>
      <c r="Q604" s="640"/>
    </row>
    <row r="605" spans="1:17" ht="38.25" customHeight="1">
      <c r="A605" s="719"/>
      <c r="B605" s="719"/>
      <c r="C605" s="719"/>
      <c r="D605" s="721"/>
      <c r="E605" s="720"/>
      <c r="F605" s="719"/>
      <c r="G605" s="719"/>
      <c r="H605" s="745"/>
      <c r="I605" s="745"/>
      <c r="J605" s="719"/>
      <c r="K605" s="641"/>
      <c r="L605" s="641"/>
      <c r="M605" s="723"/>
      <c r="N605" s="723"/>
      <c r="O605" s="723"/>
      <c r="P605" s="640"/>
      <c r="Q605" s="640"/>
    </row>
    <row r="606" spans="1:17" ht="38.25" customHeight="1">
      <c r="A606" s="719"/>
      <c r="B606" s="719"/>
      <c r="C606" s="719"/>
      <c r="D606" s="721"/>
      <c r="E606" s="720"/>
      <c r="F606" s="719"/>
      <c r="G606" s="719"/>
      <c r="H606" s="745"/>
      <c r="I606" s="745"/>
      <c r="J606" s="719"/>
      <c r="K606" s="641"/>
      <c r="L606" s="641"/>
      <c r="M606" s="723"/>
      <c r="N606" s="723"/>
      <c r="O606" s="723"/>
      <c r="P606" s="640"/>
      <c r="Q606" s="640"/>
    </row>
    <row r="607" spans="1:17" ht="38.25" customHeight="1">
      <c r="A607" s="719"/>
      <c r="B607" s="719"/>
      <c r="C607" s="719"/>
      <c r="D607" s="721"/>
      <c r="E607" s="720"/>
      <c r="F607" s="719"/>
      <c r="G607" s="719"/>
      <c r="H607" s="745"/>
      <c r="I607" s="745"/>
      <c r="J607" s="719"/>
      <c r="K607" s="641"/>
      <c r="L607" s="641"/>
      <c r="M607" s="723"/>
      <c r="N607" s="723"/>
      <c r="O607" s="723"/>
      <c r="P607" s="640"/>
      <c r="Q607" s="640"/>
    </row>
    <row r="608" spans="1:17" ht="38.25" customHeight="1">
      <c r="A608" s="719"/>
      <c r="B608" s="719"/>
      <c r="C608" s="719"/>
      <c r="D608" s="721"/>
      <c r="E608" s="720"/>
      <c r="F608" s="719"/>
      <c r="G608" s="719"/>
      <c r="H608" s="745"/>
      <c r="I608" s="745"/>
      <c r="J608" s="719"/>
      <c r="K608" s="641"/>
      <c r="L608" s="641"/>
      <c r="M608" s="723"/>
      <c r="N608" s="723"/>
      <c r="O608" s="723"/>
      <c r="P608" s="640"/>
      <c r="Q608" s="640"/>
    </row>
    <row r="609" spans="1:17" ht="38.25" customHeight="1">
      <c r="A609" s="719"/>
      <c r="B609" s="719"/>
      <c r="C609" s="719"/>
      <c r="D609" s="721"/>
      <c r="E609" s="720"/>
      <c r="F609" s="719"/>
      <c r="G609" s="719"/>
      <c r="H609" s="745"/>
      <c r="I609" s="745"/>
      <c r="J609" s="719"/>
      <c r="K609" s="641"/>
      <c r="L609" s="641"/>
      <c r="M609" s="723"/>
      <c r="N609" s="723"/>
      <c r="O609" s="723"/>
      <c r="P609" s="640"/>
      <c r="Q609" s="640"/>
    </row>
    <row r="610" spans="1:17" ht="38.25" customHeight="1">
      <c r="A610" s="719"/>
      <c r="B610" s="719"/>
      <c r="C610" s="719"/>
      <c r="D610" s="721"/>
      <c r="E610" s="720"/>
      <c r="F610" s="719"/>
      <c r="G610" s="719"/>
      <c r="H610" s="745"/>
      <c r="I610" s="745"/>
      <c r="J610" s="719"/>
      <c r="K610" s="641"/>
      <c r="L610" s="641"/>
      <c r="M610" s="723"/>
      <c r="N610" s="723"/>
      <c r="O610" s="723"/>
      <c r="P610" s="640"/>
      <c r="Q610" s="640"/>
    </row>
    <row r="611" spans="1:17" ht="38.25" customHeight="1">
      <c r="A611" s="719"/>
      <c r="B611" s="719"/>
      <c r="C611" s="719"/>
      <c r="D611" s="721"/>
      <c r="E611" s="720"/>
      <c r="F611" s="719"/>
      <c r="G611" s="719"/>
      <c r="H611" s="745"/>
      <c r="I611" s="745"/>
      <c r="J611" s="719"/>
      <c r="K611" s="641"/>
      <c r="L611" s="641"/>
      <c r="M611" s="723"/>
      <c r="N611" s="723"/>
      <c r="O611" s="723"/>
      <c r="P611" s="640"/>
      <c r="Q611" s="640"/>
    </row>
    <row r="612" spans="1:17" ht="38.25" customHeight="1">
      <c r="A612" s="719"/>
      <c r="B612" s="719"/>
      <c r="C612" s="719"/>
      <c r="D612" s="721"/>
      <c r="E612" s="720"/>
      <c r="F612" s="719"/>
      <c r="G612" s="719"/>
      <c r="H612" s="745"/>
      <c r="I612" s="745"/>
      <c r="J612" s="719"/>
      <c r="K612" s="641"/>
      <c r="L612" s="641"/>
      <c r="M612" s="723"/>
      <c r="N612" s="723"/>
      <c r="O612" s="723"/>
      <c r="P612" s="640"/>
      <c r="Q612" s="640"/>
    </row>
    <row r="613" spans="1:17" ht="38.25" customHeight="1">
      <c r="A613" s="719"/>
      <c r="B613" s="719"/>
      <c r="C613" s="719"/>
      <c r="D613" s="721"/>
      <c r="E613" s="720"/>
      <c r="F613" s="719"/>
      <c r="G613" s="719"/>
      <c r="H613" s="745"/>
      <c r="I613" s="745"/>
      <c r="J613" s="719"/>
      <c r="K613" s="641"/>
      <c r="L613" s="641"/>
      <c r="M613" s="723"/>
      <c r="N613" s="723"/>
      <c r="O613" s="723"/>
      <c r="P613" s="640"/>
      <c r="Q613" s="640"/>
    </row>
    <row r="614" spans="1:17" ht="38.25" customHeight="1">
      <c r="A614" s="719"/>
      <c r="B614" s="719"/>
      <c r="C614" s="719"/>
      <c r="D614" s="721"/>
      <c r="E614" s="720"/>
      <c r="F614" s="719"/>
      <c r="G614" s="719"/>
      <c r="H614" s="745"/>
      <c r="I614" s="745"/>
      <c r="J614" s="719"/>
      <c r="K614" s="641"/>
      <c r="L614" s="641"/>
      <c r="M614" s="723"/>
      <c r="N614" s="723"/>
      <c r="O614" s="723"/>
      <c r="P614" s="640"/>
      <c r="Q614" s="640"/>
    </row>
    <row r="615" spans="1:17" ht="38.25" customHeight="1">
      <c r="A615" s="719"/>
      <c r="B615" s="719"/>
      <c r="C615" s="719"/>
      <c r="D615" s="721"/>
      <c r="E615" s="720"/>
      <c r="F615" s="719"/>
      <c r="G615" s="719"/>
      <c r="H615" s="745"/>
      <c r="I615" s="745"/>
      <c r="J615" s="719"/>
      <c r="K615" s="641"/>
      <c r="L615" s="641"/>
      <c r="M615" s="723"/>
      <c r="N615" s="723"/>
      <c r="O615" s="723"/>
      <c r="P615" s="640"/>
      <c r="Q615" s="640"/>
    </row>
    <row r="616" spans="1:17" ht="38.25" customHeight="1">
      <c r="A616" s="719"/>
      <c r="B616" s="719"/>
      <c r="C616" s="719"/>
      <c r="D616" s="721"/>
      <c r="E616" s="720"/>
      <c r="F616" s="719"/>
      <c r="G616" s="719"/>
      <c r="H616" s="745"/>
      <c r="I616" s="745"/>
      <c r="J616" s="719"/>
      <c r="K616" s="641"/>
      <c r="L616" s="641"/>
      <c r="M616" s="723"/>
      <c r="N616" s="723"/>
      <c r="O616" s="723"/>
      <c r="P616" s="640"/>
      <c r="Q616" s="640"/>
    </row>
    <row r="617" spans="1:17" ht="38.25" customHeight="1">
      <c r="A617" s="719"/>
      <c r="B617" s="719"/>
      <c r="C617" s="719"/>
      <c r="D617" s="721"/>
      <c r="E617" s="720"/>
      <c r="F617" s="719"/>
      <c r="G617" s="719"/>
      <c r="H617" s="745"/>
      <c r="I617" s="745"/>
      <c r="J617" s="719"/>
      <c r="K617" s="641"/>
      <c r="L617" s="641"/>
      <c r="M617" s="723"/>
      <c r="N617" s="723"/>
      <c r="O617" s="723"/>
      <c r="P617" s="640"/>
      <c r="Q617" s="640"/>
    </row>
    <row r="618" spans="1:17" ht="38.25" customHeight="1">
      <c r="A618" s="719"/>
      <c r="B618" s="719"/>
      <c r="C618" s="719"/>
      <c r="D618" s="721"/>
      <c r="E618" s="720"/>
      <c r="F618" s="719"/>
      <c r="G618" s="719"/>
      <c r="H618" s="745"/>
      <c r="I618" s="745"/>
      <c r="J618" s="719"/>
      <c r="K618" s="641"/>
      <c r="L618" s="641"/>
      <c r="M618" s="723"/>
      <c r="N618" s="723"/>
      <c r="O618" s="723"/>
      <c r="P618" s="640"/>
      <c r="Q618" s="640"/>
    </row>
    <row r="619" spans="1:17" ht="38.25" customHeight="1">
      <c r="A619" s="719"/>
      <c r="B619" s="719"/>
      <c r="C619" s="719"/>
      <c r="D619" s="721"/>
      <c r="E619" s="720"/>
      <c r="F619" s="719"/>
      <c r="G619" s="719"/>
      <c r="H619" s="745"/>
      <c r="I619" s="745"/>
      <c r="J619" s="719"/>
      <c r="K619" s="641"/>
      <c r="L619" s="641"/>
      <c r="M619" s="723"/>
      <c r="N619" s="723"/>
      <c r="O619" s="723"/>
      <c r="P619" s="640"/>
      <c r="Q619" s="640"/>
    </row>
    <row r="620" spans="1:17" ht="38.25" customHeight="1">
      <c r="A620" s="719"/>
      <c r="B620" s="719"/>
      <c r="C620" s="719"/>
      <c r="D620" s="721"/>
      <c r="E620" s="720"/>
      <c r="F620" s="719"/>
      <c r="G620" s="719"/>
      <c r="H620" s="745"/>
      <c r="I620" s="745"/>
      <c r="J620" s="719"/>
      <c r="K620" s="641"/>
      <c r="L620" s="641"/>
      <c r="M620" s="723"/>
      <c r="N620" s="723"/>
      <c r="O620" s="723"/>
      <c r="P620" s="640"/>
      <c r="Q620" s="640"/>
    </row>
    <row r="621" spans="1:17" ht="38.25" customHeight="1">
      <c r="A621" s="719"/>
      <c r="B621" s="719"/>
      <c r="C621" s="719"/>
      <c r="D621" s="721"/>
      <c r="E621" s="720"/>
      <c r="F621" s="719"/>
      <c r="G621" s="719"/>
      <c r="H621" s="745"/>
      <c r="I621" s="745"/>
      <c r="J621" s="719"/>
      <c r="K621" s="641"/>
      <c r="L621" s="641"/>
      <c r="M621" s="723"/>
      <c r="N621" s="723"/>
      <c r="O621" s="723"/>
      <c r="P621" s="640"/>
      <c r="Q621" s="640"/>
    </row>
    <row r="622" spans="1:17" ht="38.25" customHeight="1">
      <c r="A622" s="719"/>
      <c r="B622" s="719"/>
      <c r="C622" s="719"/>
      <c r="D622" s="721"/>
      <c r="E622" s="720"/>
      <c r="F622" s="719"/>
      <c r="G622" s="719"/>
      <c r="H622" s="745"/>
      <c r="I622" s="745"/>
      <c r="J622" s="719"/>
      <c r="K622" s="641"/>
      <c r="L622" s="641"/>
      <c r="M622" s="723"/>
      <c r="N622" s="723"/>
      <c r="O622" s="723"/>
      <c r="P622" s="640"/>
      <c r="Q622" s="640"/>
    </row>
    <row r="623" spans="1:17" ht="38.25" customHeight="1">
      <c r="A623" s="719"/>
      <c r="B623" s="719"/>
      <c r="C623" s="719"/>
      <c r="D623" s="721"/>
      <c r="E623" s="720"/>
      <c r="F623" s="719"/>
      <c r="G623" s="719"/>
      <c r="H623" s="745"/>
      <c r="I623" s="745"/>
      <c r="J623" s="719"/>
      <c r="K623" s="641"/>
      <c r="L623" s="641"/>
      <c r="M623" s="723"/>
      <c r="N623" s="723"/>
      <c r="O623" s="723"/>
      <c r="P623" s="640"/>
      <c r="Q623" s="640"/>
    </row>
    <row r="624" spans="1:17" ht="38.25" customHeight="1">
      <c r="A624" s="719"/>
      <c r="B624" s="719"/>
      <c r="C624" s="719"/>
      <c r="D624" s="721"/>
      <c r="E624" s="720"/>
      <c r="F624" s="719"/>
      <c r="G624" s="719"/>
      <c r="H624" s="745"/>
      <c r="I624" s="745"/>
      <c r="J624" s="719"/>
      <c r="K624" s="641"/>
      <c r="L624" s="641"/>
      <c r="M624" s="723"/>
      <c r="N624" s="723"/>
      <c r="O624" s="723"/>
      <c r="P624" s="640"/>
      <c r="Q624" s="640"/>
    </row>
    <row r="625" spans="1:17" ht="38.25" customHeight="1">
      <c r="A625" s="719"/>
      <c r="B625" s="719"/>
      <c r="C625" s="719"/>
      <c r="D625" s="721"/>
      <c r="E625" s="720"/>
      <c r="F625" s="719"/>
      <c r="G625" s="719"/>
      <c r="H625" s="745"/>
      <c r="I625" s="745"/>
      <c r="J625" s="719"/>
      <c r="K625" s="641"/>
      <c r="L625" s="641"/>
      <c r="M625" s="723"/>
      <c r="N625" s="723"/>
      <c r="O625" s="723"/>
      <c r="P625" s="640"/>
      <c r="Q625" s="640"/>
    </row>
    <row r="626" spans="1:17" ht="38.25" customHeight="1">
      <c r="A626" s="719"/>
      <c r="B626" s="719"/>
      <c r="C626" s="719"/>
      <c r="D626" s="721"/>
      <c r="E626" s="720"/>
      <c r="F626" s="719"/>
      <c r="G626" s="719"/>
      <c r="H626" s="745"/>
      <c r="I626" s="745"/>
      <c r="J626" s="719"/>
      <c r="K626" s="641"/>
      <c r="L626" s="641"/>
      <c r="M626" s="723"/>
      <c r="N626" s="723"/>
      <c r="O626" s="723"/>
      <c r="P626" s="640"/>
      <c r="Q626" s="640"/>
    </row>
    <row r="627" spans="1:17" ht="38.25" customHeight="1">
      <c r="A627" s="719"/>
      <c r="B627" s="719"/>
      <c r="C627" s="719"/>
      <c r="D627" s="721"/>
      <c r="E627" s="720"/>
      <c r="F627" s="719"/>
      <c r="G627" s="719"/>
      <c r="H627" s="745"/>
      <c r="I627" s="745"/>
      <c r="J627" s="719"/>
      <c r="K627" s="641"/>
      <c r="L627" s="641"/>
      <c r="M627" s="723"/>
      <c r="N627" s="723"/>
      <c r="O627" s="723"/>
      <c r="P627" s="640"/>
      <c r="Q627" s="640"/>
    </row>
    <row r="628" spans="1:17" ht="38.25" customHeight="1">
      <c r="A628" s="719"/>
      <c r="B628" s="719"/>
      <c r="C628" s="719"/>
      <c r="D628" s="721"/>
      <c r="E628" s="720"/>
      <c r="F628" s="719"/>
      <c r="G628" s="719"/>
      <c r="H628" s="745"/>
      <c r="I628" s="745"/>
      <c r="J628" s="719"/>
      <c r="K628" s="641"/>
      <c r="L628" s="641"/>
      <c r="M628" s="723"/>
      <c r="N628" s="723"/>
      <c r="O628" s="723"/>
      <c r="P628" s="640"/>
      <c r="Q628" s="640"/>
    </row>
    <row r="629" spans="1:17" ht="38.25" customHeight="1">
      <c r="A629" s="719"/>
      <c r="B629" s="719"/>
      <c r="C629" s="719"/>
      <c r="D629" s="721"/>
      <c r="E629" s="720"/>
      <c r="F629" s="719"/>
      <c r="G629" s="719"/>
      <c r="H629" s="745"/>
      <c r="I629" s="745"/>
      <c r="J629" s="719"/>
      <c r="K629" s="641"/>
      <c r="L629" s="641"/>
      <c r="M629" s="723"/>
      <c r="N629" s="723"/>
      <c r="O629" s="723"/>
      <c r="P629" s="640"/>
      <c r="Q629" s="640"/>
    </row>
    <row r="630" spans="1:17" ht="38.25" customHeight="1">
      <c r="A630" s="719"/>
      <c r="B630" s="719"/>
      <c r="C630" s="719"/>
      <c r="D630" s="721"/>
      <c r="E630" s="720"/>
      <c r="F630" s="719"/>
      <c r="G630" s="719"/>
      <c r="H630" s="745"/>
      <c r="I630" s="745"/>
      <c r="J630" s="719"/>
      <c r="K630" s="641"/>
      <c r="L630" s="641"/>
      <c r="M630" s="723"/>
      <c r="N630" s="723"/>
      <c r="O630" s="723"/>
      <c r="P630" s="640"/>
      <c r="Q630" s="640"/>
    </row>
    <row r="631" spans="1:17" ht="38.25" customHeight="1">
      <c r="A631" s="719"/>
      <c r="B631" s="719"/>
      <c r="C631" s="719"/>
      <c r="D631" s="721"/>
      <c r="E631" s="720"/>
      <c r="F631" s="719"/>
      <c r="G631" s="719"/>
      <c r="H631" s="745"/>
      <c r="I631" s="745"/>
      <c r="J631" s="719"/>
      <c r="K631" s="641"/>
      <c r="L631" s="641"/>
      <c r="M631" s="723"/>
      <c r="N631" s="723"/>
      <c r="O631" s="723"/>
      <c r="P631" s="640"/>
      <c r="Q631" s="640"/>
    </row>
    <row r="632" spans="1:17" ht="38.25" customHeight="1">
      <c r="A632" s="719"/>
      <c r="B632" s="719"/>
      <c r="C632" s="719"/>
      <c r="D632" s="721"/>
      <c r="E632" s="720"/>
      <c r="F632" s="719"/>
      <c r="G632" s="719"/>
      <c r="H632" s="745"/>
      <c r="I632" s="745"/>
      <c r="J632" s="719"/>
      <c r="K632" s="641"/>
      <c r="L632" s="641"/>
      <c r="M632" s="723"/>
      <c r="N632" s="723"/>
      <c r="O632" s="723"/>
      <c r="P632" s="640"/>
      <c r="Q632" s="640"/>
    </row>
    <row r="633" spans="1:17" ht="38.25" customHeight="1">
      <c r="A633" s="719"/>
      <c r="B633" s="719"/>
      <c r="C633" s="719"/>
      <c r="D633" s="721"/>
      <c r="E633" s="720"/>
      <c r="F633" s="719"/>
      <c r="G633" s="719"/>
      <c r="H633" s="745"/>
      <c r="I633" s="745"/>
      <c r="J633" s="719"/>
      <c r="K633" s="641"/>
      <c r="L633" s="641"/>
      <c r="M633" s="723"/>
      <c r="N633" s="723"/>
      <c r="O633" s="723"/>
      <c r="P633" s="640"/>
      <c r="Q633" s="640"/>
    </row>
    <row r="634" spans="1:17" ht="38.25" customHeight="1">
      <c r="A634" s="719"/>
      <c r="B634" s="719"/>
      <c r="C634" s="719"/>
      <c r="D634" s="721"/>
      <c r="E634" s="720"/>
      <c r="F634" s="719"/>
      <c r="G634" s="719"/>
      <c r="H634" s="745"/>
      <c r="I634" s="745"/>
      <c r="J634" s="719"/>
      <c r="K634" s="641"/>
      <c r="L634" s="641"/>
      <c r="M634" s="723"/>
      <c r="N634" s="723"/>
      <c r="O634" s="723"/>
      <c r="P634" s="640"/>
      <c r="Q634" s="640"/>
    </row>
    <row r="635" spans="1:17" ht="38.25" customHeight="1">
      <c r="A635" s="719"/>
      <c r="B635" s="719"/>
      <c r="C635" s="719"/>
      <c r="D635" s="721"/>
      <c r="E635" s="720"/>
      <c r="F635" s="719"/>
      <c r="G635" s="719"/>
      <c r="H635" s="745"/>
      <c r="I635" s="745"/>
      <c r="J635" s="719"/>
      <c r="K635" s="641"/>
      <c r="L635" s="641"/>
      <c r="M635" s="723"/>
      <c r="N635" s="723"/>
      <c r="O635" s="723"/>
      <c r="P635" s="640"/>
      <c r="Q635" s="640"/>
    </row>
    <row r="636" spans="1:17" ht="38.25" customHeight="1">
      <c r="A636" s="719"/>
      <c r="B636" s="719"/>
      <c r="C636" s="719"/>
      <c r="D636" s="721"/>
      <c r="E636" s="720"/>
      <c r="F636" s="719"/>
      <c r="G636" s="719"/>
      <c r="H636" s="745"/>
      <c r="I636" s="745"/>
      <c r="J636" s="719"/>
      <c r="K636" s="641"/>
      <c r="L636" s="641"/>
      <c r="M636" s="723"/>
      <c r="N636" s="723"/>
      <c r="O636" s="723"/>
      <c r="P636" s="640"/>
      <c r="Q636" s="640"/>
    </row>
    <row r="637" spans="1:17" ht="38.25" customHeight="1">
      <c r="A637" s="719"/>
      <c r="B637" s="719"/>
      <c r="C637" s="719"/>
      <c r="D637" s="721"/>
      <c r="E637" s="720"/>
      <c r="F637" s="719"/>
      <c r="G637" s="719"/>
      <c r="H637" s="745"/>
      <c r="I637" s="745"/>
      <c r="J637" s="719"/>
      <c r="K637" s="641"/>
      <c r="L637" s="641"/>
      <c r="M637" s="723"/>
      <c r="N637" s="723"/>
      <c r="O637" s="723"/>
      <c r="P637" s="640"/>
      <c r="Q637" s="640"/>
    </row>
    <row r="638" spans="1:17" ht="38.25" customHeight="1">
      <c r="A638" s="719"/>
      <c r="B638" s="719"/>
      <c r="C638" s="719"/>
      <c r="D638" s="721"/>
      <c r="E638" s="720"/>
      <c r="F638" s="719"/>
      <c r="G638" s="719"/>
      <c r="H638" s="745"/>
      <c r="I638" s="745"/>
      <c r="J638" s="719"/>
      <c r="K638" s="641"/>
      <c r="L638" s="641"/>
      <c r="M638" s="723"/>
      <c r="N638" s="723"/>
      <c r="O638" s="723"/>
      <c r="P638" s="640"/>
      <c r="Q638" s="640"/>
    </row>
    <row r="639" spans="1:17" ht="38.25" customHeight="1">
      <c r="A639" s="719"/>
      <c r="B639" s="719"/>
      <c r="C639" s="719"/>
      <c r="D639" s="721"/>
      <c r="E639" s="720"/>
      <c r="F639" s="719"/>
      <c r="G639" s="719"/>
      <c r="H639" s="745"/>
      <c r="I639" s="745"/>
      <c r="J639" s="719"/>
      <c r="K639" s="641"/>
      <c r="L639" s="641"/>
      <c r="M639" s="723"/>
      <c r="N639" s="723"/>
      <c r="O639" s="723"/>
      <c r="P639" s="640"/>
      <c r="Q639" s="640"/>
    </row>
    <row r="640" spans="1:17" ht="38.25" customHeight="1">
      <c r="A640" s="719"/>
      <c r="B640" s="719"/>
      <c r="C640" s="719"/>
      <c r="D640" s="721"/>
      <c r="E640" s="720"/>
      <c r="F640" s="719"/>
      <c r="G640" s="719"/>
      <c r="H640" s="745"/>
      <c r="I640" s="745"/>
      <c r="J640" s="719"/>
      <c r="K640" s="641"/>
      <c r="L640" s="641"/>
      <c r="M640" s="723"/>
      <c r="N640" s="723"/>
      <c r="O640" s="723"/>
      <c r="P640" s="640"/>
      <c r="Q640" s="640"/>
    </row>
    <row r="641" spans="1:17" ht="38.25" customHeight="1">
      <c r="A641" s="719"/>
      <c r="B641" s="719"/>
      <c r="C641" s="719"/>
      <c r="D641" s="721"/>
      <c r="E641" s="720"/>
      <c r="F641" s="719"/>
      <c r="G641" s="719"/>
      <c r="H641" s="745"/>
      <c r="I641" s="745"/>
      <c r="J641" s="719"/>
      <c r="K641" s="641"/>
      <c r="L641" s="641"/>
      <c r="M641" s="723"/>
      <c r="N641" s="723"/>
      <c r="O641" s="723"/>
      <c r="P641" s="640"/>
      <c r="Q641" s="640"/>
    </row>
    <row r="642" spans="1:17" ht="38.25" customHeight="1">
      <c r="A642" s="719"/>
      <c r="B642" s="719"/>
      <c r="C642" s="719"/>
      <c r="D642" s="721"/>
      <c r="E642" s="720"/>
      <c r="F642" s="719"/>
      <c r="G642" s="719"/>
      <c r="H642" s="745"/>
      <c r="I642" s="745"/>
      <c r="J642" s="719"/>
      <c r="K642" s="641"/>
      <c r="L642" s="641"/>
      <c r="M642" s="723"/>
      <c r="N642" s="723"/>
      <c r="O642" s="723"/>
      <c r="P642" s="640"/>
      <c r="Q642" s="640"/>
    </row>
    <row r="643" spans="1:17" ht="38.25" customHeight="1">
      <c r="A643" s="719"/>
      <c r="B643" s="719"/>
      <c r="C643" s="719"/>
      <c r="D643" s="721"/>
      <c r="E643" s="720"/>
      <c r="F643" s="719"/>
      <c r="G643" s="719"/>
      <c r="H643" s="745"/>
      <c r="I643" s="745"/>
      <c r="J643" s="719"/>
      <c r="K643" s="641"/>
      <c r="L643" s="641"/>
      <c r="M643" s="723"/>
      <c r="N643" s="723"/>
      <c r="O643" s="723"/>
      <c r="P643" s="640"/>
      <c r="Q643" s="640"/>
    </row>
    <row r="644" spans="1:17" ht="38.25" customHeight="1">
      <c r="A644" s="719"/>
      <c r="B644" s="719"/>
      <c r="C644" s="719"/>
      <c r="D644" s="721"/>
      <c r="E644" s="720"/>
      <c r="F644" s="719"/>
      <c r="G644" s="719"/>
      <c r="H644" s="745"/>
      <c r="I644" s="745"/>
      <c r="J644" s="719"/>
      <c r="K644" s="641"/>
      <c r="L644" s="641"/>
      <c r="M644" s="723"/>
      <c r="N644" s="723"/>
      <c r="O644" s="723"/>
      <c r="P644" s="640"/>
      <c r="Q644" s="640"/>
    </row>
    <row r="645" spans="1:17" ht="38.25" customHeight="1">
      <c r="A645" s="719"/>
      <c r="B645" s="719"/>
      <c r="C645" s="719"/>
      <c r="D645" s="721"/>
      <c r="E645" s="720"/>
      <c r="F645" s="719"/>
      <c r="G645" s="719"/>
      <c r="H645" s="745"/>
      <c r="I645" s="745"/>
      <c r="J645" s="719"/>
      <c r="K645" s="641"/>
      <c r="L645" s="641"/>
      <c r="M645" s="723"/>
      <c r="N645" s="723"/>
      <c r="O645" s="723"/>
      <c r="P645" s="640"/>
      <c r="Q645" s="640"/>
    </row>
    <row r="646" spans="1:17" ht="38.25" customHeight="1">
      <c r="A646" s="719"/>
      <c r="B646" s="719"/>
      <c r="C646" s="719"/>
      <c r="D646" s="721"/>
      <c r="E646" s="720"/>
      <c r="F646" s="719"/>
      <c r="G646" s="719"/>
      <c r="H646" s="745"/>
      <c r="I646" s="745"/>
      <c r="J646" s="719"/>
      <c r="K646" s="641"/>
      <c r="L646" s="641"/>
      <c r="M646" s="723"/>
      <c r="N646" s="723"/>
      <c r="O646" s="723"/>
      <c r="P646" s="640"/>
      <c r="Q646" s="640"/>
    </row>
    <row r="647" spans="1:17" ht="38.25" customHeight="1">
      <c r="A647" s="719"/>
      <c r="B647" s="719"/>
      <c r="C647" s="719"/>
      <c r="D647" s="721"/>
      <c r="E647" s="720"/>
      <c r="F647" s="719"/>
      <c r="G647" s="719"/>
      <c r="H647" s="745"/>
      <c r="I647" s="745"/>
      <c r="J647" s="719"/>
      <c r="K647" s="641"/>
      <c r="L647" s="641"/>
      <c r="M647" s="723"/>
      <c r="N647" s="723"/>
      <c r="O647" s="723"/>
      <c r="P647" s="640"/>
      <c r="Q647" s="640"/>
    </row>
    <row r="648" spans="1:17" ht="38.25" customHeight="1">
      <c r="A648" s="719"/>
      <c r="B648" s="719"/>
      <c r="C648" s="719"/>
      <c r="D648" s="721"/>
      <c r="E648" s="720"/>
      <c r="F648" s="719"/>
      <c r="G648" s="719"/>
      <c r="H648" s="745"/>
      <c r="I648" s="745"/>
      <c r="J648" s="719"/>
      <c r="K648" s="641"/>
      <c r="L648" s="641"/>
      <c r="M648" s="723"/>
      <c r="N648" s="723"/>
      <c r="O648" s="723"/>
      <c r="P648" s="640"/>
      <c r="Q648" s="640"/>
    </row>
    <row r="649" spans="1:17" ht="38.25" customHeight="1">
      <c r="A649" s="719"/>
      <c r="B649" s="719"/>
      <c r="C649" s="719"/>
      <c r="D649" s="721"/>
      <c r="E649" s="720"/>
      <c r="F649" s="719"/>
      <c r="G649" s="719"/>
      <c r="H649" s="745"/>
      <c r="I649" s="745"/>
      <c r="J649" s="719"/>
      <c r="K649" s="641"/>
      <c r="L649" s="641"/>
      <c r="M649" s="723"/>
      <c r="N649" s="723"/>
      <c r="O649" s="723"/>
      <c r="P649" s="640"/>
      <c r="Q649" s="640"/>
    </row>
    <row r="650" spans="1:17" ht="38.25" customHeight="1">
      <c r="A650" s="719"/>
      <c r="B650" s="719"/>
      <c r="C650" s="719"/>
      <c r="D650" s="721"/>
      <c r="E650" s="720"/>
      <c r="F650" s="719"/>
      <c r="G650" s="719"/>
      <c r="H650" s="745"/>
      <c r="I650" s="745"/>
      <c r="J650" s="719"/>
      <c r="K650" s="641"/>
      <c r="L650" s="641"/>
      <c r="M650" s="723"/>
      <c r="N650" s="723"/>
      <c r="O650" s="723"/>
      <c r="P650" s="640"/>
      <c r="Q650" s="640"/>
    </row>
    <row r="651" spans="1:17" ht="38.25" customHeight="1">
      <c r="A651" s="719"/>
      <c r="B651" s="719"/>
      <c r="C651" s="719"/>
      <c r="D651" s="721"/>
      <c r="E651" s="720"/>
      <c r="F651" s="719"/>
      <c r="G651" s="719"/>
      <c r="H651" s="745"/>
      <c r="I651" s="745"/>
      <c r="J651" s="719"/>
      <c r="K651" s="641"/>
      <c r="L651" s="641"/>
      <c r="M651" s="723"/>
      <c r="N651" s="723"/>
      <c r="O651" s="723"/>
      <c r="P651" s="640"/>
      <c r="Q651" s="640"/>
    </row>
    <row r="652" spans="1:17" ht="38.25" customHeight="1">
      <c r="A652" s="719"/>
      <c r="B652" s="719"/>
      <c r="C652" s="719"/>
      <c r="D652" s="721"/>
      <c r="E652" s="720"/>
      <c r="F652" s="719"/>
      <c r="G652" s="719"/>
      <c r="H652" s="745"/>
      <c r="I652" s="745"/>
      <c r="J652" s="719"/>
      <c r="K652" s="641"/>
      <c r="L652" s="641"/>
      <c r="M652" s="723"/>
      <c r="N652" s="723"/>
      <c r="O652" s="723"/>
      <c r="P652" s="640"/>
      <c r="Q652" s="640"/>
    </row>
    <row r="653" spans="1:17" ht="38.25" customHeight="1">
      <c r="A653" s="719"/>
      <c r="B653" s="719"/>
      <c r="C653" s="719"/>
      <c r="D653" s="721"/>
      <c r="E653" s="720"/>
      <c r="F653" s="719"/>
      <c r="G653" s="719"/>
      <c r="H653" s="745"/>
      <c r="I653" s="745"/>
      <c r="J653" s="719"/>
      <c r="K653" s="641"/>
      <c r="L653" s="641"/>
      <c r="M653" s="723"/>
      <c r="N653" s="723"/>
      <c r="O653" s="723"/>
      <c r="P653" s="640"/>
      <c r="Q653" s="640"/>
    </row>
    <row r="654" spans="1:17" ht="38.25" customHeight="1">
      <c r="A654" s="719"/>
      <c r="B654" s="719"/>
      <c r="C654" s="719"/>
      <c r="D654" s="721"/>
      <c r="E654" s="720"/>
      <c r="F654" s="719"/>
      <c r="G654" s="719"/>
      <c r="H654" s="745"/>
      <c r="I654" s="745"/>
      <c r="J654" s="719"/>
      <c r="K654" s="641"/>
      <c r="L654" s="641"/>
      <c r="M654" s="723"/>
      <c r="N654" s="723"/>
      <c r="O654" s="723"/>
      <c r="P654" s="640"/>
      <c r="Q654" s="640"/>
    </row>
    <row r="655" spans="1:17" ht="38.25" customHeight="1">
      <c r="A655" s="719"/>
      <c r="B655" s="719"/>
      <c r="C655" s="719"/>
      <c r="D655" s="721"/>
      <c r="E655" s="720"/>
      <c r="F655" s="719"/>
      <c r="G655" s="719"/>
      <c r="H655" s="745"/>
      <c r="I655" s="745"/>
      <c r="J655" s="719"/>
      <c r="K655" s="641"/>
      <c r="L655" s="641"/>
      <c r="M655" s="723"/>
      <c r="N655" s="723"/>
      <c r="O655" s="723"/>
      <c r="P655" s="640"/>
      <c r="Q655" s="640"/>
    </row>
    <row r="656" spans="1:17" ht="38.25" customHeight="1">
      <c r="A656" s="719"/>
      <c r="B656" s="719"/>
      <c r="C656" s="719"/>
      <c r="D656" s="721"/>
      <c r="E656" s="720"/>
      <c r="F656" s="719"/>
      <c r="G656" s="719"/>
      <c r="H656" s="745"/>
      <c r="I656" s="745"/>
      <c r="J656" s="719"/>
      <c r="K656" s="641"/>
      <c r="L656" s="641"/>
      <c r="M656" s="723"/>
      <c r="N656" s="723"/>
      <c r="O656" s="723"/>
      <c r="P656" s="640"/>
      <c r="Q656" s="640"/>
    </row>
    <row r="657" spans="1:17" ht="38.25" customHeight="1">
      <c r="A657" s="719"/>
      <c r="B657" s="719"/>
      <c r="C657" s="719"/>
      <c r="D657" s="721"/>
      <c r="E657" s="720"/>
      <c r="F657" s="719"/>
      <c r="G657" s="719"/>
      <c r="H657" s="745"/>
      <c r="I657" s="745"/>
      <c r="J657" s="719"/>
      <c r="K657" s="641"/>
      <c r="L657" s="641"/>
      <c r="M657" s="723"/>
      <c r="N657" s="723"/>
      <c r="O657" s="723"/>
      <c r="P657" s="640"/>
      <c r="Q657" s="640"/>
    </row>
    <row r="658" spans="1:17" ht="38.25" customHeight="1">
      <c r="A658" s="719"/>
      <c r="B658" s="719"/>
      <c r="C658" s="719"/>
      <c r="D658" s="721"/>
      <c r="E658" s="720"/>
      <c r="F658" s="719"/>
      <c r="G658" s="719"/>
      <c r="H658" s="745"/>
      <c r="I658" s="745"/>
      <c r="J658" s="719"/>
      <c r="K658" s="641"/>
      <c r="L658" s="641"/>
      <c r="M658" s="723"/>
      <c r="N658" s="723"/>
      <c r="O658" s="723"/>
      <c r="P658" s="640"/>
      <c r="Q658" s="640"/>
    </row>
    <row r="659" spans="1:17" ht="38.25" customHeight="1">
      <c r="A659" s="719"/>
      <c r="B659" s="719"/>
      <c r="C659" s="719"/>
      <c r="D659" s="721"/>
      <c r="E659" s="720"/>
      <c r="F659" s="719"/>
      <c r="G659" s="719"/>
      <c r="H659" s="745"/>
      <c r="I659" s="745"/>
      <c r="J659" s="719"/>
      <c r="K659" s="641"/>
      <c r="L659" s="641"/>
      <c r="M659" s="723"/>
      <c r="N659" s="723"/>
      <c r="O659" s="723"/>
      <c r="P659" s="640"/>
      <c r="Q659" s="640"/>
    </row>
    <row r="660" spans="1:17" ht="38.25" customHeight="1">
      <c r="A660" s="719"/>
      <c r="B660" s="719"/>
      <c r="C660" s="719"/>
      <c r="D660" s="721"/>
      <c r="E660" s="720"/>
      <c r="F660" s="719"/>
      <c r="G660" s="719"/>
      <c r="H660" s="745"/>
      <c r="I660" s="745"/>
      <c r="J660" s="719"/>
      <c r="K660" s="641"/>
      <c r="L660" s="641"/>
      <c r="M660" s="723"/>
      <c r="N660" s="723"/>
      <c r="O660" s="723"/>
      <c r="P660" s="640"/>
      <c r="Q660" s="640"/>
    </row>
    <row r="661" spans="1:17" ht="38.25" customHeight="1">
      <c r="A661" s="719"/>
      <c r="B661" s="719"/>
      <c r="C661" s="719"/>
      <c r="D661" s="721"/>
      <c r="E661" s="720"/>
      <c r="F661" s="719"/>
      <c r="G661" s="719"/>
      <c r="H661" s="745"/>
      <c r="I661" s="745"/>
      <c r="J661" s="719"/>
      <c r="K661" s="641"/>
      <c r="L661" s="641"/>
      <c r="M661" s="723"/>
      <c r="N661" s="723"/>
      <c r="O661" s="723"/>
      <c r="P661" s="640"/>
      <c r="Q661" s="640"/>
    </row>
    <row r="662" spans="1:17" ht="38.25" customHeight="1">
      <c r="A662" s="719"/>
      <c r="B662" s="719"/>
      <c r="C662" s="719"/>
      <c r="D662" s="721"/>
      <c r="E662" s="720"/>
      <c r="F662" s="719"/>
      <c r="G662" s="719"/>
      <c r="H662" s="745"/>
      <c r="I662" s="745"/>
      <c r="J662" s="719"/>
      <c r="K662" s="641"/>
      <c r="L662" s="641"/>
      <c r="M662" s="723"/>
      <c r="N662" s="723"/>
      <c r="O662" s="723"/>
      <c r="P662" s="640"/>
      <c r="Q662" s="640"/>
    </row>
    <row r="663" spans="1:17" ht="38.25" customHeight="1">
      <c r="A663" s="719"/>
      <c r="B663" s="719"/>
      <c r="C663" s="719"/>
      <c r="D663" s="721"/>
      <c r="E663" s="720"/>
      <c r="F663" s="719"/>
      <c r="G663" s="719"/>
      <c r="H663" s="745"/>
      <c r="I663" s="745"/>
      <c r="J663" s="719"/>
      <c r="K663" s="641"/>
      <c r="L663" s="641"/>
      <c r="M663" s="723"/>
      <c r="N663" s="723"/>
      <c r="O663" s="723"/>
      <c r="P663" s="640"/>
      <c r="Q663" s="640"/>
    </row>
    <row r="664" spans="1:17" ht="38.25" customHeight="1">
      <c r="A664" s="719"/>
      <c r="B664" s="719"/>
      <c r="C664" s="719"/>
      <c r="D664" s="721"/>
      <c r="E664" s="720"/>
      <c r="F664" s="719"/>
      <c r="G664" s="719"/>
      <c r="H664" s="745"/>
      <c r="I664" s="745"/>
      <c r="J664" s="719"/>
      <c r="K664" s="641"/>
      <c r="L664" s="641"/>
      <c r="M664" s="723"/>
      <c r="N664" s="723"/>
      <c r="O664" s="723"/>
      <c r="P664" s="640"/>
      <c r="Q664" s="640"/>
    </row>
    <row r="665" spans="1:17" ht="38.25" customHeight="1">
      <c r="A665" s="719"/>
      <c r="B665" s="719"/>
      <c r="C665" s="719"/>
      <c r="D665" s="721"/>
      <c r="E665" s="720"/>
      <c r="F665" s="719"/>
      <c r="G665" s="719"/>
      <c r="H665" s="745"/>
      <c r="I665" s="745"/>
      <c r="J665" s="719"/>
      <c r="K665" s="641"/>
      <c r="L665" s="641"/>
      <c r="M665" s="723"/>
      <c r="N665" s="723"/>
      <c r="O665" s="723"/>
      <c r="P665" s="640"/>
      <c r="Q665" s="640"/>
    </row>
    <row r="666" spans="1:17" ht="38.25" customHeight="1">
      <c r="A666" s="719"/>
      <c r="B666" s="719"/>
      <c r="C666" s="719"/>
      <c r="D666" s="721"/>
      <c r="E666" s="720"/>
      <c r="F666" s="719"/>
      <c r="G666" s="719"/>
      <c r="H666" s="745"/>
      <c r="I666" s="745"/>
      <c r="J666" s="719"/>
      <c r="K666" s="641"/>
      <c r="L666" s="641"/>
      <c r="M666" s="723"/>
      <c r="N666" s="723"/>
      <c r="O666" s="723"/>
      <c r="P666" s="640"/>
      <c r="Q666" s="640"/>
    </row>
    <row r="667" spans="1:17" ht="38.25" customHeight="1">
      <c r="A667" s="719"/>
      <c r="B667" s="719"/>
      <c r="C667" s="719"/>
      <c r="D667" s="721"/>
      <c r="E667" s="720"/>
      <c r="F667" s="719"/>
      <c r="G667" s="719"/>
      <c r="H667" s="745"/>
      <c r="I667" s="745"/>
      <c r="J667" s="719"/>
      <c r="K667" s="641"/>
      <c r="L667" s="641"/>
      <c r="M667" s="723"/>
      <c r="N667" s="723"/>
      <c r="O667" s="723"/>
      <c r="P667" s="640"/>
      <c r="Q667" s="640"/>
    </row>
    <row r="668" spans="1:17" ht="38.25" customHeight="1">
      <c r="A668" s="719"/>
      <c r="B668" s="719"/>
      <c r="C668" s="719"/>
      <c r="D668" s="721"/>
      <c r="E668" s="720"/>
      <c r="F668" s="719"/>
      <c r="G668" s="719"/>
      <c r="H668" s="745"/>
      <c r="I668" s="745"/>
      <c r="J668" s="719"/>
      <c r="K668" s="641"/>
      <c r="L668" s="641"/>
      <c r="M668" s="723"/>
      <c r="N668" s="723"/>
      <c r="O668" s="723"/>
      <c r="P668" s="640"/>
      <c r="Q668" s="640"/>
    </row>
    <row r="669" spans="1:17" ht="38.25" customHeight="1">
      <c r="A669" s="719"/>
      <c r="B669" s="719"/>
      <c r="C669" s="719"/>
      <c r="D669" s="721"/>
      <c r="E669" s="720"/>
      <c r="F669" s="719"/>
      <c r="G669" s="719"/>
      <c r="H669" s="745"/>
      <c r="I669" s="745"/>
      <c r="J669" s="719"/>
      <c r="K669" s="641"/>
      <c r="L669" s="641"/>
      <c r="M669" s="723"/>
      <c r="N669" s="723"/>
      <c r="O669" s="723"/>
      <c r="P669" s="640"/>
      <c r="Q669" s="640"/>
    </row>
    <row r="670" spans="1:17" ht="38.25" customHeight="1">
      <c r="A670" s="719"/>
      <c r="B670" s="719"/>
      <c r="C670" s="719"/>
      <c r="D670" s="721"/>
      <c r="E670" s="720"/>
      <c r="F670" s="719"/>
      <c r="G670" s="719"/>
      <c r="H670" s="745"/>
      <c r="I670" s="745"/>
      <c r="J670" s="719"/>
      <c r="K670" s="641"/>
      <c r="L670" s="641"/>
      <c r="M670" s="723"/>
      <c r="N670" s="723"/>
      <c r="O670" s="723"/>
      <c r="P670" s="640"/>
      <c r="Q670" s="640"/>
    </row>
    <row r="671" spans="1:17" ht="38.25" customHeight="1">
      <c r="A671" s="719"/>
      <c r="B671" s="719"/>
      <c r="C671" s="719"/>
      <c r="D671" s="721"/>
      <c r="E671" s="720"/>
      <c r="F671" s="719"/>
      <c r="G671" s="719"/>
      <c r="H671" s="745"/>
      <c r="I671" s="745"/>
      <c r="J671" s="719"/>
      <c r="K671" s="641"/>
      <c r="L671" s="641"/>
      <c r="M671" s="723"/>
      <c r="N671" s="723"/>
      <c r="O671" s="723"/>
      <c r="P671" s="640"/>
      <c r="Q671" s="640"/>
    </row>
    <row r="672" spans="1:17" ht="38.25" customHeight="1">
      <c r="A672" s="719"/>
      <c r="B672" s="719"/>
      <c r="C672" s="719"/>
      <c r="D672" s="721"/>
      <c r="E672" s="720"/>
      <c r="F672" s="719"/>
      <c r="G672" s="719"/>
      <c r="H672" s="745"/>
      <c r="I672" s="745"/>
      <c r="J672" s="719"/>
      <c r="K672" s="641"/>
      <c r="L672" s="641"/>
      <c r="M672" s="723"/>
      <c r="N672" s="723"/>
      <c r="O672" s="723"/>
      <c r="P672" s="640"/>
      <c r="Q672" s="640"/>
    </row>
    <row r="673" spans="1:17" ht="38.25" customHeight="1">
      <c r="A673" s="719"/>
      <c r="B673" s="719"/>
      <c r="C673" s="719"/>
      <c r="D673" s="721"/>
      <c r="E673" s="720"/>
      <c r="F673" s="719"/>
      <c r="G673" s="719"/>
      <c r="H673" s="745"/>
      <c r="I673" s="745"/>
      <c r="J673" s="719"/>
      <c r="K673" s="641"/>
      <c r="L673" s="641"/>
      <c r="M673" s="723"/>
      <c r="N673" s="723"/>
      <c r="O673" s="723"/>
      <c r="P673" s="640"/>
      <c r="Q673" s="640"/>
    </row>
    <row r="674" spans="1:17" ht="38.25" customHeight="1">
      <c r="A674" s="719"/>
      <c r="B674" s="719"/>
      <c r="C674" s="719"/>
      <c r="D674" s="721"/>
      <c r="E674" s="720"/>
      <c r="F674" s="719"/>
      <c r="G674" s="719"/>
      <c r="H674" s="745"/>
      <c r="I674" s="745"/>
      <c r="J674" s="719"/>
      <c r="K674" s="641"/>
      <c r="L674" s="641"/>
      <c r="M674" s="723"/>
      <c r="N674" s="723"/>
      <c r="O674" s="723"/>
      <c r="P674" s="640"/>
      <c r="Q674" s="640"/>
    </row>
    <row r="675" spans="1:17" ht="38.25" customHeight="1">
      <c r="A675" s="719"/>
      <c r="B675" s="719"/>
      <c r="C675" s="719"/>
      <c r="D675" s="721"/>
      <c r="E675" s="720"/>
      <c r="F675" s="719"/>
      <c r="G675" s="719"/>
      <c r="H675" s="745"/>
      <c r="I675" s="745"/>
      <c r="J675" s="719"/>
      <c r="K675" s="641"/>
      <c r="L675" s="641"/>
      <c r="M675" s="723"/>
      <c r="N675" s="723"/>
      <c r="O675" s="723"/>
      <c r="P675" s="640"/>
      <c r="Q675" s="640"/>
    </row>
    <row r="676" spans="1:17" ht="38.25" customHeight="1">
      <c r="A676" s="719"/>
      <c r="B676" s="719"/>
      <c r="C676" s="719"/>
      <c r="D676" s="721"/>
      <c r="E676" s="720"/>
      <c r="F676" s="719"/>
      <c r="G676" s="719"/>
      <c r="H676" s="745"/>
      <c r="I676" s="745"/>
      <c r="J676" s="719"/>
      <c r="K676" s="641"/>
      <c r="L676" s="641"/>
      <c r="M676" s="723"/>
      <c r="N676" s="723"/>
      <c r="O676" s="723"/>
      <c r="P676" s="640"/>
      <c r="Q676" s="640"/>
    </row>
    <row r="677" spans="1:17" ht="38.25" customHeight="1">
      <c r="A677" s="719"/>
      <c r="B677" s="719"/>
      <c r="C677" s="719"/>
      <c r="D677" s="721"/>
      <c r="E677" s="720"/>
      <c r="F677" s="719"/>
      <c r="G677" s="719"/>
      <c r="H677" s="745"/>
      <c r="I677" s="745"/>
      <c r="J677" s="719"/>
      <c r="K677" s="641"/>
      <c r="L677" s="641"/>
      <c r="M677" s="723"/>
      <c r="N677" s="723"/>
      <c r="O677" s="723"/>
      <c r="P677" s="640"/>
      <c r="Q677" s="640"/>
    </row>
    <row r="678" spans="1:17" ht="38.25" customHeight="1">
      <c r="A678" s="719"/>
      <c r="B678" s="719"/>
      <c r="C678" s="719"/>
      <c r="D678" s="721"/>
      <c r="E678" s="720"/>
      <c r="F678" s="719"/>
      <c r="G678" s="719"/>
      <c r="H678" s="745"/>
      <c r="I678" s="745"/>
      <c r="J678" s="719"/>
      <c r="K678" s="641"/>
      <c r="L678" s="641"/>
      <c r="M678" s="723"/>
      <c r="N678" s="723"/>
      <c r="O678" s="723"/>
      <c r="P678" s="640"/>
      <c r="Q678" s="640"/>
    </row>
    <row r="679" spans="1:17" ht="38.25" customHeight="1">
      <c r="A679" s="719"/>
      <c r="B679" s="719"/>
      <c r="C679" s="719"/>
      <c r="D679" s="721"/>
      <c r="E679" s="720"/>
      <c r="F679" s="719"/>
      <c r="G679" s="719"/>
      <c r="H679" s="745"/>
      <c r="I679" s="745"/>
      <c r="J679" s="719"/>
      <c r="K679" s="641"/>
      <c r="L679" s="641"/>
      <c r="M679" s="723"/>
      <c r="N679" s="723"/>
      <c r="O679" s="723"/>
      <c r="P679" s="640"/>
      <c r="Q679" s="640"/>
    </row>
    <row r="680" spans="1:17" ht="38.25" customHeight="1">
      <c r="A680" s="719"/>
      <c r="B680" s="719"/>
      <c r="C680" s="719"/>
      <c r="D680" s="721"/>
      <c r="E680" s="720"/>
      <c r="F680" s="719"/>
      <c r="G680" s="719"/>
      <c r="H680" s="745"/>
      <c r="I680" s="745"/>
      <c r="J680" s="719"/>
      <c r="K680" s="641"/>
      <c r="L680" s="641"/>
      <c r="M680" s="723"/>
      <c r="N680" s="723"/>
      <c r="O680" s="723"/>
      <c r="P680" s="640"/>
      <c r="Q680" s="640"/>
    </row>
    <row r="681" spans="1:17" ht="38.25" customHeight="1">
      <c r="A681" s="719"/>
      <c r="B681" s="719"/>
      <c r="C681" s="719"/>
      <c r="D681" s="721"/>
      <c r="E681" s="720"/>
      <c r="F681" s="719"/>
      <c r="G681" s="719"/>
      <c r="H681" s="745"/>
      <c r="I681" s="745"/>
      <c r="J681" s="719"/>
      <c r="K681" s="641"/>
      <c r="L681" s="641"/>
      <c r="M681" s="723"/>
      <c r="N681" s="723"/>
      <c r="O681" s="723"/>
      <c r="P681" s="640"/>
      <c r="Q681" s="640"/>
    </row>
    <row r="682" spans="1:17" ht="38.25" customHeight="1">
      <c r="A682" s="719"/>
      <c r="B682" s="719"/>
      <c r="C682" s="719"/>
      <c r="D682" s="721"/>
      <c r="E682" s="720"/>
      <c r="F682" s="719"/>
      <c r="G682" s="719"/>
      <c r="H682" s="745"/>
      <c r="I682" s="745"/>
      <c r="J682" s="719"/>
      <c r="K682" s="641"/>
      <c r="L682" s="641"/>
      <c r="M682" s="723"/>
      <c r="N682" s="723"/>
      <c r="O682" s="723"/>
      <c r="P682" s="640"/>
      <c r="Q682" s="640"/>
    </row>
    <row r="683" spans="1:17" ht="38.25" customHeight="1">
      <c r="A683" s="719"/>
      <c r="B683" s="719"/>
      <c r="C683" s="719"/>
      <c r="D683" s="721"/>
      <c r="E683" s="720"/>
      <c r="F683" s="719"/>
      <c r="G683" s="719"/>
      <c r="H683" s="745"/>
      <c r="I683" s="745"/>
      <c r="J683" s="719"/>
      <c r="K683" s="641"/>
      <c r="L683" s="641"/>
      <c r="M683" s="723"/>
      <c r="N683" s="723"/>
      <c r="O683" s="723"/>
      <c r="P683" s="640"/>
      <c r="Q683" s="640"/>
    </row>
    <row r="684" spans="1:17" ht="38.25" customHeight="1">
      <c r="A684" s="719"/>
      <c r="B684" s="719"/>
      <c r="C684" s="719"/>
      <c r="D684" s="721"/>
      <c r="E684" s="720"/>
      <c r="F684" s="719"/>
      <c r="G684" s="719"/>
      <c r="H684" s="745"/>
      <c r="I684" s="745"/>
      <c r="J684" s="719"/>
      <c r="K684" s="641"/>
      <c r="L684" s="641"/>
      <c r="M684" s="723"/>
      <c r="N684" s="723"/>
      <c r="O684" s="723"/>
      <c r="P684" s="640"/>
      <c r="Q684" s="640"/>
    </row>
    <row r="685" spans="1:17" ht="38.25" customHeight="1">
      <c r="A685" s="719"/>
      <c r="B685" s="719"/>
      <c r="C685" s="719"/>
      <c r="D685" s="721"/>
      <c r="E685" s="720"/>
      <c r="F685" s="719"/>
      <c r="G685" s="719"/>
      <c r="H685" s="745"/>
      <c r="I685" s="745"/>
      <c r="J685" s="719"/>
      <c r="K685" s="641"/>
      <c r="L685" s="641"/>
      <c r="M685" s="723"/>
      <c r="N685" s="723"/>
      <c r="O685" s="723"/>
      <c r="P685" s="640"/>
      <c r="Q685" s="640"/>
    </row>
    <row r="686" spans="1:17" ht="38.25" customHeight="1">
      <c r="A686" s="719"/>
      <c r="B686" s="719"/>
      <c r="C686" s="719"/>
      <c r="D686" s="721"/>
      <c r="E686" s="720"/>
      <c r="F686" s="719"/>
      <c r="G686" s="719"/>
      <c r="H686" s="745"/>
      <c r="I686" s="745"/>
      <c r="J686" s="719"/>
      <c r="K686" s="641"/>
      <c r="L686" s="641"/>
      <c r="M686" s="723"/>
      <c r="N686" s="723"/>
      <c r="O686" s="723"/>
      <c r="P686" s="640"/>
      <c r="Q686" s="640"/>
    </row>
    <row r="687" spans="1:17" ht="38.25" customHeight="1">
      <c r="A687" s="719"/>
      <c r="B687" s="719"/>
      <c r="C687" s="719"/>
      <c r="D687" s="721"/>
      <c r="E687" s="720"/>
      <c r="F687" s="719"/>
      <c r="G687" s="719"/>
      <c r="H687" s="745"/>
      <c r="I687" s="745"/>
      <c r="J687" s="719"/>
      <c r="K687" s="641"/>
      <c r="L687" s="641"/>
      <c r="M687" s="723"/>
      <c r="N687" s="723"/>
      <c r="O687" s="723"/>
      <c r="P687" s="640"/>
      <c r="Q687" s="640"/>
    </row>
    <row r="688" spans="1:17" ht="38.25" customHeight="1">
      <c r="A688" s="719"/>
      <c r="B688" s="719"/>
      <c r="C688" s="719"/>
      <c r="D688" s="721"/>
      <c r="E688" s="720"/>
      <c r="F688" s="719"/>
      <c r="G688" s="719"/>
      <c r="H688" s="745"/>
      <c r="I688" s="745"/>
      <c r="J688" s="719"/>
      <c r="K688" s="641"/>
      <c r="L688" s="641"/>
      <c r="M688" s="723"/>
      <c r="N688" s="723"/>
      <c r="O688" s="723"/>
      <c r="P688" s="640"/>
      <c r="Q688" s="640"/>
    </row>
    <row r="689" spans="1:17" ht="38.25" customHeight="1">
      <c r="A689" s="719"/>
      <c r="B689" s="719"/>
      <c r="C689" s="719"/>
      <c r="D689" s="721"/>
      <c r="E689" s="720"/>
      <c r="F689" s="719"/>
      <c r="G689" s="719"/>
      <c r="H689" s="745"/>
      <c r="I689" s="745"/>
      <c r="J689" s="719"/>
      <c r="K689" s="641"/>
      <c r="L689" s="641"/>
      <c r="M689" s="723"/>
      <c r="N689" s="723"/>
      <c r="O689" s="723"/>
      <c r="P689" s="640"/>
      <c r="Q689" s="640"/>
    </row>
    <row r="690" spans="1:17" ht="38.25" customHeight="1">
      <c r="A690" s="719"/>
      <c r="B690" s="719"/>
      <c r="C690" s="719"/>
      <c r="D690" s="721"/>
      <c r="E690" s="720"/>
      <c r="F690" s="719"/>
      <c r="G690" s="719"/>
      <c r="H690" s="745"/>
      <c r="I690" s="745"/>
      <c r="J690" s="719"/>
      <c r="K690" s="641"/>
      <c r="L690" s="641"/>
      <c r="M690" s="723"/>
      <c r="N690" s="723"/>
      <c r="O690" s="723"/>
      <c r="P690" s="640"/>
      <c r="Q690" s="640"/>
    </row>
    <row r="691" spans="1:17" ht="38.25" customHeight="1">
      <c r="A691" s="719"/>
      <c r="B691" s="719"/>
      <c r="C691" s="719"/>
      <c r="D691" s="721"/>
      <c r="E691" s="720"/>
      <c r="F691" s="719"/>
      <c r="G691" s="719"/>
      <c r="H691" s="745"/>
      <c r="I691" s="745"/>
      <c r="J691" s="719"/>
      <c r="K691" s="641"/>
      <c r="L691" s="641"/>
      <c r="M691" s="723"/>
      <c r="N691" s="723"/>
      <c r="O691" s="723"/>
      <c r="P691" s="640"/>
      <c r="Q691" s="640"/>
    </row>
    <row r="692" spans="1:17" ht="38.25" customHeight="1">
      <c r="A692" s="719"/>
      <c r="B692" s="719"/>
      <c r="C692" s="719"/>
      <c r="D692" s="721"/>
      <c r="E692" s="720"/>
      <c r="F692" s="719"/>
      <c r="G692" s="719"/>
      <c r="H692" s="745"/>
      <c r="I692" s="745"/>
      <c r="J692" s="719"/>
      <c r="K692" s="641"/>
      <c r="L692" s="641"/>
      <c r="M692" s="723"/>
      <c r="N692" s="723"/>
      <c r="O692" s="723"/>
      <c r="P692" s="640"/>
      <c r="Q692" s="640"/>
    </row>
    <row r="693" spans="1:17" ht="38.25" customHeight="1">
      <c r="A693" s="719"/>
      <c r="B693" s="719"/>
      <c r="C693" s="719"/>
      <c r="D693" s="721"/>
      <c r="E693" s="720"/>
      <c r="F693" s="719"/>
      <c r="G693" s="719"/>
      <c r="H693" s="745"/>
      <c r="I693" s="745"/>
      <c r="J693" s="719"/>
      <c r="K693" s="641"/>
      <c r="L693" s="641"/>
      <c r="M693" s="723"/>
      <c r="N693" s="723"/>
      <c r="O693" s="723"/>
      <c r="P693" s="640"/>
      <c r="Q693" s="640"/>
    </row>
    <row r="694" spans="1:17" ht="38.25" customHeight="1">
      <c r="A694" s="719"/>
      <c r="B694" s="719"/>
      <c r="C694" s="719"/>
      <c r="D694" s="721"/>
      <c r="E694" s="720"/>
      <c r="F694" s="719"/>
      <c r="G694" s="719"/>
      <c r="H694" s="745"/>
      <c r="I694" s="745"/>
      <c r="J694" s="719"/>
      <c r="K694" s="641"/>
      <c r="L694" s="641"/>
      <c r="M694" s="723"/>
      <c r="N694" s="723"/>
      <c r="O694" s="723"/>
      <c r="P694" s="640"/>
      <c r="Q694" s="640"/>
    </row>
    <row r="695" spans="1:17" ht="38.25" customHeight="1">
      <c r="A695" s="719"/>
      <c r="B695" s="719"/>
      <c r="C695" s="719"/>
      <c r="D695" s="721"/>
      <c r="E695" s="720"/>
      <c r="F695" s="719"/>
      <c r="G695" s="719"/>
      <c r="H695" s="745"/>
      <c r="I695" s="745"/>
      <c r="J695" s="719"/>
      <c r="K695" s="641"/>
      <c r="L695" s="641"/>
      <c r="M695" s="723"/>
      <c r="N695" s="723"/>
      <c r="O695" s="723"/>
      <c r="P695" s="640"/>
      <c r="Q695" s="640"/>
    </row>
    <row r="696" spans="1:17" ht="38.25" customHeight="1">
      <c r="A696" s="719"/>
      <c r="B696" s="719"/>
      <c r="C696" s="719"/>
      <c r="D696" s="721"/>
      <c r="E696" s="720"/>
      <c r="F696" s="719"/>
      <c r="G696" s="719"/>
      <c r="H696" s="745"/>
      <c r="I696" s="745"/>
      <c r="J696" s="719"/>
      <c r="K696" s="641"/>
      <c r="L696" s="641"/>
      <c r="M696" s="723"/>
      <c r="N696" s="723"/>
      <c r="O696" s="723"/>
      <c r="P696" s="640"/>
      <c r="Q696" s="640"/>
    </row>
    <row r="697" spans="1:17" ht="38.25" customHeight="1">
      <c r="A697" s="719"/>
      <c r="B697" s="719"/>
      <c r="C697" s="719"/>
      <c r="D697" s="721"/>
      <c r="E697" s="720"/>
      <c r="F697" s="719"/>
      <c r="G697" s="719"/>
      <c r="H697" s="745"/>
      <c r="I697" s="745"/>
      <c r="J697" s="719"/>
      <c r="K697" s="641"/>
      <c r="L697" s="641"/>
      <c r="M697" s="723"/>
      <c r="N697" s="723"/>
      <c r="O697" s="723"/>
      <c r="P697" s="640"/>
      <c r="Q697" s="640"/>
    </row>
    <row r="698" spans="1:17" ht="38.25" customHeight="1">
      <c r="A698" s="719"/>
      <c r="B698" s="719"/>
      <c r="C698" s="719"/>
      <c r="D698" s="721"/>
      <c r="E698" s="720"/>
      <c r="F698" s="719"/>
      <c r="G698" s="719"/>
      <c r="H698" s="745"/>
      <c r="I698" s="745"/>
      <c r="J698" s="719"/>
      <c r="K698" s="641"/>
      <c r="L698" s="641"/>
      <c r="M698" s="723"/>
      <c r="N698" s="723"/>
      <c r="O698" s="723"/>
      <c r="P698" s="640"/>
      <c r="Q698" s="640"/>
    </row>
    <row r="699" spans="1:17" ht="38.25" customHeight="1">
      <c r="A699" s="719"/>
      <c r="B699" s="719"/>
      <c r="C699" s="719"/>
      <c r="D699" s="721"/>
      <c r="E699" s="720"/>
      <c r="F699" s="719"/>
      <c r="G699" s="719"/>
      <c r="H699" s="745"/>
      <c r="I699" s="745"/>
      <c r="J699" s="719"/>
      <c r="K699" s="641"/>
      <c r="L699" s="641"/>
      <c r="M699" s="723"/>
      <c r="N699" s="723"/>
      <c r="O699" s="723"/>
      <c r="P699" s="640"/>
      <c r="Q699" s="640"/>
    </row>
    <row r="700" spans="1:17" ht="38.25" customHeight="1">
      <c r="A700" s="719"/>
      <c r="B700" s="719"/>
      <c r="C700" s="719"/>
      <c r="D700" s="721"/>
      <c r="E700" s="720"/>
      <c r="F700" s="719"/>
      <c r="G700" s="719"/>
      <c r="H700" s="745"/>
      <c r="I700" s="745"/>
      <c r="J700" s="719"/>
      <c r="K700" s="641"/>
      <c r="L700" s="641"/>
      <c r="M700" s="723"/>
      <c r="N700" s="723"/>
      <c r="O700" s="723"/>
      <c r="P700" s="640"/>
      <c r="Q700" s="640"/>
    </row>
    <row r="701" spans="1:17" ht="38.25" customHeight="1">
      <c r="A701" s="719"/>
      <c r="B701" s="719"/>
      <c r="C701" s="719"/>
      <c r="D701" s="721"/>
      <c r="E701" s="720"/>
      <c r="F701" s="719"/>
      <c r="G701" s="719"/>
      <c r="H701" s="745"/>
      <c r="I701" s="745"/>
      <c r="J701" s="719"/>
      <c r="K701" s="641"/>
      <c r="L701" s="641"/>
      <c r="M701" s="723"/>
      <c r="N701" s="723"/>
      <c r="O701" s="723"/>
      <c r="P701" s="640"/>
      <c r="Q701" s="640"/>
    </row>
    <row r="702" spans="1:17" ht="38.25" customHeight="1">
      <c r="A702" s="719"/>
      <c r="B702" s="719"/>
      <c r="C702" s="719"/>
      <c r="D702" s="721"/>
      <c r="E702" s="720"/>
      <c r="F702" s="719"/>
      <c r="G702" s="719"/>
      <c r="H702" s="745"/>
      <c r="I702" s="745"/>
      <c r="J702" s="719"/>
      <c r="K702" s="641"/>
      <c r="L702" s="641"/>
      <c r="M702" s="723"/>
      <c r="N702" s="723"/>
      <c r="O702" s="723"/>
      <c r="P702" s="640"/>
      <c r="Q702" s="640"/>
    </row>
    <row r="703" spans="1:17" ht="38.25" customHeight="1">
      <c r="A703" s="719"/>
      <c r="B703" s="719"/>
      <c r="C703" s="719"/>
      <c r="D703" s="721"/>
      <c r="E703" s="720"/>
      <c r="F703" s="719"/>
      <c r="G703" s="719"/>
      <c r="H703" s="745"/>
      <c r="I703" s="745"/>
      <c r="J703" s="719"/>
      <c r="K703" s="641"/>
      <c r="L703" s="641"/>
      <c r="M703" s="723"/>
      <c r="N703" s="723"/>
      <c r="O703" s="723"/>
      <c r="P703" s="640"/>
      <c r="Q703" s="640"/>
    </row>
    <row r="704" spans="1:17" ht="38.25" customHeight="1">
      <c r="A704" s="719"/>
      <c r="B704" s="719"/>
      <c r="C704" s="719"/>
      <c r="D704" s="721"/>
      <c r="E704" s="720"/>
      <c r="F704" s="719"/>
      <c r="G704" s="719"/>
      <c r="H704" s="745"/>
      <c r="I704" s="745"/>
      <c r="J704" s="719"/>
      <c r="K704" s="641"/>
      <c r="L704" s="641"/>
      <c r="M704" s="723"/>
      <c r="N704" s="723"/>
      <c r="O704" s="723"/>
      <c r="P704" s="640"/>
      <c r="Q704" s="640"/>
    </row>
    <row r="705" spans="1:17" ht="38.25" customHeight="1">
      <c r="A705" s="719"/>
      <c r="B705" s="719"/>
      <c r="C705" s="719"/>
      <c r="D705" s="721"/>
      <c r="E705" s="720"/>
      <c r="F705" s="719"/>
      <c r="G705" s="719"/>
      <c r="H705" s="745"/>
      <c r="I705" s="745"/>
      <c r="J705" s="719"/>
      <c r="K705" s="641"/>
      <c r="L705" s="641"/>
      <c r="M705" s="723"/>
      <c r="N705" s="723"/>
      <c r="O705" s="723"/>
      <c r="P705" s="640"/>
      <c r="Q705" s="640"/>
    </row>
    <row r="706" spans="1:17" ht="38.25" customHeight="1">
      <c r="A706" s="719"/>
      <c r="B706" s="719"/>
      <c r="C706" s="719"/>
      <c r="D706" s="721"/>
      <c r="E706" s="720"/>
      <c r="F706" s="719"/>
      <c r="G706" s="719"/>
      <c r="H706" s="745"/>
      <c r="I706" s="745"/>
      <c r="J706" s="719"/>
      <c r="K706" s="641"/>
      <c r="L706" s="641"/>
      <c r="M706" s="723"/>
      <c r="N706" s="723"/>
      <c r="O706" s="723"/>
      <c r="P706" s="640"/>
      <c r="Q706" s="640"/>
    </row>
    <row r="707" spans="1:17" ht="38.25" customHeight="1">
      <c r="A707" s="719"/>
      <c r="B707" s="719"/>
      <c r="C707" s="719"/>
      <c r="D707" s="721"/>
      <c r="E707" s="720"/>
      <c r="F707" s="719"/>
      <c r="G707" s="719"/>
      <c r="H707" s="745"/>
      <c r="I707" s="745"/>
      <c r="J707" s="719"/>
      <c r="K707" s="641"/>
      <c r="L707" s="641"/>
      <c r="M707" s="723"/>
      <c r="N707" s="723"/>
      <c r="O707" s="723"/>
      <c r="P707" s="640"/>
      <c r="Q707" s="640"/>
    </row>
    <row r="708" spans="1:17" ht="38.25" customHeight="1">
      <c r="A708" s="719"/>
      <c r="B708" s="719"/>
      <c r="C708" s="719"/>
      <c r="D708" s="721"/>
      <c r="E708" s="720"/>
      <c r="F708" s="719"/>
      <c r="G708" s="719"/>
      <c r="H708" s="745"/>
      <c r="I708" s="745"/>
      <c r="J708" s="719"/>
      <c r="K708" s="641"/>
      <c r="L708" s="641"/>
      <c r="M708" s="723"/>
      <c r="N708" s="723"/>
      <c r="O708" s="723"/>
      <c r="P708" s="640"/>
      <c r="Q708" s="640"/>
    </row>
    <row r="709" spans="1:17" ht="38.25" customHeight="1">
      <c r="A709" s="719"/>
      <c r="B709" s="719"/>
      <c r="C709" s="719"/>
      <c r="D709" s="721"/>
      <c r="E709" s="720"/>
      <c r="F709" s="719"/>
      <c r="G709" s="719"/>
      <c r="H709" s="745"/>
      <c r="I709" s="745"/>
      <c r="J709" s="719"/>
      <c r="K709" s="641"/>
      <c r="L709" s="641"/>
      <c r="M709" s="723"/>
      <c r="N709" s="723"/>
      <c r="O709" s="723"/>
      <c r="P709" s="640"/>
      <c r="Q709" s="640"/>
    </row>
    <row r="710" spans="1:17" ht="38.25" customHeight="1">
      <c r="A710" s="719"/>
      <c r="B710" s="719"/>
      <c r="C710" s="719"/>
      <c r="D710" s="721"/>
      <c r="E710" s="720"/>
      <c r="F710" s="719"/>
      <c r="G710" s="719"/>
      <c r="H710" s="745"/>
      <c r="I710" s="745"/>
      <c r="J710" s="719"/>
      <c r="K710" s="641"/>
      <c r="L710" s="641"/>
      <c r="M710" s="723"/>
      <c r="N710" s="723"/>
      <c r="O710" s="723"/>
      <c r="P710" s="640"/>
      <c r="Q710" s="640"/>
    </row>
    <row r="711" spans="1:17" ht="38.25" customHeight="1">
      <c r="A711" s="719"/>
      <c r="B711" s="719"/>
      <c r="C711" s="719"/>
      <c r="D711" s="721"/>
      <c r="E711" s="720"/>
      <c r="F711" s="719"/>
      <c r="G711" s="719"/>
      <c r="H711" s="745"/>
      <c r="I711" s="745"/>
      <c r="J711" s="719"/>
      <c r="K711" s="641"/>
      <c r="L711" s="641"/>
      <c r="M711" s="723"/>
      <c r="N711" s="723"/>
      <c r="O711" s="723"/>
      <c r="P711" s="640"/>
      <c r="Q711" s="640"/>
    </row>
    <row r="712" spans="1:17" ht="38.25" customHeight="1">
      <c r="A712" s="719"/>
      <c r="B712" s="719"/>
      <c r="C712" s="719"/>
      <c r="D712" s="721"/>
      <c r="E712" s="720"/>
      <c r="F712" s="719"/>
      <c r="G712" s="719"/>
      <c r="H712" s="745"/>
      <c r="I712" s="745"/>
      <c r="J712" s="719"/>
      <c r="K712" s="641"/>
      <c r="L712" s="641"/>
      <c r="M712" s="723"/>
      <c r="N712" s="723"/>
      <c r="O712" s="723"/>
      <c r="P712" s="640"/>
      <c r="Q712" s="640"/>
    </row>
    <row r="713" spans="1:17" ht="38.25" customHeight="1">
      <c r="A713" s="719"/>
      <c r="B713" s="719"/>
      <c r="C713" s="719"/>
      <c r="D713" s="721"/>
      <c r="E713" s="720"/>
      <c r="F713" s="719"/>
      <c r="G713" s="719"/>
      <c r="H713" s="745"/>
      <c r="I713" s="745"/>
      <c r="J713" s="719"/>
      <c r="K713" s="641"/>
      <c r="L713" s="641"/>
      <c r="M713" s="723"/>
      <c r="N713" s="723"/>
      <c r="O713" s="723"/>
      <c r="P713" s="640"/>
      <c r="Q713" s="640"/>
    </row>
    <row r="714" spans="1:17" ht="38.25" customHeight="1">
      <c r="A714" s="719"/>
      <c r="B714" s="719"/>
      <c r="C714" s="719"/>
      <c r="D714" s="721"/>
      <c r="E714" s="720"/>
      <c r="F714" s="719"/>
      <c r="G714" s="719"/>
      <c r="H714" s="745"/>
      <c r="I714" s="745"/>
      <c r="J714" s="719"/>
      <c r="K714" s="641"/>
      <c r="L714" s="641"/>
      <c r="M714" s="723"/>
      <c r="N714" s="723"/>
      <c r="O714" s="723"/>
      <c r="P714" s="640"/>
      <c r="Q714" s="640"/>
    </row>
    <row r="715" spans="1:17" ht="38.25" customHeight="1">
      <c r="A715" s="719"/>
      <c r="B715" s="719"/>
      <c r="C715" s="719"/>
      <c r="D715" s="721"/>
      <c r="E715" s="720"/>
      <c r="F715" s="719"/>
      <c r="G715" s="719"/>
      <c r="H715" s="745"/>
      <c r="I715" s="745"/>
      <c r="J715" s="719"/>
      <c r="K715" s="641"/>
      <c r="L715" s="641"/>
      <c r="M715" s="723"/>
      <c r="N715" s="723"/>
      <c r="O715" s="723"/>
      <c r="P715" s="640"/>
      <c r="Q715" s="640"/>
    </row>
    <row r="716" spans="1:17" ht="38.25" customHeight="1">
      <c r="A716" s="719"/>
      <c r="B716" s="719"/>
      <c r="C716" s="719"/>
      <c r="D716" s="721"/>
      <c r="E716" s="720"/>
      <c r="F716" s="719"/>
      <c r="G716" s="719"/>
      <c r="H716" s="745"/>
      <c r="I716" s="745"/>
      <c r="J716" s="719"/>
      <c r="K716" s="641"/>
      <c r="L716" s="641"/>
      <c r="M716" s="723"/>
      <c r="N716" s="723"/>
      <c r="O716" s="723"/>
      <c r="P716" s="640"/>
      <c r="Q716" s="640"/>
    </row>
    <row r="717" spans="1:17" ht="38.25" customHeight="1">
      <c r="A717" s="719"/>
      <c r="B717" s="719"/>
      <c r="C717" s="719"/>
      <c r="D717" s="721"/>
      <c r="E717" s="720"/>
      <c r="F717" s="719"/>
      <c r="G717" s="719"/>
      <c r="H717" s="745"/>
      <c r="I717" s="745"/>
      <c r="J717" s="719"/>
      <c r="K717" s="641"/>
      <c r="L717" s="641"/>
      <c r="M717" s="723"/>
      <c r="N717" s="723"/>
      <c r="O717" s="723"/>
      <c r="P717" s="640"/>
      <c r="Q717" s="640"/>
    </row>
    <row r="718" spans="1:17" ht="38.25" customHeight="1">
      <c r="A718" s="719"/>
      <c r="B718" s="719"/>
      <c r="C718" s="719"/>
      <c r="D718" s="721"/>
      <c r="E718" s="720"/>
      <c r="F718" s="719"/>
      <c r="G718" s="719"/>
      <c r="H718" s="745"/>
      <c r="I718" s="745"/>
      <c r="J718" s="719"/>
      <c r="K718" s="641"/>
      <c r="L718" s="641"/>
      <c r="M718" s="723"/>
      <c r="N718" s="723"/>
      <c r="O718" s="723"/>
      <c r="P718" s="640"/>
      <c r="Q718" s="640"/>
    </row>
    <row r="719" spans="1:17" ht="38.25" customHeight="1">
      <c r="A719" s="719"/>
      <c r="B719" s="719"/>
      <c r="C719" s="719"/>
      <c r="D719" s="721"/>
      <c r="E719" s="720"/>
      <c r="F719" s="719"/>
      <c r="G719" s="719"/>
      <c r="H719" s="745"/>
      <c r="I719" s="745"/>
      <c r="J719" s="719"/>
      <c r="K719" s="641"/>
      <c r="L719" s="641"/>
      <c r="M719" s="723"/>
      <c r="N719" s="723"/>
      <c r="O719" s="723"/>
      <c r="P719" s="640"/>
      <c r="Q719" s="640"/>
    </row>
    <row r="720" spans="1:17" ht="38.25" customHeight="1">
      <c r="A720" s="719"/>
      <c r="B720" s="719"/>
      <c r="C720" s="719"/>
      <c r="D720" s="721"/>
      <c r="E720" s="720"/>
      <c r="F720" s="719"/>
      <c r="G720" s="719"/>
      <c r="H720" s="745"/>
      <c r="I720" s="745"/>
      <c r="J720" s="719"/>
      <c r="K720" s="641"/>
      <c r="L720" s="641"/>
      <c r="M720" s="723"/>
      <c r="N720" s="723"/>
      <c r="O720" s="723"/>
      <c r="P720" s="640"/>
      <c r="Q720" s="640"/>
    </row>
    <row r="721" spans="1:17" ht="38.25" customHeight="1">
      <c r="A721" s="719"/>
      <c r="B721" s="719"/>
      <c r="C721" s="719"/>
      <c r="D721" s="721"/>
      <c r="E721" s="720"/>
      <c r="F721" s="719"/>
      <c r="G721" s="719"/>
      <c r="H721" s="745"/>
      <c r="I721" s="745"/>
      <c r="J721" s="719"/>
      <c r="K721" s="641"/>
      <c r="L721" s="641"/>
      <c r="M721" s="723"/>
      <c r="N721" s="723"/>
      <c r="O721" s="723"/>
      <c r="P721" s="640"/>
      <c r="Q721" s="640"/>
    </row>
    <row r="722" spans="1:17" ht="38.25" customHeight="1">
      <c r="A722" s="719"/>
      <c r="B722" s="719"/>
      <c r="C722" s="719"/>
      <c r="D722" s="721"/>
      <c r="E722" s="720"/>
      <c r="F722" s="719"/>
      <c r="G722" s="719"/>
      <c r="H722" s="745"/>
      <c r="I722" s="745"/>
      <c r="J722" s="719"/>
      <c r="K722" s="641"/>
      <c r="L722" s="641"/>
      <c r="M722" s="723"/>
      <c r="N722" s="723"/>
      <c r="O722" s="723"/>
      <c r="P722" s="640"/>
      <c r="Q722" s="640"/>
    </row>
    <row r="723" spans="1:17" ht="38.25" customHeight="1">
      <c r="A723" s="719"/>
      <c r="B723" s="719"/>
      <c r="C723" s="719"/>
      <c r="D723" s="721"/>
      <c r="E723" s="720"/>
      <c r="F723" s="719"/>
      <c r="G723" s="719"/>
      <c r="H723" s="745"/>
      <c r="I723" s="745"/>
      <c r="J723" s="719"/>
      <c r="K723" s="641"/>
      <c r="L723" s="641"/>
      <c r="M723" s="723"/>
      <c r="N723" s="723"/>
      <c r="O723" s="723"/>
      <c r="P723" s="640"/>
      <c r="Q723" s="640"/>
    </row>
    <row r="724" spans="1:17" ht="38.25" customHeight="1">
      <c r="A724" s="719"/>
      <c r="B724" s="719"/>
      <c r="C724" s="719"/>
      <c r="D724" s="721"/>
      <c r="E724" s="720"/>
      <c r="F724" s="719"/>
      <c r="G724" s="719"/>
      <c r="H724" s="745"/>
      <c r="I724" s="745"/>
      <c r="J724" s="719"/>
      <c r="K724" s="641"/>
      <c r="L724" s="641"/>
      <c r="M724" s="723"/>
      <c r="N724" s="723"/>
      <c r="O724" s="723"/>
      <c r="P724" s="640"/>
      <c r="Q724" s="640"/>
    </row>
    <row r="725" spans="1:17" ht="38.25" customHeight="1">
      <c r="A725" s="719"/>
      <c r="B725" s="719"/>
      <c r="C725" s="719"/>
      <c r="D725" s="721"/>
      <c r="E725" s="720"/>
      <c r="F725" s="719"/>
      <c r="G725" s="719"/>
      <c r="H725" s="745"/>
      <c r="I725" s="745"/>
      <c r="J725" s="719"/>
      <c r="K725" s="641"/>
      <c r="L725" s="641"/>
      <c r="M725" s="723"/>
      <c r="N725" s="723"/>
      <c r="O725" s="723"/>
      <c r="P725" s="640"/>
      <c r="Q725" s="640"/>
    </row>
    <row r="726" spans="1:17" ht="38.25" customHeight="1">
      <c r="A726" s="719"/>
      <c r="B726" s="719"/>
      <c r="C726" s="719"/>
      <c r="D726" s="721"/>
      <c r="E726" s="720"/>
      <c r="F726" s="719"/>
      <c r="G726" s="719"/>
      <c r="H726" s="745"/>
      <c r="I726" s="745"/>
      <c r="J726" s="719"/>
      <c r="K726" s="641"/>
      <c r="L726" s="641"/>
      <c r="M726" s="723"/>
      <c r="N726" s="723"/>
      <c r="O726" s="723"/>
      <c r="P726" s="640"/>
      <c r="Q726" s="640"/>
    </row>
    <row r="727" spans="1:17" ht="38.25" customHeight="1">
      <c r="A727" s="719"/>
      <c r="B727" s="719"/>
      <c r="C727" s="719"/>
      <c r="D727" s="721"/>
      <c r="E727" s="720"/>
      <c r="F727" s="719"/>
      <c r="G727" s="719"/>
      <c r="H727" s="745"/>
      <c r="I727" s="745"/>
      <c r="J727" s="719"/>
      <c r="K727" s="641"/>
      <c r="L727" s="641"/>
      <c r="M727" s="723"/>
      <c r="N727" s="723"/>
      <c r="O727" s="723"/>
      <c r="P727" s="640"/>
      <c r="Q727" s="640"/>
    </row>
    <row r="728" spans="1:17" ht="38.25" customHeight="1">
      <c r="A728" s="719"/>
      <c r="B728" s="719"/>
      <c r="C728" s="719"/>
      <c r="D728" s="721"/>
      <c r="E728" s="720"/>
      <c r="F728" s="719"/>
      <c r="G728" s="719"/>
      <c r="H728" s="745"/>
      <c r="I728" s="745"/>
      <c r="J728" s="719"/>
      <c r="K728" s="641"/>
      <c r="L728" s="641"/>
      <c r="M728" s="723"/>
      <c r="N728" s="723"/>
      <c r="O728" s="723"/>
      <c r="P728" s="640"/>
      <c r="Q728" s="640"/>
    </row>
    <row r="729" spans="1:17" ht="38.25" customHeight="1">
      <c r="A729" s="719"/>
      <c r="B729" s="719"/>
      <c r="C729" s="719"/>
      <c r="D729" s="721"/>
      <c r="E729" s="720"/>
      <c r="F729" s="719"/>
      <c r="G729" s="719"/>
      <c r="H729" s="745"/>
      <c r="I729" s="745"/>
      <c r="J729" s="719"/>
      <c r="K729" s="641"/>
      <c r="L729" s="641"/>
      <c r="M729" s="723"/>
      <c r="N729" s="723"/>
      <c r="O729" s="723"/>
      <c r="P729" s="640"/>
      <c r="Q729" s="640"/>
    </row>
    <row r="730" spans="1:17" ht="38.25" customHeight="1">
      <c r="A730" s="719"/>
      <c r="B730" s="719"/>
      <c r="C730" s="719"/>
      <c r="D730" s="721"/>
      <c r="E730" s="720"/>
      <c r="F730" s="719"/>
      <c r="G730" s="719"/>
      <c r="H730" s="745"/>
      <c r="I730" s="745"/>
      <c r="J730" s="719"/>
      <c r="K730" s="641"/>
      <c r="L730" s="641"/>
      <c r="M730" s="723"/>
      <c r="N730" s="723"/>
      <c r="O730" s="723"/>
      <c r="P730" s="640"/>
      <c r="Q730" s="640"/>
    </row>
    <row r="731" spans="1:17" ht="38.25" customHeight="1">
      <c r="A731" s="719"/>
      <c r="B731" s="719"/>
      <c r="C731" s="719"/>
      <c r="D731" s="721"/>
      <c r="E731" s="720"/>
      <c r="F731" s="719"/>
      <c r="G731" s="719"/>
      <c r="H731" s="745"/>
      <c r="I731" s="745"/>
      <c r="J731" s="719"/>
      <c r="K731" s="641"/>
      <c r="L731" s="641"/>
      <c r="M731" s="723"/>
      <c r="N731" s="723"/>
      <c r="O731" s="723"/>
      <c r="P731" s="640"/>
      <c r="Q731" s="640"/>
    </row>
    <row r="732" spans="1:17" ht="38.25" customHeight="1">
      <c r="A732" s="719"/>
      <c r="B732" s="719"/>
      <c r="C732" s="719"/>
      <c r="D732" s="721"/>
      <c r="E732" s="720"/>
      <c r="F732" s="719"/>
      <c r="G732" s="719"/>
      <c r="H732" s="745"/>
      <c r="I732" s="745"/>
      <c r="J732" s="719"/>
      <c r="K732" s="641"/>
      <c r="L732" s="641"/>
      <c r="M732" s="723"/>
      <c r="N732" s="723"/>
      <c r="O732" s="723"/>
      <c r="P732" s="640"/>
      <c r="Q732" s="640"/>
    </row>
    <row r="733" spans="1:17" ht="38.25" customHeight="1">
      <c r="A733" s="719"/>
      <c r="B733" s="719"/>
      <c r="C733" s="719"/>
      <c r="D733" s="721"/>
      <c r="E733" s="720"/>
      <c r="F733" s="719"/>
      <c r="G733" s="719"/>
      <c r="H733" s="745"/>
      <c r="I733" s="745"/>
      <c r="J733" s="719"/>
      <c r="K733" s="641"/>
      <c r="L733" s="641"/>
      <c r="M733" s="723"/>
      <c r="N733" s="723"/>
      <c r="O733" s="723"/>
      <c r="P733" s="640"/>
      <c r="Q733" s="640"/>
    </row>
    <row r="734" spans="1:17" ht="38.25" customHeight="1">
      <c r="A734" s="719"/>
      <c r="B734" s="719"/>
      <c r="C734" s="719"/>
      <c r="D734" s="721"/>
      <c r="E734" s="720"/>
      <c r="F734" s="719"/>
      <c r="G734" s="719"/>
      <c r="H734" s="745"/>
      <c r="I734" s="745"/>
      <c r="J734" s="719"/>
      <c r="K734" s="641"/>
      <c r="L734" s="641"/>
      <c r="M734" s="723"/>
      <c r="N734" s="723"/>
      <c r="O734" s="723"/>
      <c r="P734" s="640"/>
      <c r="Q734" s="640"/>
    </row>
    <row r="735" spans="1:17" ht="38.25" customHeight="1">
      <c r="A735" s="719"/>
      <c r="B735" s="719"/>
      <c r="C735" s="719"/>
      <c r="D735" s="721"/>
      <c r="E735" s="720"/>
      <c r="F735" s="719"/>
      <c r="G735" s="719"/>
      <c r="H735" s="745"/>
      <c r="I735" s="745"/>
      <c r="J735" s="719"/>
      <c r="K735" s="641"/>
      <c r="L735" s="641"/>
      <c r="M735" s="723"/>
      <c r="N735" s="723"/>
      <c r="O735" s="723"/>
      <c r="P735" s="640"/>
      <c r="Q735" s="640"/>
    </row>
    <row r="736" spans="1:17" ht="38.25" customHeight="1">
      <c r="A736" s="719"/>
      <c r="B736" s="719"/>
      <c r="C736" s="719"/>
      <c r="D736" s="721"/>
      <c r="E736" s="720"/>
      <c r="F736" s="719"/>
      <c r="G736" s="719"/>
      <c r="H736" s="745"/>
      <c r="I736" s="745"/>
      <c r="J736" s="719"/>
      <c r="K736" s="641"/>
      <c r="L736" s="641"/>
      <c r="M736" s="723"/>
      <c r="N736" s="723"/>
      <c r="O736" s="723"/>
      <c r="P736" s="640"/>
      <c r="Q736" s="640"/>
    </row>
    <row r="737" spans="1:17" ht="38.25" customHeight="1">
      <c r="A737" s="719"/>
      <c r="B737" s="719"/>
      <c r="C737" s="719"/>
      <c r="D737" s="721"/>
      <c r="E737" s="720"/>
      <c r="F737" s="719"/>
      <c r="G737" s="719"/>
      <c r="H737" s="745"/>
      <c r="I737" s="745"/>
      <c r="J737" s="719"/>
      <c r="K737" s="641"/>
      <c r="L737" s="641"/>
      <c r="M737" s="723"/>
      <c r="N737" s="723"/>
      <c r="O737" s="723"/>
      <c r="P737" s="640"/>
      <c r="Q737" s="640"/>
    </row>
    <row r="738" spans="1:17" ht="38.25" customHeight="1">
      <c r="A738" s="719"/>
      <c r="B738" s="719"/>
      <c r="C738" s="719"/>
      <c r="D738" s="721"/>
      <c r="E738" s="720"/>
      <c r="F738" s="719"/>
      <c r="G738" s="719"/>
      <c r="H738" s="745"/>
      <c r="I738" s="745"/>
      <c r="J738" s="719"/>
      <c r="K738" s="641"/>
      <c r="L738" s="641"/>
      <c r="M738" s="723"/>
      <c r="N738" s="723"/>
      <c r="O738" s="723"/>
      <c r="P738" s="640"/>
      <c r="Q738" s="640"/>
    </row>
    <row r="739" spans="1:17" ht="38.25" customHeight="1">
      <c r="A739" s="719"/>
      <c r="B739" s="719"/>
      <c r="C739" s="719"/>
      <c r="D739" s="721"/>
      <c r="E739" s="720"/>
      <c r="F739" s="719"/>
      <c r="G739" s="719"/>
      <c r="H739" s="745"/>
      <c r="I739" s="745"/>
      <c r="J739" s="719"/>
      <c r="K739" s="641"/>
      <c r="L739" s="641"/>
      <c r="M739" s="723"/>
      <c r="N739" s="723"/>
      <c r="O739" s="723"/>
      <c r="P739" s="640"/>
      <c r="Q739" s="640"/>
    </row>
    <row r="740" spans="1:17" ht="38.25" customHeight="1">
      <c r="A740" s="719"/>
      <c r="B740" s="719"/>
      <c r="C740" s="719"/>
      <c r="D740" s="721"/>
      <c r="E740" s="720"/>
      <c r="F740" s="719"/>
      <c r="G740" s="719"/>
      <c r="H740" s="745"/>
      <c r="I740" s="745"/>
      <c r="J740" s="719"/>
      <c r="K740" s="641"/>
      <c r="L740" s="641"/>
      <c r="M740" s="723"/>
      <c r="N740" s="723"/>
      <c r="O740" s="723"/>
      <c r="P740" s="640"/>
      <c r="Q740" s="640"/>
    </row>
    <row r="741" spans="1:17" ht="38.25" customHeight="1">
      <c r="A741" s="719"/>
      <c r="B741" s="719"/>
      <c r="C741" s="719"/>
      <c r="D741" s="721"/>
      <c r="E741" s="720"/>
      <c r="F741" s="719"/>
      <c r="G741" s="719"/>
      <c r="H741" s="745"/>
      <c r="I741" s="745"/>
      <c r="J741" s="719"/>
      <c r="K741" s="641"/>
      <c r="L741" s="641"/>
      <c r="M741" s="723"/>
      <c r="N741" s="723"/>
      <c r="O741" s="723"/>
      <c r="P741" s="640"/>
      <c r="Q741" s="640"/>
    </row>
    <row r="742" spans="1:17" ht="38.25" customHeight="1">
      <c r="A742" s="719"/>
      <c r="B742" s="719"/>
      <c r="C742" s="719"/>
      <c r="D742" s="721"/>
      <c r="E742" s="720"/>
      <c r="F742" s="719"/>
      <c r="G742" s="719"/>
      <c r="H742" s="745"/>
      <c r="I742" s="745"/>
      <c r="J742" s="719"/>
      <c r="K742" s="641"/>
      <c r="L742" s="641"/>
      <c r="M742" s="723"/>
      <c r="N742" s="723"/>
      <c r="O742" s="723"/>
      <c r="P742" s="640"/>
      <c r="Q742" s="640"/>
    </row>
    <row r="743" spans="1:17" ht="38.25" customHeight="1">
      <c r="A743" s="719"/>
      <c r="B743" s="719"/>
      <c r="C743" s="719"/>
      <c r="D743" s="721"/>
      <c r="E743" s="720"/>
      <c r="F743" s="719"/>
      <c r="G743" s="719"/>
      <c r="H743" s="745"/>
      <c r="I743" s="745"/>
      <c r="J743" s="719"/>
      <c r="K743" s="641"/>
      <c r="L743" s="641"/>
      <c r="M743" s="723"/>
      <c r="N743" s="723"/>
      <c r="O743" s="723"/>
      <c r="P743" s="640"/>
      <c r="Q743" s="640"/>
    </row>
    <row r="744" spans="1:17" ht="38.25" customHeight="1">
      <c r="A744" s="719"/>
      <c r="B744" s="719"/>
      <c r="C744" s="719"/>
      <c r="D744" s="721"/>
      <c r="E744" s="720"/>
      <c r="F744" s="719"/>
      <c r="G744" s="719"/>
      <c r="H744" s="745"/>
      <c r="I744" s="745"/>
      <c r="J744" s="719"/>
      <c r="K744" s="641"/>
      <c r="L744" s="641"/>
      <c r="M744" s="723"/>
      <c r="N744" s="723"/>
      <c r="O744" s="723"/>
      <c r="P744" s="640"/>
      <c r="Q744" s="640"/>
    </row>
    <row r="745" spans="1:17" ht="38.25" customHeight="1">
      <c r="A745" s="719"/>
      <c r="B745" s="719"/>
      <c r="C745" s="719"/>
      <c r="D745" s="721"/>
      <c r="E745" s="720"/>
      <c r="F745" s="719"/>
      <c r="G745" s="719"/>
      <c r="H745" s="745"/>
      <c r="I745" s="745"/>
      <c r="J745" s="719"/>
      <c r="K745" s="641"/>
      <c r="L745" s="641"/>
      <c r="M745" s="723"/>
      <c r="N745" s="723"/>
      <c r="O745" s="723"/>
      <c r="P745" s="640"/>
      <c r="Q745" s="640"/>
    </row>
    <row r="746" spans="1:17" ht="38.25" customHeight="1">
      <c r="A746" s="719"/>
      <c r="B746" s="719"/>
      <c r="C746" s="719"/>
      <c r="D746" s="721"/>
      <c r="E746" s="720"/>
      <c r="F746" s="719"/>
      <c r="G746" s="719"/>
      <c r="H746" s="745"/>
      <c r="I746" s="745"/>
      <c r="J746" s="719"/>
      <c r="K746" s="641"/>
      <c r="L746" s="641"/>
      <c r="M746" s="723"/>
      <c r="N746" s="723"/>
      <c r="O746" s="723"/>
      <c r="P746" s="640"/>
      <c r="Q746" s="640"/>
    </row>
    <row r="747" spans="1:17" ht="38.25" customHeight="1">
      <c r="A747" s="719"/>
      <c r="B747" s="719"/>
      <c r="C747" s="719"/>
      <c r="D747" s="721"/>
      <c r="E747" s="720"/>
      <c r="F747" s="719"/>
      <c r="G747" s="719"/>
      <c r="H747" s="745"/>
      <c r="I747" s="745"/>
      <c r="J747" s="719"/>
      <c r="K747" s="641"/>
      <c r="L747" s="641"/>
      <c r="M747" s="723"/>
      <c r="N747" s="723"/>
      <c r="O747" s="723"/>
      <c r="P747" s="640"/>
      <c r="Q747" s="640"/>
    </row>
    <row r="748" spans="1:17" ht="38.25" customHeight="1">
      <c r="A748" s="719"/>
      <c r="B748" s="719"/>
      <c r="C748" s="719"/>
      <c r="D748" s="721"/>
      <c r="E748" s="720"/>
      <c r="F748" s="719"/>
      <c r="G748" s="719"/>
      <c r="H748" s="745"/>
      <c r="I748" s="745"/>
      <c r="J748" s="719"/>
      <c r="K748" s="641"/>
      <c r="L748" s="641"/>
      <c r="M748" s="723"/>
      <c r="N748" s="723"/>
      <c r="O748" s="723"/>
      <c r="P748" s="640"/>
      <c r="Q748" s="640"/>
    </row>
    <row r="749" spans="1:17" ht="38.25" customHeight="1">
      <c r="A749" s="719"/>
      <c r="B749" s="719"/>
      <c r="C749" s="719"/>
      <c r="D749" s="721"/>
      <c r="E749" s="720"/>
      <c r="F749" s="719"/>
      <c r="G749" s="719"/>
      <c r="H749" s="745"/>
      <c r="I749" s="745"/>
      <c r="J749" s="719"/>
      <c r="K749" s="641"/>
      <c r="L749" s="641"/>
      <c r="M749" s="723"/>
      <c r="N749" s="723"/>
      <c r="O749" s="723"/>
      <c r="P749" s="640"/>
      <c r="Q749" s="640"/>
    </row>
    <row r="750" spans="1:17" ht="38.25" customHeight="1">
      <c r="A750" s="719"/>
      <c r="B750" s="719"/>
      <c r="C750" s="719"/>
      <c r="D750" s="721"/>
      <c r="E750" s="720"/>
      <c r="F750" s="719"/>
      <c r="G750" s="719"/>
      <c r="H750" s="745"/>
      <c r="I750" s="745"/>
      <c r="J750" s="719"/>
      <c r="K750" s="641"/>
      <c r="L750" s="641"/>
      <c r="M750" s="723"/>
      <c r="N750" s="723"/>
      <c r="O750" s="723"/>
      <c r="P750" s="640"/>
      <c r="Q750" s="640"/>
    </row>
    <row r="751" spans="1:17" ht="38.25" customHeight="1">
      <c r="A751" s="719"/>
      <c r="B751" s="719"/>
      <c r="C751" s="719"/>
      <c r="D751" s="721"/>
      <c r="E751" s="720"/>
      <c r="F751" s="719"/>
      <c r="G751" s="719"/>
      <c r="H751" s="745"/>
      <c r="I751" s="745"/>
      <c r="J751" s="719"/>
      <c r="K751" s="641"/>
      <c r="L751" s="641"/>
      <c r="M751" s="723"/>
      <c r="N751" s="723"/>
      <c r="O751" s="723"/>
      <c r="P751" s="640"/>
      <c r="Q751" s="640"/>
    </row>
    <row r="752" spans="1:17" ht="38.25" customHeight="1">
      <c r="A752" s="719"/>
      <c r="B752" s="719"/>
      <c r="C752" s="719"/>
      <c r="D752" s="721"/>
      <c r="E752" s="720"/>
      <c r="F752" s="719"/>
      <c r="G752" s="719"/>
      <c r="H752" s="745"/>
      <c r="I752" s="745"/>
      <c r="J752" s="719"/>
      <c r="K752" s="641"/>
      <c r="L752" s="641"/>
      <c r="M752" s="723"/>
      <c r="N752" s="723"/>
      <c r="O752" s="723"/>
      <c r="P752" s="640"/>
      <c r="Q752" s="640"/>
    </row>
    <row r="753" spans="1:17" ht="38.25" customHeight="1">
      <c r="A753" s="719"/>
      <c r="B753" s="719"/>
      <c r="C753" s="719"/>
      <c r="D753" s="721"/>
      <c r="E753" s="720"/>
      <c r="F753" s="719"/>
      <c r="G753" s="719"/>
      <c r="H753" s="745"/>
      <c r="I753" s="745"/>
      <c r="J753" s="719"/>
      <c r="K753" s="641"/>
      <c r="L753" s="641"/>
      <c r="M753" s="723"/>
      <c r="N753" s="723"/>
      <c r="O753" s="723"/>
      <c r="P753" s="640"/>
      <c r="Q753" s="640"/>
    </row>
    <row r="754" spans="1:17" ht="38.25" customHeight="1">
      <c r="A754" s="719"/>
      <c r="B754" s="719"/>
      <c r="C754" s="719"/>
      <c r="D754" s="721"/>
      <c r="E754" s="720"/>
      <c r="F754" s="719"/>
      <c r="G754" s="719"/>
      <c r="H754" s="745"/>
      <c r="I754" s="745"/>
      <c r="J754" s="719"/>
      <c r="K754" s="641"/>
      <c r="L754" s="641"/>
      <c r="M754" s="723"/>
      <c r="N754" s="723"/>
      <c r="O754" s="723"/>
      <c r="P754" s="640"/>
      <c r="Q754" s="640"/>
    </row>
    <row r="755" spans="1:17" ht="38.25" customHeight="1">
      <c r="A755" s="719"/>
      <c r="B755" s="719"/>
      <c r="C755" s="719"/>
      <c r="D755" s="721"/>
      <c r="E755" s="720"/>
      <c r="F755" s="719"/>
      <c r="G755" s="719"/>
      <c r="H755" s="745"/>
      <c r="I755" s="745"/>
      <c r="J755" s="719"/>
      <c r="K755" s="641"/>
      <c r="L755" s="641"/>
      <c r="M755" s="723"/>
      <c r="N755" s="723"/>
      <c r="O755" s="723"/>
      <c r="P755" s="640"/>
      <c r="Q755" s="640"/>
    </row>
    <row r="756" spans="1:17" ht="38.25" customHeight="1">
      <c r="A756" s="719"/>
      <c r="B756" s="719"/>
      <c r="C756" s="719"/>
      <c r="D756" s="721"/>
      <c r="E756" s="720"/>
      <c r="F756" s="719"/>
      <c r="G756" s="719"/>
      <c r="H756" s="745"/>
      <c r="I756" s="745"/>
      <c r="J756" s="719"/>
      <c r="K756" s="641"/>
      <c r="L756" s="641"/>
      <c r="M756" s="723"/>
      <c r="N756" s="723"/>
      <c r="O756" s="723"/>
      <c r="P756" s="640"/>
      <c r="Q756" s="640"/>
    </row>
    <row r="757" spans="1:17" ht="38.25" customHeight="1">
      <c r="A757" s="719"/>
      <c r="B757" s="719"/>
      <c r="C757" s="719"/>
      <c r="D757" s="721"/>
      <c r="E757" s="720"/>
      <c r="F757" s="719"/>
      <c r="G757" s="719"/>
      <c r="H757" s="745"/>
      <c r="I757" s="745"/>
      <c r="J757" s="719"/>
      <c r="K757" s="641"/>
      <c r="L757" s="641"/>
      <c r="M757" s="723"/>
      <c r="N757" s="723"/>
      <c r="O757" s="723"/>
      <c r="P757" s="640"/>
      <c r="Q757" s="640"/>
    </row>
    <row r="758" spans="1:17" ht="38.25" customHeight="1">
      <c r="A758" s="719"/>
      <c r="B758" s="719"/>
      <c r="C758" s="719"/>
      <c r="D758" s="721"/>
      <c r="E758" s="720"/>
      <c r="F758" s="719"/>
      <c r="G758" s="719"/>
      <c r="H758" s="745"/>
      <c r="I758" s="745"/>
      <c r="J758" s="719"/>
      <c r="K758" s="641"/>
      <c r="L758" s="641"/>
      <c r="M758" s="723"/>
      <c r="N758" s="723"/>
      <c r="O758" s="723"/>
      <c r="P758" s="640"/>
      <c r="Q758" s="640"/>
    </row>
    <row r="759" spans="1:17" ht="38.25" customHeight="1">
      <c r="A759" s="719"/>
      <c r="B759" s="719"/>
      <c r="C759" s="719"/>
      <c r="D759" s="721"/>
      <c r="E759" s="720"/>
      <c r="F759" s="719"/>
      <c r="G759" s="719"/>
      <c r="H759" s="745"/>
      <c r="I759" s="745"/>
      <c r="J759" s="719"/>
      <c r="K759" s="641"/>
      <c r="L759" s="641"/>
      <c r="M759" s="723"/>
      <c r="N759" s="723"/>
      <c r="O759" s="723"/>
      <c r="P759" s="640"/>
      <c r="Q759" s="640"/>
    </row>
    <row r="760" spans="1:17" ht="38.25" customHeight="1">
      <c r="A760" s="719"/>
      <c r="B760" s="719"/>
      <c r="C760" s="719"/>
      <c r="D760" s="721"/>
      <c r="E760" s="720"/>
      <c r="F760" s="719"/>
      <c r="G760" s="719"/>
      <c r="H760" s="745"/>
      <c r="I760" s="745"/>
      <c r="J760" s="719"/>
      <c r="K760" s="641"/>
      <c r="L760" s="641"/>
      <c r="M760" s="723"/>
      <c r="N760" s="723"/>
      <c r="O760" s="723"/>
      <c r="P760" s="640"/>
      <c r="Q760" s="640"/>
    </row>
    <row r="761" spans="1:17" ht="38.25" customHeight="1">
      <c r="A761" s="719"/>
      <c r="B761" s="719"/>
      <c r="C761" s="719"/>
      <c r="D761" s="721"/>
      <c r="E761" s="720"/>
      <c r="F761" s="719"/>
      <c r="G761" s="719"/>
      <c r="H761" s="745"/>
      <c r="I761" s="745"/>
      <c r="J761" s="719"/>
      <c r="K761" s="641"/>
      <c r="L761" s="641"/>
      <c r="M761" s="723"/>
      <c r="N761" s="723"/>
      <c r="O761" s="723"/>
      <c r="P761" s="640"/>
      <c r="Q761" s="640"/>
    </row>
    <row r="762" spans="1:17" ht="38.25" customHeight="1">
      <c r="A762" s="719"/>
      <c r="B762" s="719"/>
      <c r="C762" s="719"/>
      <c r="D762" s="721"/>
      <c r="E762" s="720"/>
      <c r="F762" s="719"/>
      <c r="G762" s="719"/>
      <c r="H762" s="745"/>
      <c r="I762" s="745"/>
      <c r="J762" s="719"/>
      <c r="K762" s="641"/>
      <c r="L762" s="641"/>
      <c r="M762" s="723"/>
      <c r="N762" s="723"/>
      <c r="O762" s="723"/>
      <c r="P762" s="640"/>
      <c r="Q762" s="640"/>
    </row>
    <row r="763" spans="1:17" ht="38.25" customHeight="1">
      <c r="A763" s="719"/>
      <c r="B763" s="719"/>
      <c r="C763" s="719"/>
      <c r="D763" s="721"/>
      <c r="E763" s="720"/>
      <c r="F763" s="719"/>
      <c r="G763" s="719"/>
      <c r="H763" s="745"/>
      <c r="I763" s="745"/>
      <c r="J763" s="719"/>
      <c r="K763" s="641"/>
      <c r="L763" s="641"/>
      <c r="M763" s="723"/>
      <c r="N763" s="723"/>
      <c r="O763" s="723"/>
      <c r="P763" s="640"/>
      <c r="Q763" s="640"/>
    </row>
    <row r="764" spans="1:17" ht="38.25" customHeight="1">
      <c r="A764" s="719"/>
      <c r="B764" s="719"/>
      <c r="C764" s="719"/>
      <c r="D764" s="721"/>
      <c r="E764" s="720"/>
      <c r="F764" s="719"/>
      <c r="G764" s="719"/>
      <c r="H764" s="745"/>
      <c r="I764" s="745"/>
      <c r="J764" s="719"/>
      <c r="K764" s="641"/>
      <c r="L764" s="641"/>
      <c r="M764" s="723"/>
      <c r="N764" s="723"/>
      <c r="O764" s="723"/>
      <c r="P764" s="640"/>
      <c r="Q764" s="640"/>
    </row>
    <row r="765" spans="1:17" ht="38.25" customHeight="1">
      <c r="A765" s="719"/>
      <c r="B765" s="719"/>
      <c r="C765" s="719"/>
      <c r="D765" s="721"/>
      <c r="E765" s="720"/>
      <c r="F765" s="719"/>
      <c r="G765" s="719"/>
      <c r="H765" s="745"/>
      <c r="I765" s="745"/>
      <c r="J765" s="719"/>
      <c r="K765" s="641"/>
      <c r="L765" s="641"/>
      <c r="M765" s="723"/>
      <c r="N765" s="723"/>
      <c r="O765" s="723"/>
      <c r="P765" s="640"/>
      <c r="Q765" s="640"/>
    </row>
    <row r="766" spans="1:17" ht="38.25" customHeight="1">
      <c r="A766" s="719"/>
      <c r="B766" s="719"/>
      <c r="C766" s="719"/>
      <c r="D766" s="721"/>
      <c r="E766" s="720"/>
      <c r="F766" s="719"/>
      <c r="G766" s="719"/>
      <c r="H766" s="745"/>
      <c r="I766" s="745"/>
      <c r="J766" s="719"/>
      <c r="K766" s="641"/>
      <c r="L766" s="641"/>
      <c r="M766" s="723"/>
      <c r="N766" s="723"/>
      <c r="O766" s="723"/>
      <c r="P766" s="640"/>
      <c r="Q766" s="640"/>
    </row>
    <row r="767" spans="1:17" ht="38.25" customHeight="1">
      <c r="A767" s="719"/>
      <c r="B767" s="719"/>
      <c r="C767" s="719"/>
      <c r="D767" s="721"/>
      <c r="E767" s="720"/>
      <c r="F767" s="719"/>
      <c r="G767" s="719"/>
      <c r="H767" s="745"/>
      <c r="I767" s="745"/>
      <c r="J767" s="719"/>
      <c r="K767" s="641"/>
      <c r="L767" s="641"/>
      <c r="M767" s="723"/>
      <c r="N767" s="723"/>
      <c r="O767" s="723"/>
      <c r="P767" s="640"/>
      <c r="Q767" s="640"/>
    </row>
    <row r="768" spans="1:17" ht="38.25" customHeight="1">
      <c r="A768" s="719"/>
      <c r="B768" s="719"/>
      <c r="C768" s="719"/>
      <c r="D768" s="721"/>
      <c r="E768" s="720"/>
      <c r="F768" s="719"/>
      <c r="G768" s="719"/>
      <c r="H768" s="745"/>
      <c r="I768" s="745"/>
      <c r="J768" s="719"/>
      <c r="K768" s="641"/>
      <c r="L768" s="641"/>
      <c r="M768" s="723"/>
      <c r="N768" s="723"/>
      <c r="O768" s="723"/>
      <c r="P768" s="640"/>
      <c r="Q768" s="640"/>
    </row>
    <row r="769" spans="1:17" ht="38.25" customHeight="1">
      <c r="A769" s="719"/>
      <c r="B769" s="719"/>
      <c r="C769" s="719"/>
      <c r="D769" s="721"/>
      <c r="E769" s="720"/>
      <c r="F769" s="719"/>
      <c r="G769" s="719"/>
      <c r="H769" s="745"/>
      <c r="I769" s="745"/>
      <c r="J769" s="719"/>
      <c r="K769" s="641"/>
      <c r="L769" s="641"/>
      <c r="M769" s="723"/>
      <c r="N769" s="723"/>
      <c r="O769" s="723"/>
      <c r="P769" s="640"/>
      <c r="Q769" s="640"/>
    </row>
    <row r="770" spans="1:17" ht="38.25" customHeight="1">
      <c r="A770" s="719"/>
      <c r="B770" s="719"/>
      <c r="C770" s="719"/>
      <c r="D770" s="721"/>
      <c r="E770" s="720"/>
      <c r="F770" s="719"/>
      <c r="G770" s="719"/>
      <c r="H770" s="745"/>
      <c r="I770" s="745"/>
      <c r="J770" s="719"/>
      <c r="K770" s="641"/>
      <c r="L770" s="641"/>
      <c r="M770" s="723"/>
      <c r="N770" s="723"/>
      <c r="O770" s="723"/>
      <c r="P770" s="640"/>
      <c r="Q770" s="640"/>
    </row>
    <row r="771" spans="1:17" ht="38.25" customHeight="1">
      <c r="A771" s="719"/>
      <c r="B771" s="719"/>
      <c r="C771" s="719"/>
      <c r="D771" s="721"/>
      <c r="E771" s="720"/>
      <c r="F771" s="719"/>
      <c r="G771" s="719"/>
      <c r="H771" s="745"/>
      <c r="I771" s="745"/>
      <c r="J771" s="719"/>
      <c r="K771" s="641"/>
      <c r="L771" s="641"/>
      <c r="M771" s="723"/>
      <c r="N771" s="723"/>
      <c r="O771" s="723"/>
      <c r="P771" s="640"/>
      <c r="Q771" s="640"/>
    </row>
    <row r="772" spans="1:17" ht="38.25" customHeight="1">
      <c r="A772" s="719"/>
      <c r="B772" s="719"/>
      <c r="C772" s="719"/>
      <c r="D772" s="721"/>
      <c r="E772" s="720"/>
      <c r="F772" s="719"/>
      <c r="G772" s="719"/>
      <c r="H772" s="745"/>
      <c r="I772" s="745"/>
      <c r="J772" s="719"/>
      <c r="K772" s="641"/>
      <c r="L772" s="641"/>
      <c r="M772" s="723"/>
      <c r="N772" s="723"/>
      <c r="O772" s="723"/>
      <c r="P772" s="640"/>
      <c r="Q772" s="640"/>
    </row>
    <row r="773" spans="1:17" ht="38.25" customHeight="1">
      <c r="A773" s="719"/>
      <c r="B773" s="719"/>
      <c r="C773" s="719"/>
      <c r="D773" s="721"/>
      <c r="E773" s="720"/>
      <c r="F773" s="719"/>
      <c r="G773" s="719"/>
      <c r="H773" s="745"/>
      <c r="I773" s="745"/>
      <c r="J773" s="719"/>
      <c r="K773" s="641"/>
      <c r="L773" s="641"/>
      <c r="M773" s="723"/>
      <c r="N773" s="723"/>
      <c r="O773" s="723"/>
      <c r="P773" s="640"/>
      <c r="Q773" s="640"/>
    </row>
    <row r="774" spans="1:17" ht="38.25" customHeight="1">
      <c r="A774" s="719"/>
      <c r="B774" s="719"/>
      <c r="C774" s="719"/>
      <c r="D774" s="721"/>
      <c r="E774" s="720"/>
      <c r="F774" s="719"/>
      <c r="G774" s="719"/>
      <c r="H774" s="745"/>
      <c r="I774" s="745"/>
      <c r="J774" s="719"/>
      <c r="K774" s="641"/>
      <c r="L774" s="641"/>
      <c r="M774" s="723"/>
      <c r="N774" s="723"/>
      <c r="O774" s="723"/>
      <c r="P774" s="640"/>
      <c r="Q774" s="640"/>
    </row>
    <row r="775" spans="1:17" ht="38.25" customHeight="1">
      <c r="A775" s="719"/>
      <c r="B775" s="719"/>
      <c r="C775" s="719"/>
      <c r="D775" s="721"/>
      <c r="E775" s="720"/>
      <c r="F775" s="719"/>
      <c r="G775" s="719"/>
      <c r="H775" s="745"/>
      <c r="I775" s="745"/>
      <c r="J775" s="719"/>
      <c r="K775" s="641"/>
      <c r="L775" s="641"/>
      <c r="M775" s="723"/>
      <c r="N775" s="723"/>
      <c r="O775" s="723"/>
      <c r="P775" s="640"/>
      <c r="Q775" s="640"/>
    </row>
    <row r="776" spans="1:17" ht="38.25" customHeight="1">
      <c r="A776" s="719"/>
      <c r="B776" s="719"/>
      <c r="C776" s="719"/>
      <c r="D776" s="721"/>
      <c r="E776" s="720"/>
      <c r="F776" s="719"/>
      <c r="G776" s="719"/>
      <c r="H776" s="745"/>
      <c r="I776" s="745"/>
      <c r="J776" s="719"/>
      <c r="K776" s="641"/>
      <c r="L776" s="641"/>
      <c r="M776" s="723"/>
      <c r="N776" s="723"/>
      <c r="O776" s="723"/>
      <c r="P776" s="640"/>
      <c r="Q776" s="640"/>
    </row>
    <row r="777" spans="1:17" ht="38.25" customHeight="1">
      <c r="A777" s="719"/>
      <c r="B777" s="719"/>
      <c r="C777" s="719"/>
      <c r="D777" s="721"/>
      <c r="E777" s="720"/>
      <c r="F777" s="719"/>
      <c r="G777" s="719"/>
      <c r="H777" s="745"/>
      <c r="I777" s="745"/>
      <c r="J777" s="719"/>
      <c r="K777" s="641"/>
      <c r="L777" s="641"/>
      <c r="M777" s="723"/>
      <c r="N777" s="723"/>
      <c r="O777" s="723"/>
      <c r="P777" s="640"/>
      <c r="Q777" s="640"/>
    </row>
    <row r="778" spans="1:17" ht="38.25" customHeight="1">
      <c r="A778" s="719"/>
      <c r="B778" s="719"/>
      <c r="C778" s="719"/>
      <c r="D778" s="721"/>
      <c r="E778" s="720"/>
      <c r="F778" s="719"/>
      <c r="G778" s="719"/>
      <c r="H778" s="745"/>
      <c r="I778" s="745"/>
      <c r="J778" s="719"/>
      <c r="K778" s="641"/>
      <c r="L778" s="641"/>
      <c r="M778" s="723"/>
      <c r="N778" s="723"/>
      <c r="O778" s="723"/>
      <c r="P778" s="640"/>
      <c r="Q778" s="640"/>
    </row>
    <row r="779" spans="1:17" ht="38.25" customHeight="1">
      <c r="A779" s="719"/>
      <c r="B779" s="719"/>
      <c r="C779" s="719"/>
      <c r="D779" s="721"/>
      <c r="E779" s="720"/>
      <c r="F779" s="719"/>
      <c r="G779" s="719"/>
      <c r="H779" s="745"/>
      <c r="I779" s="745"/>
      <c r="J779" s="719"/>
      <c r="K779" s="641"/>
      <c r="L779" s="641"/>
      <c r="M779" s="723"/>
      <c r="N779" s="723"/>
      <c r="O779" s="723"/>
      <c r="P779" s="640"/>
      <c r="Q779" s="640"/>
    </row>
    <row r="780" spans="1:17" ht="38.25" customHeight="1">
      <c r="A780" s="719"/>
      <c r="B780" s="719"/>
      <c r="C780" s="719"/>
      <c r="D780" s="721"/>
      <c r="E780" s="720"/>
      <c r="F780" s="719"/>
      <c r="G780" s="719"/>
      <c r="H780" s="745"/>
      <c r="I780" s="745"/>
      <c r="J780" s="719"/>
      <c r="K780" s="641"/>
      <c r="L780" s="641"/>
      <c r="M780" s="723"/>
      <c r="N780" s="723"/>
      <c r="O780" s="723"/>
      <c r="P780" s="640"/>
      <c r="Q780" s="640"/>
    </row>
    <row r="781" spans="1:17" ht="38.25" customHeight="1">
      <c r="A781" s="719"/>
      <c r="B781" s="719"/>
      <c r="C781" s="719"/>
      <c r="D781" s="721"/>
      <c r="E781" s="720"/>
      <c r="F781" s="719"/>
      <c r="G781" s="719"/>
      <c r="H781" s="745"/>
      <c r="I781" s="745"/>
      <c r="J781" s="719"/>
      <c r="K781" s="641"/>
      <c r="L781" s="641"/>
      <c r="M781" s="723"/>
      <c r="N781" s="723"/>
      <c r="O781" s="723"/>
      <c r="P781" s="640"/>
      <c r="Q781" s="640"/>
    </row>
    <row r="782" spans="1:17" ht="38.25" customHeight="1">
      <c r="A782" s="719"/>
      <c r="B782" s="719"/>
      <c r="C782" s="719"/>
      <c r="D782" s="721"/>
      <c r="E782" s="720"/>
      <c r="F782" s="719"/>
      <c r="G782" s="719"/>
      <c r="H782" s="745"/>
      <c r="I782" s="745"/>
      <c r="J782" s="719"/>
      <c r="K782" s="641"/>
      <c r="L782" s="641"/>
      <c r="M782" s="723"/>
      <c r="N782" s="723"/>
      <c r="O782" s="723"/>
      <c r="P782" s="640"/>
      <c r="Q782" s="640"/>
    </row>
    <row r="783" spans="1:17" ht="38.25" customHeight="1">
      <c r="A783" s="719"/>
      <c r="B783" s="719"/>
      <c r="C783" s="719"/>
      <c r="D783" s="721"/>
      <c r="E783" s="720"/>
      <c r="F783" s="719"/>
      <c r="G783" s="719"/>
      <c r="H783" s="745"/>
      <c r="I783" s="745"/>
      <c r="J783" s="719"/>
      <c r="K783" s="641"/>
      <c r="L783" s="641"/>
      <c r="M783" s="723"/>
      <c r="N783" s="723"/>
      <c r="O783" s="723"/>
      <c r="P783" s="640"/>
      <c r="Q783" s="640"/>
    </row>
    <row r="784" spans="1:17" ht="38.25" customHeight="1">
      <c r="A784" s="719"/>
      <c r="B784" s="719"/>
      <c r="C784" s="719"/>
      <c r="D784" s="721"/>
      <c r="E784" s="720"/>
      <c r="F784" s="719"/>
      <c r="G784" s="719"/>
      <c r="H784" s="745"/>
      <c r="I784" s="745"/>
      <c r="J784" s="719"/>
      <c r="K784" s="641"/>
      <c r="L784" s="641"/>
      <c r="M784" s="723"/>
      <c r="N784" s="723"/>
      <c r="O784" s="723"/>
      <c r="P784" s="640"/>
      <c r="Q784" s="640"/>
    </row>
    <row r="785" spans="1:17" ht="38.25" customHeight="1">
      <c r="A785" s="719"/>
      <c r="B785" s="719"/>
      <c r="C785" s="719"/>
      <c r="D785" s="721"/>
      <c r="E785" s="720"/>
      <c r="F785" s="719"/>
      <c r="G785" s="719"/>
      <c r="H785" s="745"/>
      <c r="I785" s="745"/>
      <c r="J785" s="719"/>
      <c r="K785" s="641"/>
      <c r="L785" s="641"/>
      <c r="M785" s="723"/>
      <c r="N785" s="723"/>
      <c r="O785" s="723"/>
      <c r="P785" s="640"/>
      <c r="Q785" s="640"/>
    </row>
    <row r="786" spans="1:17" ht="38.25" customHeight="1">
      <c r="A786" s="719"/>
      <c r="B786" s="719"/>
      <c r="C786" s="719"/>
      <c r="D786" s="721"/>
      <c r="E786" s="720"/>
      <c r="F786" s="719"/>
      <c r="G786" s="719"/>
      <c r="H786" s="745"/>
      <c r="I786" s="745"/>
      <c r="J786" s="719"/>
      <c r="K786" s="641"/>
      <c r="L786" s="641"/>
      <c r="M786" s="723"/>
      <c r="N786" s="723"/>
      <c r="O786" s="723"/>
      <c r="P786" s="640"/>
      <c r="Q786" s="640"/>
    </row>
    <row r="787" spans="1:17" ht="38.25" customHeight="1">
      <c r="A787" s="719"/>
      <c r="B787" s="719"/>
      <c r="C787" s="719"/>
      <c r="D787" s="721"/>
      <c r="E787" s="720"/>
      <c r="F787" s="719"/>
      <c r="G787" s="719"/>
      <c r="H787" s="745"/>
      <c r="I787" s="745"/>
      <c r="J787" s="719"/>
      <c r="K787" s="641"/>
      <c r="L787" s="641"/>
      <c r="M787" s="723"/>
      <c r="N787" s="723"/>
      <c r="O787" s="723"/>
      <c r="P787" s="640"/>
      <c r="Q787" s="640"/>
    </row>
    <row r="788" spans="1:17" ht="38.25" customHeight="1">
      <c r="A788" s="719"/>
      <c r="B788" s="719"/>
      <c r="C788" s="719"/>
      <c r="D788" s="721"/>
      <c r="E788" s="720"/>
      <c r="F788" s="719"/>
      <c r="G788" s="719"/>
      <c r="H788" s="745"/>
      <c r="I788" s="745"/>
      <c r="J788" s="719"/>
      <c r="K788" s="641"/>
      <c r="L788" s="641"/>
      <c r="M788" s="723"/>
      <c r="N788" s="723"/>
      <c r="O788" s="723"/>
      <c r="P788" s="640"/>
      <c r="Q788" s="640"/>
    </row>
    <row r="789" spans="1:17" ht="38.25" customHeight="1">
      <c r="A789" s="719"/>
      <c r="B789" s="719"/>
      <c r="C789" s="719"/>
      <c r="D789" s="721"/>
      <c r="E789" s="720"/>
      <c r="F789" s="719"/>
      <c r="G789" s="719"/>
      <c r="H789" s="745"/>
      <c r="I789" s="745"/>
      <c r="J789" s="719"/>
      <c r="K789" s="641"/>
      <c r="L789" s="641"/>
      <c r="M789" s="723"/>
      <c r="N789" s="723"/>
      <c r="O789" s="723"/>
      <c r="P789" s="640"/>
      <c r="Q789" s="640"/>
    </row>
    <row r="790" spans="1:17" ht="38.25" customHeight="1">
      <c r="A790" s="719"/>
      <c r="B790" s="719"/>
      <c r="C790" s="719"/>
      <c r="D790" s="721"/>
      <c r="E790" s="720"/>
      <c r="F790" s="719"/>
      <c r="G790" s="719"/>
      <c r="H790" s="745"/>
      <c r="I790" s="745"/>
      <c r="J790" s="719"/>
      <c r="K790" s="641"/>
      <c r="L790" s="641"/>
      <c r="M790" s="723"/>
      <c r="N790" s="723"/>
      <c r="O790" s="723"/>
      <c r="P790" s="640"/>
      <c r="Q790" s="640"/>
    </row>
    <row r="791" spans="1:17" ht="38.25" customHeight="1">
      <c r="A791" s="719"/>
      <c r="B791" s="719"/>
      <c r="C791" s="719"/>
      <c r="D791" s="721"/>
      <c r="E791" s="720"/>
      <c r="F791" s="719"/>
      <c r="G791" s="719"/>
      <c r="H791" s="745"/>
      <c r="I791" s="745"/>
      <c r="J791" s="719"/>
      <c r="K791" s="641"/>
      <c r="L791" s="641"/>
      <c r="M791" s="723"/>
      <c r="N791" s="723"/>
      <c r="O791" s="723"/>
      <c r="P791" s="640"/>
      <c r="Q791" s="640"/>
    </row>
    <row r="792" spans="1:17" ht="38.25" customHeight="1">
      <c r="A792" s="719"/>
      <c r="B792" s="719"/>
      <c r="C792" s="719"/>
      <c r="D792" s="721"/>
      <c r="E792" s="720"/>
      <c r="F792" s="719"/>
      <c r="G792" s="719"/>
      <c r="H792" s="745"/>
      <c r="I792" s="745"/>
      <c r="J792" s="719"/>
      <c r="K792" s="641"/>
      <c r="L792" s="641"/>
      <c r="M792" s="723"/>
      <c r="N792" s="723"/>
      <c r="O792" s="723"/>
      <c r="P792" s="640"/>
      <c r="Q792" s="640"/>
    </row>
    <row r="793" spans="1:17" ht="38.25" customHeight="1">
      <c r="A793" s="719"/>
      <c r="B793" s="719"/>
      <c r="C793" s="719"/>
      <c r="D793" s="721"/>
      <c r="E793" s="720"/>
      <c r="F793" s="719"/>
      <c r="G793" s="719"/>
      <c r="H793" s="745"/>
      <c r="I793" s="745"/>
      <c r="J793" s="719"/>
      <c r="K793" s="641"/>
      <c r="L793" s="641"/>
      <c r="M793" s="723"/>
      <c r="N793" s="723"/>
      <c r="O793" s="723"/>
      <c r="P793" s="640"/>
      <c r="Q793" s="640"/>
    </row>
    <row r="794" spans="1:17" ht="38.25" customHeight="1">
      <c r="A794" s="719"/>
      <c r="B794" s="719"/>
      <c r="C794" s="719"/>
      <c r="D794" s="721"/>
      <c r="E794" s="720"/>
      <c r="F794" s="719"/>
      <c r="G794" s="719"/>
      <c r="H794" s="745"/>
      <c r="I794" s="745"/>
      <c r="J794" s="719"/>
      <c r="K794" s="641"/>
      <c r="L794" s="641"/>
      <c r="M794" s="723"/>
      <c r="N794" s="723"/>
      <c r="O794" s="723"/>
      <c r="P794" s="640"/>
      <c r="Q794" s="640"/>
    </row>
    <row r="795" spans="1:17" ht="38.25" customHeight="1">
      <c r="A795" s="719"/>
      <c r="B795" s="719"/>
      <c r="C795" s="719"/>
      <c r="D795" s="721"/>
      <c r="E795" s="720"/>
      <c r="F795" s="719"/>
      <c r="G795" s="719"/>
      <c r="H795" s="745"/>
      <c r="I795" s="745"/>
      <c r="J795" s="719"/>
      <c r="K795" s="641"/>
      <c r="L795" s="641"/>
      <c r="M795" s="723"/>
      <c r="N795" s="723"/>
      <c r="O795" s="723"/>
      <c r="P795" s="640"/>
      <c r="Q795" s="640"/>
    </row>
    <row r="796" spans="1:17" ht="38.25" customHeight="1">
      <c r="A796" s="719"/>
      <c r="B796" s="719"/>
      <c r="C796" s="719"/>
      <c r="D796" s="721"/>
      <c r="E796" s="720"/>
      <c r="F796" s="719"/>
      <c r="G796" s="719"/>
      <c r="H796" s="745"/>
      <c r="I796" s="745"/>
      <c r="J796" s="719"/>
      <c r="K796" s="641"/>
      <c r="L796" s="641"/>
      <c r="M796" s="723"/>
      <c r="N796" s="723"/>
      <c r="O796" s="723"/>
      <c r="P796" s="640"/>
      <c r="Q796" s="640"/>
    </row>
    <row r="797" spans="1:17" ht="38.25" customHeight="1">
      <c r="A797" s="719"/>
      <c r="B797" s="719"/>
      <c r="C797" s="719"/>
      <c r="D797" s="721"/>
      <c r="E797" s="720"/>
      <c r="F797" s="719"/>
      <c r="G797" s="719"/>
      <c r="H797" s="745"/>
      <c r="I797" s="745"/>
      <c r="J797" s="719"/>
      <c r="K797" s="641"/>
      <c r="L797" s="641"/>
      <c r="M797" s="723"/>
      <c r="N797" s="723"/>
      <c r="O797" s="723"/>
      <c r="P797" s="640"/>
      <c r="Q797" s="640"/>
    </row>
    <row r="798" spans="1:17" ht="38.25" customHeight="1">
      <c r="A798" s="719"/>
      <c r="B798" s="719"/>
      <c r="C798" s="719"/>
      <c r="D798" s="721"/>
      <c r="E798" s="720"/>
      <c r="F798" s="719"/>
      <c r="G798" s="719"/>
      <c r="H798" s="745"/>
      <c r="I798" s="745"/>
      <c r="J798" s="719"/>
      <c r="K798" s="641"/>
      <c r="L798" s="641"/>
      <c r="M798" s="723"/>
      <c r="N798" s="723"/>
      <c r="O798" s="723"/>
      <c r="P798" s="640"/>
      <c r="Q798" s="640"/>
    </row>
    <row r="799" spans="1:17" ht="38.25" customHeight="1">
      <c r="A799" s="719"/>
      <c r="B799" s="719"/>
      <c r="C799" s="719"/>
      <c r="D799" s="721"/>
      <c r="E799" s="720"/>
      <c r="F799" s="719"/>
      <c r="G799" s="719"/>
      <c r="H799" s="745"/>
      <c r="I799" s="745"/>
      <c r="J799" s="719"/>
      <c r="K799" s="641"/>
      <c r="L799" s="641"/>
      <c r="M799" s="723"/>
      <c r="N799" s="723"/>
      <c r="O799" s="723"/>
      <c r="P799" s="640"/>
      <c r="Q799" s="640"/>
    </row>
    <row r="800" spans="1:17" ht="38.25" customHeight="1">
      <c r="A800" s="719"/>
      <c r="B800" s="719"/>
      <c r="C800" s="719"/>
      <c r="D800" s="721"/>
      <c r="E800" s="720"/>
      <c r="F800" s="719"/>
      <c r="G800" s="719"/>
      <c r="H800" s="745"/>
      <c r="I800" s="745"/>
      <c r="J800" s="719"/>
      <c r="K800" s="641"/>
      <c r="L800" s="641"/>
      <c r="M800" s="723"/>
      <c r="N800" s="723"/>
      <c r="O800" s="723"/>
      <c r="P800" s="640"/>
      <c r="Q800" s="640"/>
    </row>
    <row r="801" spans="1:17" ht="38.25" customHeight="1">
      <c r="A801" s="719"/>
      <c r="B801" s="719"/>
      <c r="C801" s="719"/>
      <c r="D801" s="721"/>
      <c r="E801" s="720"/>
      <c r="F801" s="719"/>
      <c r="G801" s="719"/>
      <c r="H801" s="745"/>
      <c r="I801" s="745"/>
      <c r="J801" s="719"/>
      <c r="K801" s="641"/>
      <c r="L801" s="641"/>
      <c r="M801" s="723"/>
      <c r="N801" s="723"/>
      <c r="O801" s="723"/>
      <c r="P801" s="640"/>
      <c r="Q801" s="640"/>
    </row>
    <row r="802" spans="1:17" ht="38.25" customHeight="1">
      <c r="A802" s="719"/>
      <c r="B802" s="719"/>
      <c r="C802" s="719"/>
      <c r="D802" s="721"/>
      <c r="E802" s="720"/>
      <c r="F802" s="719"/>
      <c r="G802" s="719"/>
      <c r="H802" s="745"/>
      <c r="I802" s="745"/>
      <c r="J802" s="719"/>
      <c r="K802" s="641"/>
      <c r="L802" s="641"/>
      <c r="M802" s="723"/>
      <c r="N802" s="723"/>
      <c r="O802" s="723"/>
      <c r="P802" s="640"/>
      <c r="Q802" s="640"/>
    </row>
    <row r="803" spans="1:17" ht="38.25" customHeight="1">
      <c r="A803" s="719"/>
      <c r="B803" s="719"/>
      <c r="C803" s="719"/>
      <c r="D803" s="721"/>
      <c r="E803" s="720"/>
      <c r="F803" s="719"/>
      <c r="G803" s="719"/>
      <c r="H803" s="745"/>
      <c r="I803" s="745"/>
      <c r="J803" s="719"/>
      <c r="K803" s="641"/>
      <c r="L803" s="641"/>
      <c r="M803" s="723"/>
      <c r="N803" s="723"/>
      <c r="O803" s="723"/>
      <c r="P803" s="640"/>
      <c r="Q803" s="640"/>
    </row>
    <row r="804" spans="1:17" ht="38.25" customHeight="1">
      <c r="A804" s="719"/>
      <c r="B804" s="719"/>
      <c r="C804" s="719"/>
      <c r="D804" s="721"/>
      <c r="E804" s="720"/>
      <c r="F804" s="719"/>
      <c r="G804" s="719"/>
      <c r="H804" s="745"/>
      <c r="I804" s="745"/>
      <c r="J804" s="719"/>
      <c r="K804" s="641"/>
      <c r="L804" s="641"/>
      <c r="M804" s="723"/>
      <c r="N804" s="723"/>
      <c r="O804" s="723"/>
      <c r="P804" s="640"/>
      <c r="Q804" s="640"/>
    </row>
    <row r="805" spans="1:17" ht="38.25" customHeight="1">
      <c r="A805" s="719"/>
      <c r="B805" s="719"/>
      <c r="C805" s="719"/>
      <c r="D805" s="721"/>
      <c r="E805" s="720"/>
      <c r="F805" s="719"/>
      <c r="G805" s="719"/>
      <c r="H805" s="745"/>
      <c r="I805" s="745"/>
      <c r="J805" s="719"/>
      <c r="K805" s="641"/>
      <c r="L805" s="641"/>
      <c r="M805" s="723"/>
      <c r="N805" s="723"/>
      <c r="O805" s="723"/>
      <c r="P805" s="640"/>
      <c r="Q805" s="640"/>
    </row>
    <row r="806" spans="1:17" ht="38.25" customHeight="1">
      <c r="A806" s="719"/>
      <c r="B806" s="719"/>
      <c r="C806" s="719"/>
      <c r="D806" s="721"/>
      <c r="E806" s="720"/>
      <c r="F806" s="719"/>
      <c r="G806" s="719"/>
      <c r="H806" s="745"/>
      <c r="I806" s="745"/>
      <c r="J806" s="719"/>
      <c r="K806" s="641"/>
      <c r="L806" s="641"/>
      <c r="M806" s="723"/>
      <c r="N806" s="723"/>
      <c r="O806" s="723"/>
      <c r="P806" s="640"/>
      <c r="Q806" s="640"/>
    </row>
    <row r="807" spans="1:17" ht="38.25" customHeight="1">
      <c r="A807" s="719"/>
      <c r="B807" s="719"/>
      <c r="C807" s="719"/>
      <c r="D807" s="721"/>
      <c r="E807" s="720"/>
      <c r="F807" s="719"/>
      <c r="G807" s="719"/>
      <c r="H807" s="745"/>
      <c r="I807" s="745"/>
      <c r="J807" s="719"/>
      <c r="K807" s="641"/>
      <c r="L807" s="641"/>
      <c r="M807" s="723"/>
      <c r="N807" s="723"/>
      <c r="O807" s="723"/>
      <c r="P807" s="640"/>
      <c r="Q807" s="640"/>
    </row>
    <row r="808" spans="1:17" ht="38.25" customHeight="1">
      <c r="A808" s="719"/>
      <c r="B808" s="719"/>
      <c r="C808" s="719"/>
      <c r="D808" s="721"/>
      <c r="E808" s="720"/>
      <c r="F808" s="719"/>
      <c r="G808" s="719"/>
      <c r="H808" s="745"/>
      <c r="I808" s="745"/>
      <c r="J808" s="719"/>
      <c r="K808" s="641"/>
      <c r="L808" s="641"/>
      <c r="M808" s="723"/>
      <c r="N808" s="723"/>
      <c r="O808" s="723"/>
      <c r="P808" s="640"/>
      <c r="Q808" s="640"/>
    </row>
    <row r="809" spans="1:17" ht="38.25" customHeight="1">
      <c r="A809" s="719"/>
      <c r="B809" s="719"/>
      <c r="C809" s="719"/>
      <c r="D809" s="721"/>
      <c r="E809" s="720"/>
      <c r="F809" s="719"/>
      <c r="G809" s="719"/>
      <c r="H809" s="745"/>
      <c r="I809" s="745"/>
      <c r="J809" s="719"/>
      <c r="K809" s="641"/>
      <c r="L809" s="641"/>
      <c r="M809" s="723"/>
      <c r="N809" s="723"/>
      <c r="O809" s="723"/>
      <c r="P809" s="640"/>
      <c r="Q809" s="640"/>
    </row>
    <row r="810" spans="1:17" ht="38.25" customHeight="1">
      <c r="A810" s="719"/>
      <c r="B810" s="719"/>
      <c r="C810" s="719"/>
      <c r="D810" s="721"/>
      <c r="E810" s="720"/>
      <c r="F810" s="719"/>
      <c r="G810" s="719"/>
      <c r="H810" s="745"/>
      <c r="I810" s="745"/>
      <c r="J810" s="719"/>
      <c r="K810" s="641"/>
      <c r="L810" s="641"/>
      <c r="M810" s="723"/>
      <c r="N810" s="723"/>
      <c r="O810" s="723"/>
      <c r="P810" s="640"/>
      <c r="Q810" s="640"/>
    </row>
    <row r="811" spans="1:17" ht="38.25" customHeight="1">
      <c r="A811" s="719"/>
      <c r="B811" s="719"/>
      <c r="C811" s="719"/>
      <c r="D811" s="721"/>
      <c r="E811" s="720"/>
      <c r="F811" s="719"/>
      <c r="G811" s="719"/>
      <c r="H811" s="745"/>
      <c r="I811" s="745"/>
      <c r="J811" s="719"/>
      <c r="K811" s="641"/>
      <c r="L811" s="641"/>
      <c r="M811" s="723"/>
      <c r="N811" s="723"/>
      <c r="O811" s="723"/>
      <c r="P811" s="640"/>
      <c r="Q811" s="640"/>
    </row>
    <row r="812" spans="1:17" ht="38.25" customHeight="1">
      <c r="A812" s="719"/>
      <c r="B812" s="719"/>
      <c r="C812" s="719"/>
      <c r="D812" s="721"/>
      <c r="E812" s="720"/>
      <c r="F812" s="719"/>
      <c r="G812" s="719"/>
      <c r="H812" s="745"/>
      <c r="I812" s="745"/>
      <c r="J812" s="719"/>
      <c r="K812" s="641"/>
      <c r="L812" s="641"/>
      <c r="M812" s="723"/>
      <c r="N812" s="723"/>
      <c r="O812" s="723"/>
      <c r="P812" s="640"/>
      <c r="Q812" s="640"/>
    </row>
    <row r="813" spans="1:17" s="752" customFormat="1" ht="15.75" customHeight="1">
      <c r="A813" s="748" t="s">
        <v>30</v>
      </c>
      <c r="B813" s="748"/>
      <c r="C813" s="748" t="s">
        <v>30</v>
      </c>
      <c r="D813" s="748" t="s">
        <v>30</v>
      </c>
      <c r="E813" s="749" t="s">
        <v>30</v>
      </c>
      <c r="F813" s="748" t="s">
        <v>30</v>
      </c>
      <c r="G813" s="748" t="s">
        <v>30</v>
      </c>
      <c r="H813" s="750" t="s">
        <v>30</v>
      </c>
      <c r="I813" s="750"/>
      <c r="J813" s="748" t="s">
        <v>30</v>
      </c>
      <c r="K813" s="748" t="s">
        <v>30</v>
      </c>
      <c r="L813" s="751" t="s">
        <v>30</v>
      </c>
      <c r="M813" s="748" t="s">
        <v>30</v>
      </c>
      <c r="N813" s="748" t="s">
        <v>30</v>
      </c>
      <c r="O813" s="748" t="s">
        <v>30</v>
      </c>
      <c r="P813" s="798" t="s">
        <v>30</v>
      </c>
      <c r="Q813" s="798" t="s">
        <v>30</v>
      </c>
    </row>
    <row r="814" spans="1:17" ht="15" customHeight="1">
      <c r="D814" s="754"/>
    </row>
    <row r="815" spans="1:17" ht="15" customHeight="1">
      <c r="D815" s="754"/>
    </row>
    <row r="816" spans="1:17" ht="15" customHeight="1">
      <c r="D816" s="754"/>
    </row>
    <row r="817" spans="4:4" ht="15" customHeight="1">
      <c r="D817" s="754"/>
    </row>
    <row r="818" spans="4:4" ht="15" customHeight="1">
      <c r="D818" s="754"/>
    </row>
    <row r="819" spans="4:4" ht="15" customHeight="1">
      <c r="D819" s="754"/>
    </row>
    <row r="820" spans="4:4" ht="15" customHeight="1">
      <c r="D820" s="754"/>
    </row>
    <row r="821" spans="4:4" ht="15" customHeight="1">
      <c r="D821" s="754"/>
    </row>
    <row r="822" spans="4:4" ht="15" customHeight="1">
      <c r="D822" s="754"/>
    </row>
    <row r="823" spans="4:4" ht="15" customHeight="1">
      <c r="D823" s="754"/>
    </row>
    <row r="824" spans="4:4" ht="15" customHeight="1">
      <c r="D824" s="754"/>
    </row>
    <row r="825" spans="4:4" ht="15" customHeight="1">
      <c r="D825" s="754"/>
    </row>
    <row r="826" spans="4:4" ht="15" customHeight="1">
      <c r="D826" s="754"/>
    </row>
    <row r="827" spans="4:4" ht="15" customHeight="1">
      <c r="D827" s="754"/>
    </row>
    <row r="828" spans="4:4" ht="15" customHeight="1">
      <c r="D828" s="754"/>
    </row>
    <row r="829" spans="4:4" ht="15" customHeight="1">
      <c r="D829" s="754"/>
    </row>
    <row r="830" spans="4:4" ht="15" customHeight="1">
      <c r="D830" s="754"/>
    </row>
    <row r="831" spans="4:4" ht="15" customHeight="1">
      <c r="D831" s="754"/>
    </row>
    <row r="832" spans="4:4" ht="15" customHeight="1">
      <c r="D832" s="754"/>
    </row>
    <row r="833" spans="4:4" ht="15" customHeight="1">
      <c r="D833" s="754"/>
    </row>
    <row r="834" spans="4:4" ht="15" customHeight="1">
      <c r="D834" s="754"/>
    </row>
    <row r="835" spans="4:4" ht="15" customHeight="1">
      <c r="D835" s="754"/>
    </row>
    <row r="836" spans="4:4" ht="15" customHeight="1">
      <c r="D836" s="754"/>
    </row>
    <row r="837" spans="4:4" ht="15" customHeight="1">
      <c r="D837" s="754"/>
    </row>
    <row r="838" spans="4:4" ht="15" customHeight="1">
      <c r="D838" s="754"/>
    </row>
    <row r="839" spans="4:4" ht="15" customHeight="1">
      <c r="D839" s="754"/>
    </row>
    <row r="840" spans="4:4" ht="15" customHeight="1">
      <c r="D840" s="754"/>
    </row>
    <row r="841" spans="4:4" ht="15" customHeight="1">
      <c r="D841" s="754"/>
    </row>
    <row r="842" spans="4:4" ht="15" customHeight="1">
      <c r="D842" s="754"/>
    </row>
    <row r="843" spans="4:4" ht="15" customHeight="1">
      <c r="D843" s="754"/>
    </row>
    <row r="844" spans="4:4" ht="15" customHeight="1">
      <c r="D844" s="754"/>
    </row>
    <row r="845" spans="4:4" ht="15" customHeight="1">
      <c r="D845" s="754"/>
    </row>
    <row r="846" spans="4:4" ht="15" customHeight="1">
      <c r="D846" s="754"/>
    </row>
    <row r="847" spans="4:4" ht="15" customHeight="1">
      <c r="D847" s="754"/>
    </row>
    <row r="848" spans="4:4" ht="15" customHeight="1">
      <c r="D848" s="754"/>
    </row>
    <row r="849" spans="4:4" ht="15" customHeight="1">
      <c r="D849" s="754"/>
    </row>
    <row r="850" spans="4:4" ht="15" customHeight="1">
      <c r="D850" s="754"/>
    </row>
    <row r="851" spans="4:4" ht="15" customHeight="1">
      <c r="D851" s="754"/>
    </row>
    <row r="852" spans="4:4" ht="15" customHeight="1">
      <c r="D852" s="754"/>
    </row>
    <row r="853" spans="4:4" ht="15" customHeight="1">
      <c r="D853" s="754"/>
    </row>
    <row r="854" spans="4:4" ht="15" customHeight="1">
      <c r="D854" s="754"/>
    </row>
    <row r="855" spans="4:4" ht="15" customHeight="1">
      <c r="D855" s="754"/>
    </row>
    <row r="856" spans="4:4" ht="15" customHeight="1">
      <c r="D856" s="754"/>
    </row>
    <row r="857" spans="4:4" ht="15" customHeight="1">
      <c r="D857" s="754"/>
    </row>
    <row r="858" spans="4:4" ht="15" customHeight="1">
      <c r="D858" s="754"/>
    </row>
    <row r="859" spans="4:4" ht="15" customHeight="1">
      <c r="D859" s="754"/>
    </row>
    <row r="860" spans="4:4" ht="15" customHeight="1">
      <c r="D860" s="754"/>
    </row>
    <row r="861" spans="4:4" ht="15" customHeight="1">
      <c r="D861" s="754"/>
    </row>
    <row r="862" spans="4:4" ht="15" customHeight="1">
      <c r="D862" s="754"/>
    </row>
    <row r="863" spans="4:4" ht="15" customHeight="1">
      <c r="D863" s="754"/>
    </row>
    <row r="864" spans="4:4" ht="15" customHeight="1">
      <c r="D864" s="754"/>
    </row>
    <row r="865" spans="4:4" ht="15" customHeight="1">
      <c r="D865" s="754"/>
    </row>
    <row r="866" spans="4:4" ht="15" customHeight="1">
      <c r="D866" s="754"/>
    </row>
    <row r="867" spans="4:4" ht="15" customHeight="1">
      <c r="D867" s="754"/>
    </row>
    <row r="868" spans="4:4" ht="15" customHeight="1">
      <c r="D868" s="754"/>
    </row>
    <row r="869" spans="4:4" ht="15" customHeight="1">
      <c r="D869" s="754"/>
    </row>
    <row r="870" spans="4:4" ht="15" customHeight="1">
      <c r="D870" s="754"/>
    </row>
    <row r="871" spans="4:4" ht="15" customHeight="1">
      <c r="D871" s="754"/>
    </row>
    <row r="872" spans="4:4" ht="15" customHeight="1">
      <c r="D872" s="754"/>
    </row>
    <row r="873" spans="4:4" ht="15" customHeight="1">
      <c r="D873" s="754"/>
    </row>
    <row r="874" spans="4:4" ht="15" customHeight="1">
      <c r="D874" s="754"/>
    </row>
    <row r="875" spans="4:4" ht="15" customHeight="1">
      <c r="D875" s="754"/>
    </row>
    <row r="876" spans="4:4" ht="15" customHeight="1">
      <c r="D876" s="754"/>
    </row>
    <row r="877" spans="4:4" ht="15" customHeight="1">
      <c r="D877" s="754"/>
    </row>
    <row r="878" spans="4:4" ht="15" customHeight="1">
      <c r="D878" s="754"/>
    </row>
    <row r="879" spans="4:4" ht="15" customHeight="1">
      <c r="D879" s="754"/>
    </row>
    <row r="880" spans="4:4" ht="15" customHeight="1">
      <c r="D880" s="754"/>
    </row>
    <row r="881" spans="4:4" ht="15" customHeight="1">
      <c r="D881" s="754"/>
    </row>
    <row r="882" spans="4:4" ht="15" customHeight="1">
      <c r="D882" s="754"/>
    </row>
    <row r="883" spans="4:4" ht="15" customHeight="1">
      <c r="D883" s="754"/>
    </row>
    <row r="884" spans="4:4" ht="15" customHeight="1">
      <c r="D884" s="754"/>
    </row>
    <row r="885" spans="4:4" ht="15" customHeight="1">
      <c r="D885" s="754"/>
    </row>
    <row r="886" spans="4:4" ht="15" customHeight="1">
      <c r="D886" s="754"/>
    </row>
    <row r="887" spans="4:4" ht="15" customHeight="1">
      <c r="D887" s="754"/>
    </row>
    <row r="888" spans="4:4" ht="15" customHeight="1">
      <c r="D888" s="754"/>
    </row>
    <row r="889" spans="4:4" ht="15" customHeight="1">
      <c r="D889" s="754"/>
    </row>
    <row r="890" spans="4:4" ht="15" customHeight="1">
      <c r="D890" s="754"/>
    </row>
    <row r="891" spans="4:4" ht="15" customHeight="1">
      <c r="D891" s="754"/>
    </row>
    <row r="892" spans="4:4" ht="15" customHeight="1">
      <c r="D892" s="754"/>
    </row>
    <row r="893" spans="4:4" ht="15" customHeight="1">
      <c r="D893" s="754"/>
    </row>
    <row r="894" spans="4:4" ht="15" customHeight="1">
      <c r="D894" s="754"/>
    </row>
    <row r="895" spans="4:4" ht="15" customHeight="1">
      <c r="D895" s="754"/>
    </row>
    <row r="896" spans="4:4" ht="15" customHeight="1">
      <c r="D896" s="754"/>
    </row>
    <row r="897" spans="4:4" ht="15" customHeight="1">
      <c r="D897" s="754"/>
    </row>
    <row r="898" spans="4:4" ht="15" customHeight="1">
      <c r="D898" s="754"/>
    </row>
    <row r="899" spans="4:4" ht="15" customHeight="1">
      <c r="D899" s="754"/>
    </row>
    <row r="900" spans="4:4" ht="15" customHeight="1">
      <c r="D900" s="754"/>
    </row>
    <row r="901" spans="4:4" ht="15" customHeight="1">
      <c r="D901" s="754"/>
    </row>
    <row r="902" spans="4:4" ht="15" customHeight="1">
      <c r="D902" s="754"/>
    </row>
    <row r="903" spans="4:4" ht="15" customHeight="1">
      <c r="D903" s="754"/>
    </row>
    <row r="904" spans="4:4" ht="15" customHeight="1">
      <c r="D904" s="754"/>
    </row>
    <row r="905" spans="4:4" ht="15" customHeight="1">
      <c r="D905" s="754"/>
    </row>
    <row r="906" spans="4:4" ht="15" customHeight="1">
      <c r="D906" s="754"/>
    </row>
    <row r="907" spans="4:4" ht="15" customHeight="1">
      <c r="D907" s="754"/>
    </row>
    <row r="908" spans="4:4" ht="15" customHeight="1">
      <c r="D908" s="754"/>
    </row>
    <row r="909" spans="4:4" ht="15" customHeight="1">
      <c r="D909" s="754"/>
    </row>
    <row r="910" spans="4:4" ht="15" customHeight="1">
      <c r="D910" s="754"/>
    </row>
    <row r="911" spans="4:4" ht="15" customHeight="1">
      <c r="D911" s="754"/>
    </row>
    <row r="912" spans="4:4" ht="15" customHeight="1">
      <c r="D912" s="754"/>
    </row>
    <row r="913" spans="4:4" ht="15" customHeight="1">
      <c r="D913" s="754"/>
    </row>
    <row r="914" spans="4:4" ht="15" customHeight="1">
      <c r="D914" s="754"/>
    </row>
    <row r="915" spans="4:4" ht="15" customHeight="1">
      <c r="D915" s="754"/>
    </row>
    <row r="916" spans="4:4" ht="15" customHeight="1">
      <c r="D916" s="754"/>
    </row>
    <row r="917" spans="4:4" ht="15" customHeight="1">
      <c r="D917" s="754"/>
    </row>
    <row r="918" spans="4:4" ht="15" customHeight="1">
      <c r="D918" s="754"/>
    </row>
    <row r="919" spans="4:4" ht="15" customHeight="1">
      <c r="D919" s="754"/>
    </row>
    <row r="920" spans="4:4" ht="15" customHeight="1">
      <c r="D920" s="754"/>
    </row>
    <row r="921" spans="4:4" ht="15" customHeight="1">
      <c r="D921" s="754"/>
    </row>
    <row r="922" spans="4:4" ht="15" customHeight="1">
      <c r="D922" s="754"/>
    </row>
    <row r="923" spans="4:4" ht="15" customHeight="1">
      <c r="D923" s="754"/>
    </row>
    <row r="924" spans="4:4" ht="15" customHeight="1">
      <c r="D924" s="754"/>
    </row>
    <row r="925" spans="4:4" ht="15" customHeight="1">
      <c r="D925" s="754"/>
    </row>
    <row r="926" spans="4:4" ht="15" customHeight="1">
      <c r="D926" s="754"/>
    </row>
    <row r="927" spans="4:4" ht="15" customHeight="1">
      <c r="D927" s="754"/>
    </row>
    <row r="928" spans="4:4" ht="15" customHeight="1">
      <c r="D928" s="754"/>
    </row>
    <row r="929" spans="4:4" ht="15" customHeight="1">
      <c r="D929" s="754"/>
    </row>
    <row r="930" spans="4:4" ht="15" customHeight="1">
      <c r="D930" s="754"/>
    </row>
    <row r="931" spans="4:4" ht="15" customHeight="1">
      <c r="D931" s="754"/>
    </row>
    <row r="932" spans="4:4" ht="15" customHeight="1">
      <c r="D932" s="754"/>
    </row>
    <row r="933" spans="4:4" ht="15" customHeight="1">
      <c r="D933" s="754"/>
    </row>
    <row r="934" spans="4:4" ht="15" customHeight="1">
      <c r="D934" s="754"/>
    </row>
    <row r="935" spans="4:4" ht="15" customHeight="1">
      <c r="D935" s="754"/>
    </row>
    <row r="936" spans="4:4" ht="15" customHeight="1">
      <c r="D936" s="754"/>
    </row>
    <row r="937" spans="4:4" ht="15" customHeight="1">
      <c r="D937" s="754"/>
    </row>
    <row r="938" spans="4:4" ht="15" customHeight="1">
      <c r="D938" s="754"/>
    </row>
    <row r="939" spans="4:4" ht="15" customHeight="1">
      <c r="D939" s="754"/>
    </row>
    <row r="940" spans="4:4" ht="15" customHeight="1">
      <c r="D940" s="754"/>
    </row>
    <row r="941" spans="4:4" ht="15" customHeight="1">
      <c r="D941" s="754"/>
    </row>
    <row r="942" spans="4:4" ht="15" customHeight="1">
      <c r="D942" s="754"/>
    </row>
    <row r="943" spans="4:4" ht="15" customHeight="1">
      <c r="D943" s="754"/>
    </row>
    <row r="944" spans="4:4" ht="15" customHeight="1">
      <c r="D944" s="754"/>
    </row>
    <row r="945" spans="4:4" ht="15" customHeight="1">
      <c r="D945" s="754"/>
    </row>
    <row r="946" spans="4:4" ht="15" customHeight="1">
      <c r="D946" s="754"/>
    </row>
    <row r="947" spans="4:4" ht="15" customHeight="1">
      <c r="D947" s="754"/>
    </row>
    <row r="948" spans="4:4" ht="15" customHeight="1">
      <c r="D948" s="754"/>
    </row>
    <row r="949" spans="4:4" ht="15" customHeight="1">
      <c r="D949" s="754"/>
    </row>
    <row r="950" spans="4:4" ht="15" customHeight="1">
      <c r="D950" s="754"/>
    </row>
    <row r="951" spans="4:4" ht="15" customHeight="1">
      <c r="D951" s="754"/>
    </row>
    <row r="952" spans="4:4" ht="15" customHeight="1">
      <c r="D952" s="754"/>
    </row>
    <row r="953" spans="4:4" ht="15" customHeight="1">
      <c r="D953" s="754"/>
    </row>
    <row r="954" spans="4:4" ht="15" customHeight="1">
      <c r="D954" s="754"/>
    </row>
    <row r="955" spans="4:4" ht="15" customHeight="1">
      <c r="D955" s="754"/>
    </row>
    <row r="956" spans="4:4" ht="15" customHeight="1">
      <c r="D956" s="754"/>
    </row>
    <row r="957" spans="4:4" ht="15" customHeight="1">
      <c r="D957" s="754"/>
    </row>
    <row r="958" spans="4:4" ht="15" customHeight="1">
      <c r="D958" s="754"/>
    </row>
    <row r="959" spans="4:4" ht="15" customHeight="1">
      <c r="D959" s="754"/>
    </row>
    <row r="960" spans="4:4" ht="15" customHeight="1">
      <c r="D960" s="754"/>
    </row>
    <row r="961" spans="4:4" ht="15" customHeight="1">
      <c r="D961" s="754"/>
    </row>
    <row r="962" spans="4:4" ht="15" customHeight="1">
      <c r="D962" s="754"/>
    </row>
    <row r="963" spans="4:4" ht="15" customHeight="1">
      <c r="D963" s="754"/>
    </row>
    <row r="964" spans="4:4" ht="15" customHeight="1">
      <c r="D964" s="754"/>
    </row>
    <row r="965" spans="4:4" ht="15" customHeight="1">
      <c r="D965" s="754"/>
    </row>
    <row r="966" spans="4:4" ht="15" customHeight="1">
      <c r="D966" s="754"/>
    </row>
    <row r="967" spans="4:4" ht="15" customHeight="1">
      <c r="D967" s="754"/>
    </row>
    <row r="968" spans="4:4" ht="15" customHeight="1">
      <c r="D968" s="754"/>
    </row>
    <row r="969" spans="4:4" ht="15" customHeight="1">
      <c r="D969" s="754"/>
    </row>
    <row r="970" spans="4:4" ht="15" customHeight="1">
      <c r="D970" s="754"/>
    </row>
    <row r="971" spans="4:4" ht="15" customHeight="1">
      <c r="D971" s="754"/>
    </row>
    <row r="972" spans="4:4" ht="15" customHeight="1">
      <c r="D972" s="754"/>
    </row>
    <row r="973" spans="4:4" ht="15" customHeight="1">
      <c r="D973" s="754"/>
    </row>
    <row r="974" spans="4:4" ht="15" customHeight="1">
      <c r="D974" s="754"/>
    </row>
    <row r="975" spans="4:4" ht="15" customHeight="1">
      <c r="D975" s="754"/>
    </row>
    <row r="976" spans="4:4" ht="15" customHeight="1">
      <c r="D976" s="754"/>
    </row>
    <row r="977" spans="4:4" ht="15" customHeight="1">
      <c r="D977" s="754"/>
    </row>
    <row r="978" spans="4:4" ht="15" customHeight="1">
      <c r="D978" s="754"/>
    </row>
    <row r="979" spans="4:4" ht="15" customHeight="1">
      <c r="D979" s="754"/>
    </row>
    <row r="980" spans="4:4" ht="15" customHeight="1">
      <c r="D980" s="754"/>
    </row>
    <row r="981" spans="4:4" ht="15" customHeight="1">
      <c r="D981" s="754"/>
    </row>
    <row r="982" spans="4:4" ht="15" customHeight="1">
      <c r="D982" s="754"/>
    </row>
    <row r="983" spans="4:4" ht="15" customHeight="1">
      <c r="D983" s="754"/>
    </row>
    <row r="984" spans="4:4" ht="15" customHeight="1">
      <c r="D984" s="754"/>
    </row>
    <row r="985" spans="4:4" ht="15" customHeight="1">
      <c r="D985" s="754"/>
    </row>
    <row r="986" spans="4:4" ht="15" customHeight="1">
      <c r="D986" s="754"/>
    </row>
    <row r="987" spans="4:4" ht="15" customHeight="1">
      <c r="D987" s="754"/>
    </row>
    <row r="988" spans="4:4" ht="15" customHeight="1">
      <c r="D988" s="754"/>
    </row>
    <row r="989" spans="4:4" ht="15" customHeight="1">
      <c r="D989" s="754"/>
    </row>
    <row r="990" spans="4:4" ht="15" customHeight="1">
      <c r="D990" s="754"/>
    </row>
    <row r="991" spans="4:4" ht="15" customHeight="1">
      <c r="D991" s="754"/>
    </row>
    <row r="992" spans="4:4" ht="15" customHeight="1">
      <c r="D992" s="754"/>
    </row>
    <row r="993" spans="4:4" ht="15" customHeight="1">
      <c r="D993" s="754"/>
    </row>
    <row r="994" spans="4:4" ht="15" customHeight="1">
      <c r="D994" s="754"/>
    </row>
    <row r="995" spans="4:4" ht="15" customHeight="1">
      <c r="D995" s="754"/>
    </row>
    <row r="996" spans="4:4" ht="15" customHeight="1">
      <c r="D996" s="754"/>
    </row>
    <row r="997" spans="4:4" ht="15" customHeight="1">
      <c r="D997" s="754"/>
    </row>
    <row r="998" spans="4:4" ht="15" customHeight="1">
      <c r="D998" s="754"/>
    </row>
    <row r="999" spans="4:4" ht="15" customHeight="1">
      <c r="D999" s="754"/>
    </row>
    <row r="1000" spans="4:4" ht="15" customHeight="1">
      <c r="D1000" s="754"/>
    </row>
    <row r="1001" spans="4:4" ht="15" customHeight="1">
      <c r="D1001" s="754"/>
    </row>
    <row r="1002" spans="4:4" ht="15" customHeight="1">
      <c r="D1002" s="754"/>
    </row>
    <row r="1003" spans="4:4" ht="15" customHeight="1">
      <c r="D1003" s="754"/>
    </row>
    <row r="1004" spans="4:4" ht="15" customHeight="1">
      <c r="D1004" s="754"/>
    </row>
    <row r="1005" spans="4:4" ht="15" customHeight="1">
      <c r="D1005" s="754"/>
    </row>
    <row r="1006" spans="4:4" ht="15" customHeight="1">
      <c r="D1006" s="754"/>
    </row>
    <row r="1007" spans="4:4" ht="15" customHeight="1">
      <c r="D1007" s="754"/>
    </row>
    <row r="1008" spans="4:4" ht="15" customHeight="1">
      <c r="D1008" s="754"/>
    </row>
    <row r="1009" spans="4:4" ht="15" customHeight="1">
      <c r="D1009" s="754"/>
    </row>
    <row r="1010" spans="4:4" ht="15" customHeight="1">
      <c r="D1010" s="754"/>
    </row>
    <row r="1011" spans="4:4" ht="15" customHeight="1">
      <c r="D1011" s="754"/>
    </row>
    <row r="1012" spans="4:4" ht="15" customHeight="1">
      <c r="D1012" s="754"/>
    </row>
    <row r="1013" spans="4:4" ht="15" customHeight="1">
      <c r="D1013" s="754"/>
    </row>
    <row r="1014" spans="4:4" ht="15" customHeight="1">
      <c r="D1014" s="754"/>
    </row>
    <row r="1015" spans="4:4" ht="15" customHeight="1">
      <c r="D1015" s="754"/>
    </row>
    <row r="1016" spans="4:4" ht="15" customHeight="1">
      <c r="D1016" s="754"/>
    </row>
    <row r="1017" spans="4:4" ht="15" customHeight="1">
      <c r="D1017" s="754"/>
    </row>
    <row r="1018" spans="4:4" ht="15" customHeight="1">
      <c r="D1018" s="754"/>
    </row>
    <row r="1019" spans="4:4" ht="15" customHeight="1">
      <c r="D1019" s="754"/>
    </row>
    <row r="1020" spans="4:4" ht="15" customHeight="1">
      <c r="D1020" s="754"/>
    </row>
    <row r="1021" spans="4:4" ht="15" customHeight="1">
      <c r="D1021" s="754"/>
    </row>
    <row r="1022" spans="4:4" ht="15" customHeight="1">
      <c r="D1022" s="754"/>
    </row>
    <row r="1023" spans="4:4" ht="15" customHeight="1">
      <c r="D1023" s="754"/>
    </row>
    <row r="1024" spans="4:4" ht="15" customHeight="1">
      <c r="D1024" s="754"/>
    </row>
    <row r="1025" spans="4:4" ht="15" customHeight="1">
      <c r="D1025" s="754"/>
    </row>
    <row r="1026" spans="4:4" ht="15" customHeight="1">
      <c r="D1026" s="754"/>
    </row>
    <row r="1027" spans="4:4" ht="15" customHeight="1">
      <c r="D1027" s="754"/>
    </row>
    <row r="1028" spans="4:4" ht="15" customHeight="1">
      <c r="D1028" s="754"/>
    </row>
    <row r="1029" spans="4:4" ht="15" customHeight="1">
      <c r="D1029" s="754"/>
    </row>
    <row r="1030" spans="4:4" ht="15" customHeight="1">
      <c r="D1030" s="754"/>
    </row>
    <row r="1031" spans="4:4" ht="15" customHeight="1">
      <c r="D1031" s="754"/>
    </row>
    <row r="1032" spans="4:4" ht="15" customHeight="1">
      <c r="D1032" s="754"/>
    </row>
    <row r="1033" spans="4:4" ht="15" customHeight="1">
      <c r="D1033" s="754"/>
    </row>
    <row r="1034" spans="4:4" ht="15" customHeight="1">
      <c r="D1034" s="754"/>
    </row>
    <row r="1035" spans="4:4" ht="15" customHeight="1">
      <c r="D1035" s="754"/>
    </row>
    <row r="1036" spans="4:4" ht="15" customHeight="1">
      <c r="D1036" s="754"/>
    </row>
    <row r="1037" spans="4:4" ht="15" customHeight="1">
      <c r="D1037" s="754"/>
    </row>
    <row r="1038" spans="4:4" ht="15" customHeight="1">
      <c r="D1038" s="754"/>
    </row>
    <row r="1039" spans="4:4" ht="15" customHeight="1">
      <c r="D1039" s="754"/>
    </row>
    <row r="1040" spans="4:4" ht="15" customHeight="1">
      <c r="D1040" s="754"/>
    </row>
    <row r="1041" spans="4:4" ht="15" customHeight="1">
      <c r="D1041" s="754"/>
    </row>
    <row r="1042" spans="4:4" ht="15" customHeight="1">
      <c r="D1042" s="754"/>
    </row>
    <row r="1043" spans="4:4" ht="15" customHeight="1">
      <c r="D1043" s="754"/>
    </row>
    <row r="1044" spans="4:4" ht="15" customHeight="1">
      <c r="D1044" s="754"/>
    </row>
    <row r="1045" spans="4:4" ht="15" customHeight="1">
      <c r="D1045" s="754"/>
    </row>
    <row r="1046" spans="4:4" ht="15" customHeight="1">
      <c r="D1046" s="754"/>
    </row>
    <row r="1047" spans="4:4" ht="15" customHeight="1">
      <c r="D1047" s="754"/>
    </row>
    <row r="1048" spans="4:4" ht="15" customHeight="1">
      <c r="D1048" s="754"/>
    </row>
    <row r="1049" spans="4:4" ht="15" customHeight="1">
      <c r="D1049" s="754"/>
    </row>
    <row r="1050" spans="4:4" ht="15" customHeight="1">
      <c r="D1050" s="754"/>
    </row>
    <row r="1051" spans="4:4" ht="15" customHeight="1">
      <c r="D1051" s="754"/>
    </row>
    <row r="1052" spans="4:4" ht="15" customHeight="1">
      <c r="D1052" s="754"/>
    </row>
    <row r="1053" spans="4:4" ht="15" customHeight="1">
      <c r="D1053" s="754"/>
    </row>
    <row r="1054" spans="4:4" ht="15" customHeight="1">
      <c r="D1054" s="754"/>
    </row>
    <row r="1055" spans="4:4" ht="15" customHeight="1">
      <c r="D1055" s="754"/>
    </row>
    <row r="1056" spans="4:4" ht="15" customHeight="1">
      <c r="D1056" s="754"/>
    </row>
    <row r="1057" spans="4:4" ht="15" customHeight="1">
      <c r="D1057" s="754"/>
    </row>
    <row r="1058" spans="4:4" ht="15" customHeight="1">
      <c r="D1058" s="754"/>
    </row>
    <row r="1059" spans="4:4" ht="15" customHeight="1">
      <c r="D1059" s="754"/>
    </row>
    <row r="1060" spans="4:4" ht="15" customHeight="1">
      <c r="D1060" s="754"/>
    </row>
    <row r="1061" spans="4:4" ht="15" customHeight="1">
      <c r="D1061" s="754"/>
    </row>
    <row r="1062" spans="4:4" ht="15" customHeight="1">
      <c r="D1062" s="754"/>
    </row>
    <row r="1063" spans="4:4" ht="15" customHeight="1">
      <c r="D1063" s="754"/>
    </row>
    <row r="1064" spans="4:4" ht="15" customHeight="1">
      <c r="D1064" s="754"/>
    </row>
    <row r="1065" spans="4:4" ht="15" customHeight="1">
      <c r="D1065" s="754"/>
    </row>
    <row r="1066" spans="4:4" ht="15" customHeight="1">
      <c r="D1066" s="754"/>
    </row>
    <row r="1067" spans="4:4" ht="15" customHeight="1">
      <c r="D1067" s="754"/>
    </row>
    <row r="1068" spans="4:4" ht="15" customHeight="1">
      <c r="D1068" s="754"/>
    </row>
    <row r="1069" spans="4:4" ht="15" customHeight="1">
      <c r="D1069" s="754"/>
    </row>
    <row r="1070" spans="4:4" ht="15" customHeight="1">
      <c r="D1070" s="754"/>
    </row>
    <row r="1071" spans="4:4" ht="15" customHeight="1">
      <c r="D1071" s="754"/>
    </row>
    <row r="1072" spans="4:4" ht="15" customHeight="1">
      <c r="D1072" s="754"/>
    </row>
    <row r="1073" spans="4:4" ht="15" customHeight="1">
      <c r="D1073" s="754"/>
    </row>
    <row r="1074" spans="4:4" ht="15" customHeight="1">
      <c r="D1074" s="754"/>
    </row>
    <row r="1075" spans="4:4" ht="15" customHeight="1">
      <c r="D1075" s="754"/>
    </row>
    <row r="1076" spans="4:4" ht="15" customHeight="1">
      <c r="D1076" s="754"/>
    </row>
    <row r="1077" spans="4:4" ht="15" customHeight="1">
      <c r="D1077" s="754"/>
    </row>
    <row r="1078" spans="4:4" ht="15" customHeight="1">
      <c r="D1078" s="754"/>
    </row>
    <row r="1079" spans="4:4" ht="15" customHeight="1">
      <c r="D1079" s="754"/>
    </row>
    <row r="1080" spans="4:4" ht="15" customHeight="1">
      <c r="D1080" s="754"/>
    </row>
    <row r="1081" spans="4:4" ht="15" customHeight="1">
      <c r="D1081" s="754"/>
    </row>
    <row r="1082" spans="4:4" ht="15" customHeight="1">
      <c r="D1082" s="754"/>
    </row>
    <row r="1083" spans="4:4" ht="15" customHeight="1">
      <c r="D1083" s="754"/>
    </row>
    <row r="1084" spans="4:4" ht="15" customHeight="1">
      <c r="D1084" s="754"/>
    </row>
    <row r="1085" spans="4:4" ht="15" customHeight="1">
      <c r="D1085" s="754"/>
    </row>
    <row r="1086" spans="4:4" ht="15" customHeight="1">
      <c r="D1086" s="754"/>
    </row>
    <row r="1087" spans="4:4" ht="15" customHeight="1">
      <c r="D1087" s="754"/>
    </row>
    <row r="1088" spans="4:4" ht="15" customHeight="1">
      <c r="D1088" s="754"/>
    </row>
    <row r="1089" spans="4:4" ht="15" customHeight="1">
      <c r="D1089" s="754"/>
    </row>
    <row r="1090" spans="4:4" ht="15" customHeight="1">
      <c r="D1090" s="754"/>
    </row>
    <row r="1091" spans="4:4" ht="15" customHeight="1">
      <c r="D1091" s="754"/>
    </row>
    <row r="1092" spans="4:4" ht="15" customHeight="1">
      <c r="D1092" s="754"/>
    </row>
    <row r="1093" spans="4:4" ht="15" customHeight="1">
      <c r="D1093" s="754"/>
    </row>
    <row r="1094" spans="4:4" ht="15" customHeight="1">
      <c r="D1094" s="754"/>
    </row>
    <row r="1095" spans="4:4" ht="15" customHeight="1">
      <c r="D1095" s="754"/>
    </row>
    <row r="1096" spans="4:4" ht="15" customHeight="1">
      <c r="D1096" s="754"/>
    </row>
    <row r="1097" spans="4:4" ht="15" customHeight="1">
      <c r="D1097" s="754"/>
    </row>
    <row r="1098" spans="4:4" ht="15" customHeight="1">
      <c r="D1098" s="754"/>
    </row>
    <row r="1099" spans="4:4" ht="15" customHeight="1">
      <c r="D1099" s="754"/>
    </row>
    <row r="1100" spans="4:4" ht="15" customHeight="1">
      <c r="D1100" s="754"/>
    </row>
    <row r="1101" spans="4:4" ht="15" customHeight="1">
      <c r="D1101" s="754"/>
    </row>
    <row r="1102" spans="4:4" ht="15" customHeight="1">
      <c r="D1102" s="754"/>
    </row>
    <row r="1103" spans="4:4" ht="15" customHeight="1">
      <c r="D1103" s="754"/>
    </row>
    <row r="1104" spans="4:4" ht="15" customHeight="1">
      <c r="D1104" s="754"/>
    </row>
    <row r="1105" spans="4:4" ht="15" customHeight="1">
      <c r="D1105" s="754"/>
    </row>
    <row r="1106" spans="4:4" ht="15" customHeight="1">
      <c r="D1106" s="754"/>
    </row>
    <row r="1107" spans="4:4" ht="15" customHeight="1">
      <c r="D1107" s="754"/>
    </row>
    <row r="1108" spans="4:4" ht="15" customHeight="1">
      <c r="D1108" s="754"/>
    </row>
    <row r="1109" spans="4:4" ht="15" customHeight="1">
      <c r="D1109" s="754"/>
    </row>
    <row r="1110" spans="4:4" ht="15" customHeight="1">
      <c r="D1110" s="754"/>
    </row>
    <row r="1111" spans="4:4" ht="15" customHeight="1">
      <c r="D1111" s="754"/>
    </row>
    <row r="1112" spans="4:4" ht="15" customHeight="1">
      <c r="D1112" s="754"/>
    </row>
    <row r="1113" spans="4:4" ht="15" customHeight="1">
      <c r="D1113" s="754"/>
    </row>
    <row r="1114" spans="4:4" ht="15" customHeight="1">
      <c r="D1114" s="754"/>
    </row>
    <row r="1115" spans="4:4" ht="15" customHeight="1">
      <c r="D1115" s="754"/>
    </row>
    <row r="1116" spans="4:4" ht="15" customHeight="1">
      <c r="D1116" s="754"/>
    </row>
    <row r="1117" spans="4:4" ht="15" customHeight="1">
      <c r="D1117" s="754"/>
    </row>
    <row r="1118" spans="4:4" ht="15" customHeight="1">
      <c r="D1118" s="754"/>
    </row>
    <row r="1119" spans="4:4" ht="15" customHeight="1">
      <c r="D1119" s="754"/>
    </row>
    <row r="1120" spans="4:4" ht="15" customHeight="1">
      <c r="D1120" s="754"/>
    </row>
    <row r="1121" spans="4:4" ht="15" customHeight="1">
      <c r="D1121" s="754"/>
    </row>
    <row r="1122" spans="4:4" ht="15" customHeight="1">
      <c r="D1122" s="754"/>
    </row>
    <row r="1123" spans="4:4" ht="15" customHeight="1">
      <c r="D1123" s="754"/>
    </row>
    <row r="1124" spans="4:4" ht="15" customHeight="1">
      <c r="D1124" s="754"/>
    </row>
    <row r="1125" spans="4:4" ht="15" customHeight="1">
      <c r="D1125" s="754"/>
    </row>
    <row r="1126" spans="4:4" ht="15" customHeight="1">
      <c r="D1126" s="754"/>
    </row>
    <row r="1127" spans="4:4" ht="15" customHeight="1">
      <c r="D1127" s="754"/>
    </row>
    <row r="1128" spans="4:4" ht="15" customHeight="1">
      <c r="D1128" s="754"/>
    </row>
    <row r="1129" spans="4:4" ht="15" customHeight="1">
      <c r="D1129" s="754"/>
    </row>
    <row r="1130" spans="4:4" ht="15" customHeight="1">
      <c r="D1130" s="754"/>
    </row>
    <row r="1131" spans="4:4" ht="15" customHeight="1">
      <c r="D1131" s="754"/>
    </row>
    <row r="1132" spans="4:4" ht="15" customHeight="1">
      <c r="D1132" s="754"/>
    </row>
    <row r="1133" spans="4:4" ht="15" customHeight="1">
      <c r="D1133" s="754"/>
    </row>
    <row r="1134" spans="4:4" ht="15" customHeight="1">
      <c r="D1134" s="754"/>
    </row>
    <row r="1135" spans="4:4" ht="15" customHeight="1">
      <c r="D1135" s="754"/>
    </row>
    <row r="1136" spans="4:4" ht="15" customHeight="1">
      <c r="D1136" s="754"/>
    </row>
    <row r="1137" spans="4:4" ht="15" customHeight="1">
      <c r="D1137" s="754"/>
    </row>
    <row r="1138" spans="4:4" ht="15" customHeight="1">
      <c r="D1138" s="754"/>
    </row>
    <row r="1139" spans="4:4" ht="15" customHeight="1">
      <c r="D1139" s="754"/>
    </row>
    <row r="1140" spans="4:4" ht="15" customHeight="1">
      <c r="D1140" s="754"/>
    </row>
    <row r="1141" spans="4:4" ht="15" customHeight="1">
      <c r="D1141" s="754"/>
    </row>
    <row r="1142" spans="4:4" ht="15" customHeight="1">
      <c r="D1142" s="754"/>
    </row>
    <row r="1143" spans="4:4" ht="15" customHeight="1">
      <c r="D1143" s="754"/>
    </row>
    <row r="1144" spans="4:4" ht="15" customHeight="1">
      <c r="D1144" s="754"/>
    </row>
    <row r="1145" spans="4:4" ht="15" customHeight="1">
      <c r="D1145" s="754"/>
    </row>
    <row r="1146" spans="4:4" ht="15" customHeight="1">
      <c r="D1146" s="754"/>
    </row>
    <row r="1147" spans="4:4" ht="15" customHeight="1">
      <c r="D1147" s="754"/>
    </row>
    <row r="1148" spans="4:4" ht="15" customHeight="1">
      <c r="D1148" s="754"/>
    </row>
    <row r="1149" spans="4:4" ht="15" customHeight="1">
      <c r="D1149" s="754"/>
    </row>
    <row r="1150" spans="4:4" ht="15" customHeight="1">
      <c r="D1150" s="754"/>
    </row>
    <row r="1151" spans="4:4" ht="15" customHeight="1">
      <c r="D1151" s="754"/>
    </row>
    <row r="1152" spans="4:4" ht="15" customHeight="1">
      <c r="D1152" s="754"/>
    </row>
    <row r="1153" spans="4:4" ht="15" customHeight="1">
      <c r="D1153" s="754"/>
    </row>
    <row r="1154" spans="4:4" ht="15" customHeight="1">
      <c r="D1154" s="754"/>
    </row>
    <row r="1155" spans="4:4" ht="15" customHeight="1">
      <c r="D1155" s="754"/>
    </row>
    <row r="1156" spans="4:4" ht="15" customHeight="1">
      <c r="D1156" s="754"/>
    </row>
    <row r="1157" spans="4:4" ht="15" customHeight="1">
      <c r="D1157" s="754"/>
    </row>
    <row r="1158" spans="4:4" ht="15" customHeight="1">
      <c r="D1158" s="754"/>
    </row>
    <row r="1159" spans="4:4" ht="15" customHeight="1">
      <c r="D1159" s="754"/>
    </row>
    <row r="1160" spans="4:4" ht="15" customHeight="1">
      <c r="D1160" s="754"/>
    </row>
    <row r="1161" spans="4:4" ht="15" customHeight="1">
      <c r="D1161" s="754"/>
    </row>
    <row r="1162" spans="4:4" ht="15" customHeight="1">
      <c r="D1162" s="754"/>
    </row>
    <row r="1163" spans="4:4" ht="15" customHeight="1">
      <c r="D1163" s="754"/>
    </row>
    <row r="1164" spans="4:4" ht="15" customHeight="1">
      <c r="D1164" s="754"/>
    </row>
    <row r="1165" spans="4:4" ht="15" customHeight="1">
      <c r="D1165" s="754"/>
    </row>
    <row r="1166" spans="4:4" ht="15" customHeight="1">
      <c r="D1166" s="754"/>
    </row>
    <row r="1167" spans="4:4" ht="15" customHeight="1">
      <c r="D1167" s="754"/>
    </row>
    <row r="1168" spans="4:4" ht="15" customHeight="1">
      <c r="D1168" s="754"/>
    </row>
    <row r="1169" spans="4:4" ht="15" customHeight="1">
      <c r="D1169" s="754"/>
    </row>
    <row r="1170" spans="4:4" ht="15" customHeight="1">
      <c r="D1170" s="754"/>
    </row>
    <row r="1171" spans="4:4" ht="15" customHeight="1">
      <c r="D1171" s="754"/>
    </row>
    <row r="1172" spans="4:4" ht="15" customHeight="1">
      <c r="D1172" s="754"/>
    </row>
    <row r="1173" spans="4:4" ht="15" customHeight="1">
      <c r="D1173" s="754"/>
    </row>
    <row r="1174" spans="4:4" ht="15" customHeight="1">
      <c r="D1174" s="754"/>
    </row>
    <row r="1175" spans="4:4" ht="15" customHeight="1">
      <c r="D1175" s="754"/>
    </row>
    <row r="1176" spans="4:4" ht="15" customHeight="1">
      <c r="D1176" s="754"/>
    </row>
    <row r="1177" spans="4:4" ht="15" customHeight="1">
      <c r="D1177" s="754"/>
    </row>
    <row r="1178" spans="4:4" ht="15" customHeight="1">
      <c r="D1178" s="754"/>
    </row>
    <row r="1179" spans="4:4" ht="15" customHeight="1">
      <c r="D1179" s="754"/>
    </row>
    <row r="1180" spans="4:4" ht="15" customHeight="1">
      <c r="D1180" s="754"/>
    </row>
    <row r="1181" spans="4:4" ht="15" customHeight="1">
      <c r="D1181" s="754"/>
    </row>
    <row r="1182" spans="4:4" ht="15" customHeight="1">
      <c r="D1182" s="754"/>
    </row>
    <row r="1183" spans="4:4" ht="15" customHeight="1">
      <c r="D1183" s="754"/>
    </row>
    <row r="1184" spans="4:4" ht="15" customHeight="1">
      <c r="D1184" s="754"/>
    </row>
    <row r="1185" spans="4:4" ht="15" customHeight="1">
      <c r="D1185" s="754"/>
    </row>
    <row r="1186" spans="4:4" ht="15" customHeight="1">
      <c r="D1186" s="754"/>
    </row>
    <row r="1187" spans="4:4" ht="15" customHeight="1">
      <c r="D1187" s="754"/>
    </row>
    <row r="1188" spans="4:4" ht="15" customHeight="1">
      <c r="D1188" s="754"/>
    </row>
    <row r="1189" spans="4:4" ht="15" customHeight="1">
      <c r="D1189" s="754"/>
    </row>
    <row r="1190" spans="4:4" ht="15" customHeight="1">
      <c r="D1190" s="754"/>
    </row>
    <row r="1191" spans="4:4" ht="15" customHeight="1">
      <c r="D1191" s="754"/>
    </row>
    <row r="1192" spans="4:4" ht="15" customHeight="1">
      <c r="D1192" s="754"/>
    </row>
    <row r="1193" spans="4:4" ht="15" customHeight="1">
      <c r="D1193" s="754"/>
    </row>
    <row r="1194" spans="4:4" ht="15" customHeight="1">
      <c r="D1194" s="754"/>
    </row>
    <row r="1195" spans="4:4" ht="15" customHeight="1">
      <c r="D1195" s="754"/>
    </row>
    <row r="1196" spans="4:4" ht="15" customHeight="1">
      <c r="D1196" s="754"/>
    </row>
    <row r="1197" spans="4:4" ht="15" customHeight="1">
      <c r="D1197" s="754"/>
    </row>
    <row r="1198" spans="4:4" ht="15" customHeight="1">
      <c r="D1198" s="754"/>
    </row>
    <row r="1199" spans="4:4" ht="15" customHeight="1">
      <c r="D1199" s="754"/>
    </row>
    <row r="1200" spans="4:4" ht="15" customHeight="1">
      <c r="D1200" s="754"/>
    </row>
    <row r="1201" spans="4:4" ht="15" customHeight="1">
      <c r="D1201" s="754"/>
    </row>
    <row r="1202" spans="4:4" ht="15" customHeight="1">
      <c r="D1202" s="754"/>
    </row>
    <row r="1203" spans="4:4" ht="15" customHeight="1">
      <c r="D1203" s="754"/>
    </row>
    <row r="1204" spans="4:4" ht="15" customHeight="1">
      <c r="D1204" s="754"/>
    </row>
    <row r="1205" spans="4:4" ht="15" customHeight="1">
      <c r="D1205" s="754"/>
    </row>
    <row r="1206" spans="4:4" ht="15" customHeight="1">
      <c r="D1206" s="754"/>
    </row>
    <row r="1207" spans="4:4" ht="15" customHeight="1">
      <c r="D1207" s="754"/>
    </row>
    <row r="1208" spans="4:4" ht="15" customHeight="1">
      <c r="D1208" s="754"/>
    </row>
    <row r="1209" spans="4:4" ht="15" customHeight="1">
      <c r="D1209" s="754"/>
    </row>
    <row r="1210" spans="4:4" ht="15" customHeight="1">
      <c r="D1210" s="754"/>
    </row>
    <row r="1211" spans="4:4" ht="15" customHeight="1">
      <c r="D1211" s="754"/>
    </row>
    <row r="1212" spans="4:4" ht="15" customHeight="1">
      <c r="D1212" s="754"/>
    </row>
    <row r="1213" spans="4:4" ht="15" customHeight="1">
      <c r="D1213" s="754"/>
    </row>
    <row r="1214" spans="4:4" ht="15" customHeight="1">
      <c r="D1214" s="754"/>
    </row>
    <row r="1215" spans="4:4" ht="15" customHeight="1">
      <c r="D1215" s="754"/>
    </row>
    <row r="1216" spans="4:4" ht="15" customHeight="1">
      <c r="D1216" s="754"/>
    </row>
    <row r="1217" spans="4:4" ht="15" customHeight="1">
      <c r="D1217" s="754"/>
    </row>
    <row r="1218" spans="4:4" ht="15" customHeight="1">
      <c r="D1218" s="754"/>
    </row>
    <row r="1219" spans="4:4" ht="15" customHeight="1">
      <c r="D1219" s="754"/>
    </row>
    <row r="1220" spans="4:4" ht="15" customHeight="1">
      <c r="D1220" s="754"/>
    </row>
    <row r="1221" spans="4:4" ht="15" customHeight="1">
      <c r="D1221" s="754"/>
    </row>
    <row r="1222" spans="4:4" ht="15" customHeight="1">
      <c r="D1222" s="754"/>
    </row>
    <row r="1223" spans="4:4" ht="15" customHeight="1">
      <c r="D1223" s="754"/>
    </row>
    <row r="1224" spans="4:4" ht="15" customHeight="1">
      <c r="D1224" s="754"/>
    </row>
    <row r="1225" spans="4:4" ht="15" customHeight="1">
      <c r="D1225" s="754"/>
    </row>
    <row r="1226" spans="4:4" ht="15" customHeight="1">
      <c r="D1226" s="754"/>
    </row>
    <row r="1227" spans="4:4" ht="15" customHeight="1">
      <c r="D1227" s="754"/>
    </row>
    <row r="1228" spans="4:4" ht="15" customHeight="1">
      <c r="D1228" s="754"/>
    </row>
    <row r="1229" spans="4:4" ht="15" customHeight="1">
      <c r="D1229" s="754"/>
    </row>
    <row r="1230" spans="4:4" ht="15" customHeight="1">
      <c r="D1230" s="754"/>
    </row>
    <row r="1231" spans="4:4" ht="15" customHeight="1">
      <c r="D1231" s="754"/>
    </row>
    <row r="1232" spans="4:4" ht="15" customHeight="1">
      <c r="D1232" s="754"/>
    </row>
    <row r="1233" spans="4:4" ht="15" customHeight="1">
      <c r="D1233" s="754"/>
    </row>
    <row r="1234" spans="4:4" ht="15" customHeight="1">
      <c r="D1234" s="754"/>
    </row>
    <row r="1235" spans="4:4" ht="15" customHeight="1">
      <c r="D1235" s="754"/>
    </row>
    <row r="1236" spans="4:4" ht="15" customHeight="1">
      <c r="D1236" s="754"/>
    </row>
    <row r="1237" spans="4:4" ht="15" customHeight="1">
      <c r="D1237" s="754"/>
    </row>
    <row r="1238" spans="4:4" ht="15" customHeight="1">
      <c r="D1238" s="754"/>
    </row>
    <row r="1239" spans="4:4" ht="15" customHeight="1">
      <c r="D1239" s="754"/>
    </row>
    <row r="1240" spans="4:4" ht="15" customHeight="1">
      <c r="D1240" s="754"/>
    </row>
    <row r="1241" spans="4:4" ht="15" customHeight="1">
      <c r="D1241" s="754"/>
    </row>
    <row r="1242" spans="4:4" ht="15" customHeight="1">
      <c r="D1242" s="754"/>
    </row>
    <row r="1243" spans="4:4" ht="15" customHeight="1">
      <c r="D1243" s="754"/>
    </row>
    <row r="1244" spans="4:4" ht="15" customHeight="1">
      <c r="D1244" s="754"/>
    </row>
    <row r="1245" spans="4:4" ht="15" customHeight="1">
      <c r="D1245" s="754"/>
    </row>
    <row r="1246" spans="4:4" ht="15" customHeight="1">
      <c r="D1246" s="754"/>
    </row>
    <row r="1247" spans="4:4" ht="15" customHeight="1">
      <c r="D1247" s="754"/>
    </row>
    <row r="1248" spans="4:4" ht="15" customHeight="1">
      <c r="D1248" s="754"/>
    </row>
    <row r="1249" spans="4:4" ht="15" customHeight="1">
      <c r="D1249" s="754"/>
    </row>
  </sheetData>
  <sheetProtection formatCells="0" insertRows="0" insertHyperlinks="0" sort="0" autoFilter="0" pivotTables="0"/>
  <autoFilter ref="A8:Q313"/>
  <mergeCells count="4">
    <mergeCell ref="K5:L5"/>
    <mergeCell ref="M5:N5"/>
    <mergeCell ref="B1:Q1"/>
    <mergeCell ref="B3:Q3"/>
  </mergeCells>
  <conditionalFormatting sqref="G9 G269:G278 G50:G52 G165:G177 G205:G233 G247:G248">
    <cfRule type="expression" dxfId="780" priority="1683" stopIfTrue="1">
      <formula>#REF!="Item do PAA completamente executado"</formula>
    </cfRule>
  </conditionalFormatting>
  <conditionalFormatting sqref="G9 G46:G47 G25 G49:G61">
    <cfRule type="expression" dxfId="779" priority="1684" stopIfTrue="1">
      <formula>#REF!="Item do PAA com execução interrompida"</formula>
    </cfRule>
    <cfRule type="expression" dxfId="778" priority="1685" stopIfTrue="1">
      <formula>#REF!="Item do PAA sem execução"</formula>
    </cfRule>
  </conditionalFormatting>
  <conditionalFormatting sqref="G10">
    <cfRule type="expression" dxfId="777" priority="499">
      <formula>#REF!="Item do PAA com execução iniciada"</formula>
    </cfRule>
    <cfRule type="expression" dxfId="776" priority="500">
      <formula>#REF!="Item do PAA completamente executado"</formula>
    </cfRule>
    <cfRule type="expression" dxfId="775" priority="501">
      <formula>#REF!="Item do PAA com execução interrompida"</formula>
    </cfRule>
    <cfRule type="expression" dxfId="774" priority="502">
      <formula>#REF!="Item do PAA sem execução"</formula>
    </cfRule>
    <cfRule type="expression" dxfId="773" priority="503">
      <formula>#REF!="Sim"</formula>
    </cfRule>
  </conditionalFormatting>
  <conditionalFormatting sqref="G11">
    <cfRule type="expression" dxfId="772" priority="494">
      <formula>#REF!="Item do PAA completamente executado"</formula>
    </cfRule>
    <cfRule type="expression" dxfId="771" priority="495">
      <formula>#REF!="Item do PAA com execução interrompida"</formula>
    </cfRule>
    <cfRule type="expression" dxfId="770" priority="496">
      <formula>#REF!="Item do PAA sem execução"</formula>
    </cfRule>
  </conditionalFormatting>
  <conditionalFormatting sqref="G11:G12">
    <cfRule type="expression" dxfId="769" priority="481">
      <formula>#REF!="Item do PAA com execução iniciada"</formula>
    </cfRule>
  </conditionalFormatting>
  <conditionalFormatting sqref="G11:G13">
    <cfRule type="expression" dxfId="768" priority="497">
      <formula>#REF!="Sim"</formula>
    </cfRule>
  </conditionalFormatting>
  <conditionalFormatting sqref="G12">
    <cfRule type="expression" dxfId="767" priority="482">
      <formula>#REF!="Item do PAA completamente executado"</formula>
    </cfRule>
    <cfRule type="expression" dxfId="766" priority="483">
      <formula>#REF!="Item do PAA com execução interrompida"</formula>
    </cfRule>
    <cfRule type="expression" dxfId="765" priority="484">
      <formula>#REF!="Item do PAA sem execução"</formula>
    </cfRule>
  </conditionalFormatting>
  <conditionalFormatting sqref="G12:G13">
    <cfRule type="expression" dxfId="764" priority="477">
      <formula>#REF!="Item do PAA com execução iniciada"</formula>
    </cfRule>
    <cfRule type="expression" dxfId="763" priority="478">
      <formula>#REF!="Item do PAA completamente executado"</formula>
    </cfRule>
    <cfRule type="expression" dxfId="762" priority="479">
      <formula>#REF!="Item do PAA com execução interrompida"</formula>
    </cfRule>
    <cfRule type="expression" dxfId="761" priority="480">
      <formula>#REF!="Item do PAA sem execução"</formula>
    </cfRule>
  </conditionalFormatting>
  <conditionalFormatting sqref="G14:G15">
    <cfRule type="expression" dxfId="760" priority="444">
      <formula>#REF!="Item do PAA com execução iniciada"</formula>
    </cfRule>
    <cfRule type="expression" dxfId="759" priority="445">
      <formula>#REF!="Item do PAA completamente executado"</formula>
    </cfRule>
    <cfRule type="expression" dxfId="758" priority="446">
      <formula>#REF!="Item do PAA com execução interrompida"</formula>
    </cfRule>
    <cfRule type="expression" dxfId="757" priority="447">
      <formula>#REF!="Item do PAA sem execução"</formula>
    </cfRule>
    <cfRule type="expression" dxfId="756" priority="448">
      <formula>#REF!="Sim"</formula>
    </cfRule>
  </conditionalFormatting>
  <conditionalFormatting sqref="G204 G16:G22">
    <cfRule type="expression" dxfId="755" priority="1129" stopIfTrue="1">
      <formula>#REF!="Item do PAA com execução iniciada"</formula>
    </cfRule>
    <cfRule type="expression" dxfId="754" priority="1130" stopIfTrue="1">
      <formula>#REF!="Item do PAA completamente executado"</formula>
    </cfRule>
    <cfRule type="expression" dxfId="753" priority="1131" stopIfTrue="1">
      <formula>#REF!="Item do PAA com execução interrompida"</formula>
    </cfRule>
    <cfRule type="expression" dxfId="752" priority="1132" stopIfTrue="1">
      <formula>#REF!="Item do PAA sem execução"</formula>
    </cfRule>
  </conditionalFormatting>
  <conditionalFormatting sqref="G34:G43 G46:G47 G149:G163 G165:G177 G204:G241 G16:G22 G25 G257:G326 G247:G248 G49:G68 G251 G99:G134">
    <cfRule type="expression" dxfId="751" priority="1145" stopIfTrue="1">
      <formula>#REF!="Sim"</formula>
    </cfRule>
  </conditionalFormatting>
  <conditionalFormatting sqref="G271:G272">
    <cfRule type="expression" dxfId="750" priority="1677" stopIfTrue="1">
      <formula>#REF!="Item do PAA com execução interrompida"</formula>
    </cfRule>
    <cfRule type="expression" dxfId="749" priority="1678" stopIfTrue="1">
      <formula>#REF!="Item do PAA sem execução"</formula>
    </cfRule>
  </conditionalFormatting>
  <conditionalFormatting sqref="G28:G36 G50:G52 G205:G233 G247:G248 G48 G25 G109:G163">
    <cfRule type="expression" dxfId="748" priority="1070" stopIfTrue="1">
      <formula>#REF!="Item do PAA com execução iniciada"</formula>
    </cfRule>
  </conditionalFormatting>
  <conditionalFormatting sqref="G48">
    <cfRule type="expression" dxfId="747" priority="1067" stopIfTrue="1">
      <formula>#REF!="Item do PAA completamente executado"</formula>
    </cfRule>
    <cfRule type="expression" dxfId="746" priority="1068" stopIfTrue="1">
      <formula>#REF!="Item do PAA com execução interrompida"</formula>
    </cfRule>
    <cfRule type="expression" dxfId="745" priority="1069" stopIfTrue="1">
      <formula>#REF!="Item do PAA sem execução"</formula>
    </cfRule>
    <cfRule type="expression" dxfId="744" priority="1075" stopIfTrue="1">
      <formula>#REF!="Sim"</formula>
    </cfRule>
  </conditionalFormatting>
  <conditionalFormatting sqref="G24">
    <cfRule type="expression" dxfId="743" priority="607">
      <formula>#REF!="Item do PAA completamente executado"</formula>
    </cfRule>
    <cfRule type="expression" dxfId="742" priority="608">
      <formula>#REF!="Item do PAA com execução interrompida"</formula>
    </cfRule>
    <cfRule type="expression" dxfId="741" priority="609">
      <formula>#REF!="Item do PAA sem execução"</formula>
    </cfRule>
  </conditionalFormatting>
  <conditionalFormatting sqref="G24">
    <cfRule type="expression" dxfId="740" priority="610">
      <formula>#REF!="Item do PAA com execução iniciada"</formula>
    </cfRule>
    <cfRule type="expression" dxfId="739" priority="615">
      <formula>#REF!="Sim"</formula>
    </cfRule>
  </conditionalFormatting>
  <conditionalFormatting sqref="G25">
    <cfRule type="expression" dxfId="738" priority="1676" stopIfTrue="1">
      <formula>#REF!="Item do PAA completamente executado"</formula>
    </cfRule>
  </conditionalFormatting>
  <conditionalFormatting sqref="G26">
    <cfRule type="expression" dxfId="737" priority="587" stopIfTrue="1">
      <formula>#REF!="Item do PAA com execução iniciada"</formula>
    </cfRule>
    <cfRule type="expression" dxfId="736" priority="591" stopIfTrue="1">
      <formula>#REF!="Sim"</formula>
    </cfRule>
  </conditionalFormatting>
  <conditionalFormatting sqref="G26:G37 G135:G163">
    <cfRule type="expression" dxfId="735" priority="588" stopIfTrue="1">
      <formula>#REF!="Item do PAA completamente executado"</formula>
    </cfRule>
    <cfRule type="expression" dxfId="734" priority="589" stopIfTrue="1">
      <formula>#REF!="Item do PAA com execução interrompida"</formula>
    </cfRule>
    <cfRule type="expression" dxfId="733" priority="590" stopIfTrue="1">
      <formula>#REF!="Item do PAA sem execução"</formula>
    </cfRule>
  </conditionalFormatting>
  <conditionalFormatting sqref="G27:G31">
    <cfRule type="expression" dxfId="732" priority="1056" stopIfTrue="1">
      <formula>#REF!="Sim"</formula>
    </cfRule>
  </conditionalFormatting>
  <conditionalFormatting sqref="G32">
    <cfRule type="expression" dxfId="731" priority="955" stopIfTrue="1">
      <formula>#REF!="Sim"</formula>
    </cfRule>
  </conditionalFormatting>
  <conditionalFormatting sqref="G33">
    <cfRule type="expression" dxfId="730" priority="563" stopIfTrue="1">
      <formula>#REF!="Sim"</formula>
    </cfRule>
  </conditionalFormatting>
  <conditionalFormatting sqref="G38:G40">
    <cfRule type="expression" dxfId="729" priority="1179" stopIfTrue="1">
      <formula>#REF!="Item do PAA com execução iniciada"</formula>
    </cfRule>
    <cfRule type="expression" dxfId="728" priority="1180" stopIfTrue="1">
      <formula>#REF!="Item do PAA completamente executado"</formula>
    </cfRule>
    <cfRule type="expression" dxfId="727" priority="1181" stopIfTrue="1">
      <formula>#REF!="Item do PAA com execução interrompida"</formula>
    </cfRule>
    <cfRule type="expression" dxfId="726" priority="1182" stopIfTrue="1">
      <formula>#REF!="Item do PAA sem execução"</formula>
    </cfRule>
  </conditionalFormatting>
  <conditionalFormatting sqref="G41:G43 G27 G37">
    <cfRule type="expression" dxfId="725" priority="1051" stopIfTrue="1">
      <formula>#REF!="Item do PAA com execução iniciada"</formula>
    </cfRule>
  </conditionalFormatting>
  <conditionalFormatting sqref="G41:G43">
    <cfRule type="expression" dxfId="724" priority="1048" stopIfTrue="1">
      <formula>#REF!="Item do PAA completamente executado"</formula>
    </cfRule>
    <cfRule type="expression" dxfId="723" priority="1049" stopIfTrue="1">
      <formula>#REF!="Item do PAA com execução interrompida"</formula>
    </cfRule>
    <cfRule type="expression" dxfId="722" priority="1050" stopIfTrue="1">
      <formula>#REF!="Item do PAA sem execução"</formula>
    </cfRule>
  </conditionalFormatting>
  <conditionalFormatting sqref="G44:G45">
    <cfRule type="expression" dxfId="721" priority="1052">
      <formula>#REF!="Item do PAA com execução iniciada"</formula>
    </cfRule>
    <cfRule type="expression" dxfId="720" priority="1053">
      <formula>#REF!="Item do PAA completamente executado"</formula>
    </cfRule>
    <cfRule type="expression" dxfId="719" priority="1054">
      <formula>#REF!="Item do PAA com execução interrompida"</formula>
    </cfRule>
    <cfRule type="expression" dxfId="718" priority="1055">
      <formula>#REF!="Item do PAA sem execução"</formula>
    </cfRule>
    <cfRule type="expression" dxfId="717" priority="1057">
      <formula>#REF!="Sim"</formula>
    </cfRule>
  </conditionalFormatting>
  <conditionalFormatting sqref="G46:G47 G53:G60 G49">
    <cfRule type="expression" dxfId="716" priority="926" stopIfTrue="1">
      <formula>#REF!="Item do PAA com execução iniciada"</formula>
    </cfRule>
    <cfRule type="expression" dxfId="715" priority="927" stopIfTrue="1">
      <formula>#REF!="Item do PAA completamente executado"</formula>
    </cfRule>
  </conditionalFormatting>
  <conditionalFormatting sqref="G59:G68 G78 G115:G119">
    <cfRule type="expression" dxfId="714" priority="933" stopIfTrue="1">
      <formula>#REF!="Item do PAA completamente executado"</formula>
    </cfRule>
  </conditionalFormatting>
  <conditionalFormatting sqref="G78">
    <cfRule type="expression" dxfId="713" priority="950" stopIfTrue="1">
      <formula>#REF!="Sim"</formula>
    </cfRule>
  </conditionalFormatting>
  <conditionalFormatting sqref="G59:G60 G115:G134">
    <cfRule type="expression" dxfId="712" priority="889" stopIfTrue="1">
      <formula>#REF!="Item do PAA com execução interrompida"</formula>
    </cfRule>
    <cfRule type="expression" dxfId="711" priority="890" stopIfTrue="1">
      <formula>#REF!="Item do PAA sem execução"</formula>
    </cfRule>
  </conditionalFormatting>
  <conditionalFormatting sqref="G59:G68 G78">
    <cfRule type="expression" dxfId="710" priority="932" stopIfTrue="1">
      <formula>#REF!="Item do PAA com execução iniciada"</formula>
    </cfRule>
  </conditionalFormatting>
  <conditionalFormatting sqref="G62:G64">
    <cfRule type="expression" dxfId="709" priority="936" stopIfTrue="1">
      <formula>#REF!="Item do PAA com execução interrompida"</formula>
    </cfRule>
    <cfRule type="expression" dxfId="708" priority="937" stopIfTrue="1">
      <formula>#REF!="Item do PAA sem execução"</formula>
    </cfRule>
  </conditionalFormatting>
  <conditionalFormatting sqref="G65:G67">
    <cfRule type="expression" dxfId="707" priority="930" stopIfTrue="1">
      <formula>#REF!="Item do PAA com execução interrompida"</formula>
    </cfRule>
    <cfRule type="expression" dxfId="706" priority="931" stopIfTrue="1">
      <formula>#REF!="Item do PAA sem execução"</formula>
    </cfRule>
  </conditionalFormatting>
  <conditionalFormatting sqref="G68">
    <cfRule type="expression" dxfId="705" priority="940" stopIfTrue="1">
      <formula>#REF!="Item do PAA com execução interrompida"</formula>
    </cfRule>
    <cfRule type="expression" dxfId="704" priority="941" stopIfTrue="1">
      <formula>#REF!="Item do PAA sem execução"</formula>
    </cfRule>
  </conditionalFormatting>
  <conditionalFormatting sqref="G78">
    <cfRule type="expression" dxfId="703" priority="944" stopIfTrue="1">
      <formula>#REF!="Item do PAA com execução interrompida"</formula>
    </cfRule>
    <cfRule type="expression" dxfId="702" priority="945" stopIfTrue="1">
      <formula>#REF!="Item do PAA sem execução"</formula>
    </cfRule>
  </conditionalFormatting>
  <conditionalFormatting sqref="G164">
    <cfRule type="expression" dxfId="701" priority="2095">
      <formula>#REF!="Sim"</formula>
    </cfRule>
  </conditionalFormatting>
  <conditionalFormatting sqref="G164">
    <cfRule type="expression" dxfId="700" priority="1948">
      <formula>#REF!="Item do PAA com execução iniciada"</formula>
    </cfRule>
    <cfRule type="expression" dxfId="699" priority="1949">
      <formula>#REF!="Item do PAA completamente executado"</formula>
    </cfRule>
    <cfRule type="expression" dxfId="698" priority="1950">
      <formula>#REF!="Item do PAA com execução interrompida"</formula>
    </cfRule>
    <cfRule type="expression" dxfId="697" priority="1951">
      <formula>#REF!="Item do PAA sem execução"</formula>
    </cfRule>
  </conditionalFormatting>
  <conditionalFormatting sqref="G165:G178">
    <cfRule type="expression" dxfId="696" priority="1040" stopIfTrue="1">
      <formula>#REF!="Item do PAA com execução iniciada"</formula>
    </cfRule>
    <cfRule type="expression" dxfId="695" priority="1042" stopIfTrue="1">
      <formula>#REF!="Item do PAA com execução interrompida"</formula>
    </cfRule>
  </conditionalFormatting>
  <conditionalFormatting sqref="G165:G178 G205:G233 G247:G248 G88:G94">
    <cfRule type="expression" dxfId="694" priority="684" stopIfTrue="1">
      <formula>#REF!="Item do PAA sem execução"</formula>
    </cfRule>
  </conditionalFormatting>
  <conditionalFormatting sqref="G88:G94">
    <cfRule type="expression" dxfId="693" priority="681" stopIfTrue="1">
      <formula>#REF!="Item do PAA com execução iniciada"</formula>
    </cfRule>
    <cfRule type="expression" dxfId="692" priority="682" stopIfTrue="1">
      <formula>#REF!="Item do PAA completamente executado"</formula>
    </cfRule>
    <cfRule type="expression" dxfId="691" priority="683" stopIfTrue="1">
      <formula>#REF!="Item do PAA com execução interrompida"</formula>
    </cfRule>
  </conditionalFormatting>
  <conditionalFormatting sqref="G89:G90">
    <cfRule type="expression" dxfId="690" priority="685" stopIfTrue="1">
      <formula>#REF!="Sim"</formula>
    </cfRule>
  </conditionalFormatting>
  <conditionalFormatting sqref="G95:G97 G111:G112">
    <cfRule type="expression" dxfId="689" priority="723" stopIfTrue="1">
      <formula>#REF!="Item do PAA completamente executado"</formula>
    </cfRule>
    <cfRule type="expression" dxfId="688" priority="724" stopIfTrue="1">
      <formula>#REF!="Item do PAA com execução interrompida"</formula>
    </cfRule>
    <cfRule type="expression" dxfId="687" priority="725" stopIfTrue="1">
      <formula>#REF!="Item do PAA sem execução"</formula>
    </cfRule>
  </conditionalFormatting>
  <conditionalFormatting sqref="G92:G97">
    <cfRule type="expression" dxfId="686" priority="777" stopIfTrue="1">
      <formula>#REF!="Sim"</formula>
    </cfRule>
  </conditionalFormatting>
  <conditionalFormatting sqref="G95:G97">
    <cfRule type="expression" dxfId="685" priority="722" stopIfTrue="1">
      <formula>#REF!="Item do PAA com execução iniciada"</formula>
    </cfRule>
  </conditionalFormatting>
  <conditionalFormatting sqref="G98">
    <cfRule type="expression" dxfId="684" priority="778">
      <formula>#REF!="Sim"</formula>
    </cfRule>
  </conditionalFormatting>
  <conditionalFormatting sqref="G98">
    <cfRule type="expression" dxfId="683" priority="762">
      <formula>#REF!="Item do PAA com execução iniciada"</formula>
    </cfRule>
    <cfRule type="expression" dxfId="682" priority="763">
      <formula>#REF!="Item do PAA completamente executado"</formula>
    </cfRule>
    <cfRule type="expression" dxfId="681" priority="764">
      <formula>#REF!="Item do PAA com execução interrompida"</formula>
    </cfRule>
    <cfRule type="expression" dxfId="680" priority="765">
      <formula>#REF!="Item do PAA sem execução"</formula>
    </cfRule>
  </conditionalFormatting>
  <conditionalFormatting sqref="G99:G108">
    <cfRule type="expression" dxfId="679" priority="698" stopIfTrue="1">
      <formula>#REF!="Item do PAA com execução iniciada"</formula>
    </cfRule>
    <cfRule type="expression" dxfId="678" priority="699" stopIfTrue="1">
      <formula>#REF!="Item do PAA completamente executado"</formula>
    </cfRule>
    <cfRule type="expression" dxfId="677" priority="700" stopIfTrue="1">
      <formula>#REF!="Item do PAA com execução interrompida"</formula>
    </cfRule>
    <cfRule type="expression" dxfId="676" priority="701" stopIfTrue="1">
      <formula>#REF!="Item do PAA sem execução"</formula>
    </cfRule>
  </conditionalFormatting>
  <conditionalFormatting sqref="G109:G110">
    <cfRule type="expression" dxfId="675" priority="739" stopIfTrue="1">
      <formula>#REF!="Item do PAA completamente executado"</formula>
    </cfRule>
    <cfRule type="expression" dxfId="674" priority="740" stopIfTrue="1">
      <formula>#REF!="Item do PAA com execução interrompida"</formula>
    </cfRule>
    <cfRule type="expression" dxfId="673" priority="741" stopIfTrue="1">
      <formula>#REF!="Item do PAA sem execução"</formula>
    </cfRule>
  </conditionalFormatting>
  <conditionalFormatting sqref="G113:G114">
    <cfRule type="expression" dxfId="672" priority="743" stopIfTrue="1">
      <formula>#REF!="Item do PAA completamente executado"</formula>
    </cfRule>
    <cfRule type="expression" dxfId="671" priority="744" stopIfTrue="1">
      <formula>#REF!="Item do PAA com execução interrompida"</formula>
    </cfRule>
    <cfRule type="expression" dxfId="670" priority="745" stopIfTrue="1">
      <formula>#REF!="Item do PAA sem execução"</formula>
    </cfRule>
  </conditionalFormatting>
  <conditionalFormatting sqref="G120:G134">
    <cfRule type="expression" dxfId="669" priority="770" stopIfTrue="1">
      <formula>#REF!="Item do PAA completamente executado"</formula>
    </cfRule>
  </conditionalFormatting>
  <conditionalFormatting sqref="G178">
    <cfRule type="expression" dxfId="668" priority="583" stopIfTrue="1">
      <formula>#REF!="Item do PAA completamente executado"</formula>
    </cfRule>
    <cfRule type="expression" dxfId="667" priority="586" stopIfTrue="1">
      <formula>#REF!="Sim"</formula>
    </cfRule>
  </conditionalFormatting>
  <conditionalFormatting sqref="G257:G268">
    <cfRule type="expression" dxfId="666" priority="631" stopIfTrue="1">
      <formula>#REF!="Item do PAA com execução iniciada"</formula>
    </cfRule>
    <cfRule type="expression" dxfId="665" priority="632" stopIfTrue="1">
      <formula>#REF!="Item do PAA completamente executado"</formula>
    </cfRule>
    <cfRule type="expression" dxfId="664" priority="633" stopIfTrue="1">
      <formula>#REF!="Item do PAA com execução interrompida"</formula>
    </cfRule>
    <cfRule type="expression" dxfId="663" priority="634" stopIfTrue="1">
      <formula>#REF!="Item do PAA sem execução"</formula>
    </cfRule>
  </conditionalFormatting>
  <conditionalFormatting sqref="G9 G372:G812">
    <cfRule type="expression" dxfId="662" priority="2028" stopIfTrue="1">
      <formula>#REF!="Sim"</formula>
    </cfRule>
  </conditionalFormatting>
  <conditionalFormatting sqref="G269:G270">
    <cfRule type="expression" dxfId="661" priority="1809" stopIfTrue="1">
      <formula>#REF!="Item do PAA com execução interrompida"</formula>
    </cfRule>
    <cfRule type="expression" dxfId="660" priority="1810" stopIfTrue="1">
      <formula>#REF!="Item do PAA sem execução"</formula>
    </cfRule>
  </conditionalFormatting>
  <conditionalFormatting sqref="G269:G278 G9">
    <cfRule type="expression" dxfId="659" priority="1682" stopIfTrue="1">
      <formula>#REF!="Item do PAA com execução iniciada"</formula>
    </cfRule>
  </conditionalFormatting>
  <conditionalFormatting sqref="G273:G278">
    <cfRule type="expression" dxfId="658" priority="1814" stopIfTrue="1">
      <formula>#REF!="Item do PAA com execução interrompida"</formula>
    </cfRule>
    <cfRule type="expression" dxfId="657" priority="1815" stopIfTrue="1">
      <formula>#REF!="Item do PAA sem execução"</formula>
    </cfRule>
  </conditionalFormatting>
  <conditionalFormatting sqref="G279:G812">
    <cfRule type="expression" dxfId="656" priority="1498" stopIfTrue="1">
      <formula>#REF!="Item do PAA com execução iniciada"</formula>
    </cfRule>
    <cfRule type="expression" dxfId="655" priority="1499" stopIfTrue="1">
      <formula>#REF!="Item do PAA completamente executado"</formula>
    </cfRule>
    <cfRule type="expression" dxfId="654" priority="1500" stopIfTrue="1">
      <formula>#REF!="Item do PAA com execução interrompida"</formula>
    </cfRule>
    <cfRule type="expression" dxfId="653" priority="1501" stopIfTrue="1">
      <formula>#REF!="Item do PAA sem execução"</formula>
    </cfRule>
  </conditionalFormatting>
  <conditionalFormatting sqref="O95 O150:O249">
    <cfRule type="expression" dxfId="652" priority="545" stopIfTrue="1">
      <formula>#REF!="Item do PAA com execução iniciada"</formula>
    </cfRule>
    <cfRule type="expression" dxfId="651" priority="546" stopIfTrue="1">
      <formula>#REF!="Item do PAA completamente executado"</formula>
    </cfRule>
    <cfRule type="expression" dxfId="650" priority="547" stopIfTrue="1">
      <formula>#REF!="Item do PAA com execução interrompida"</formula>
    </cfRule>
    <cfRule type="expression" dxfId="649" priority="548" stopIfTrue="1">
      <formula>#REF!="Item do PAA sem execução"</formula>
    </cfRule>
    <cfRule type="expression" dxfId="648" priority="557" stopIfTrue="1">
      <formula>#REF!="Sim"</formula>
    </cfRule>
  </conditionalFormatting>
  <conditionalFormatting sqref="G79 G87">
    <cfRule type="expression" dxfId="647" priority="437">
      <formula>#REF!="Sim"</formula>
    </cfRule>
  </conditionalFormatting>
  <conditionalFormatting sqref="G205:G233 G247:G248">
    <cfRule type="expression" dxfId="646" priority="410" stopIfTrue="1">
      <formula>#REF!="Item do PAA com execução interrompida"</formula>
    </cfRule>
  </conditionalFormatting>
  <conditionalFormatting sqref="G190">
    <cfRule type="expression" dxfId="645" priority="412" stopIfTrue="1">
      <formula>#REF!="Item do PAA com execução iniciada"</formula>
    </cfRule>
  </conditionalFormatting>
  <conditionalFormatting sqref="G190">
    <cfRule type="expression" dxfId="644" priority="413" stopIfTrue="1">
      <formula>#REF!="Item do PAA completamente executado"</formula>
    </cfRule>
  </conditionalFormatting>
  <conditionalFormatting sqref="G190">
    <cfRule type="expression" dxfId="643" priority="414" stopIfTrue="1">
      <formula>#REF!="Item do PAA com execução interrompida"</formula>
    </cfRule>
  </conditionalFormatting>
  <conditionalFormatting sqref="G190">
    <cfRule type="expression" dxfId="642" priority="415" stopIfTrue="1">
      <formula>#REF!="Item do PAA sem execução"</formula>
    </cfRule>
  </conditionalFormatting>
  <conditionalFormatting sqref="G191">
    <cfRule type="expression" dxfId="641" priority="416" stopIfTrue="1">
      <formula>#REF!="Item do PAA com execução iniciada"</formula>
    </cfRule>
  </conditionalFormatting>
  <conditionalFormatting sqref="G191">
    <cfRule type="expression" dxfId="640" priority="417" stopIfTrue="1">
      <formula>#REF!="Item do PAA completamente executado"</formula>
    </cfRule>
  </conditionalFormatting>
  <conditionalFormatting sqref="G191">
    <cfRule type="expression" dxfId="639" priority="418" stopIfTrue="1">
      <formula>#REF!="Item do PAA com execução interrompida"</formula>
    </cfRule>
  </conditionalFormatting>
  <conditionalFormatting sqref="G191">
    <cfRule type="expression" dxfId="638" priority="419" stopIfTrue="1">
      <formula>#REF!="Item do PAA sem execução"</formula>
    </cfRule>
  </conditionalFormatting>
  <conditionalFormatting sqref="G190:G191">
    <cfRule type="expression" dxfId="637" priority="420" stopIfTrue="1">
      <formula>#REF!="Sim"</formula>
    </cfRule>
  </conditionalFormatting>
  <conditionalFormatting sqref="G192">
    <cfRule type="expression" dxfId="636" priority="421" stopIfTrue="1">
      <formula>#REF!="Item do PAA com execução iniciada"</formula>
    </cfRule>
  </conditionalFormatting>
  <conditionalFormatting sqref="G192">
    <cfRule type="expression" dxfId="635" priority="422" stopIfTrue="1">
      <formula>#REF!="Item do PAA completamente executado"</formula>
    </cfRule>
  </conditionalFormatting>
  <conditionalFormatting sqref="G192">
    <cfRule type="expression" dxfId="634" priority="423" stopIfTrue="1">
      <formula>#REF!="Item do PAA com execução interrompida"</formula>
    </cfRule>
  </conditionalFormatting>
  <conditionalFormatting sqref="G192">
    <cfRule type="expression" dxfId="633" priority="424" stopIfTrue="1">
      <formula>#REF!="Item do PAA sem execução"</formula>
    </cfRule>
  </conditionalFormatting>
  <conditionalFormatting sqref="G192">
    <cfRule type="expression" dxfId="632" priority="425" stopIfTrue="1">
      <formula>#REF!="Sim"</formula>
    </cfRule>
  </conditionalFormatting>
  <conditionalFormatting sqref="G193">
    <cfRule type="expression" dxfId="631" priority="426" stopIfTrue="1">
      <formula>#REF!="Item do PAA com execução iniciada"</formula>
    </cfRule>
  </conditionalFormatting>
  <conditionalFormatting sqref="G193">
    <cfRule type="expression" dxfId="630" priority="427" stopIfTrue="1">
      <formula>#REF!="Item do PAA completamente executado"</formula>
    </cfRule>
  </conditionalFormatting>
  <conditionalFormatting sqref="G193">
    <cfRule type="expression" dxfId="629" priority="428" stopIfTrue="1">
      <formula>#REF!="Item do PAA com execução interrompida"</formula>
    </cfRule>
  </conditionalFormatting>
  <conditionalFormatting sqref="G193">
    <cfRule type="expression" dxfId="628" priority="429" stopIfTrue="1">
      <formula>#REF!="Item do PAA sem execução"</formula>
    </cfRule>
  </conditionalFormatting>
  <conditionalFormatting sqref="G193">
    <cfRule type="expression" dxfId="627" priority="430" stopIfTrue="1">
      <formula>#REF!="Sim"</formula>
    </cfRule>
  </conditionalFormatting>
  <conditionalFormatting sqref="G199">
    <cfRule type="expression" dxfId="626" priority="376" stopIfTrue="1">
      <formula>#REF!="Item do PAA com execução iniciada"</formula>
    </cfRule>
  </conditionalFormatting>
  <conditionalFormatting sqref="G199">
    <cfRule type="expression" dxfId="625" priority="377" stopIfTrue="1">
      <formula>#REF!="Item do PAA completamente executado"</formula>
    </cfRule>
  </conditionalFormatting>
  <conditionalFormatting sqref="G199">
    <cfRule type="expression" dxfId="624" priority="378" stopIfTrue="1">
      <formula>#REF!="Item do PAA com execução interrompida"</formula>
    </cfRule>
  </conditionalFormatting>
  <conditionalFormatting sqref="G199">
    <cfRule type="expression" dxfId="623" priority="379" stopIfTrue="1">
      <formula>#REF!="Item do PAA sem execução"</formula>
    </cfRule>
  </conditionalFormatting>
  <conditionalFormatting sqref="G200">
    <cfRule type="expression" dxfId="622" priority="380" stopIfTrue="1">
      <formula>#REF!="Item do PAA com execução iniciada"</formula>
    </cfRule>
  </conditionalFormatting>
  <conditionalFormatting sqref="G200">
    <cfRule type="expression" dxfId="621" priority="381" stopIfTrue="1">
      <formula>#REF!="Item do PAA completamente executado"</formula>
    </cfRule>
  </conditionalFormatting>
  <conditionalFormatting sqref="G200">
    <cfRule type="expression" dxfId="620" priority="382" stopIfTrue="1">
      <formula>#REF!="Item do PAA com execução interrompida"</formula>
    </cfRule>
  </conditionalFormatting>
  <conditionalFormatting sqref="G200">
    <cfRule type="expression" dxfId="619" priority="383" stopIfTrue="1">
      <formula>#REF!="Item do PAA sem execução"</formula>
    </cfRule>
  </conditionalFormatting>
  <conditionalFormatting sqref="G199:G200">
    <cfRule type="expression" dxfId="618" priority="384" stopIfTrue="1">
      <formula>#REF!="Sim"</formula>
    </cfRule>
  </conditionalFormatting>
  <conditionalFormatting sqref="G195">
    <cfRule type="expression" dxfId="617" priority="319" stopIfTrue="1">
      <formula>#REF!="Sim"</formula>
    </cfRule>
  </conditionalFormatting>
  <conditionalFormatting sqref="G201">
    <cfRule type="expression" dxfId="616" priority="320" stopIfTrue="1">
      <formula>#REF!="Item do PAA com execução iniciada"</formula>
    </cfRule>
  </conditionalFormatting>
  <conditionalFormatting sqref="G195">
    <cfRule type="expression" dxfId="615" priority="310" stopIfTrue="1">
      <formula>#REF!="Item do PAA com execução iniciada"</formula>
    </cfRule>
  </conditionalFormatting>
  <conditionalFormatting sqref="G201">
    <cfRule type="expression" dxfId="614" priority="321" stopIfTrue="1">
      <formula>#REF!="Item do PAA completamente executado"</formula>
    </cfRule>
  </conditionalFormatting>
  <conditionalFormatting sqref="G201">
    <cfRule type="expression" dxfId="613" priority="322" stopIfTrue="1">
      <formula>#REF!="Item do PAA com execução interrompida"</formula>
    </cfRule>
  </conditionalFormatting>
  <conditionalFormatting sqref="G201">
    <cfRule type="expression" dxfId="612" priority="323" stopIfTrue="1">
      <formula>#REF!="Item do PAA sem execução"</formula>
    </cfRule>
  </conditionalFormatting>
  <conditionalFormatting sqref="G201">
    <cfRule type="expression" dxfId="611" priority="324" stopIfTrue="1">
      <formula>#REF!="Sim"</formula>
    </cfRule>
  </conditionalFormatting>
  <conditionalFormatting sqref="G195">
    <cfRule type="expression" dxfId="610" priority="311" stopIfTrue="1">
      <formula>#REF!="Item do PAA completamente executado"</formula>
    </cfRule>
  </conditionalFormatting>
  <conditionalFormatting sqref="G195">
    <cfRule type="expression" dxfId="609" priority="312" stopIfTrue="1">
      <formula>#REF!="Item do PAA com execução interrompida"</formula>
    </cfRule>
  </conditionalFormatting>
  <conditionalFormatting sqref="G195">
    <cfRule type="expression" dxfId="608" priority="313" stopIfTrue="1">
      <formula>#REF!="Item do PAA sem execução"</formula>
    </cfRule>
  </conditionalFormatting>
  <conditionalFormatting sqref="G195">
    <cfRule type="expression" dxfId="607" priority="314" stopIfTrue="1">
      <formula>#REF!="Item do PAA com execução iniciada"</formula>
    </cfRule>
  </conditionalFormatting>
  <conditionalFormatting sqref="G195">
    <cfRule type="expression" dxfId="606" priority="315" stopIfTrue="1">
      <formula>#REF!="Item do PAA completamente executado"</formula>
    </cfRule>
  </conditionalFormatting>
  <conditionalFormatting sqref="G195">
    <cfRule type="expression" dxfId="605" priority="316" stopIfTrue="1">
      <formula>#REF!="Item do PAA com execução interrompida"</formula>
    </cfRule>
  </conditionalFormatting>
  <conditionalFormatting sqref="G195">
    <cfRule type="expression" dxfId="604" priority="317" stopIfTrue="1">
      <formula>#REF!="Item do PAA sem execução"</formula>
    </cfRule>
  </conditionalFormatting>
  <conditionalFormatting sqref="G195">
    <cfRule type="expression" dxfId="603" priority="318" stopIfTrue="1">
      <formula>#REF!="Sim"</formula>
    </cfRule>
  </conditionalFormatting>
  <conditionalFormatting sqref="G202">
    <cfRule type="expression" dxfId="602" priority="291" stopIfTrue="1">
      <formula>#REF!="Item do PAA com execução iniciada"</formula>
    </cfRule>
  </conditionalFormatting>
  <conditionalFormatting sqref="G202">
    <cfRule type="expression" dxfId="601" priority="292" stopIfTrue="1">
      <formula>#REF!="Item do PAA completamente executado"</formula>
    </cfRule>
  </conditionalFormatting>
  <conditionalFormatting sqref="G202">
    <cfRule type="expression" dxfId="600" priority="293" stopIfTrue="1">
      <formula>#REF!="Item do PAA com execução interrompida"</formula>
    </cfRule>
  </conditionalFormatting>
  <conditionalFormatting sqref="G202">
    <cfRule type="expression" dxfId="599" priority="294" stopIfTrue="1">
      <formula>#REF!="Item do PAA sem execução"</formula>
    </cfRule>
  </conditionalFormatting>
  <conditionalFormatting sqref="G202">
    <cfRule type="expression" dxfId="598" priority="295" stopIfTrue="1">
      <formula>#REF!="Sim"</formula>
    </cfRule>
  </conditionalFormatting>
  <conditionalFormatting sqref="G79 G87">
    <cfRule type="expression" dxfId="597" priority="271">
      <formula>#REF!="Item do PAA com execução iniciada"</formula>
    </cfRule>
  </conditionalFormatting>
  <conditionalFormatting sqref="G79 G87">
    <cfRule type="expression" dxfId="596" priority="272">
      <formula>#REF!="Item do PAA completamente executado"</formula>
    </cfRule>
  </conditionalFormatting>
  <conditionalFormatting sqref="G79 G87">
    <cfRule type="expression" dxfId="595" priority="273">
      <formula>#REF!="Item do PAA com execução interrompida"</formula>
    </cfRule>
  </conditionalFormatting>
  <conditionalFormatting sqref="G79 G87">
    <cfRule type="expression" dxfId="594" priority="274">
      <formula>#REF!="Item do PAA sem execução"</formula>
    </cfRule>
  </conditionalFormatting>
  <conditionalFormatting sqref="G82:G84">
    <cfRule type="expression" dxfId="593" priority="276">
      <formula>#REF!="Item do PAA sem execução"</formula>
    </cfRule>
  </conditionalFormatting>
  <conditionalFormatting sqref="G80">
    <cfRule type="expression" dxfId="592" priority="261">
      <formula>#REF!="Item do PAA com execução iniciada"</formula>
    </cfRule>
  </conditionalFormatting>
  <conditionalFormatting sqref="G80">
    <cfRule type="expression" dxfId="591" priority="262">
      <formula>#REF!="Item do PAA completamente executado"</formula>
    </cfRule>
  </conditionalFormatting>
  <conditionalFormatting sqref="G80">
    <cfRule type="expression" dxfId="590" priority="263">
      <formula>#REF!="Item do PAA com execução interrompida"</formula>
    </cfRule>
  </conditionalFormatting>
  <conditionalFormatting sqref="G80">
    <cfRule type="expression" dxfId="589" priority="264">
      <formula>#REF!="Item do PAA sem execução"</formula>
    </cfRule>
  </conditionalFormatting>
  <conditionalFormatting sqref="G80">
    <cfRule type="expression" dxfId="588" priority="270">
      <formula>#REF!="Sim"</formula>
    </cfRule>
  </conditionalFormatting>
  <conditionalFormatting sqref="G85:G86">
    <cfRule type="expression" dxfId="587" priority="244">
      <formula>#REF!="Item do PAA com execução iniciada"</formula>
    </cfRule>
  </conditionalFormatting>
  <conditionalFormatting sqref="G85:G86">
    <cfRule type="expression" dxfId="586" priority="245">
      <formula>#REF!="Item do PAA completamente executado"</formula>
    </cfRule>
  </conditionalFormatting>
  <conditionalFormatting sqref="G85:G86">
    <cfRule type="expression" dxfId="585" priority="246">
      <formula>#REF!="Item do PAA com execução interrompida"</formula>
    </cfRule>
  </conditionalFormatting>
  <conditionalFormatting sqref="G85:G86">
    <cfRule type="expression" dxfId="584" priority="247">
      <formula>#REF!="Item do PAA sem execução"</formula>
    </cfRule>
  </conditionalFormatting>
  <conditionalFormatting sqref="G85:G86">
    <cfRule type="expression" dxfId="583" priority="248">
      <formula>#REF!="Sim"</formula>
    </cfRule>
  </conditionalFormatting>
  <conditionalFormatting sqref="G82:G84">
    <cfRule type="expression" dxfId="582" priority="249">
      <formula>#REF!="Item do PAA com execução iniciada"</formula>
    </cfRule>
  </conditionalFormatting>
  <conditionalFormatting sqref="G82:G84">
    <cfRule type="expression" dxfId="581" priority="250">
      <formula>#REF!="Item do PAA completamente executado"</formula>
    </cfRule>
  </conditionalFormatting>
  <conditionalFormatting sqref="G82:G84">
    <cfRule type="expression" dxfId="580" priority="251">
      <formula>#REF!="Item do PAA com execução interrompida"</formula>
    </cfRule>
  </conditionalFormatting>
  <conditionalFormatting sqref="G82:G84">
    <cfRule type="expression" dxfId="579" priority="256">
      <formula>#REF!="Sim"</formula>
    </cfRule>
  </conditionalFormatting>
  <conditionalFormatting sqref="G81">
    <cfRule type="expression" dxfId="578" priority="224">
      <formula>#REF!="Item do PAA completamente executado"</formula>
    </cfRule>
  </conditionalFormatting>
  <conditionalFormatting sqref="G81">
    <cfRule type="expression" dxfId="577" priority="227">
      <formula>#REF!="Item do PAA com execução iniciada"</formula>
    </cfRule>
  </conditionalFormatting>
  <conditionalFormatting sqref="G81">
    <cfRule type="expression" dxfId="576" priority="228">
      <formula>#REF!="Item do PAA completamente executado"</formula>
    </cfRule>
  </conditionalFormatting>
  <conditionalFormatting sqref="G81">
    <cfRule type="expression" dxfId="575" priority="229">
      <formula>#REF!="Item do PAA com execução interrompida"</formula>
    </cfRule>
  </conditionalFormatting>
  <conditionalFormatting sqref="G81">
    <cfRule type="expression" dxfId="574" priority="230">
      <formula>#REF!="Item do PAA sem execução"</formula>
    </cfRule>
  </conditionalFormatting>
  <conditionalFormatting sqref="G81">
    <cfRule type="expression" dxfId="573" priority="231">
      <formula>#REF!="Sim"</formula>
    </cfRule>
  </conditionalFormatting>
  <conditionalFormatting sqref="G81">
    <cfRule type="expression" dxfId="572" priority="232">
      <formula>#REF!="Item do PAA com execução iniciada"</formula>
    </cfRule>
  </conditionalFormatting>
  <conditionalFormatting sqref="G81">
    <cfRule type="expression" dxfId="571" priority="233">
      <formula>#REF!="Item do PAA com execução interrompida"</formula>
    </cfRule>
  </conditionalFormatting>
  <conditionalFormatting sqref="G81">
    <cfRule type="expression" dxfId="570" priority="234">
      <formula>#REF!="Item do PAA sem execução"</formula>
    </cfRule>
  </conditionalFormatting>
  <conditionalFormatting sqref="G81">
    <cfRule type="expression" dxfId="569" priority="235">
      <formula>#REF!="Sim"</formula>
    </cfRule>
  </conditionalFormatting>
  <conditionalFormatting sqref="G69">
    <cfRule type="expression" dxfId="568" priority="214" stopIfTrue="1">
      <formula>#REF!="Item do PAA com execução iniciada"</formula>
    </cfRule>
  </conditionalFormatting>
  <conditionalFormatting sqref="G69">
    <cfRule type="expression" dxfId="567" priority="215" stopIfTrue="1">
      <formula>#REF!="Item do PAA completamente executado"</formula>
    </cfRule>
  </conditionalFormatting>
  <conditionalFormatting sqref="G69">
    <cfRule type="expression" dxfId="566" priority="216" stopIfTrue="1">
      <formula>#REF!="Item do PAA com execução interrompida"</formula>
    </cfRule>
  </conditionalFormatting>
  <conditionalFormatting sqref="G69">
    <cfRule type="expression" dxfId="565" priority="217" stopIfTrue="1">
      <formula>#REF!="Item do PAA sem execução"</formula>
    </cfRule>
  </conditionalFormatting>
  <conditionalFormatting sqref="G69">
    <cfRule type="expression" dxfId="564" priority="218" stopIfTrue="1">
      <formula>#REF!="Sim"</formula>
    </cfRule>
  </conditionalFormatting>
  <conditionalFormatting sqref="G70:G77">
    <cfRule type="expression" dxfId="563" priority="209" stopIfTrue="1">
      <formula>#REF!="Item do PAA com execução iniciada"</formula>
    </cfRule>
  </conditionalFormatting>
  <conditionalFormatting sqref="G70:G77">
    <cfRule type="expression" dxfId="562" priority="210" stopIfTrue="1">
      <formula>#REF!="Item do PAA completamente executado"</formula>
    </cfRule>
  </conditionalFormatting>
  <conditionalFormatting sqref="G70:G77">
    <cfRule type="expression" dxfId="561" priority="211" stopIfTrue="1">
      <formula>#REF!="Item do PAA com execução interrompida"</formula>
    </cfRule>
  </conditionalFormatting>
  <conditionalFormatting sqref="G70:G77">
    <cfRule type="expression" dxfId="560" priority="212" stopIfTrue="1">
      <formula>#REF!="Item do PAA sem execução"</formula>
    </cfRule>
  </conditionalFormatting>
  <conditionalFormatting sqref="G70:G77">
    <cfRule type="expression" dxfId="559" priority="213" stopIfTrue="1">
      <formula>#REF!="Sim"</formula>
    </cfRule>
  </conditionalFormatting>
  <conditionalFormatting sqref="G238:G241 G243:G246">
    <cfRule type="expression" dxfId="558" priority="179" stopIfTrue="1">
      <formula>#REF!="Item do PAA com execução iniciada"</formula>
    </cfRule>
  </conditionalFormatting>
  <conditionalFormatting sqref="G238:G241 G243:G246">
    <cfRule type="expression" dxfId="557" priority="180" stopIfTrue="1">
      <formula>#REF!="Item do PAA completamente executado"</formula>
    </cfRule>
  </conditionalFormatting>
  <conditionalFormatting sqref="G238:G241 G243:G246">
    <cfRule type="expression" dxfId="556" priority="181" stopIfTrue="1">
      <formula>#REF!="Item do PAA com execução interrompida"</formula>
    </cfRule>
  </conditionalFormatting>
  <conditionalFormatting sqref="G238:G241 G243:G246">
    <cfRule type="expression" dxfId="555" priority="182" stopIfTrue="1">
      <formula>#REF!="Item do PAA sem execução"</formula>
    </cfRule>
  </conditionalFormatting>
  <conditionalFormatting sqref="G234">
    <cfRule type="expression" dxfId="554" priority="183" stopIfTrue="1">
      <formula>#REF!="Item do PAA com execução iniciada"</formula>
    </cfRule>
  </conditionalFormatting>
  <conditionalFormatting sqref="G234">
    <cfRule type="expression" dxfId="553" priority="184" stopIfTrue="1">
      <formula>#REF!="Item do PAA completamente executado"</formula>
    </cfRule>
  </conditionalFormatting>
  <conditionalFormatting sqref="G234">
    <cfRule type="expression" dxfId="552" priority="185" stopIfTrue="1">
      <formula>#REF!="Item do PAA com execução interrompida"</formula>
    </cfRule>
  </conditionalFormatting>
  <conditionalFormatting sqref="G234">
    <cfRule type="expression" dxfId="551" priority="186" stopIfTrue="1">
      <formula>#REF!="Item do PAA sem execução"</formula>
    </cfRule>
  </conditionalFormatting>
  <conditionalFormatting sqref="G235">
    <cfRule type="expression" dxfId="550" priority="187" stopIfTrue="1">
      <formula>#REF!="Item do PAA com execução iniciada"</formula>
    </cfRule>
  </conditionalFormatting>
  <conditionalFormatting sqref="G235">
    <cfRule type="expression" dxfId="549" priority="188" stopIfTrue="1">
      <formula>#REF!="Item do PAA completamente executado"</formula>
    </cfRule>
  </conditionalFormatting>
  <conditionalFormatting sqref="G235">
    <cfRule type="expression" dxfId="548" priority="189" stopIfTrue="1">
      <formula>#REF!="Item do PAA com execução interrompida"</formula>
    </cfRule>
  </conditionalFormatting>
  <conditionalFormatting sqref="G235">
    <cfRule type="expression" dxfId="547" priority="190" stopIfTrue="1">
      <formula>#REF!="Item do PAA sem execução"</formula>
    </cfRule>
  </conditionalFormatting>
  <conditionalFormatting sqref="G236">
    <cfRule type="expression" dxfId="546" priority="191" stopIfTrue="1">
      <formula>#REF!="Item do PAA com execução iniciada"</formula>
    </cfRule>
  </conditionalFormatting>
  <conditionalFormatting sqref="G236">
    <cfRule type="expression" dxfId="545" priority="192" stopIfTrue="1">
      <formula>#REF!="Item do PAA completamente executado"</formula>
    </cfRule>
  </conditionalFormatting>
  <conditionalFormatting sqref="G236">
    <cfRule type="expression" dxfId="544" priority="193" stopIfTrue="1">
      <formula>#REF!="Item do PAA com execução interrompida"</formula>
    </cfRule>
  </conditionalFormatting>
  <conditionalFormatting sqref="G236">
    <cfRule type="expression" dxfId="543" priority="194" stopIfTrue="1">
      <formula>#REF!="Item do PAA sem execução"</formula>
    </cfRule>
  </conditionalFormatting>
  <conditionalFormatting sqref="G237">
    <cfRule type="expression" dxfId="542" priority="199" stopIfTrue="1">
      <formula>#REF!="Item do PAA com execução iniciada"</formula>
    </cfRule>
  </conditionalFormatting>
  <conditionalFormatting sqref="G237">
    <cfRule type="expression" dxfId="541" priority="200" stopIfTrue="1">
      <formula>#REF!="Item do PAA completamente executado"</formula>
    </cfRule>
  </conditionalFormatting>
  <conditionalFormatting sqref="G237">
    <cfRule type="expression" dxfId="540" priority="201" stopIfTrue="1">
      <formula>#REF!="Item do PAA com execução interrompida"</formula>
    </cfRule>
  </conditionalFormatting>
  <conditionalFormatting sqref="G237">
    <cfRule type="expression" dxfId="539" priority="202" stopIfTrue="1">
      <formula>#REF!="Item do PAA sem execução"</formula>
    </cfRule>
  </conditionalFormatting>
  <conditionalFormatting sqref="G243:G246">
    <cfRule type="expression" dxfId="538" priority="203" stopIfTrue="1">
      <formula>#REF!="Sim"</formula>
    </cfRule>
  </conditionalFormatting>
  <conditionalFormatting sqref="G242">
    <cfRule type="expression" dxfId="537" priority="204" stopIfTrue="1">
      <formula>#REF!="Item do PAA com execução iniciada"</formula>
    </cfRule>
  </conditionalFormatting>
  <conditionalFormatting sqref="G242">
    <cfRule type="expression" dxfId="536" priority="205" stopIfTrue="1">
      <formula>#REF!="Item do PAA completamente executado"</formula>
    </cfRule>
  </conditionalFormatting>
  <conditionalFormatting sqref="G242">
    <cfRule type="expression" dxfId="535" priority="206" stopIfTrue="1">
      <formula>#REF!="Item do PAA com execução interrompida"</formula>
    </cfRule>
  </conditionalFormatting>
  <conditionalFormatting sqref="G242">
    <cfRule type="expression" dxfId="534" priority="207" stopIfTrue="1">
      <formula>#REF!="Item do PAA sem execução"</formula>
    </cfRule>
  </conditionalFormatting>
  <conditionalFormatting sqref="G242">
    <cfRule type="expression" dxfId="533" priority="208" stopIfTrue="1">
      <formula>#REF!="Sim"</formula>
    </cfRule>
  </conditionalFormatting>
  <conditionalFormatting sqref="G251">
    <cfRule type="expression" dxfId="532" priority="134" stopIfTrue="1">
      <formula>#REF!="Item do PAA com execução iniciada"</formula>
    </cfRule>
    <cfRule type="expression" dxfId="531" priority="135" stopIfTrue="1">
      <formula>#REF!="Item do PAA completamente executado"</formula>
    </cfRule>
    <cfRule type="expression" dxfId="530" priority="136" stopIfTrue="1">
      <formula>#REF!="Item do PAA com execução interrompida"</formula>
    </cfRule>
    <cfRule type="expression" dxfId="529" priority="137" stopIfTrue="1">
      <formula>#REF!="Item do PAA sem execução"</formula>
    </cfRule>
  </conditionalFormatting>
  <conditionalFormatting sqref="G189">
    <cfRule type="expression" dxfId="528" priority="128" stopIfTrue="1">
      <formula>#REF!="Item do PAA com execução iniciada"</formula>
    </cfRule>
  </conditionalFormatting>
  <conditionalFormatting sqref="G189">
    <cfRule type="expression" dxfId="527" priority="129" stopIfTrue="1">
      <formula>#REF!="Item do PAA completamente executado"</formula>
    </cfRule>
  </conditionalFormatting>
  <conditionalFormatting sqref="G189">
    <cfRule type="expression" dxfId="526" priority="130" stopIfTrue="1">
      <formula>#REF!="Item do PAA com execução interrompida"</formula>
    </cfRule>
  </conditionalFormatting>
  <conditionalFormatting sqref="G189">
    <cfRule type="expression" dxfId="525" priority="131" stopIfTrue="1">
      <formula>#REF!="Item do PAA sem execução"</formula>
    </cfRule>
  </conditionalFormatting>
  <conditionalFormatting sqref="G189">
    <cfRule type="expression" dxfId="524" priority="132" stopIfTrue="1">
      <formula>#REF!="Sim"</formula>
    </cfRule>
  </conditionalFormatting>
  <conditionalFormatting sqref="B23">
    <cfRule type="expression" dxfId="523" priority="127" stopIfTrue="1">
      <formula>#REF!="Sim"</formula>
    </cfRule>
  </conditionalFormatting>
  <conditionalFormatting sqref="B23">
    <cfRule type="expression" dxfId="522" priority="123" stopIfTrue="1">
      <formula>#REF!="Item do PAA com execução iniciada"</formula>
    </cfRule>
    <cfRule type="expression" dxfId="521" priority="124" stopIfTrue="1">
      <formula>#REF!="Item do PAA completamente executado"</formula>
    </cfRule>
    <cfRule type="expression" dxfId="520" priority="125" stopIfTrue="1">
      <formula>#REF!="Item do PAA com execução interrompida"</formula>
    </cfRule>
    <cfRule type="expression" dxfId="519" priority="126" stopIfTrue="1">
      <formula>#REF!="Item do PAA sem execução"</formula>
    </cfRule>
  </conditionalFormatting>
  <conditionalFormatting sqref="G23">
    <cfRule type="expression" dxfId="518" priority="122" stopIfTrue="1">
      <formula>#REF!="Sim"</formula>
    </cfRule>
  </conditionalFormatting>
  <conditionalFormatting sqref="G23">
    <cfRule type="expression" dxfId="517" priority="118" stopIfTrue="1">
      <formula>#REF!="Item do PAA com execução iniciada"</formula>
    </cfRule>
    <cfRule type="expression" dxfId="516" priority="119" stopIfTrue="1">
      <formula>#REF!="Item do PAA completamente executado"</formula>
    </cfRule>
    <cfRule type="expression" dxfId="515" priority="120" stopIfTrue="1">
      <formula>#REF!="Item do PAA com execução interrompida"</formula>
    </cfRule>
    <cfRule type="expression" dxfId="514" priority="121" stopIfTrue="1">
      <formula>#REF!="Item do PAA sem execução"</formula>
    </cfRule>
  </conditionalFormatting>
  <conditionalFormatting sqref="G194">
    <cfRule type="expression" dxfId="513" priority="116" stopIfTrue="1">
      <formula>#REF!="Item do PAA com execução interrompida"</formula>
    </cfRule>
    <cfRule type="expression" dxfId="512" priority="117" stopIfTrue="1">
      <formula>#REF!="Item do PAA sem execução"</formula>
    </cfRule>
  </conditionalFormatting>
  <conditionalFormatting sqref="G194">
    <cfRule type="expression" dxfId="511" priority="113" stopIfTrue="1">
      <formula>#REF!="Item do PAA com execução iniciada"</formula>
    </cfRule>
    <cfRule type="expression" dxfId="510" priority="114" stopIfTrue="1">
      <formula>#REF!="Item do PAA completamente executado"</formula>
    </cfRule>
    <cfRule type="expression" dxfId="509" priority="115" stopIfTrue="1">
      <formula>#REF!="Sim"</formula>
    </cfRule>
  </conditionalFormatting>
  <conditionalFormatting sqref="G196">
    <cfRule type="expression" dxfId="508" priority="108">
      <formula>#REF!="Item do PAA com execução iniciada"</formula>
    </cfRule>
  </conditionalFormatting>
  <conditionalFormatting sqref="G196">
    <cfRule type="expression" dxfId="507" priority="104">
      <formula>#REF!="Item do PAA com execução iniciada"</formula>
    </cfRule>
    <cfRule type="expression" dxfId="506" priority="105">
      <formula>#REF!="Item do PAA com execução interrompida"</formula>
    </cfRule>
    <cfRule type="expression" dxfId="505" priority="106">
      <formula>#REF!="Item do PAA sem execução"</formula>
    </cfRule>
    <cfRule type="expression" dxfId="504" priority="107">
      <formula>#REF!="Sim"</formula>
    </cfRule>
    <cfRule type="expression" dxfId="503" priority="109">
      <formula>#REF!="Item do PAA completamente executado"</formula>
    </cfRule>
    <cfRule type="expression" dxfId="502" priority="110">
      <formula>#REF!="Item do PAA com execução interrompida"</formula>
    </cfRule>
    <cfRule type="expression" dxfId="501" priority="111">
      <formula>#REF!="Item do PAA sem execução"</formula>
    </cfRule>
    <cfRule type="expression" dxfId="500" priority="112">
      <formula>#REF!="Sim"</formula>
    </cfRule>
  </conditionalFormatting>
  <conditionalFormatting sqref="G196:G197">
    <cfRule type="expression" dxfId="499" priority="100">
      <formula>#REF!="Item do PAA completamente executado"</formula>
    </cfRule>
  </conditionalFormatting>
  <conditionalFormatting sqref="G197">
    <cfRule type="expression" dxfId="498" priority="95">
      <formula>#REF!="Item do PAA com execução iniciada"</formula>
    </cfRule>
    <cfRule type="expression" dxfId="497" priority="96">
      <formula>#REF!="Item do PAA com execução interrompida"</formula>
    </cfRule>
    <cfRule type="expression" dxfId="496" priority="97">
      <formula>#REF!="Item do PAA sem execução"</formula>
    </cfRule>
    <cfRule type="expression" dxfId="495" priority="98">
      <formula>#REF!="Sim"</formula>
    </cfRule>
    <cfRule type="expression" dxfId="494" priority="99">
      <formula>#REF!="Item do PAA com execução iniciada"</formula>
    </cfRule>
    <cfRule type="expression" dxfId="493" priority="101">
      <formula>#REF!="Item do PAA com execução interrompida"</formula>
    </cfRule>
    <cfRule type="expression" dxfId="492" priority="102">
      <formula>#REF!="Item do PAA sem execução"</formula>
    </cfRule>
    <cfRule type="expression" dxfId="491" priority="103">
      <formula>#REF!="Sim"</formula>
    </cfRule>
  </conditionalFormatting>
  <conditionalFormatting sqref="G197:G198">
    <cfRule type="expression" dxfId="490" priority="91">
      <formula>#REF!="Item do PAA completamente executado"</formula>
    </cfRule>
  </conditionalFormatting>
  <conditionalFormatting sqref="G198">
    <cfRule type="expression" dxfId="489" priority="85">
      <formula>#REF!="Item do PAA completamente executado"</formula>
    </cfRule>
    <cfRule type="expression" dxfId="488" priority="86">
      <formula>#REF!="Item do PAA com execução iniciada"</formula>
    </cfRule>
    <cfRule type="expression" dxfId="487" priority="87">
      <formula>#REF!="Item do PAA com execução interrompida"</formula>
    </cfRule>
    <cfRule type="expression" dxfId="486" priority="88">
      <formula>#REF!="Item do PAA sem execução"</formula>
    </cfRule>
    <cfRule type="expression" dxfId="485" priority="89">
      <formula>#REF!="Sim"</formula>
    </cfRule>
    <cfRule type="expression" dxfId="484" priority="90">
      <formula>#REF!="Item do PAA com execução iniciada"</formula>
    </cfRule>
    <cfRule type="expression" dxfId="483" priority="92">
      <formula>#REF!="Item do PAA com execução interrompida"</formula>
    </cfRule>
    <cfRule type="expression" dxfId="482" priority="93">
      <formula>#REF!="Item do PAA sem execução"</formula>
    </cfRule>
    <cfRule type="expression" dxfId="481" priority="94">
      <formula>#REF!="Sim"</formula>
    </cfRule>
  </conditionalFormatting>
  <conditionalFormatting sqref="G203">
    <cfRule type="expression" dxfId="480" priority="80">
      <formula>#REF!="Sim"</formula>
    </cfRule>
    <cfRule type="expression" dxfId="479" priority="81">
      <formula>#REF!="Item do PAA com execução iniciada"</formula>
    </cfRule>
    <cfRule type="expression" dxfId="478" priority="82">
      <formula>#REF!="Item do PAA completamente executado"</formula>
    </cfRule>
    <cfRule type="expression" dxfId="477" priority="83">
      <formula>#REF!="Item do PAA com execução interrompida"</formula>
    </cfRule>
    <cfRule type="expression" dxfId="476" priority="84">
      <formula>#REF!="Item do PAA sem execução"</formula>
    </cfRule>
  </conditionalFormatting>
  <conditionalFormatting sqref="G249">
    <cfRule type="expression" dxfId="475" priority="79" stopIfTrue="1">
      <formula>#REF!="Item do PAA completamente executado"</formula>
    </cfRule>
  </conditionalFormatting>
  <conditionalFormatting sqref="G249">
    <cfRule type="expression" dxfId="474" priority="78" stopIfTrue="1">
      <formula>#REF!="Sim"</formula>
    </cfRule>
  </conditionalFormatting>
  <conditionalFormatting sqref="G249">
    <cfRule type="expression" dxfId="473" priority="77" stopIfTrue="1">
      <formula>#REF!="Item do PAA com execução iniciada"</formula>
    </cfRule>
  </conditionalFormatting>
  <conditionalFormatting sqref="G249">
    <cfRule type="expression" dxfId="472" priority="76" stopIfTrue="1">
      <formula>#REF!="Item do PAA sem execução"</formula>
    </cfRule>
  </conditionalFormatting>
  <conditionalFormatting sqref="G249">
    <cfRule type="expression" dxfId="471" priority="75" stopIfTrue="1">
      <formula>#REF!="Item do PAA com execução interrompida"</formula>
    </cfRule>
  </conditionalFormatting>
  <conditionalFormatting sqref="G250">
    <cfRule type="expression" dxfId="470" priority="74" stopIfTrue="1">
      <formula>#REF!="Sim"</formula>
    </cfRule>
  </conditionalFormatting>
  <conditionalFormatting sqref="G250">
    <cfRule type="expression" dxfId="469" priority="61">
      <formula>#REF!="Item do PAA completamente executado"</formula>
    </cfRule>
    <cfRule type="expression" dxfId="468" priority="62">
      <formula>#REF!="Item do PAA com execução iniciada"</formula>
    </cfRule>
    <cfRule type="expression" dxfId="467" priority="63">
      <formula>#REF!="Item do PAA com execução interrompida"</formula>
    </cfRule>
    <cfRule type="expression" dxfId="466" priority="64">
      <formula>#REF!="Item do PAA sem execução"</formula>
    </cfRule>
    <cfRule type="expression" dxfId="465" priority="65">
      <formula>#REF!="Sim"</formula>
    </cfRule>
    <cfRule type="expression" dxfId="464" priority="66">
      <formula>#REF!="Item do PAA com execução iniciada"</formula>
    </cfRule>
    <cfRule type="expression" dxfId="463" priority="67">
      <formula>#REF!="Item do PAA com execução interrompida"</formula>
    </cfRule>
    <cfRule type="expression" dxfId="462" priority="68">
      <formula>#REF!="Item do PAA sem execução"</formula>
    </cfRule>
    <cfRule type="expression" dxfId="461" priority="69">
      <formula>#REF!="Sim"</formula>
    </cfRule>
  </conditionalFormatting>
  <conditionalFormatting sqref="G250">
    <cfRule type="expression" dxfId="460" priority="70" stopIfTrue="1">
      <formula>#REF!="Item do PAA com execução iniciada"</formula>
    </cfRule>
    <cfRule type="expression" dxfId="459" priority="71" stopIfTrue="1">
      <formula>#REF!="Item do PAA completamente executado"</formula>
    </cfRule>
    <cfRule type="expression" dxfId="458" priority="72" stopIfTrue="1">
      <formula>#REF!="Item do PAA com execução interrompida"</formula>
    </cfRule>
    <cfRule type="expression" dxfId="457" priority="73" stopIfTrue="1">
      <formula>#REF!="Item do PAA sem execução"</formula>
    </cfRule>
  </conditionalFormatting>
  <conditionalFormatting sqref="O96">
    <cfRule type="expression" dxfId="456" priority="56" stopIfTrue="1">
      <formula>#REF!="Item do PAA com execução iniciada"</formula>
    </cfRule>
    <cfRule type="expression" dxfId="455" priority="57" stopIfTrue="1">
      <formula>#REF!="Item do PAA completamente executado"</formula>
    </cfRule>
    <cfRule type="expression" dxfId="454" priority="58" stopIfTrue="1">
      <formula>#REF!="Item do PAA com execução interrompida"</formula>
    </cfRule>
    <cfRule type="expression" dxfId="453" priority="59" stopIfTrue="1">
      <formula>#REF!="Item do PAA sem execução"</formula>
    </cfRule>
    <cfRule type="expression" dxfId="452" priority="60" stopIfTrue="1">
      <formula>#REF!="Sim"</formula>
    </cfRule>
  </conditionalFormatting>
  <conditionalFormatting sqref="O97">
    <cfRule type="expression" dxfId="451" priority="51" stopIfTrue="1">
      <formula>#REF!="Item do PAA com execução iniciada"</formula>
    </cfRule>
    <cfRule type="expression" dxfId="450" priority="52" stopIfTrue="1">
      <formula>#REF!="Item do PAA completamente executado"</formula>
    </cfRule>
    <cfRule type="expression" dxfId="449" priority="53" stopIfTrue="1">
      <formula>#REF!="Item do PAA com execução interrompida"</formula>
    </cfRule>
    <cfRule type="expression" dxfId="448" priority="54" stopIfTrue="1">
      <formula>#REF!="Item do PAA sem execução"</formula>
    </cfRule>
    <cfRule type="expression" dxfId="447" priority="55" stopIfTrue="1">
      <formula>#REF!="Sim"</formula>
    </cfRule>
  </conditionalFormatting>
  <conditionalFormatting sqref="O98:O103 O108:O114 O116:O117">
    <cfRule type="expression" dxfId="446" priority="46" stopIfTrue="1">
      <formula>#REF!="Item do PAA com execução iniciada"</formula>
    </cfRule>
    <cfRule type="expression" dxfId="445" priority="47" stopIfTrue="1">
      <formula>#REF!="Item do PAA completamente executado"</formula>
    </cfRule>
    <cfRule type="expression" dxfId="444" priority="48" stopIfTrue="1">
      <formula>#REF!="Item do PAA com execução interrompida"</formula>
    </cfRule>
    <cfRule type="expression" dxfId="443" priority="49" stopIfTrue="1">
      <formula>#REF!="Item do PAA sem execução"</formula>
    </cfRule>
    <cfRule type="expression" dxfId="442" priority="50" stopIfTrue="1">
      <formula>#REF!="Sim"</formula>
    </cfRule>
  </conditionalFormatting>
  <conditionalFormatting sqref="O119:O129 O131:O149">
    <cfRule type="expression" dxfId="441" priority="36" stopIfTrue="1">
      <formula>#REF!="Item do PAA com execução iniciada"</formula>
    </cfRule>
    <cfRule type="expression" dxfId="440" priority="37" stopIfTrue="1">
      <formula>#REF!="Item do PAA completamente executado"</formula>
    </cfRule>
    <cfRule type="expression" dxfId="439" priority="38" stopIfTrue="1">
      <formula>#REF!="Item do PAA com execução interrompida"</formula>
    </cfRule>
    <cfRule type="expression" dxfId="438" priority="39" stopIfTrue="1">
      <formula>#REF!="Item do PAA sem execução"</formula>
    </cfRule>
    <cfRule type="expression" dxfId="437" priority="40"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4">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4:O106">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7">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5">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30">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53" r:id="rId1" location="section-0"/>
    <hyperlink ref="D256" r:id="rId2"/>
    <hyperlink ref="H252" r:id="rId3" location="section-0"/>
    <hyperlink ref="H255"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v.3&amp;CPágina &amp;P / &amp;N&amp;R16/01/2026</oddFooter>
  </headerFooter>
  <extLst>
    <ext xmlns:x14="http://schemas.microsoft.com/office/spreadsheetml/2009/9/main" uri="{CCE6A557-97BC-4b89-ADB6-D9C93CAAB3DF}">
      <x14:dataValidations xmlns:xm="http://schemas.microsoft.com/office/excel/2006/main" xWindow="132" yWindow="638" count="9">
        <x14:dataValidation type="list" allowBlank="1" showInputMessage="1" showErrorMessage="1">
          <x14:formula1>
            <xm:f>Listas_Suspensas!$D$8</xm:f>
          </x14:formula1>
          <xm:sqref>M257:M812 M203:M251 M9:M200</xm:sqref>
        </x14:dataValidation>
        <x14:dataValidation type="list" allowBlank="1" showInputMessage="1" showErrorMessage="1">
          <x14:formula1>
            <xm:f>Listas_Suspensas!$AB$2:$AB$4</xm:f>
          </x14:formula1>
          <xm:sqref>N257:N812 N203:N251 N9:N200</xm:sqref>
        </x14:dataValidation>
        <x14:dataValidation type="list" allowBlank="1" showInputMessage="1" showErrorMessage="1" promptTitle="Sigla da área" prompt="Selecione a área demandante / requisitante.">
          <x14:formula1>
            <xm:f>Listas_Suspensas!$B$2:$B$51</xm:f>
          </x14:formula1>
          <xm:sqref>C257:C812 C189:C251 C9:C144 C149:C178</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C184:C188</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C179:C183</xm:sqref>
        </x14:dataValidation>
        <x14:dataValidation type="list" allowBlank="1" showInputMessage="1" showErrorMessage="1" prompt="Mês do envio do PROAD instruído à DADM / DOF.">
          <x14:formula1>
            <xm:f>Listas_Suspensas!$N$2:$N$21</xm:f>
          </x14:formula1>
          <xm:sqref>K257:K812 K9:K251</xm:sqref>
        </x14:dataValidation>
        <x14:dataValidation type="list" allowBlank="1" showInputMessage="1" showErrorMessage="1" prompt="Selecione o nível de prioridade.">
          <x14:formula1>
            <xm:f>Listas_Suspensas!$D$2:$D$4</xm:f>
          </x14:formula1>
          <xm:sqref>J257:J812 J9:J251</xm:sqref>
        </x14:dataValidation>
        <x14:dataValidation type="list" allowBlank="1" showInputMessage="1" showErrorMessage="1" prompt="Selecione o mês de conclusão da contratação.">
          <x14:formula1>
            <xm:f>Listas_Suspensas!$P$2:$P$13</xm:f>
          </x14:formula1>
          <xm:sqref>L257:L812 L9:L251</xm:sqref>
        </x14:dataValidation>
        <x14:dataValidation type="list" allowBlank="1" showInputMessage="1" showErrorMessage="1" promptTitle="Sigla da área" prompt="Selecione a área demandante / requisitante.">
          <x14:formula1>
            <xm:f>'[PCA_2026_v-2_publicado (4).xlsx]Listas_Suspensas'!#REF!</xm:f>
          </x14:formula1>
          <xm:sqref>C145:C148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604"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74"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76" t="s">
        <v>2</v>
      </c>
      <c r="T5" s="877"/>
      <c r="U5" s="878" t="s">
        <v>3</v>
      </c>
      <c r="V5" s="879"/>
      <c r="W5" s="606"/>
      <c r="X5" s="6"/>
      <c r="Y5" s="6"/>
      <c r="Z5" s="170"/>
      <c r="AA5" s="880"/>
      <c r="AB5" s="881"/>
      <c r="AC5" s="881"/>
      <c r="AD5" s="881"/>
      <c r="AE5" s="881"/>
      <c r="AF5" s="1"/>
      <c r="AH5" s="9"/>
      <c r="AI5" s="9"/>
      <c r="AJ5" s="139"/>
      <c r="AK5" s="3"/>
      <c r="AL5" s="3"/>
      <c r="AM5" s="3"/>
    </row>
    <row r="6" spans="1:39" ht="7.15"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82"/>
      <c r="AB7" s="883"/>
      <c r="AC7" s="884"/>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4999999999999"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4999999999999"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5"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5"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15"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15"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15"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15"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15"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14999999999998"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5"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45"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15"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15"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15"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45"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5"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5"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15"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45"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5"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5"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499999999999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95"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5"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5"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5"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5"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5"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5"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5"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5"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5"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5"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5"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5"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5"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5"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5"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5"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5"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00000000000006"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5"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00000000000006"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15"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5"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15"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5"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5"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5"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5"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15"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50000000000003"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50000000000003"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50000000000003"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50000000000003"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50000000000003"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50000000000003"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50000000000003"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50000000000003"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50000000000003"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50000000000003"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15"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50000000000003"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50000000000003"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50000000000003"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50000000000003"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50000000000003"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50000000000003"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50000000000003"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50000000000003"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50000000000003"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50000000000003"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50000000000003"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50000000000003"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50000000000003"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50000000000003"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50000000000003"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50000000000003"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50000000000003"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4999999999999"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15"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4999999999999"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4999999999999"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150000000000006"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150000000000006"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150000000000006"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150000000000006"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150000000000006"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150000000000006"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150000000000006"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150000000000006"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150000000000006"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150000000000006"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150000000000006"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150000000000006"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150000000000006"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150000000000006"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150000000000006"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150000000000006"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150000000000006"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150000000000006"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150000000000006"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5"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5"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5"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5"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5"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5"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5"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5"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5"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5"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5"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2026-02-23T18:52:59Z</cp:lastPrinted>
  <dcterms:created xsi:type="dcterms:W3CDTF">2021-07-07T13:14:07Z</dcterms:created>
  <dcterms:modified xsi:type="dcterms:W3CDTF">2026-05-21T18:12:31Z</dcterms:modified>
</cp:coreProperties>
</file>