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SSD256GB\BKP\ONEDRIVE\Documentos\Renata DADM a partir 270821\PAA\2026\Publicacoes Transparencia\Abas ajustadas\"/>
    </mc:Choice>
  </mc:AlternateContent>
  <bookViews>
    <workbookView xWindow="0" yWindow="0" windowWidth="24000" windowHeight="9480"/>
  </bookViews>
  <sheets>
    <sheet name="PCA 2026 v. final" sheetId="1" r:id="rId1"/>
    <sheet name="Prioridade" sheetId="11" r:id="rId2"/>
    <sheet name="Listas_Suspensas" sheetId="9" r:id="rId3"/>
  </sheets>
  <externalReferences>
    <externalReference r:id="rId4"/>
    <externalReference r:id="rId5"/>
    <externalReference r:id="rId6"/>
  </externalReferences>
  <definedNames>
    <definedName name="_xlnm._FilterDatabase" localSheetId="0" hidden="1">'PCA 2026 v. final'!$A$8:$Q$313</definedName>
    <definedName name="_xlnm.Print_Area" localSheetId="0">'PCA 2026 v. final'!$A$1:$Q$256</definedName>
    <definedName name="_xlnm.Print_Titles" localSheetId="0">'PCA 2026 v. final'!$8:$8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69" i="1" l="1"/>
  <c r="H169" i="1"/>
  <c r="F169" i="1"/>
  <c r="H168" i="1"/>
  <c r="F168" i="1"/>
  <c r="H167" i="1"/>
  <c r="F167" i="1"/>
  <c r="I166" i="1"/>
  <c r="H166" i="1"/>
  <c r="F166" i="1"/>
  <c r="H165" i="1"/>
  <c r="F165" i="1"/>
  <c r="H75" i="1"/>
  <c r="H74" i="1"/>
  <c r="H73" i="1"/>
  <c r="H72" i="1"/>
  <c r="H71" i="1"/>
  <c r="H69" i="1"/>
  <c r="H58" i="1"/>
  <c r="F58" i="1"/>
  <c r="H52" i="1"/>
  <c r="I203" i="1" l="1"/>
  <c r="H203" i="1"/>
  <c r="H198" i="1"/>
  <c r="H197" i="1"/>
  <c r="H196" i="1"/>
  <c r="H171" i="1" l="1"/>
  <c r="H68" i="1" l="1"/>
  <c r="H67" i="1"/>
  <c r="H66" i="1"/>
  <c r="H65" i="1"/>
  <c r="H64" i="1"/>
  <c r="H63" i="1"/>
  <c r="H62" i="1"/>
  <c r="H61" i="1"/>
  <c r="H45" i="1"/>
  <c r="I10" i="1" l="1"/>
  <c r="I87" i="1" l="1"/>
  <c r="I79" i="1"/>
  <c r="I17" i="1" l="1"/>
  <c r="I246" i="1" l="1"/>
  <c r="F87" i="1" l="1"/>
  <c r="H87" i="1"/>
  <c r="H22" i="1" l="1"/>
  <c r="H191" i="1" l="1"/>
  <c r="H17" i="1" l="1"/>
  <c r="H185" i="1" l="1"/>
  <c r="H10" i="1" l="1"/>
  <c r="H27" i="1" l="1"/>
  <c r="H79" i="1" l="1"/>
  <c r="H246" i="1" l="1"/>
  <c r="H149" i="1" l="1"/>
  <c r="H202" i="1" l="1"/>
  <c r="H91" i="1" l="1"/>
  <c r="H89" i="1"/>
</calcChain>
</file>

<file path=xl/sharedStrings.xml><?xml version="1.0" encoding="utf-8"?>
<sst xmlns="http://schemas.openxmlformats.org/spreadsheetml/2006/main" count="1666" uniqueCount="856">
  <si>
    <t>LEGENDA e SIGLAS:</t>
  </si>
  <si>
    <t>ARP = Ata de Registro de Preços; PE = pregão eletrônico; SRP = Sistema de Registro de Preços</t>
  </si>
  <si>
    <t>NE = Nota de Empenho; TA = Termo Aditivo; NAE = Nota de Anulação de Empenho</t>
  </si>
  <si>
    <t>ASCER</t>
  </si>
  <si>
    <t>Baixa</t>
  </si>
  <si>
    <t>CECULT</t>
  </si>
  <si>
    <t>Inexigibilidade de Licitação</t>
  </si>
  <si>
    <t>DG</t>
  </si>
  <si>
    <t>Licitação pregão eletrônico</t>
  </si>
  <si>
    <t>Adesão a ARP de terceiro</t>
  </si>
  <si>
    <t>Alta</t>
  </si>
  <si>
    <t>DOF</t>
  </si>
  <si>
    <t>SECOM</t>
  </si>
  <si>
    <t>Prorrogação de contrato</t>
  </si>
  <si>
    <t>Licitação concorrência</t>
  </si>
  <si>
    <t>Média</t>
  </si>
  <si>
    <t>SEDOC</t>
  </si>
  <si>
    <t>Sim</t>
  </si>
  <si>
    <t>SEDP</t>
  </si>
  <si>
    <t>SEGEST</t>
  </si>
  <si>
    <t>SEGPRE</t>
  </si>
  <si>
    <t>SEJ</t>
  </si>
  <si>
    <t>SEJ - Biblioteca</t>
  </si>
  <si>
    <t>SEJ - C. Memória</t>
  </si>
  <si>
    <t>SELC</t>
  </si>
  <si>
    <t>SEML</t>
  </si>
  <si>
    <t>SENG</t>
  </si>
  <si>
    <t>SES</t>
  </si>
  <si>
    <t>Aditivo ao contrato</t>
  </si>
  <si>
    <t>-</t>
  </si>
  <si>
    <t>DL</t>
  </si>
  <si>
    <t>IL</t>
  </si>
  <si>
    <t>Área requisitante - Descrição</t>
  </si>
  <si>
    <t>Área requisitante 
Sigla</t>
  </si>
  <si>
    <t>Nível de prioridade</t>
  </si>
  <si>
    <t>Categoria da contratação - PODE TIRAR; EXCLUÍ A COLUNA na guia OTIMIZADA</t>
  </si>
  <si>
    <t>Modalidade de contratação</t>
  </si>
  <si>
    <t>Complexidade da contratação</t>
  </si>
  <si>
    <t>Data para atendimento</t>
  </si>
  <si>
    <t>Sim/Não</t>
  </si>
  <si>
    <t>Dispensa ou inexigibilidade</t>
  </si>
  <si>
    <r>
      <rPr>
        <b/>
        <sz val="11"/>
        <color rgb="FF333333"/>
        <rFont val="Calibri"/>
        <family val="2"/>
      </rPr>
      <t xml:space="preserve">Competência </t>
    </r>
    <r>
      <rPr>
        <b/>
        <sz val="11"/>
        <color rgb="FFFF0000"/>
        <rFont val="Calibri"/>
        <family val="2"/>
      </rPr>
      <t>Pode TIRAR.</t>
    </r>
  </si>
  <si>
    <t>Contrato ou termo aditivo</t>
  </si>
  <si>
    <t>Cancelamento</t>
  </si>
  <si>
    <t>Abrangência</t>
  </si>
  <si>
    <t>Assessoria de Cerimonial</t>
  </si>
  <si>
    <t>Alarme</t>
  </si>
  <si>
    <t>DADM</t>
  </si>
  <si>
    <t>Contrato</t>
  </si>
  <si>
    <t>Desistência do demandante</t>
  </si>
  <si>
    <t>Nacional</t>
  </si>
  <si>
    <t xml:space="preserve">Centro Cultural </t>
  </si>
  <si>
    <t>Ar condicionado</t>
  </si>
  <si>
    <t>Não</t>
  </si>
  <si>
    <t>Termo aditivo</t>
  </si>
  <si>
    <t>Desistência do fornecedor/prestador</t>
  </si>
  <si>
    <t>Regional</t>
  </si>
  <si>
    <t>Diretoria de Administração</t>
  </si>
  <si>
    <t>Bateria e/ou pilha</t>
  </si>
  <si>
    <t>Concurso</t>
  </si>
  <si>
    <t>Item incorporado em outro processo de aquisição</t>
  </si>
  <si>
    <t>Local</t>
  </si>
  <si>
    <t>Diretoria de Gestão de Pessoas</t>
  </si>
  <si>
    <t>DGP</t>
  </si>
  <si>
    <t>Cabeamento estruturado</t>
  </si>
  <si>
    <t>Coparticipação em SRP</t>
  </si>
  <si>
    <t>Licitação deserta</t>
  </si>
  <si>
    <t>Diretoria de Orçamento e Finanças</t>
  </si>
  <si>
    <t>Compra de veículos</t>
  </si>
  <si>
    <t>Credenciamento</t>
  </si>
  <si>
    <t>Licitação fracassada</t>
  </si>
  <si>
    <t>Diretoria de Tecnologia da Informação e Comunicação</t>
  </si>
  <si>
    <t>DTIC</t>
  </si>
  <si>
    <t>Consultoria referente ao plano de saúde</t>
  </si>
  <si>
    <t>Diretoria Judiciária</t>
  </si>
  <si>
    <t>DJ</t>
  </si>
  <si>
    <t>Divisória e/ou drywall</t>
  </si>
  <si>
    <t>Diretoria-Geral</t>
  </si>
  <si>
    <t>Eventos (decoração, buffet, locação de mobiliário, etc)</t>
  </si>
  <si>
    <t>Divisão de Segurança da Informação e Comunicação</t>
  </si>
  <si>
    <t>DSINC</t>
  </si>
  <si>
    <t>Impressões em geral/serviços produzidos em gráfica</t>
  </si>
  <si>
    <t>Gabinete da Presidência</t>
  </si>
  <si>
    <t>GPR</t>
  </si>
  <si>
    <t>Laudo</t>
  </si>
  <si>
    <t>PCSTIC / Diretoria de Tecnologia da Informação e Comunicação</t>
  </si>
  <si>
    <t>PCSTIC / DTIC</t>
  </si>
  <si>
    <t>Locação de imóveis</t>
  </si>
  <si>
    <t>PCSTIC / Divisão de Segurança da Informação e Comunicação</t>
  </si>
  <si>
    <t>PCSTIC / DSINC</t>
  </si>
  <si>
    <t>Manutenção de ___ (especificar na coluna à direita)</t>
  </si>
  <si>
    <t>PCSTIC / Secretaria de Infraestrutura Tecnológica</t>
  </si>
  <si>
    <t>PCSTIC / SEIT</t>
  </si>
  <si>
    <t>Manutenção de nobreak</t>
  </si>
  <si>
    <t>PCSTIC / Secretaria de Sistemas</t>
  </si>
  <si>
    <t>PCSTIC / SESIS</t>
  </si>
  <si>
    <t>Manutenção de subestação elétrica</t>
  </si>
  <si>
    <t>PCSTIC / Secretaria de Suporte e Atendimento</t>
  </si>
  <si>
    <t>PCSTIC / SESA</t>
  </si>
  <si>
    <t>Manutenção predial</t>
  </si>
  <si>
    <t>Plano de Contratações de Soluções de Tecnologia da Informação e Comunicação</t>
  </si>
  <si>
    <t>PCSTIC</t>
  </si>
  <si>
    <t>Material de consumo</t>
  </si>
  <si>
    <t>Secretaria da Corregedoria e Vice-Corregedoria</t>
  </si>
  <si>
    <t>SECVCR</t>
  </si>
  <si>
    <t>Material permanente</t>
  </si>
  <si>
    <t>Secretaria da Escola Judicial</t>
  </si>
  <si>
    <t>Monitoramento (serviços de segurança)</t>
  </si>
  <si>
    <t>Secretaria da Escola Judicial – Biblioteca</t>
  </si>
  <si>
    <t>Passagens</t>
  </si>
  <si>
    <t>Secretaria da Escola Judicial – Centro de Memória</t>
  </si>
  <si>
    <t>Plano de saúde</t>
  </si>
  <si>
    <t>Secretaria da Ouvidoria</t>
  </si>
  <si>
    <t>SEOUV</t>
  </si>
  <si>
    <t>Projeto de prevenção e combate a incêndio</t>
  </si>
  <si>
    <t>Secretaria de Apoio Judiciário</t>
  </si>
  <si>
    <t>SEAJ</t>
  </si>
  <si>
    <t>Projeto executivo</t>
  </si>
  <si>
    <t>Secretaria de Auditoria</t>
  </si>
  <si>
    <t>SEAUD</t>
  </si>
  <si>
    <t>Seguros de imóveis</t>
  </si>
  <si>
    <t>Secretaria de Comunicação Social</t>
  </si>
  <si>
    <t>Serviço de logística</t>
  </si>
  <si>
    <t>Secretaria de Desenvolvimento de Pessoas</t>
  </si>
  <si>
    <t>Serviços postais</t>
  </si>
  <si>
    <t>Secretaria de Documentação</t>
  </si>
  <si>
    <t>Telefonia</t>
  </si>
  <si>
    <t>Secretaria de Engenharia</t>
  </si>
  <si>
    <t>Outra (especificar na coluna à direita)</t>
  </si>
  <si>
    <t>Secretaria de Gestão de Serviços e Terceirizados</t>
  </si>
  <si>
    <t>Secretaria de Gestão Predial</t>
  </si>
  <si>
    <t>Secretaria de Governança e Estratégia</t>
  </si>
  <si>
    <t>SEGE</t>
  </si>
  <si>
    <t>Secretaria de Infraestrutura Tecnológica</t>
  </si>
  <si>
    <t>SEIT</t>
  </si>
  <si>
    <t>Secretaria de Licitações e Contratos</t>
  </si>
  <si>
    <t>Secretaria de Material e Logística</t>
  </si>
  <si>
    <t>Secretaria de Pagamento de Pessoal</t>
  </si>
  <si>
    <t>SEPP</t>
  </si>
  <si>
    <t>Secretaria de Pessoal</t>
  </si>
  <si>
    <t>SEP</t>
  </si>
  <si>
    <t>Secretaria de Saúde</t>
  </si>
  <si>
    <t>Secretaria de Sistemas</t>
  </si>
  <si>
    <t>SESIS</t>
  </si>
  <si>
    <t>Secretaria de Suporte e Atendimento</t>
  </si>
  <si>
    <t>SESA</t>
  </si>
  <si>
    <t>Secretaria do Tribunal Pleno e do Órgão Especial</t>
  </si>
  <si>
    <t>SETPOE</t>
  </si>
  <si>
    <t>Secretaria Geral da Presidência</t>
  </si>
  <si>
    <t>SEGP</t>
  </si>
  <si>
    <t>Prorrogação de ARP</t>
  </si>
  <si>
    <t>Diretoria-Geral / Assessoria de Ordenação de Despesa</t>
  </si>
  <si>
    <t>Diretoria-Geral / Assessoria de Projetos e Contratações Especiais</t>
  </si>
  <si>
    <t>DG / ASOD</t>
  </si>
  <si>
    <t>DG / APCE</t>
  </si>
  <si>
    <t>Dispensa Eletrônica de Licitação</t>
  </si>
  <si>
    <t>Dispensa NÃO Eletrônica de Licitação</t>
  </si>
  <si>
    <t>Secretaria da Escola Judicial – Revista</t>
  </si>
  <si>
    <t>SEJ - Revista</t>
  </si>
  <si>
    <t>Data de início da tramitação</t>
  </si>
  <si>
    <t>Mês de início da instrução processual</t>
  </si>
  <si>
    <t>Diretoria-Geral / Núcleo de Gestão Sustentável</t>
  </si>
  <si>
    <t>DG / NGS</t>
  </si>
  <si>
    <t>Diretoria-Geral / Núcleo de Apoio a Programas Institucionais</t>
  </si>
  <si>
    <t>DG / NAPI</t>
  </si>
  <si>
    <t>Secretaria Geral da Presidência / Seção de Acessibilidade e Inclusão da Pessoa com Deficiência</t>
  </si>
  <si>
    <t>Níveis de prioridade - art. 17 da Resolução n. TRT3 350/2024:</t>
  </si>
  <si>
    <t>I - nível alto:</t>
  </si>
  <si>
    <t>a) contratações de serviços cuja paralisação ou supressão importe em prejuízo total ou parcial do atendimento ao público externo e da prestação jurisdicional;</t>
  </si>
  <si>
    <t>b) contratações que gerem despesas consideradas essenciais, tais como as de serviços continuados e as locações imobiliárias;</t>
  </si>
  <si>
    <t>c) contratações vultosas, com maior potencial para impactar a execução orçamentária do exercício;</t>
  </si>
  <si>
    <t>d) contratações de alto grau de complexidade; e</t>
  </si>
  <si>
    <t>e) contratações classificadas como prioritárias pela Alta Administração;</t>
  </si>
  <si>
    <r>
      <rPr>
        <u/>
        <sz val="11"/>
        <color rgb="FF333333"/>
        <rFont val="Calibri "/>
      </rPr>
      <t>II - nível médio</t>
    </r>
    <r>
      <rPr>
        <sz val="11"/>
        <color rgb="FF333333"/>
        <rFont val="Calibri "/>
      </rPr>
      <t>, em contratações de serviços cuja paralisação ou supressão importe em prejuízo total ou parcial para o atendimento aos processos internos; e</t>
    </r>
  </si>
  <si>
    <t>III - nível baixo:</t>
  </si>
  <si>
    <t>a) contratações não relacionadas à execução do planejamento estratégico; e</t>
  </si>
  <si>
    <t>b) contratações fora das hipóteses relacionadas nos incisos I e II do caput deste artigo.</t>
  </si>
  <si>
    <t>unidade</t>
  </si>
  <si>
    <t>mês</t>
  </si>
  <si>
    <t>ano</t>
  </si>
  <si>
    <t>A aquisição de refletores busca valorizar os eventos e contribuir para o sucesso e o acolhimento das atividades do Centro Cultural.</t>
  </si>
  <si>
    <t>Esta rubrica visa financiar espetáculos musicais do Grupo artístico da Fundação Clóvis Salgado durante o ano. O apoio financeiro é crucial para viabilizar essas iniciativas, promovendo a diversidade cultural e oferecendo ao público experiências enriquecedoras.</t>
  </si>
  <si>
    <t>A manutenção da exposição "A Democratização do Retrato Fotográfico através da CLT", do fotógrafo diamantinense Assis Horta, é uma adição valiosa ao acervo do Centro Cultural. Esta exposição destaca a relevância da Justiça do Trabalho na democratização do retrato fotográfico, abordando um tema de significativa importância histórica e social.</t>
  </si>
  <si>
    <t>Necessidade de realizar uma comunicação clara e veiculada por meio de instrumentos próprios a cada mensagem que se quer transmitir.</t>
  </si>
  <si>
    <t>Determinação da Resolução CNJ 594/2024 para compensação de emissão de gases de efeito estufa.</t>
  </si>
  <si>
    <t>OE2 - IDS</t>
  </si>
  <si>
    <t>OE1 - Sem indicador</t>
  </si>
  <si>
    <t>Necessidade de digitalização da documentação, especialmente os acervos de processos judiciais físicos de guarda permanente, de acordo com as normas e diretrizes do Manual de Digitalização de Documentos do Poder Judiciário (Proname/CNJ), para fins de preservação e difusão de acesso e de modo a evitar o seu desarquivamento e movimentação junto às varas do trabalho nos formatos originais.</t>
  </si>
  <si>
    <t>pessoa</t>
  </si>
  <si>
    <t>OE9 - Sem indicador</t>
  </si>
  <si>
    <t>Para garantir a qualidade e adequação dos serviços conforme as necessidades específicas, é essencial realizar uma nova licitação. Isso permitirá selecionar um novo prestador alinhado com os requisitos técnicos e operacionais, visando melhorar e otimizar as atividades desta secretaria para promover um ambiente de trabalho mais produtivo e eficiente.</t>
  </si>
  <si>
    <t>Promover o controle de vetores e pragas urbanas nas unidades deste Tribunal.</t>
  </si>
  <si>
    <t>Garantir a manutenção dos jardins em prédios administrativos localizados na Capital.</t>
  </si>
  <si>
    <t>Necessidade de manter em perfeitas condições de uso, referente à manutenção preventiva e corretiva, os equipamentos do tipo Central Telefônica PABX instalados em diversas localidades deste Regional.</t>
  </si>
  <si>
    <t>A última substituição de baterias ocorreu em 2019, com ciclo de vida útil esperado de 5 anos.</t>
  </si>
  <si>
    <t>Atender a necessidade informacional de magistrados, servidores, estagiários, terceirizados e público externo no desenvolvimento de suas atividades laborais (doutrina, legislação e jurisprudência), bem como atualização do acervo da Biblioteca.</t>
  </si>
  <si>
    <t>Atender a necessidade informacional de magistrados e servidores no desenvolvimento de suas atividades laborais (doutrina, legislação e jurisprudência).</t>
  </si>
  <si>
    <t>Fomentar o conhecimento nas atividades educativas do Programa Justiça e Cidadania.</t>
  </si>
  <si>
    <t xml:space="preserve">OE2 - Meta 11 CNJ </t>
  </si>
  <si>
    <t>Possibilitar o acesso ao conhecimento judiciário e expandir o combate ao trabalho infantil aos alunos da rede pública de ensino.</t>
  </si>
  <si>
    <t>OE2</t>
  </si>
  <si>
    <t>Necessidade de recuperação de partes do imóvel.</t>
  </si>
  <si>
    <t>Necessidade de reforma do espaço, conforme solicitação apresentada  no PROAD 8350/2025.</t>
  </si>
  <si>
    <t>Necessidade de contratação de serviços especializados de reforma em atendimento à demanda da Presidência de reforma dos plenários do edifício Sede.</t>
  </si>
  <si>
    <t>Proporcionar aos servidores breves experiências relacionadas a bem-estar, qualidade de vida, saúde mental e cuidados com a saúde, buscando conscientizar magistrados e servidores acerca da responsabilidade individual e coletiva para com a saúde e a manutenção de ambientes, processos e condições de trabalho saudáveis.</t>
  </si>
  <si>
    <t>Manutenção, reparo, calibração dos esfigmomanômetros e reposição de peças, a fim de que os esfigmomanômetros estejam em perfeito estado de funcionamento.</t>
  </si>
  <si>
    <t>Manter, em perfeitas condições de funcionamento, os equipamentos a serem usados em caso de emergência médica.</t>
  </si>
  <si>
    <t>Manutenção periódica e continuada dos equipamentos, evitando a paralisação dos atendimentos odontológicos e prevenindo danos ao patrimônio.</t>
  </si>
  <si>
    <t>Palestras e oficinas que abordam elementos lúdicos e proporcionam momentos de reflexão ajudam a criar um ambiente de trabalho mais positivo e acolhedor, contribuindo para a construção de relacionamentos interpessoais mais fortes e uma cultura organizacional saudável, o que gera um impacto positivo na saúde mental dos colaboradores.</t>
  </si>
  <si>
    <t>Garantir a realização do exame médico ocupacional em cumprimento das legislações do CNJ, CSJT e IN 21/2016 do TRT3.</t>
  </si>
  <si>
    <t>Gerenciamento adequado dos resíduos biológicos gerados pelos serviços médico e odontológico, conforme legislação ambiental e sanitária.</t>
  </si>
  <si>
    <t>Para garantir a proteção dos magistrados, servidores, usuários da Justiça do Trabalho, do seu patrimônio, bem como da sua própria segurança, os agentes de polícia devem contar com todo o equipamento necessário para a perfeita execução de suas tarefas.</t>
  </si>
  <si>
    <t>Para treinamento da prática de tiro pelos Agentes da Polícia Judicial, a fim de manter os portes de armas e garantir segurança nas instalações dos edifícios que abrigam as unidades deste Regional.</t>
  </si>
  <si>
    <t>Para comunicação entre os Agentes da Polícia Judicial, a fim de garantir segurança nas instalações dos edifícios que abrigam as unidades deste Regional.</t>
  </si>
  <si>
    <t>Serviço de monitoramento pessoal que visa o oferecimento de um dispositivo/aplicativo de fácil acionamento destinado aos(às) magistrados(as), oficiais(alas) de Justiça em situação de risco, bem como servidoras em situação de violência familiar/doméstica.</t>
  </si>
  <si>
    <t>Necessidade de garantir segurança ao patrimônio do Regional na Capital e no interior.</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</si>
  <si>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Prover manutenção preventiva e corretiva de  elevadores.</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</si>
  <si>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Prover manutenção de elevadores.</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</si>
  <si>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t>
  </si>
  <si>
    <t>Concessão de prêmio para o concurso artístico-cultural.</t>
  </si>
  <si>
    <t>Manutenção do concurso de redação em estímulo à aprendizagem do Programa de Combate ao Trabalho Infantil e Estímulo à Aprendizagem.</t>
  </si>
  <si>
    <t>Compra de livros.</t>
  </si>
  <si>
    <t>Aquisição de livros para compor kits distribuídos em edições temáticas do Programa Justiça e Cidadania.</t>
  </si>
  <si>
    <t>Serviço de recolhimento e destinação de resíduos do serviço médico.</t>
  </si>
  <si>
    <t>Prestação de serviços de manutenção periódica preventiva e corretiva dos equipamentos odontológicos com fornecimento de peças.</t>
  </si>
  <si>
    <t>Fornecimento de material odontológico.</t>
  </si>
  <si>
    <t>Fornecimento de material médico-hospitalar.</t>
  </si>
  <si>
    <t xml:space="preserve">Contratação de prestação de pequenos serviços voltados para saúde e bem-estar, como massagens, aferição de pressão arterial, dosagem de glicemia capilar, dentre outros, com estrutura de stands em espaços do TRT3. </t>
  </si>
  <si>
    <t>Aquisição de munição para armas de fogo</t>
  </si>
  <si>
    <t>Aquisição de armas de fogo</t>
  </si>
  <si>
    <t xml:space="preserve">Prestação de serviços de segurança eletrônica com monitoramento através de sistema de alarme com sensores de presença, executados nos prédios do Tribunal Regional do Trabalho da 3ª Região (Capital e Interior). </t>
  </si>
  <si>
    <t>Prestação de serviços de administração e gerenciamento informatizado do fornecimento de combustíveis e da manutenção preventiva e corretiva de veículos, em rede credenciada.</t>
  </si>
  <si>
    <t>evento</t>
  </si>
  <si>
    <t>serviço</t>
  </si>
  <si>
    <t>assinatura</t>
  </si>
  <si>
    <t>OE2 - Sem indicador</t>
  </si>
  <si>
    <t>Cursos, orientação profissional e serviços contratados de pessoa jurídica para a Formação Administrativa - Itinerário formativo em aquisições de bens e contratação de serviços.</t>
  </si>
  <si>
    <t>Assinatura anual da Biblioteca Digital Minha Biblioteca.</t>
  </si>
  <si>
    <t>Assinatura anual da Plataforma Jusbrasil.</t>
  </si>
  <si>
    <t>livro</t>
  </si>
  <si>
    <t>Contratação de transportes para visita de alunos de escolas públicas do ensino infantil, fundamental e médio - Programa Justiça e Cidadania.</t>
  </si>
  <si>
    <t>transporte</t>
  </si>
  <si>
    <t>exame</t>
  </si>
  <si>
    <t>OE9 - Índice de Promoção da Saúde de Magistrados e Servidores</t>
  </si>
  <si>
    <t>Desfibriladores Externos Automáticos</t>
  </si>
  <si>
    <t>Compra feita em blocos com vários materiais</t>
  </si>
  <si>
    <t>Prover a Secretaria de Saúde / Seção de Assistência Médica de materiais médico-hospitalares a serem utilizados nos atendimentos clínicos, emergenciais, preventivos e periciais de magistrados, servidores e seus dependentes, assim como em ações coletivas de promoção de Saúde.</t>
  </si>
  <si>
    <t xml:space="preserve">Palestras, oficinas ou similares, com temas relacionados à promoção da saúde, bem-estar e qualidade de vida, que trabalhem elementos lúdicos, proporcionem às pessoas um momento para sair da rotina e refletir a sua relação consigo e com o outro. </t>
  </si>
  <si>
    <t>Palestras / oficinas</t>
  </si>
  <si>
    <t>Stands</t>
  </si>
  <si>
    <t>Zelar pelas condições de saúde de magistrados, servidores e seus dependentes, proporcionando condições favoráveis à execução de suas tarefas, considerando a responsabilidade das instituições pela promoção da saúde e prevenção de riscos e doenças de seus membros e servidores.</t>
  </si>
  <si>
    <t>Plano Anual Global</t>
  </si>
  <si>
    <t>Aquisição de armas eletrônicas de incapacitação neuromuscular e acessórios.</t>
  </si>
  <si>
    <t>Aquisição de scanners e seu sistema de integração com os portais detectores de metais.</t>
  </si>
  <si>
    <t>Garantir maior segurança aos usuários da Justiça do Trabalho em Minas Gerais, não permitindo a entrada em suas dependências de pessoas portando armas de fogo ou objetos cortantes.</t>
  </si>
  <si>
    <t>scanner</t>
  </si>
  <si>
    <t>sistema</t>
  </si>
  <si>
    <t xml:space="preserve">Sistema de monitoramento de frota policial. </t>
  </si>
  <si>
    <t>Garantir a disponibilização de serviços de administração e gerenciamento informatizado do fornecimento de combustíveis e da manutenção preventiva e corretiva de veículos que, por meio do sistema tecnológico gerencial, permita a obtenção de informações detalhadas sobre o processo de manutenção e abastecimento de toda a frota, com a otimização dos controles e redução do tempo despendido para a compilação e análise de dados referentes à prestação do serviço.</t>
  </si>
  <si>
    <t>Aquisição de uniformes para os agentes da polícia judicial.</t>
  </si>
  <si>
    <t>Há previsão normativa (art. 50, § 5º da Resolução CNJ 315/2020) de entrega de um kit anual de uniforme para cada agente de polícia judicial em atividade.</t>
  </si>
  <si>
    <t xml:space="preserve">Treinamento da nova brigada de incêndio. </t>
  </si>
  <si>
    <t>Realizar a impressão de serviços gráficos especiais mais elaborados para atendimentos de demandas da Escola Judicial, ASCER, Centro Cultural, Secretaria de Comunicação Social, entre outros.</t>
  </si>
  <si>
    <t>Caminhada/corrida anual em atenção aos programas institucionais, em benefício do trabalho saudável aos servidores e público geral. Contratação de empresa responsável por oferecer toda a estrutura, organização e itens necessários à realização de caminhada ou corrida, inclusive fornecimento de materiais e insumos, como água, banana, medalhas, camisas, sinalização de percurso, licença da prefeitura, tenda, sonorização, suporte médico, banheiros, palco, etc.</t>
  </si>
  <si>
    <t>Ampliar a discussão e a reflexão a respeito de temas importantes relacionados ao trabalho, contribuindo para uma sensibilização e conscientização da população (implementar ações relacionadas ao direito social do trabalho, divulgar a importância da segurança no trabalho, sensibilizar a sociedade para os prejuízos pessoais e sociais do trabalho infantil, fomentar ações de saúde e prática de atividade física, proteger a pessoa humana em situação de vulnerabilidade, promover a ética e a cidadania).</t>
  </si>
  <si>
    <t>caminhada / corrida</t>
  </si>
  <si>
    <t>concurso</t>
  </si>
  <si>
    <t>Credenciamento de intérprete para tradução Português-Libras nos eventos presenciais e virtuais do Regional, bem como nas sessões do Tribunal Pleno e do Órgão Especial.</t>
  </si>
  <si>
    <t>Contratação de prestação de serviços continuados de apoio administrativo com dedicação exclusiva de mão de obra (Auxiliar Administrativo) para as atividades de arquivo e gestão documental.</t>
  </si>
  <si>
    <t>Contratação de mão de obra terceirizada, especializada para o trabalho técnico na Divisão de Gestão Documental, tanto quantitativa quanto   qualitativamente, na unidade, para cumprimento das atividades e competências da gestão documental.</t>
  </si>
  <si>
    <t xml:space="preserve">serviço/ano </t>
  </si>
  <si>
    <t>Serviços de digitalização de documentos e processos judiciais de guarda permanente do TRT3 sob a guarda da Divisão de Gestão Documental (DIGD) para fins de preservação e acesso.</t>
  </si>
  <si>
    <t xml:space="preserve">Aquisição de café, suco, açúcar e adoçante. </t>
  </si>
  <si>
    <t>Garantir o atendimento das demandas de magistrados e de eventos institucionais.</t>
  </si>
  <si>
    <t>demanda</t>
  </si>
  <si>
    <t>Fornecimento de água mineral sem gás, acondicionada em garrafões plásticos de 20 (vinte) litros.</t>
  </si>
  <si>
    <t>Garantir  fornecimento de água mineral às unidades que não possuem purificador de água.</t>
  </si>
  <si>
    <t xml:space="preserve">
480</t>
  </si>
  <si>
    <t xml:space="preserve">
garrafão de 20 litros</t>
  </si>
  <si>
    <t xml:space="preserve">Passagens aéreas nacionais e internacionais. </t>
  </si>
  <si>
    <t>Disponibilizar deslocamento aéreo para servidores, magistrados e colaboradores a serviço do Tribunal (cursos, palestras e demais eventos institucionais).</t>
  </si>
  <si>
    <t>Prestação de serviço de vigilância armada a ser executado de forma contínua nas dependências das Unidades da Capital e Interior do Estado.</t>
  </si>
  <si>
    <t>Garantir a segurança nas instalações deste Tribunal e assegurar a integridade física das pessoas e resguardar os bens patrimoniais.</t>
  </si>
  <si>
    <t xml:space="preserve">Prestação de serviços continuados de limpeza, conservação e apoio operacional com dedicação exclusiva de mão de obra. Lote 1 - Noroeste, Triângulo Mineiro, Alto Paranaíba e Alto São Francisco.  </t>
  </si>
  <si>
    <t>Garantir a limpeza e o apoio operacional em tarefas de menor compexidade técnica nas dependências deste Tribunal.</t>
  </si>
  <si>
    <t xml:space="preserve">Prestação de serviços continuados de limpeza, conservação e apoio operacional com dedicação exclusiva de mão de obra - Lote 2. </t>
  </si>
  <si>
    <t>Prestação de serviços continuados de limpeza, conservação e apoio operacional com dedicação exclusiva de mão de obra. Lote 3 - Sul de Minas e Zona da Mata.</t>
  </si>
  <si>
    <t>Prestação de serviços continuados de limpeza, conservação, copeiragem e apoio operacional com dedicação exclusiva de mão de obra. Lote 4 - Belo Horizonte e Região Metropolitana.</t>
  </si>
  <si>
    <t>Garantir que haja postos de  motoristas, manobristas e supervisores para atendimento das demandas de serviços de traslados no âmbito deste Tribunal.</t>
  </si>
  <si>
    <t xml:space="preserve">postos </t>
  </si>
  <si>
    <t>Prestação de serviços de mudanças residenciais de juízes e servidores e comerciais de processos e mobiliários em unidades do TRT3 localizadas no Estado de Minas Gerais.</t>
  </si>
  <si>
    <t>Garantir o atendimento das demandas dos serviços de mudanças dos juízes e servidores e das unidades deste Tribunal.</t>
  </si>
  <si>
    <t xml:space="preserve">demanda </t>
  </si>
  <si>
    <t>Prestação de serviços especializados de jardinagem (com fornecimento de insumos) na Capital.</t>
  </si>
  <si>
    <t>Serviço contínuo de lavanderia: lavagem e higienização de carpetes, tapetes, áreas almofadadas e poltronas de auditório, incluindo mão de obra, materiais etc.</t>
  </si>
  <si>
    <t>Preservar e conservar carpetes, tapetes, poltronas e áreas almofadadas, mantendo a salubridade dos ambientes, livrando-os da ação de fungos e bactérias.</t>
  </si>
  <si>
    <t xml:space="preserve">Dedetização de prédios da Capital e da Região Metropolitana. </t>
  </si>
  <si>
    <t>Promover o  controle de vetores e pragas urbanas nas unidades deste Tribunal.</t>
  </si>
  <si>
    <t xml:space="preserve">aplicações/ano </t>
  </si>
  <si>
    <t xml:space="preserve">Serviços de dedetização nas unidades localizadas no interior do Estado. Lote 1 - Região Noroeste, Triângulo Mineiro, Alto São Francisco. </t>
  </si>
  <si>
    <t>aplicações/ano</t>
  </si>
  <si>
    <t xml:space="preserve">Serviços de dedetização nas unidades do interior do estado. Lote 2 - Jequitinhonha, Vale do Rio Doce e Campos das Vertentes. </t>
  </si>
  <si>
    <t xml:space="preserve">Serviços de dedetização nas unidades localizadas no interior do Estado. Lote 3 - Região Sul de Minas e Zona da Mata. </t>
  </si>
  <si>
    <t>Serviços de comunicação social (Plenárias e TV)</t>
  </si>
  <si>
    <t xml:space="preserve">Contratação de 344 acessos (assinatura mensal) do serviço móvel de dados e voz de 30 GB. </t>
  </si>
  <si>
    <t>Melhorar a infraestrutura a ser disponibilizada pela Administração aos magistrados do TRT 3ª Região, para celeridade, funcionalidade, conforto e segurança em suas atividades na prestação jurisdicional, como aquelas decorrentes de trabalhos em situações de distanciamento.</t>
  </si>
  <si>
    <t>Telefonia. Lote 1 - Linhas Digitais e Serviço DDG 0800 do setor 2 da Anatel.</t>
  </si>
  <si>
    <t>Prover estrutura de telefonia fixa às unidades, necessária para o desenvolvimento e finalização de muitas de suas atividades, gerando grandes prejuízos no caso de sua interrupção.</t>
  </si>
  <si>
    <t>Telefonia. Lote 3 - Linhas Digitais do setor 3 da Anatel (Uberaba e Uberlândia).</t>
  </si>
  <si>
    <t>Prestação de serviços de manutenção preventiva e corretiva de Centrais Telefônicas PABX SOPHO, instaladas e em funcionamento em unidades deste Regional na capital e no interior do Estado (GV, Contorno, Goitacazes, Curitiba, Juiz de Fora e Uberlândia). Lote 1.</t>
  </si>
  <si>
    <t>Prestação de serviços de assistência técnica, manutenção preventiva e corretiva integral, incluída mão-de-obra, todas as peças, equipamentos, licenças, instalações e suporte remoto de Centrais Telefônicas PABX SIEMENS (modelos HIPATH 1120 e HIPATH 1150) - Guaicurus, Pedro II, Betim, Contagem, Cel. Fabriciano, Governador Valadares, Montes Claros, Pouso Alegre, Sete Lagoas, Uberaba e Ituiutaba -  instaladas e em funcionamento em unidades deste Regional na capital e no interior do Estado. Lote 2.</t>
  </si>
  <si>
    <t>Serviços de manutenção preventiva e corretiva em elevadores de passageiros e cargas e em plataformas verticais para portadores de necessidades especiais nos elevadores do prédio do TRT-MG da Av. Getúlio Vargas, 265 e da Av. do Contorno.</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</si>
  <si>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Dar manutenção aos elevadores.</t>
  </si>
  <si>
    <t xml:space="preserve">Serviços de manutenção preventiva e corretiva em elevadores de passageiros e cargas e em plataformas verticais para portadores de necessidades especiais - João Monlevade, Teófilo Otoni, Formiga, Ubá, Uberaba (2 elevadores), Uberlândia, Varginha e Manhuaçu.
</t>
  </si>
  <si>
    <t>Serviços de manutenção preventiva e corretiva em elevadores de passageiros e cargas e em plataformas verticais para portadores de necessidades especiais - 2 elevadores no Foro de Juiz de Fora e 1 em Três Corações.</t>
  </si>
  <si>
    <t>Serviços de manutenção preventiva e corretiva em elevadores de passageiros e cargas e em plataformas verticais para portadores de necessidades especiais. Prover manutenção de plataforma elevatória na Unidade Contorno e de elevadores em Betim (2), Nova Lima, Contagem (2).</t>
  </si>
  <si>
    <t>Manutenção preventiva e corretiva de aparelhos de ar condicionado tipo janela e split - Lote 1 - Capital.</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</si>
  <si>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</si>
  <si>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2 - Central Minas.</t>
  </si>
  <si>
    <t>Proporcionar o contínuo funcionamento dos  equipamentos,
permitindo o conforto térmico dos ambientes de trabalho. A  manutenção periódica objetiva ainda a redução de custos decorrentes de eventuais  anutenções corretivas, em geral mais caras e com tempo de restabelecimento superior, evitando maiores gastos ao Órgão e transtornos aos servidores.</t>
  </si>
  <si>
    <t xml:space="preserve">Manutenção preventiva e corretiva de aparelhos de ar condicionado tipo janela e split - Lote 3 - Montes Claros. </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</si>
  <si>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</si>
  <si>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4 - Uberlândia.</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</si>
  <si>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</si>
  <si>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5 - Juiz de Fora.</t>
  </si>
  <si>
    <t>Manutenção preventiva e corretiva de aparelhos de ar condicionado tipo janela e split - Lote 6 - Governador Valadares.</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</si>
  <si>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</si>
  <si>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7 - Varginha.</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</si>
  <si>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</si>
  <si>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</si>
  <si>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Contratação de empresa especializada na prestação de serviços de logística integrada.</t>
  </si>
  <si>
    <t>Armazenamento e distribuição de materiais de consumo e bens permanentes do Regional.</t>
  </si>
  <si>
    <t>Serviços postais, entregas de encomendas e aquisição de produtos.</t>
  </si>
  <si>
    <t>Oferecer serviços de coquetel para eventos institucionais, proporcionando aos integrantes uma forma de socialização e troca de conhecimentos, para que o retorno ao evento ocorra com maior disposição e com maior aproveitamento.</t>
  </si>
  <si>
    <t>Fornecimentos de kit de lanches, pipoqueiro e doces 50g embalados (pão de mel, brownie e bombom).</t>
  </si>
  <si>
    <t>Possibilitar a participação de escolas públicas no Programa Justiça e Cidadania - Prog. Combate ao Trabalho Infatil e oferecer doces aos participantes que serão agraciados com a lembrança no final de determinado evento institucional.</t>
  </si>
  <si>
    <t>Atender demandas de diversas áreas.</t>
  </si>
  <si>
    <t>5.1</t>
  </si>
  <si>
    <t>Amplificador de áudio.</t>
  </si>
  <si>
    <t>5.2</t>
  </si>
  <si>
    <t>Aparelho headset.</t>
  </si>
  <si>
    <t>5.5</t>
  </si>
  <si>
    <t>Bebedouro de pressão (acessível).</t>
  </si>
  <si>
    <t>5.6</t>
  </si>
  <si>
    <t>Cadeiras fixas.</t>
  </si>
  <si>
    <t>5.7</t>
  </si>
  <si>
    <t>Cadeiras giratórias.</t>
  </si>
  <si>
    <t>5.8</t>
  </si>
  <si>
    <t>5.9</t>
  </si>
  <si>
    <t>5.10</t>
  </si>
  <si>
    <t>Escadas.</t>
  </si>
  <si>
    <t>5.11</t>
  </si>
  <si>
    <t>Escaninhos.</t>
  </si>
  <si>
    <t>5.12</t>
  </si>
  <si>
    <t>Estufa aquecedora de alimentos.</t>
  </si>
  <si>
    <t>5.13</t>
  </si>
  <si>
    <t>Forno elétrico.</t>
  </si>
  <si>
    <t>5.14</t>
  </si>
  <si>
    <t>Forno micro-ondas.</t>
  </si>
  <si>
    <t>5.15</t>
  </si>
  <si>
    <t>Frigobar.</t>
  </si>
  <si>
    <t>5.16</t>
  </si>
  <si>
    <t>Geladeiras.</t>
  </si>
  <si>
    <t>5.17</t>
  </si>
  <si>
    <t>Longarinas.</t>
  </si>
  <si>
    <t>5.18</t>
  </si>
  <si>
    <t>5.19</t>
  </si>
  <si>
    <t>Mesa redonda.</t>
  </si>
  <si>
    <t>5.20</t>
  </si>
  <si>
    <t>Mesa retangular.</t>
  </si>
  <si>
    <t>Microfone com fio.</t>
  </si>
  <si>
    <t>5.22</t>
  </si>
  <si>
    <t>5.23</t>
  </si>
  <si>
    <t>5.24</t>
  </si>
  <si>
    <t>Purificador de água.</t>
  </si>
  <si>
    <t>5.25</t>
  </si>
  <si>
    <t>5.26</t>
  </si>
  <si>
    <t>5.27</t>
  </si>
  <si>
    <t>Televisão.</t>
  </si>
  <si>
    <t>Ventilador de coluna.</t>
  </si>
  <si>
    <t>6.1</t>
  </si>
  <si>
    <t>Caixa arquivo.</t>
  </si>
  <si>
    <t>6.2</t>
  </si>
  <si>
    <t>Caneta esferográfica.</t>
  </si>
  <si>
    <t>6.3</t>
  </si>
  <si>
    <t>Clips n. 4 e 8.</t>
  </si>
  <si>
    <t>6.4</t>
  </si>
  <si>
    <t>Copo descartável biodegradável para água.</t>
  </si>
  <si>
    <t>6.5</t>
  </si>
  <si>
    <t>Envelopes.</t>
  </si>
  <si>
    <t>6.6</t>
  </si>
  <si>
    <t>Estilete.</t>
  </si>
  <si>
    <t>6.7</t>
  </si>
  <si>
    <t>Extrator de grampo.</t>
  </si>
  <si>
    <t>6.8</t>
  </si>
  <si>
    <t>Filtro (refil) para purificador.</t>
  </si>
  <si>
    <t>6.9</t>
  </si>
  <si>
    <t>Filtro de linha.</t>
  </si>
  <si>
    <t>6.10</t>
  </si>
  <si>
    <t>Fita para embalagem 5 x 50.</t>
  </si>
  <si>
    <t>6.11</t>
  </si>
  <si>
    <t>Fone para headtset telefônico.</t>
  </si>
  <si>
    <t>6.12</t>
  </si>
  <si>
    <t>Grampeador 26/6.</t>
  </si>
  <si>
    <t>6.13</t>
  </si>
  <si>
    <t>Lápis de cor,  caixa com 12 cores.</t>
  </si>
  <si>
    <t>6.14</t>
  </si>
  <si>
    <t>Lápis preto.</t>
  </si>
  <si>
    <t>6.15</t>
  </si>
  <si>
    <t>Lixeiras.</t>
  </si>
  <si>
    <t>6.16</t>
  </si>
  <si>
    <t>Papel A4, branco alcalino, gramatura mínima 75 g/m2, certificado Cerflor ou FSC.</t>
  </si>
  <si>
    <t>6.17</t>
  </si>
  <si>
    <t>Papel A4, reciclado, cor natural, gramatura mínima 75 g/m2, certificado Cerflor, FSC ou ISSO.</t>
  </si>
  <si>
    <t>6.18</t>
  </si>
  <si>
    <t>Pasta em L.</t>
  </si>
  <si>
    <t>6.19</t>
  </si>
  <si>
    <t>Pilhas.</t>
  </si>
  <si>
    <t>6.20</t>
  </si>
  <si>
    <t>Pincel marca-texto.</t>
  </si>
  <si>
    <t>6.21</t>
  </si>
  <si>
    <t>Pincel para quadro branco.</t>
  </si>
  <si>
    <t>6.22</t>
  </si>
  <si>
    <t>Post it (bloco de recado).</t>
  </si>
  <si>
    <t>6.23</t>
  </si>
  <si>
    <t>Relógio de parede.</t>
  </si>
  <si>
    <t>6.24</t>
  </si>
  <si>
    <t>Tapetes tipo capacho.</t>
  </si>
  <si>
    <t>6.25</t>
  </si>
  <si>
    <t>Tesoura.</t>
  </si>
  <si>
    <t>Brindes diversos para programas institucionais.</t>
  </si>
  <si>
    <t>7.2</t>
  </si>
  <si>
    <t>Estojo tipo escolar personalizado; cores diversas.</t>
  </si>
  <si>
    <t>7.3</t>
  </si>
  <si>
    <t>Garrafa de água tipo "squeeze", de plástico.</t>
  </si>
  <si>
    <t>7.4</t>
  </si>
  <si>
    <t>Lápis personalizado.</t>
  </si>
  <si>
    <t>7.5</t>
  </si>
  <si>
    <t>Porta utensílios com três compartimentos personalizado.</t>
  </si>
  <si>
    <t>7.6</t>
  </si>
  <si>
    <t>Porta crachá.</t>
  </si>
  <si>
    <t>7.7</t>
  </si>
  <si>
    <t>Caneta ecológica de papelão com clipe e ponteira plástica, personalizada, cores diversas.</t>
  </si>
  <si>
    <t>7.8</t>
  </si>
  <si>
    <t>Caneta plástica; toque superior ("touch") com suporte, personalizada, cores diversas.</t>
  </si>
  <si>
    <t>7.9</t>
  </si>
  <si>
    <t>Porta folder A6 vertical com porta cartões; material: acrílico cristal.</t>
  </si>
  <si>
    <t>7.10</t>
  </si>
  <si>
    <t>Caneca com tampa personalizada, material: inox (caneca) e plástico (cabo e tampa).</t>
  </si>
  <si>
    <t>7.11</t>
  </si>
  <si>
    <t>Bonés personalizados, cores diversas, logo em 4 cores.</t>
  </si>
  <si>
    <t>7.12</t>
  </si>
  <si>
    <t>Camisetas personalizadas, cores diversas, logo em 4 cores.</t>
  </si>
  <si>
    <t>7.14</t>
  </si>
  <si>
    <t>Pin metálico - 4x0 cores.</t>
  </si>
  <si>
    <t>7.15</t>
  </si>
  <si>
    <t>Sacochila personalizada, cores diversas, logo em 4 cores.</t>
  </si>
  <si>
    <t>7.16</t>
  </si>
  <si>
    <t>Sacola ecológica personalizada, cores diversas, logo em 4 cores.</t>
  </si>
  <si>
    <t>Prestação de serviço profissional de elaboração de laudos de avaliação dos imóveis utilizados ou de interesse do TRT3.</t>
  </si>
  <si>
    <t>Seguros de imóveis.</t>
  </si>
  <si>
    <t>Necessidade de garantir a segurança contra incêndio da edificação e atender aos normativos do CBMMG.</t>
  </si>
  <si>
    <t>projeto</t>
  </si>
  <si>
    <t>Serviço continuado de manutenção das subestações em uso pelo TRT3.</t>
  </si>
  <si>
    <t>Garantir a segurança e operação das subestações em uso pelo TRT 3ª Região.</t>
  </si>
  <si>
    <t>Serviços de instalação e manutenção de No-Break com deslocamento.</t>
  </si>
  <si>
    <t>Necessidade de disponibilizar, continuamente, serviços de manutenção preventiva, corretiva e instalação de nobreaks em imóveis em uso pelo TRT 3ª Região.</t>
  </si>
  <si>
    <t>Plano de saúde para magistrados/servidores e grupo familiar.</t>
  </si>
  <si>
    <t>1.13</t>
  </si>
  <si>
    <t>1.14</t>
  </si>
  <si>
    <t>1.15</t>
  </si>
  <si>
    <t>1.16</t>
  </si>
  <si>
    <t>1.17</t>
  </si>
  <si>
    <t>1.18</t>
  </si>
  <si>
    <t>1.19</t>
  </si>
  <si>
    <t>1.20</t>
  </si>
  <si>
    <t>1.21</t>
  </si>
  <si>
    <t>1.22</t>
  </si>
  <si>
    <t>1.23</t>
  </si>
  <si>
    <t>1.25</t>
  </si>
  <si>
    <t>1.27</t>
  </si>
  <si>
    <t>1.28</t>
  </si>
  <si>
    <t>1.29</t>
  </si>
  <si>
    <t>1.30</t>
  </si>
  <si>
    <t>1.31</t>
  </si>
  <si>
    <t>Colete balístico</t>
  </si>
  <si>
    <t>Cofres</t>
  </si>
  <si>
    <t>Machado</t>
  </si>
  <si>
    <t>Pé de cabra</t>
  </si>
  <si>
    <t>Kit tático de arrombamento</t>
  </si>
  <si>
    <t>Detector de metais portátil</t>
  </si>
  <si>
    <t>Torniquete tático</t>
  </si>
  <si>
    <t>Kit de primeiros socorros</t>
  </si>
  <si>
    <t>Reanimador ambu manual</t>
  </si>
  <si>
    <t>Algemas de metal</t>
  </si>
  <si>
    <t>Capacete anti-tumulto</t>
  </si>
  <si>
    <t>Escudo anti-tumulto - polímero</t>
  </si>
  <si>
    <t>Armadura anti-tumulto</t>
  </si>
  <si>
    <t>Máscara de gás</t>
  </si>
  <si>
    <t>Capacete de bombeiro (incêndio)</t>
  </si>
  <si>
    <t>Algema de treinamento</t>
  </si>
  <si>
    <t>Corda - resistência de 2500kg - 50m cada</t>
  </si>
  <si>
    <t>Escada de alumínio - 3m</t>
  </si>
  <si>
    <t>Escada de alumínio - 6m</t>
  </si>
  <si>
    <t>Mosquetão e freio 8</t>
  </si>
  <si>
    <t>Assento americano</t>
  </si>
  <si>
    <t>Cone de sinalização</t>
  </si>
  <si>
    <t>Máscara de oxigênio</t>
  </si>
  <si>
    <t>Tanque de oxigênio</t>
  </si>
  <si>
    <t>Capa protetora</t>
  </si>
  <si>
    <t>Drone (vigilância)</t>
  </si>
  <si>
    <t>Simulacro de arma de fogo</t>
  </si>
  <si>
    <t>Aquisição de equipamentos táticos diversos para uso dos agentes da polícia judicial, incluindo ferramentas de combate a incêndio.</t>
  </si>
  <si>
    <t>A Resolução CNJ 315/2021 previu a disponibilização de armas de fogo para Agentes de Polícia Judicial (APJs). Elas estão sendo adquiridas pelo Regional. A aquisição de munição se faz necessária para a realização das atividades de segurança, bem como para os treinamentos práticos dos agentes.</t>
  </si>
  <si>
    <t>clube</t>
  </si>
  <si>
    <t>Sistema de gestão de acesso com catracas para a capital (reconhecimento facial).</t>
  </si>
  <si>
    <t>Necessidade de garantir segurança ao patrimônio do Regional na Capital, conforme previsto na Resolução CSJT 315/2021.</t>
  </si>
  <si>
    <t>Locação de rádios portáteis (199) com comunicação instantânea via chip de dados (fornecido pelo contratado), oferecendo cobertura nacional independente da tecnologia de rede com 3 licenças para gerenciador de rastreamento dos rádios portáteis.</t>
  </si>
  <si>
    <t>meses</t>
  </si>
  <si>
    <t>Monitoramento pessoal com acionamento de dispositivo eletrônico de emergência portátil e locação de aparelhos celulares com aplicativo embarcado.</t>
  </si>
  <si>
    <t>A renovação da frota veicular do Tribunal visa promover a sustentabilidade e economicidade.</t>
  </si>
  <si>
    <t>Seguro total para veículos da frota oficial deste Regional.</t>
  </si>
  <si>
    <t>Centro de Treinamento para os agentes da polícia judicial (com sala de instrução, academia de ginástica e artes marciais, aproveitando espaço físico já existente).</t>
  </si>
  <si>
    <t>Necessidade de garantir que os Agentes da Polícia Judicial tenham local apropriado para treinamentos e capacitação, a fim de exercer suas atividades com excelência.</t>
  </si>
  <si>
    <t>Há previsão normativa (Resolução CNJ 315/2020) para a realização de curso de reciclagem anualmente pelos Agentes de Polícia Judicial.</t>
  </si>
  <si>
    <t>Necessidade de treinamento da nova brigada de incêndio (APJs, vigilantes e porteiros), a fim de prepará-los para pronta resposta nos casos de emergência.</t>
  </si>
  <si>
    <t>Placas de identificação e de sinalização de unidades organizacionais, para prestar homenagem, de acessibilidade, entre outras, relacionadas à comunicação visual deste TRT-MG.</t>
  </si>
  <si>
    <t>créditos</t>
  </si>
  <si>
    <t>Aquisição de créditos que representam a redução ou remoção de gases de efeito estufa, como o CO2, de projetos que contribuem para a sustentabilidade, com o fim de compensar as emissões de gases de efeito estufa do Regional.</t>
  </si>
  <si>
    <t>Café: 2000
Adoçante:  500 
Suco: 1800
Açúcar: 300
suco integral:1300
Refrigerante normal: 975 
refrigerante zero: 825</t>
  </si>
  <si>
    <t>Pcte de 500gr,
frascos de 100ml,
litros,
pctes de 500gr,
litros,
Pet 2 litros,
Pet 2 litros.</t>
  </si>
  <si>
    <t xml:space="preserve">Prestação de serviços de apoio nas ocupações de motorista executivo, manobrista e supervisor, com dedicação exclusiva de mão de obra. </t>
  </si>
  <si>
    <t>postos de trabalho</t>
  </si>
  <si>
    <t>Manter os elevadores com vistas à maximização de segurança, confiabilidade e disponibilidade, bem como, à extensão da vida útil. Busca, ainda, reduzir riscos de acidentes com danos pessoais aos usuários ou danos patrimoniais.</t>
  </si>
  <si>
    <r>
      <t>Prestação de serviços de assistência técnica, manutenção corretiva, preventiva, mecânica, elétrica e operacional dos elevadores do edifício da Av. Getúlio Vargas, 265. Lote 01.</t>
    </r>
    <r>
      <rPr>
        <sz val="11"/>
        <color rgb="FFFF0000"/>
        <rFont val="Calibri"/>
        <family val="2"/>
      </rPr>
      <t/>
    </r>
  </si>
  <si>
    <r>
      <t>Prestação de serviços de assistência técnica, manutenção corretiva, preventiva, mecânica, elétrica e operacional dos elevadores do edifício da Av. Getúlio Vargas, 265. Lote 02.</t>
    </r>
    <r>
      <rPr>
        <sz val="11"/>
        <color rgb="FFFF0000"/>
        <rFont val="Calibri"/>
        <family val="2"/>
      </rPr>
      <t/>
    </r>
  </si>
  <si>
    <t>Manter a confiabilidade e disponibilidade, bem como, à extensão da vida útil. Busca, ainda, reduzir riscos de acidentes com danos pessoais aos usuários ou danos patrimoniais.</t>
  </si>
  <si>
    <t>Aquisição. Baterias para o datacenter. Os Nobreaks/UPS que atendem aos equipamentos da sala cofre necessitam de 2 bancos de baterias, 1 para cada Nobreak/UPS, composto de 40 baterias cada.
As baterias são do tipo Selada VRLA 12V 280W. Modelo de referência: (CSB HRL12280W).</t>
  </si>
  <si>
    <t>Realizar postagem de notificações judiciais e correspondências administrativas, bem como troca de malotes entre as unidades do TRT.</t>
  </si>
  <si>
    <t>Estações de trabalho.</t>
  </si>
  <si>
    <t>Caixa de som.</t>
  </si>
  <si>
    <t>Sofás corporativos de couro sintético.</t>
  </si>
  <si>
    <t>Suporte articulado para TV.</t>
  </si>
  <si>
    <t>OE2 - Promover o trabalho
decente e a sustentabilidade</t>
  </si>
  <si>
    <t>Locação de imóvel para abrigar  o Fórum da Justiça do Trabalho de Sabará - MG.</t>
  </si>
  <si>
    <t>Locação de imóvel para abrigar  o Fórum da Justiça do Trabalho de Três Corações - MG.</t>
  </si>
  <si>
    <t>Necessidade de disponibilizar imóvel para funcionamento do Fórum da Justiça do Trabalho.</t>
  </si>
  <si>
    <t>Locação de imóvel situado na Avenida Quintino Vargas, nº 310, salas 201, 207, 209, 211 e 213, para abrigar  o Fórum da Justiça do Trabalho de Paracatu - MG.</t>
  </si>
  <si>
    <t>Necessidade de elaborar laudos de avaliação oficial que reflitam o preço de mercado, dos valores de venda, locação ou cessão onerosa a terceiros de áreas para exercício de atividade de apoio.</t>
  </si>
  <si>
    <t>Necessidade de a Administração prevenir-se contra eventuais danos causados por sinistros cujos prejuízos possam levar a dispêndio do erário.</t>
  </si>
  <si>
    <t>Serviços de elaboração de Projeto de Prevenção e Combate a Incêndio para o imóvel que abriga o Fórum da Justiça do Trabalho de Cataguases - MG.</t>
  </si>
  <si>
    <t xml:space="preserve">Serviços de obra de recuperação estrutural, esquadrias e fachadas no Fórum da Justiça do Trabalho de Pouso Alegre - MG. </t>
  </si>
  <si>
    <t>Serviços de obra de reforma do espaço da Ouvidoria e SEA2G, localizado no térreo do edifício da Av. do Contorno, 4631, em Belo Horizonte - MG.</t>
  </si>
  <si>
    <t>Serviços de obra de reforma e modernização do Plenário 2, localizado no 8º andar do edifício Sede, em Belo Horizonte - MG.</t>
  </si>
  <si>
    <t>Necessidade de contratação de serviços especializados em instalações de cabeamento estruturado e alimentação de nobreaks em imóveis em uso pelo TRT3.</t>
  </si>
  <si>
    <t>Instalação e manutenção de cabeamento estruturado (Rede Lógica) e alimentação de nobreak em imóveis (incluso deslocamento).</t>
  </si>
  <si>
    <t>Estamos planejando a compra de 800 novos computadores em 2026 para substituir aqueles que perderam a garantia nas unidades do Tribunal, principalmente, os que estão em uso no interior. E nesses locais onde estão os computadores que serão substituídos, os monitores possuem somente as conexões VGA e DVI. Ocorre que os futuros novos computadores, que vamos coparticipar do processo do TRT23, em princípio, não terão as conexões VGA e DVI. Sendo assim, caso as especificações desses computadores permaneçam inalteradas, precisaremos comprar 2 novos cabos ou adaptadores para cada novo computador, a fim de conectá-los aos monitores de vídeo do Tribunal.</t>
  </si>
  <si>
    <t>Realização de exame médico ocupacional do PCMSO na população ativa do TRT3 lotada no interior do Estado.</t>
  </si>
  <si>
    <t>Manutenção</t>
  </si>
  <si>
    <t>Plano de Saúde médico-hospitalar para os servidores e magistrados.</t>
  </si>
  <si>
    <t>Manutenção da exposição "A democratização do retrato fotográfico através da CLT", do fotógrafo diamantinense Assis Horta, com curadoria de Guilherme Horta - curadoria, remanejamentos necessários das obras e eventuais manutenções nas próprias obras.</t>
  </si>
  <si>
    <t>Aquisição de tablets para oferta na premiação do 5º e 6º concursos de Monografias da Biblioteca do TRT-MG.</t>
  </si>
  <si>
    <t>TRT1</t>
  </si>
  <si>
    <t>TRT3</t>
  </si>
  <si>
    <t>Abrangência da contratação compartilhada</t>
  </si>
  <si>
    <t>Órgão gerenciador da contratação compartilhada</t>
  </si>
  <si>
    <t xml:space="preserve">Disponibilizar recursos para realização da solenidade.
Mobiliário para acomodar os convidados (agraciados, familiares, autoridades, magistrados e servidores) durante a solenidade de entrega da medalha, uma vez que no local do evento não há mobiliário suficiente.
A ornamentação busca valorizar os eventos e aprimorar a imagem institucional, contribuindo para o sucesso e o acolhimento das atividades da ASCER e do Centro Cultural. </t>
  </si>
  <si>
    <t>Indicação para contratação compartilhada?
(Preencher somente se a resposta for SIM).</t>
  </si>
  <si>
    <t>Locação de imóvel situado na Avenida Belo Horizonte, nº 1.544, para abrigar o Fórum da Justiça do Trabalho de Iturama - MG.</t>
  </si>
  <si>
    <t>SEGP / SAInPcD</t>
  </si>
  <si>
    <t xml:space="preserve">Contratação da Fundação Clóvis Salgado para realização de duas apresentações da Orquestra Sinfônica de Minas Gerais no CECULT - previsão de 1 por semestre. </t>
  </si>
  <si>
    <t xml:space="preserve">Aquisição e instalação de aparelhagem de iluminação para o Salão de Eventos no 3º andar do Centro Cultural. </t>
  </si>
  <si>
    <t>Serviço</t>
  </si>
  <si>
    <t>Aquisição de Piano 3/4 de cauda para o Centro Cultural. Preto, 1,73ms, com rodas e travas em aço</t>
  </si>
  <si>
    <t>A aquisição de um piano para o Centro Cultural é essencial para aprimorar nossa oferta de atividades culturais e educacionais. O piano permitirá a realização de uma ampla gama de eventos, incluindo concertos, recitais e oficinas de aprendizado para crianças, jovens e adultos, enriquecendo nossa programação e atraindo um público diversificado. Investir em um piano de qualidade ajudará a elevar o padrão de nossas apresentações e a fortalecer o papel do Centro Cultural como um polo de cultura e arte na comunidade.</t>
  </si>
  <si>
    <t>Unidade</t>
  </si>
  <si>
    <t>Contratação de espetáculos, oficinas com instrutor(es) e/ou grupos artísticos que promovam interação (dinâmicas), entre outros, para o evento "Semana Comemorativa do aniversário do Centro Cultural 2026".</t>
  </si>
  <si>
    <t>Os eventos da Semana Comemorativa celebram o aniversário do Centro Cultural, fortalecendo sua identidade institucional e ampliando o acesso às atividades culturais.</t>
  </si>
  <si>
    <t>Prestação de serviço continuado de recrutamento, seleção e gestão de contratos de estagiários.
Seleção e contratação de estagiários para atuarem preferencialmente nas unidades judiciárias deste Regional e ampliação do Programa de Estágio, a partir de julho/2026, de 812 para 1.000 estagiários por mês.</t>
  </si>
  <si>
    <t>Intuito de fortalecimento das atividades jurisdicionais e administrativas. Busca-se atender à crescente demanda por força de trabalho de apoio, promovendo maior celeridade processual e eficiência na prestação jurisdicional. Interesse em assegurar a continuidade e a regularidade do Programa, além de possibilitar a delegação de outras atribuições correlatas, evitando, assim, a interrupção dos serviços e garantindo suporte adequado às unidades do Tribunal.</t>
  </si>
  <si>
    <t>Secretaria de Inteligência e Polícia Judicial</t>
  </si>
  <si>
    <t>SINPJ</t>
  </si>
  <si>
    <t>OE7 - IEAMGP
OE10 - Aprimorar a governança de TIC e a proteção de dados</t>
  </si>
  <si>
    <t>Telefone fixo.</t>
  </si>
  <si>
    <t>A premiação visa a estimular a participação nos concursos de monografia realizados pela Biblioteca do TRT-MG e fomentar o desenvolvimento dos trabalhos acadêmicos nas temáticas afetas aos temas propostos em edital, relativos ao Direito do Trabalho e à prática jurídica.</t>
  </si>
  <si>
    <t>Material odontológico necessário para atendimentos da Seção de Assistência Odontológica (auditorias, urgências, odontopediatria).</t>
  </si>
  <si>
    <t>OE1-Fortalecer a Comunicação e as Parcerias Institucionais</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</si>
  <si>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8.</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</si>
  <si>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1.</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</si>
  <si>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2.</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</si>
  <si>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3.</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</si>
  <si>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4.</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</si>
  <si>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5.</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</si>
  <si>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6.</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</si>
  <si>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7.</t>
  </si>
  <si>
    <t>Implantação do Projeto de Prevenção e Combate a Incêndio em Formiga - MG</t>
  </si>
  <si>
    <t>Elaboração de projetos para para RETROFIT do imóvel localizado na Rua Goitacazes, 1475, Belo Horizonte</t>
  </si>
  <si>
    <t>Auxílio técnico à fiscalização e recebimento de projetos para para RETROFIT do imóvel localizado na Rua Goitacazes, 1475, Belo Horizonte</t>
  </si>
  <si>
    <t xml:space="preserve">Prestação de serviços por empreitada global para adaptação, reforma, restauração, ampliação e construção do Anexo ao Fórum da Justiça do Trabalho de Belo Horizonte (Quarteirão 20 – Q20). </t>
  </si>
  <si>
    <t xml:space="preserve">Prestação de serviços de elaboração de projeto para fins de regularização das edificações de propriedade do contratante junto à Subsecretaria de Regulação Urbana (SUREG) da Prefeitura Municipal de Belo Horizonte, e de obtenção de certidão de baixa de construção (habite-se) da obra localizada no Quarteirão 20 – Q20. </t>
  </si>
  <si>
    <t>Contratação de laudo de avaliação da estrutura para instalação de elevador em Barbacena e São João Del Rei.</t>
  </si>
  <si>
    <t>Chamamento público para prospecção de imóvel para abrigar a nova sede da Justiça do Trabalho de Sabará - MG.</t>
  </si>
  <si>
    <t>Garantir a segurança da edificação</t>
  </si>
  <si>
    <t>Necessidade de elaborar projetos para viabilizar  contratação da reforma. Projeto estratégico GOITAMO PROJ25001</t>
  </si>
  <si>
    <t>Necessidade acompanhar e fiscalizar a elaboração de projetos para viabilizar  contratação da reforma. Projeto estratégico GOITAMO PROJ25001</t>
  </si>
  <si>
    <t>Necessidade de manter a vigência do contrato para a conclusão do processo de regularização e emissão do habite-se, a cargo de empresa contratada pelo TRT, e emissão do Termo de Recebimento do contrato Definitivo.</t>
  </si>
  <si>
    <t xml:space="preserve">Necessidade de manter a vigência do contrato para a conclusão do processo de regularização e emissão do habite-se. </t>
  </si>
  <si>
    <t>Avaliar a estrutura de obras não concluídas  para subsidiar a contratação da conclusão.</t>
  </si>
  <si>
    <t>Atender à necessidade de disponibilizar nova sede para a Vara do Trabalho, em decorrência de limitações de acessibilidade da sede atual.</t>
  </si>
  <si>
    <t>laudos</t>
  </si>
  <si>
    <t>Chamamento</t>
  </si>
  <si>
    <t>Contratação de empresa especializada em prestação de serviços de bombeiro civil profissional. Contrato 1.</t>
  </si>
  <si>
    <t>Contratação de empresa especializada em prestação de serviços de bombeiro civil profissional. Contrato 2.</t>
  </si>
  <si>
    <t>Chamamento público</t>
  </si>
  <si>
    <t>Aluguel de estande de tiro, através da filiação dos Agentes da Polícia Judicial a Clube de Tiro, para treinamento periódico e permanente do uso de armas de fogo, necessário ao cumprimento das suas atribuições institucionais, de modo a garantir a autonomia do Poder Judiciário e proteger a vida das autoridades judiciárias, dos servidores, dos advogados e das partes, bem como zelar pela guarda das instalações físicas e do patrimônio público do Tribunal Regional do Trabalho da 3ª Região.</t>
  </si>
  <si>
    <t>Trata-se de recursos financeiros que viabilizam as atividades essenciais da Escola Judicial e, na ausência destes, há um grande risco de surgirem prejuízos institucionais causados pela não capacitação de magistrados e servidores, além dos descumprimento de normas de órgãos superiores que determinam capacitações obrigatórias.</t>
  </si>
  <si>
    <t>PLANO DE CONTRATAÇÕES ANUAL (PCA) - 2026 - VERSÃO FINAL</t>
  </si>
  <si>
    <t>O artigo 32 da resolução CSJT 315/21 estabelece que os Agentes da Polícia Judicial portem no mínimo 2 instrumentos de menor potencial ofensivo. Atualmente, a Secretaria de Inteligência e Polícia Judicial (SINPJ) possui apenas 15 unidades dessas armas e são 62 APJs.</t>
  </si>
  <si>
    <t>Garantir maior segurança dos usuários dos veículos oficiais do Regional, com a definição prévia de rotas e acompanhamento dos trajetos pela Central de Pronta Resposta (SINPJ).</t>
  </si>
  <si>
    <t>A contratação para prestação de serviços de prevenção e combate a incêndio e pânico e prestação de primeiros socorros, com base na alocação de postos de bombeiro civil, justifica-se pela necessidade de prover a segurança preventiva e ostensiva no combate a incêndio e abandono de área e de prestação de atendimentos de primeiros socorros aos magistrados, servidores, estagiários, terceirizados, visitantes e jurisdicionados, incrementando a segurança nos edifícios que abrigam as Unidades deste Tribunal.</t>
  </si>
  <si>
    <t>Para atendimento à Lei 13.146/2015 (Estatuto da Pessoa com Deficiência), em especial ao inciso I (acessibilidade) do artigo 3º. Para tornar ainda mais acessível, especialmente para pessoas com deficiência visual, a exposição permanente "Trabalho e Cidadania", localizada no térreo do edifício-Sede do TRT3, valorizando, dessa forma, a Política de Acessibilidade e Inclusão de Pessoas com Deficiência nos órgãos do Poder Judiciário.</t>
  </si>
  <si>
    <t>Equipamentos e material permanente de uso geral no TRT por múltiplos setores, com características padronizadas e recorrentes.</t>
  </si>
  <si>
    <t>Material de consumo de uso geral no TRT por múltiplos setores, com características padronizadas e recorrentes.</t>
  </si>
  <si>
    <t>OE4 - IADA</t>
  </si>
  <si>
    <t>OE10 – Índice de Avaliação do IGOVTIC-Jud</t>
  </si>
  <si>
    <t>OE8 - Aperfeiçoar a gestão orçamentária e financeira</t>
  </si>
  <si>
    <t>8.16. Aquisições e Contratações</t>
  </si>
  <si>
    <t>8.17. Qualidade de Vida</t>
  </si>
  <si>
    <t>8.16 Aquisições e contratações</t>
  </si>
  <si>
    <t xml:space="preserve">                                     8.16. Aquisições e Contratações</t>
  </si>
  <si>
    <t xml:space="preserve">8.4. Água Envasada Embalagem Plástica.8.16. Aquisições e Contratações </t>
  </si>
  <si>
    <t>8.11. Vigilância</t>
  </si>
  <si>
    <t>8.10. Limpeza
8.16. Aquisições e Contratações</t>
  </si>
  <si>
    <t>8.9. Limpeza
8.16. Aquisições e Contratações</t>
  </si>
  <si>
    <t>8.13. Veículos. 8.16. Aquisições e Contratações</t>
  </si>
  <si>
    <t>8.12. Telefonia. 8.16. Aquisições e Contratações</t>
  </si>
  <si>
    <t>. 8.16. Aquisições e Contratações</t>
  </si>
  <si>
    <t>8.16. Aquisições e Contratações. 8.17. Qualidade de vida</t>
  </si>
  <si>
    <t>8.16. Aquisições e Contratações 8.19. Equidade e diversidade</t>
  </si>
  <si>
    <t xml:space="preserve">8.16. Aquisições e Contratações </t>
  </si>
  <si>
    <t>Atender demandas de diversas áreas, para divulgação dos programas ao público-alvo.</t>
  </si>
  <si>
    <t>8.9. Reformas e construções. 8.16. Aquisições e Contratações</t>
  </si>
  <si>
    <t xml:space="preserve"> 8.16. Aquisições e Contratações</t>
  </si>
  <si>
    <t>8.8. Gestão de Resíduos</t>
  </si>
  <si>
    <t>8.11. Vigilância. 8.16. Aquisições e Contratações</t>
  </si>
  <si>
    <t>8.13. Veículos</t>
  </si>
  <si>
    <t>Item</t>
  </si>
  <si>
    <t>Locação de imóvel situado na Rua Minas Nova, nº 220-A, para abrigar  o Fórum da Justiça do Trabalho de Nanuque - MG.</t>
  </si>
  <si>
    <t>Aquisição de vans e veículos sedãs híbridos.</t>
  </si>
  <si>
    <t>Verbalizar aspectos visuais, em eventos no Tribunal, para pessoas que não enxergam, a fim de promover sua efetiva inclusão no ambiente, conforme determinado pelas Resoluções 401/21 do CNJ e 386/24 do CSJT.
Para atendimento à Lei 13.146/2015 (Estatuto da Pessoa com Deficiência), em especial ao inciso I (acessibilidade) do artigo 3º, tornando ainda mais acessível, especialmente para pessoas com deficiência visual, a exposição, localizada no térreo do edifício-Sede do TRT3, valorizando, dessa forma, a Política de Acessibilidade e Inclusão de Pessoas com Deficiência nos órgãos do Poder Judiciário.</t>
  </si>
  <si>
    <t>OE2 - IDS
OE1-Fortalecer a Comunicação e as Parcerias Institucionais</t>
  </si>
  <si>
    <t>8.17. Qualidade de Vida
8.16. Aquisições e Contratações 8.19. Equidade e diversidade</t>
  </si>
  <si>
    <t>1.1</t>
  </si>
  <si>
    <t>1.2</t>
  </si>
  <si>
    <t>1.3</t>
  </si>
  <si>
    <t>1.4</t>
  </si>
  <si>
    <t>1.5</t>
  </si>
  <si>
    <t>1.6</t>
  </si>
  <si>
    <t>1.7</t>
  </si>
  <si>
    <t>1.8</t>
  </si>
  <si>
    <t>1.9</t>
  </si>
  <si>
    <t>1.10</t>
  </si>
  <si>
    <t>1.11</t>
  </si>
  <si>
    <t>1.12</t>
  </si>
  <si>
    <t>equipamento</t>
  </si>
  <si>
    <t xml:space="preserve">Manutenção de equipamentos médicos (esfigmomanômetros). </t>
  </si>
  <si>
    <t>A aquisição de Equipamentos de Proteção Individual (EPIs) para serem utilizados nas unidades levantadas pela área técnica objetiva o respeito pelas normas de segurança, visando garantir que os servidores não serão expostos a doenças ocupacionais, que podem comprometer a capacidade de trabalho e de vida dos profissionais durante e depois da fase ativa de trabalho.</t>
  </si>
  <si>
    <t>Aquisição de EPIs para diversos setores do TRT3.</t>
  </si>
  <si>
    <t>Equipamentos necessários para atendimento da Seção de Assistência Médica e Ocupacional (atendimentos eletivos, ocupacionais e de urgência / emergência)</t>
  </si>
  <si>
    <t>serviço de manutenção</t>
  </si>
  <si>
    <t>Boneco para RCP (reanimação cardiopulmonar) - treinamento</t>
  </si>
  <si>
    <t>Maleta de ferramentas (completa)</t>
  </si>
  <si>
    <t>A Resolução CNJ 315/2021 previu a disponibilização de armas de fogo para Agentes de Polícia Judicial. A aquisição das armas de fogo visa garantir maior segurança aos magistrados, servidores e usuários, bem como ao patrimônio deste Regional.</t>
  </si>
  <si>
    <t>Fornecer intérpretes de libras para assegurar que surdos que usam a língua de sinais tenham inclusão efetiva em eventos, audiências conforme Resolução CNJ n. 401/21 e Resolução CSJT 386/2024.</t>
  </si>
  <si>
    <t xml:space="preserve">Locação de mobiliário e ornamentação floral para evento de entrega da medalha Ordem do Mérito Judiciário Desembargador Ari Rocha e ornamentação para eventos do Centro Cultural. </t>
  </si>
  <si>
    <t>Serviços gráficos especiais elaborados (adesivos, banners, flâmulas, entre outros).</t>
  </si>
  <si>
    <t>Contratação de audiodescrição para atuar em eventos no Tribunal e serviço de audiodescrição para a exposição permanente "Trabalho e Cidadania"</t>
  </si>
  <si>
    <t>Fornecimento contínuo de lanches para desembargadores, coffee break e Itens alimentícios.
Lanche para artistas que irão realizar eventos e apresentações e para grupo de jovens que participar de visitas mediadas no Centro Cultural.</t>
  </si>
  <si>
    <t>Cursos, orientação profissional e serviços contratados para a Formação Administrativa.</t>
  </si>
  <si>
    <t>Capacitação dos agentes da polícia judicial.</t>
  </si>
  <si>
    <r>
      <t>Serviço de confecção de mapas táteis e pedestal</t>
    </r>
    <r>
      <rPr>
        <strike/>
        <sz val="11"/>
        <rFont val="Calibri"/>
        <family val="2"/>
      </rPr>
      <t/>
    </r>
  </si>
  <si>
    <t>Prestação de serviços de buffet completo - coquetel.</t>
  </si>
  <si>
    <r>
      <t>Pagamento de despesas com credenciados dos potenciais usuários do plano de saúde.</t>
    </r>
    <r>
      <rPr>
        <sz val="11"/>
        <color rgb="FFFF0000"/>
        <rFont val="Calibri"/>
        <family val="2"/>
      </rPr>
      <t/>
    </r>
  </si>
  <si>
    <t>Item - Numeração da Área</t>
  </si>
  <si>
    <t>Justificativa</t>
  </si>
  <si>
    <t>Quantidade</t>
  </si>
  <si>
    <t>Data para atendimento da demanda / renovação contratual</t>
  </si>
  <si>
    <t>Alinhamento com o planejamento estratégico</t>
  </si>
  <si>
    <t>Alinhamento com o Plano de Logística Sustentável (PLS)</t>
  </si>
  <si>
    <t>Área requisitante</t>
  </si>
  <si>
    <t>Descrição do objeto</t>
  </si>
  <si>
    <t>Prioridade</t>
  </si>
  <si>
    <t>Link:</t>
  </si>
  <si>
    <t>https://portal.trt3.jus.br/intranet/tec-informacao/planejamento-de-tic/plano-de-contratacao-de-solucoes-de-tic-pcstic#section-0</t>
  </si>
  <si>
    <t>PAC</t>
  </si>
  <si>
    <t>https://portal.trt3.jus.br/escola/artigos/plano-anual-de-capacitacao</t>
  </si>
  <si>
    <r>
      <t xml:space="preserve">O </t>
    </r>
    <r>
      <rPr>
        <b/>
        <sz val="13"/>
        <color rgb="FF333333"/>
        <rFont val="Calibri"/>
        <family val="2"/>
      </rPr>
      <t>PLANO DE CONTRATAÇÕES DE SOLUÇÕES DE TIC (PCSTIC),</t>
    </r>
    <r>
      <rPr>
        <sz val="13"/>
        <color rgb="FF333333"/>
        <rFont val="Calibri"/>
        <family val="2"/>
      </rPr>
      <t xml:space="preserve"> regulamentado pela RESOLUÇÃO CNJ Nº 468/2022.</t>
    </r>
  </si>
  <si>
    <r>
      <t xml:space="preserve">O </t>
    </r>
    <r>
      <rPr>
        <b/>
        <sz val="13"/>
        <color rgb="FF333333"/>
        <rFont val="Calibri"/>
        <family val="2"/>
      </rPr>
      <t>PLANO ANUAL DE CAPACITAÇÃO (PAC)</t>
    </r>
    <r>
      <rPr>
        <sz val="13"/>
        <color rgb="FF333333"/>
        <rFont val="Calibri"/>
        <family val="2"/>
      </rPr>
      <t>, regulamentado pela Portaria EJ nº 4, de 1º de setembro de 2020.</t>
    </r>
  </si>
  <si>
    <r>
      <t xml:space="preserve">Manutenção do sistema automatizado de ar condicionado central dos prédios da Av. Getúlio Vargas, 225, Rua Desembargador Drumond, 41 e R. </t>
    </r>
    <r>
      <rPr>
        <sz val="13"/>
        <rFont val="Calibri"/>
        <family val="2"/>
      </rPr>
      <t>Guaicurus.</t>
    </r>
  </si>
  <si>
    <r>
      <t>Necessidade de disponibilizar imóvel para funcionamento do Fórum da Justiça do Trabalho.</t>
    </r>
    <r>
      <rPr>
        <sz val="13"/>
        <color rgb="FFFF0000"/>
        <rFont val="Calibri"/>
        <family val="2"/>
      </rPr>
      <t xml:space="preserve"> </t>
    </r>
  </si>
  <si>
    <t xml:space="preserve">Aquisição de equipamentos: 08 (oito) desfibriladores externos automáticos (DEA), 16 (dezesseis) pás adesivas/eletrodos, 8 (oito) cabines específicas para DEA, 2 (dois) eletrocardiógrafos, 3 (três) macas inox para obeso, 2 (duas) escadas de dois degraus para consultório, 4 (quatro) máscaras faciais para adulto com coxim, 4 (quatro) reanimadores manuais para adulto, 4 (quatro) oxímetros de pulso, 1 (um) luxímetros portátil. </t>
  </si>
  <si>
    <t>Contratar seguro para os novos veículos que serão adquiridos em 2026. Segurar a frota de veículos, a fim de resguardar o patrimônio público e, em caso de acidentes, obter o ressarcimento de avarias e a assistência aos usuários e terceiros envolvidos.</t>
  </si>
  <si>
    <t>Contratação de empresa especializada na prestação de serviços de administração, gerenciamento e controle de margem consignável e consignações em folha de pagamento, no âmbito do CONTRATANTE, compreendendo acesso ao serviço por meio de portal disponível na internet, bem como suporte ilimitado a esse serviço e, serviços de capacitação de gestores e de usuários, a título não oneroso.</t>
  </si>
  <si>
    <t>Necessidade de gerir de forma mais eficaz e transparente os procedimentos de gestão de consignações e margem consignável em folha de pagamento de servidores, magistrados e pensionistas do TRT-3ª Região.</t>
  </si>
  <si>
    <t>Prestação de serviços de administração, gerenciamento e controle de margem consignável e consignações em folha de pagamento.</t>
  </si>
  <si>
    <t>Serviço de Manutenção Predial preventiva e corretiva, reforma e serviços comuns de engenharia em imóveis, de empreitada por preço unitário, sem cessão exclusiva de mão de obra, por demanda, com priorização das manutenções preventivas. Em substituição ao Contrato 23SR004. Região de Montes Claros. 3S Construções Ltda.</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</si>
  <si>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23SR044. Região de Varginha. Ambiental Edificações e Serviços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</si>
  <si>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21SR048. Região de Juiz de Fora. Scallberi Construções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</si>
  <si>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23SR045. Região de Gov. Valadares. Ambiental Edificações e Serviços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</si>
  <si>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23SR050. Região de BH 2ª Instância. Cledenir Energetti Construtora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</si>
  <si>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23SR057. Região de GBH 1ª Instância. Ambiental Edificações e Serviços Ltda.  </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</si>
  <si>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23SR058. Região Central Minas. Ambiental Edificações e Serviços Ltda.  </t>
  </si>
  <si>
    <t>Aquisição de cabos para monitor de vídeo conexão DisplayPort para DVI (DisplayPort, DVI e VGA são padrões técnicos dos cabos de conexão entre o monitor e o microcomputador).</t>
  </si>
  <si>
    <t>604.996,32 + repactuação</t>
  </si>
  <si>
    <t>8.2. Papel; 8.5. Impressão; e 8.12. Telefonia</t>
  </si>
  <si>
    <t>143.1</t>
  </si>
  <si>
    <t>143.2</t>
  </si>
  <si>
    <t>143.3</t>
  </si>
  <si>
    <t>143.4</t>
  </si>
  <si>
    <t>143.5</t>
  </si>
  <si>
    <t>143.6</t>
  </si>
  <si>
    <t>143.7</t>
  </si>
  <si>
    <t>143.8</t>
  </si>
  <si>
    <t>143.9</t>
  </si>
  <si>
    <t>143.10</t>
  </si>
  <si>
    <t>143.11</t>
  </si>
  <si>
    <t>143.12</t>
  </si>
  <si>
    <t>143.13</t>
  </si>
  <si>
    <t>143.14</t>
  </si>
  <si>
    <t>143.15</t>
  </si>
  <si>
    <t>143.16</t>
  </si>
  <si>
    <t>143.17</t>
  </si>
  <si>
    <t>143.18</t>
  </si>
  <si>
    <t>143.19</t>
  </si>
  <si>
    <t>143.20</t>
  </si>
  <si>
    <t>143.21</t>
  </si>
  <si>
    <t>143.22</t>
  </si>
  <si>
    <t>143.23</t>
  </si>
  <si>
    <t>143.24</t>
  </si>
  <si>
    <t>144.1</t>
  </si>
  <si>
    <t>144.2</t>
  </si>
  <si>
    <t>144.3</t>
  </si>
  <si>
    <t>144.4</t>
  </si>
  <si>
    <t>144.5</t>
  </si>
  <si>
    <t>144.6</t>
  </si>
  <si>
    <t>144.7</t>
  </si>
  <si>
    <t>144.8</t>
  </si>
  <si>
    <t>144.9</t>
  </si>
  <si>
    <t>144.10</t>
  </si>
  <si>
    <t>144.11</t>
  </si>
  <si>
    <t>144.12</t>
  </si>
  <si>
    <t>144.13</t>
  </si>
  <si>
    <t>144.14</t>
  </si>
  <si>
    <t>144.15</t>
  </si>
  <si>
    <t>144.16</t>
  </si>
  <si>
    <t>144.17</t>
  </si>
  <si>
    <t>144.18</t>
  </si>
  <si>
    <t>144.19</t>
  </si>
  <si>
    <t>144.20</t>
  </si>
  <si>
    <t>144.21</t>
  </si>
  <si>
    <t>144.22</t>
  </si>
  <si>
    <t>144.23</t>
  </si>
  <si>
    <t>144.24</t>
  </si>
  <si>
    <t>144.25</t>
  </si>
  <si>
    <t>145.1</t>
  </si>
  <si>
    <t>145.2</t>
  </si>
  <si>
    <t>145.3</t>
  </si>
  <si>
    <t>145.4</t>
  </si>
  <si>
    <t>145.5</t>
  </si>
  <si>
    <t>145.6</t>
  </si>
  <si>
    <t>145.7</t>
  </si>
  <si>
    <t>145.8</t>
  </si>
  <si>
    <t>145.9</t>
  </si>
  <si>
    <t>145.10</t>
  </si>
  <si>
    <t>145.11</t>
  </si>
  <si>
    <t>145.12</t>
  </si>
  <si>
    <t>145.13</t>
  </si>
  <si>
    <t>145.14</t>
  </si>
  <si>
    <t>187.1</t>
  </si>
  <si>
    <t>187.2</t>
  </si>
  <si>
    <t>187.3</t>
  </si>
  <si>
    <t>187.4</t>
  </si>
  <si>
    <t>187.5</t>
  </si>
  <si>
    <t>187.6</t>
  </si>
  <si>
    <t>187.7</t>
  </si>
  <si>
    <t>187.8</t>
  </si>
  <si>
    <t>187.9</t>
  </si>
  <si>
    <t>187.10</t>
  </si>
  <si>
    <t>187.11</t>
  </si>
  <si>
    <t>187.12</t>
  </si>
  <si>
    <t>187.13</t>
  </si>
  <si>
    <t>187.14</t>
  </si>
  <si>
    <t>187.15</t>
  </si>
  <si>
    <t>187.16</t>
  </si>
  <si>
    <t>187.17</t>
  </si>
  <si>
    <t>187.18</t>
  </si>
  <si>
    <t>187.19</t>
  </si>
  <si>
    <t>187.20</t>
  </si>
  <si>
    <t>187.21</t>
  </si>
  <si>
    <t>187.22</t>
  </si>
  <si>
    <t>187.23</t>
  </si>
  <si>
    <t>187.24</t>
  </si>
  <si>
    <t>187.25</t>
  </si>
  <si>
    <t>187.26</t>
  </si>
  <si>
    <t>187.27</t>
  </si>
  <si>
    <t>187.28</t>
  </si>
  <si>
    <t>187.29</t>
  </si>
  <si>
    <t>Estimativa preliminar do valor global da contratação</t>
  </si>
  <si>
    <t>Valor estimado a ser desembolsado em 2026</t>
  </si>
  <si>
    <t>Preservar togas, as mantendo livres de ácaros, fungos, bactérias e outros alérgenos, bem como manutenção de materiais de cozinhas limpos, livres de resíduos alimentares e evitando a contaminação.</t>
  </si>
  <si>
    <t>Serviço contínuo de lavanderia:  lavagem e higienização de tecidos de cozinha, lavagem e passadoria de togas, incluindo mão de obra, materiais etc.</t>
  </si>
  <si>
    <t>45.A</t>
  </si>
  <si>
    <t>Aquisição de monitores e licença para sinalização do circuito digital</t>
  </si>
  <si>
    <t>Implementar um circuito digital com monitores para veicular informações do Tribunal é uma estratégia essencial para modernizar e aprimorar a comunicação, tanto interna quanto externamente. Essa iniciativa impulsiona a eficiência ao permitir uma comunicação ágil e precisa com magistrados, servidores, advogados, partes e o público que frequenta o Tribunal, promovendo transparência e facilitando o acesso a informações atualizadas. Os monitores possibilitam a divulgação dinâmica de pautas, avisos, comunicados e decisões de forma rápida e acessível, contribuindo para uma experiência mais interativa e facilitando a compreensão das informações apresentadas.</t>
  </si>
  <si>
    <t>117
1</t>
  </si>
  <si>
    <t>Monitor
Licença</t>
  </si>
  <si>
    <t>143.25</t>
  </si>
  <si>
    <t>Aspirador de pó e água</t>
  </si>
  <si>
    <t>143.30</t>
  </si>
  <si>
    <t>Cafeteira elétrica</t>
  </si>
  <si>
    <t>Manutenção dos Desfibriladores Externos Automáticos (DEA)</t>
  </si>
  <si>
    <t>Contratação de instituição especializada, sem fins lucrativos, para a prestação de serviços não contínuos de planejamento, organização e execução de concurso público destinado ao provimento de cargos vagos e à formação de cadastro de reserva para os cargos de Analista Judiciário e Técnico Judiciário do Quadro Permanente de Pessoal do Tribunal Regional do Trabalho da 3ª Região – TRT3, nos termos do art. 75, XV, da Lei n. 14.133/2021.</t>
  </si>
  <si>
    <t>Necessidade de recomposição do Quadro Permanente de Pessoal deste Tribunal Regional do Trabalho da 3ª Região, em razão das vacâncias acumuladas e do risco de descontinuidade das atividades essenciais. Impõe-se a realização de concurso público para provimento de cargos efetivos de Analista Judiciário e Técnico Judiciário, nos termos do art. 10 da Lei n. 8.112/1990.</t>
  </si>
  <si>
    <t>Para fins de planejamento logístico e cálculo de capacidade técnica, fica fixada, como referência máxima para dimensionamento, a estimativa de até 100.000 candidatos inscritos, sem prejuízo de ajustes futuros em função do quantitativo efetivamente apurado no encerramento do período de inscrições.</t>
  </si>
  <si>
    <t>Candidato inscrito</t>
  </si>
  <si>
    <t>Depende de um calendário de desembolso a ser ajustado com a futura empresa contratada.</t>
  </si>
  <si>
    <t>Incrementar o modelo de gestão de pessoas em âmbito regional, na perspectiva aprendizado e crescimento</t>
  </si>
  <si>
    <t>TRT7</t>
  </si>
  <si>
    <t>TRT17</t>
  </si>
  <si>
    <t>TRT8</t>
  </si>
  <si>
    <t>TRIBUNAL REGIONAL DO TRABALHO DA 3a REGIÃO</t>
  </si>
  <si>
    <t>Prestação de serviço de assistência técnica, manutenção corretiva, preventiva, mecânica, elétrica e operacional em elevadores de passageiros e cargas, com fornecimento integral de materiais, peças e mão-de-obra.
Equipamentos de fabricação da Elevadores Atlas Schindler localizados nos prédios deste TRT3 em Belo Horizonte, conforme especificado:
- 4 elevadores no prédio da  Rua Paracatu, 304, Barro Preto;
- 3  elevadores no prédio da Rua Curitiba, 835, Bairro Centro;
- 4  elevadores no prédio da rua dos Goitacazes, 1475, Barro Preto.</t>
  </si>
  <si>
    <t xml:space="preserve">Necessidade de 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t>
  </si>
  <si>
    <t xml:space="preserve"> Serviço de Manutenção Predial preventiva e corretiva, reforma e serviços comuns de engenharia em imóveis, de empreitada por preço unitário, sem cessão exclusiva de mão de obra, por demanda, com priorização das manutenções preventivas. Em substituição ao Contrato 21SR037. Região de Uberlândia. Construtora Soluminar Service Ltda. </t>
  </si>
  <si>
    <t>103.A</t>
  </si>
  <si>
    <t xml:space="preserve">Telefonia. Lote 2 - Linhas Analógicas não residenciais do setor 2 da Anatel. </t>
  </si>
  <si>
    <t>OE8 - IEPCA</t>
  </si>
  <si>
    <t>8.11. Telefonia</t>
  </si>
  <si>
    <t>167.A</t>
  </si>
  <si>
    <t>Locação de imóvel para abrigar a nova sede da Vara da Justiça do Trabalho de Guanhães - MG.</t>
  </si>
  <si>
    <t>Necessidade de disponibilizar imóvel para funcionamento da Vara da Justiça do Trabalho.</t>
  </si>
  <si>
    <t>167.B</t>
  </si>
  <si>
    <t>Serviços de reforma para implantação de espaço de convivência para Desembargadores no 10º andar do edifício Anexo e troca do sistema de climatização do restante do pavimento.</t>
  </si>
  <si>
    <t>Proporcionar local adequado para integração institucional entre os Desembargadores, inclusive para a realização de refeições em conjunto.</t>
  </si>
  <si>
    <t>167.C</t>
  </si>
  <si>
    <t>Elaboração de laudo estrutural e projeto de recuperação estrutural, em decorrência de patologias detectadas no imóvel onde funciona o Fórum da Justiça do Trabalho em Pouso Alegre/MG.</t>
  </si>
  <si>
    <t>Atender à necessidade de recuperação da estrutura do imóvel.</t>
  </si>
  <si>
    <t>8.9. Reformas e construções. 
8.16. Aquisições e Contratações</t>
  </si>
  <si>
    <t>144.27</t>
  </si>
  <si>
    <t>Cordão para crachá
(Cordão personalizado tipo iô-iô).</t>
  </si>
  <si>
    <t>144.28</t>
  </si>
  <si>
    <t>Fita adesiva 12 mm x 30 m.</t>
  </si>
  <si>
    <t>144.29</t>
  </si>
  <si>
    <t>Organizador de fios (espiraduto).</t>
  </si>
  <si>
    <t>144.30</t>
  </si>
  <si>
    <t>Pincel atômico.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</si>
</sst>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0.00_-;\-* #,##0.00_-;_-* &quot;-&quot;??_-;_-@_-"/>
    <numFmt numFmtId="164" formatCode="_-* #,##0.00_-;\-* #,##0.00_-;_-* &quot;-&quot;??_-;_-@"/>
    <numFmt numFmtId="165" formatCode="&quot;R$&quot;#,##0.00"/>
    <numFmt numFmtId="166" formatCode="[$-416]mmm\-yy"/>
    <numFmt numFmtId="168" formatCode="_(* #,##0.00_);_(* \(#,##0.00\);_(* \-??_);_(@_)"/>
    <numFmt numFmtId="169" formatCode="_(* #,##0.00_);_(* \(#,##0.00\);_(* &quot;-&quot;??_);_(@_)"/>
    <numFmt numFmtId="170" formatCode="[$R$-416]\ #,##0.00;[Red]\-[$R$-416]\ #,##0.00"/>
    <numFmt numFmtId="173" formatCode="[$R$-416]#,##0.00\ ;\-[$R$-416]#,##0.00\ ;[$R$-416]\-#\ ;@\ "/>
    <numFmt numFmtId="174" formatCode="[$R$]\ #,##0.00;[Red]\-[$R$]\ #,##0.00"/>
    <numFmt numFmtId="175" formatCode="dd/mm/yy;@"/>
    <numFmt numFmtId="176" formatCode="d\.m"/>
    <numFmt numFmtId="177" formatCode="_-* #,##0.00_-;\-* #,##0.00_-;_-* \-??_-;_-@"/>
  </numFmts>
  <fonts count="30">
    <font>
      <sz val="11"/>
      <color rgb="FF333333"/>
      <name val="Arial"/>
      <scheme val="minor"/>
    </font>
    <font>
      <b/>
      <sz val="13"/>
      <color theme="1"/>
      <name val="Calibri"/>
      <family val="2"/>
    </font>
    <font>
      <sz val="13"/>
      <color theme="1"/>
      <name val="Calibri"/>
      <family val="2"/>
    </font>
    <font>
      <sz val="11"/>
      <color theme="1"/>
      <name val="Calibri"/>
      <family val="2"/>
    </font>
    <font>
      <sz val="11"/>
      <color rgb="FF333333"/>
      <name val="Calibri"/>
      <family val="2"/>
    </font>
    <font>
      <sz val="11"/>
      <color rgb="FFFF0000"/>
      <name val="Calibri"/>
      <family val="2"/>
    </font>
    <font>
      <b/>
      <sz val="11"/>
      <color rgb="FF333333"/>
      <name val="Calibri"/>
      <family val="2"/>
    </font>
    <font>
      <b/>
      <sz val="11"/>
      <color rgb="FFFF0000"/>
      <name val="Calibri"/>
      <family val="2"/>
    </font>
    <font>
      <sz val="12"/>
      <color rgb="FF222222"/>
      <name val="Arial"/>
      <family val="2"/>
    </font>
    <font>
      <sz val="11"/>
      <name val="Calibri"/>
      <family val="2"/>
    </font>
    <font>
      <strike/>
      <sz val="11"/>
      <color rgb="FF333333"/>
      <name val="Calibri"/>
      <family val="2"/>
    </font>
    <font>
      <sz val="11"/>
      <color rgb="FF333333"/>
      <name val="Arial"/>
      <family val="2"/>
      <scheme val="minor"/>
    </font>
    <font>
      <b/>
      <sz val="11"/>
      <color rgb="FF333333"/>
      <name val="Calibri "/>
    </font>
    <font>
      <sz val="11"/>
      <color rgb="FF333333"/>
      <name val="Calibri "/>
    </font>
    <font>
      <u/>
      <sz val="11"/>
      <color rgb="FF333333"/>
      <name val="Calibri "/>
    </font>
    <font>
      <sz val="11"/>
      <color rgb="FF333333"/>
      <name val="Arial"/>
      <family val="2"/>
      <scheme val="minor"/>
    </font>
    <font>
      <strike/>
      <sz val="11"/>
      <name val="Calibri"/>
      <family val="2"/>
    </font>
    <font>
      <b/>
      <sz val="13"/>
      <name val="Calibri"/>
      <family val="2"/>
    </font>
    <font>
      <u/>
      <sz val="11"/>
      <color theme="10"/>
      <name val="Arial"/>
      <family val="2"/>
      <scheme val="minor"/>
    </font>
    <font>
      <b/>
      <sz val="13"/>
      <color rgb="FF333333"/>
      <name val="Calibri"/>
      <family val="2"/>
    </font>
    <font>
      <sz val="13"/>
      <color rgb="FF333333"/>
      <name val="Calibri"/>
      <family val="2"/>
    </font>
    <font>
      <u/>
      <sz val="13"/>
      <color theme="10"/>
      <name val="Calibri"/>
      <family val="2"/>
    </font>
    <font>
      <u/>
      <sz val="13"/>
      <color theme="10"/>
      <name val="Arial"/>
      <family val="2"/>
      <scheme val="minor"/>
    </font>
    <font>
      <sz val="13"/>
      <color rgb="FF333333"/>
      <name val="Arial"/>
      <family val="2"/>
      <scheme val="minor"/>
    </font>
    <font>
      <sz val="13"/>
      <name val="Arial"/>
      <family val="2"/>
    </font>
    <font>
      <sz val="13"/>
      <name val="Calibri"/>
      <family val="2"/>
    </font>
    <font>
      <sz val="13"/>
      <name val="Calibri"/>
      <family val="2"/>
      <charset val="1"/>
    </font>
    <font>
      <sz val="13"/>
      <name val="Arial"/>
      <family val="2"/>
      <scheme val="minor"/>
    </font>
    <font>
      <sz val="13"/>
      <color rgb="FF000000"/>
      <name val="Calibri"/>
      <family val="2"/>
    </font>
    <font>
      <sz val="13"/>
      <color rgb="FFFF0000"/>
      <name val="Calibri"/>
      <family val="2"/>
    </font>
  </fonts>
  <fills count="15">
    <fill>
      <patternFill patternType="none"/>
    </fill>
    <fill>
      <patternFill patternType="gray125"/>
    </fill>
    <fill>
      <patternFill patternType="solid">
        <fgColor rgb="FFDDDDDD"/>
        <bgColor rgb="FFDDDDDD"/>
      </patternFill>
    </fill>
    <fill>
      <patternFill patternType="solid">
        <fgColor rgb="FFEEEEEE"/>
        <bgColor rgb="FFEEEEEE"/>
      </patternFill>
    </fill>
    <fill>
      <patternFill patternType="solid">
        <fgColor theme="4" tint="0.79998168889431442"/>
        <bgColor rgb="FFAFD095"/>
      </patternFill>
    </fill>
    <fill>
      <patternFill patternType="solid">
        <fgColor theme="7" tint="0.79998168889431442"/>
        <bgColor rgb="FFAFD095"/>
      </patternFill>
    </fill>
    <fill>
      <patternFill patternType="solid">
        <fgColor theme="7" tint="0.79998168889431442"/>
        <bgColor indexed="64"/>
      </patternFill>
    </fill>
    <fill>
      <patternFill patternType="solid">
        <fgColor theme="0"/>
        <bgColor theme="0"/>
      </patternFill>
    </fill>
    <fill>
      <patternFill patternType="solid">
        <fgColor theme="0"/>
        <bgColor rgb="FFDEEAF6"/>
      </patternFill>
    </fill>
    <fill>
      <patternFill patternType="solid">
        <fgColor theme="0"/>
        <bgColor indexed="64"/>
      </patternFill>
    </fill>
    <fill>
      <patternFill patternType="solid">
        <fgColor rgb="FFCC00FF"/>
        <bgColor indexed="64"/>
      </patternFill>
    </fill>
    <fill>
      <patternFill patternType="solid">
        <fgColor theme="0" tint="-0.249977111117893"/>
        <bgColor rgb="FFDDDDDD"/>
      </patternFill>
    </fill>
    <fill>
      <patternFill patternType="solid">
        <fgColor rgb="FFCC00FF"/>
        <bgColor rgb="FFFF66FF"/>
      </patternFill>
    </fill>
    <fill>
      <patternFill patternType="solid">
        <fgColor rgb="FFFFFFFF"/>
        <bgColor rgb="FFFFFFFF"/>
      </patternFill>
    </fill>
    <fill>
      <patternFill patternType="solid">
        <fgColor theme="2" tint="-0.14999847407452621"/>
        <bgColor indexed="64"/>
      </patternFill>
    </fill>
  </fills>
  <borders count="60">
    <border>
      <left/>
      <right/>
      <top/>
      <bottom/>
      <diagonal/>
    </border>
    <border>
      <left/>
      <right/>
      <top style="hair">
        <color rgb="FF000000"/>
      </top>
      <bottom style="hair">
        <color rgb="FF000000"/>
      </bottom>
      <diagonal/>
    </border>
    <border>
      <left style="thin">
        <color rgb="FF000000"/>
      </left>
      <right/>
      <top style="thin">
        <color rgb="FF000000"/>
      </top>
      <bottom style="thin">
        <color rgb="FF000000"/>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auto="1"/>
      </right>
      <top style="thin">
        <color auto="1"/>
      </top>
      <bottom/>
      <diagonal/>
    </border>
    <border>
      <left/>
      <right/>
      <top style="thin">
        <color indexed="64"/>
      </top>
      <bottom style="thin">
        <color indexed="64"/>
      </bottom>
      <diagonal/>
    </border>
    <border>
      <left/>
      <right/>
      <top style="thin">
        <color auto="1"/>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rgb="FF000000"/>
      </bottom>
      <diagonal/>
    </border>
    <border>
      <left/>
      <right/>
      <top style="medium">
        <color indexed="64"/>
      </top>
      <bottom style="hair">
        <color rgb="FF000000"/>
      </bottom>
      <diagonal/>
    </border>
    <border>
      <left/>
      <right style="medium">
        <color indexed="64"/>
      </right>
      <top style="medium">
        <color indexed="64"/>
      </top>
      <bottom style="hair">
        <color rgb="FF000000"/>
      </bottom>
      <diagonal/>
    </border>
    <border>
      <left/>
      <right style="medium">
        <color indexed="64"/>
      </right>
      <top/>
      <bottom/>
      <diagonal/>
    </border>
    <border>
      <left style="medium">
        <color indexed="64"/>
      </left>
      <right/>
      <top style="hair">
        <color rgb="FF000000"/>
      </top>
      <bottom style="hair">
        <color rgb="FF000000"/>
      </bottom>
      <diagonal/>
    </border>
    <border>
      <left/>
      <right style="medium">
        <color indexed="64"/>
      </right>
      <top style="hair">
        <color rgb="FF000000"/>
      </top>
      <bottom style="hair">
        <color rgb="FF000000"/>
      </bottom>
      <diagonal/>
    </border>
    <border>
      <left style="medium">
        <color indexed="64"/>
      </left>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rgb="FF000000"/>
      </left>
      <right style="medium">
        <color indexed="64"/>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0" fontId="11" fillId="0" borderId="6"/>
    <xf numFmtId="43" fontId="15" fillId="0" borderId="0" applyFont="0" applyFill="0" applyBorder="0" applyAlignment="0" applyProtection="0"/>
    <xf numFmtId="0" fontId="11" fillId="0" borderId="6"/>
    <xf numFmtId="43" fontId="11" fillId="0" borderId="6" applyFont="0" applyFill="0" applyBorder="0" applyAlignment="0" applyProtection="0"/>
    <xf numFmtId="0" fontId="11" fillId="0" borderId="6"/>
    <xf numFmtId="0" fontId="18" fillId="0" borderId="6" applyNumberFormat="0" applyFill="0" applyBorder="0" applyAlignment="0" applyProtection="0"/>
  </cellStyleXfs>
  <cellXfs count="297">
    <xf numFmtId="0" fontId="0" fillId="0" borderId="0" xfId="0"/>
    <xf numFmtId="0" fontId="3" fillId="0" borderId="5" xfId="0" applyFont="1" applyBorder="1" applyAlignment="1">
      <alignment horizontal="left" vertical="center" wrapText="1"/>
    </xf>
    <xf numFmtId="17" fontId="3" fillId="0" borderId="5" xfId="0" applyNumberFormat="1" applyFont="1" applyBorder="1" applyAlignment="1">
      <alignment horizontal="center" vertical="center" wrapText="1"/>
    </xf>
    <xf numFmtId="0" fontId="4" fillId="0" borderId="5" xfId="0" applyFont="1" applyBorder="1" applyAlignment="1">
      <alignment horizontal="left" vertical="center" wrapText="1"/>
    </xf>
    <xf numFmtId="0" fontId="4" fillId="0" borderId="5" xfId="0" applyFont="1" applyBorder="1" applyAlignment="1">
      <alignment vertical="center"/>
    </xf>
    <xf numFmtId="0" fontId="4" fillId="0" borderId="5" xfId="0" applyFont="1" applyBorder="1" applyAlignment="1">
      <alignment vertical="center" wrapText="1"/>
    </xf>
    <xf numFmtId="0" fontId="6" fillId="3" borderId="7" xfId="0" applyFont="1" applyFill="1" applyBorder="1" applyAlignment="1">
      <alignment horizontal="center" vertical="center" wrapText="1"/>
    </xf>
    <xf numFmtId="0" fontId="4" fillId="0" borderId="0" xfId="0" applyFont="1" applyAlignment="1">
      <alignment horizontal="center" vertical="center" wrapText="1"/>
    </xf>
    <xf numFmtId="0" fontId="6"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4" fillId="0" borderId="0" xfId="0" applyFont="1" applyAlignment="1">
      <alignment wrapText="1"/>
    </xf>
    <xf numFmtId="0" fontId="4" fillId="0" borderId="5" xfId="0" applyFont="1" applyBorder="1" applyAlignment="1">
      <alignment horizontal="center" vertical="center" wrapText="1"/>
    </xf>
    <xf numFmtId="0" fontId="4" fillId="0" borderId="0" xfId="0" applyFont="1" applyAlignment="1">
      <alignment horizontal="left" vertical="center"/>
    </xf>
    <xf numFmtId="17" fontId="4" fillId="0" borderId="5" xfId="0" applyNumberFormat="1" applyFont="1" applyBorder="1" applyAlignment="1">
      <alignment horizontal="center" vertical="center" wrapText="1"/>
    </xf>
    <xf numFmtId="0" fontId="4" fillId="0" borderId="5" xfId="0" applyFont="1" applyBorder="1" applyAlignment="1">
      <alignment wrapText="1"/>
    </xf>
    <xf numFmtId="0" fontId="5" fillId="0" borderId="0" xfId="0" applyFont="1"/>
    <xf numFmtId="0" fontId="5" fillId="0" borderId="0" xfId="0" applyFont="1" applyAlignment="1">
      <alignment horizontal="left"/>
    </xf>
    <xf numFmtId="0" fontId="4" fillId="0" borderId="8" xfId="0" applyFont="1" applyBorder="1" applyAlignment="1">
      <alignment horizontal="left" vertical="center" wrapText="1"/>
    </xf>
    <xf numFmtId="0" fontId="4" fillId="0" borderId="0" xfId="0" applyFont="1"/>
    <xf numFmtId="0" fontId="8" fillId="0" borderId="0" xfId="0" applyFont="1" applyAlignment="1">
      <alignment vertical="center" wrapText="1"/>
    </xf>
    <xf numFmtId="0" fontId="4" fillId="0" borderId="6" xfId="0" applyFont="1" applyBorder="1" applyAlignment="1">
      <alignment horizontal="left" vertical="center" wrapText="1"/>
    </xf>
    <xf numFmtId="0" fontId="4" fillId="0" borderId="8" xfId="0" applyFont="1" applyBorder="1" applyAlignment="1">
      <alignment vertical="center"/>
    </xf>
    <xf numFmtId="0" fontId="4" fillId="0" borderId="9" xfId="0" applyFont="1" applyBorder="1" applyAlignment="1">
      <alignment wrapText="1"/>
    </xf>
    <xf numFmtId="0" fontId="10" fillId="0" borderId="5" xfId="0" applyFont="1" applyBorder="1" applyAlignment="1">
      <alignment horizontal="left" vertical="center" wrapText="1"/>
    </xf>
    <xf numFmtId="0" fontId="12" fillId="0" borderId="6" xfId="1" applyFont="1"/>
    <xf numFmtId="0" fontId="13" fillId="0" borderId="6" xfId="1" applyFont="1"/>
    <xf numFmtId="0" fontId="14" fillId="0" borderId="6" xfId="1" applyFont="1"/>
    <xf numFmtId="0" fontId="9" fillId="0" borderId="9" xfId="0" applyFont="1" applyBorder="1" applyAlignment="1">
      <alignment horizontal="center" vertical="center" wrapText="1"/>
    </xf>
    <xf numFmtId="0" fontId="20" fillId="0" borderId="6" xfId="0" applyFont="1" applyBorder="1" applyAlignment="1"/>
    <xf numFmtId="0" fontId="20" fillId="0" borderId="6" xfId="0" applyFont="1" applyBorder="1" applyAlignment="1">
      <alignment vertical="center" wrapText="1"/>
    </xf>
    <xf numFmtId="0" fontId="20" fillId="0" borderId="0" xfId="0" applyFont="1" applyAlignment="1"/>
    <xf numFmtId="0" fontId="20" fillId="14" borderId="25" xfId="0" applyFont="1" applyFill="1" applyBorder="1" applyAlignment="1"/>
    <xf numFmtId="0" fontId="20" fillId="14" borderId="6" xfId="0" applyFont="1" applyFill="1" applyBorder="1" applyAlignment="1"/>
    <xf numFmtId="0" fontId="21" fillId="14" borderId="6" xfId="6" applyFont="1" applyFill="1" applyBorder="1" applyAlignment="1"/>
    <xf numFmtId="43" fontId="20" fillId="14" borderId="6" xfId="4" applyNumberFormat="1" applyFont="1" applyFill="1" applyBorder="1" applyAlignment="1"/>
    <xf numFmtId="0" fontId="20" fillId="14" borderId="26" xfId="0" applyFont="1" applyFill="1" applyBorder="1" applyAlignment="1"/>
    <xf numFmtId="0" fontId="20" fillId="14" borderId="25" xfId="0" applyFont="1" applyFill="1" applyBorder="1" applyAlignment="1">
      <alignment horizontal="right"/>
    </xf>
    <xf numFmtId="43" fontId="22" fillId="14" borderId="6" xfId="6" applyNumberFormat="1" applyFont="1" applyFill="1" applyBorder="1" applyAlignment="1"/>
    <xf numFmtId="0" fontId="20" fillId="14" borderId="27" xfId="0" applyFont="1" applyFill="1" applyBorder="1" applyAlignment="1">
      <alignment horizontal="right"/>
    </xf>
    <xf numFmtId="0" fontId="20" fillId="14" borderId="28" xfId="0" applyFont="1" applyFill="1" applyBorder="1" applyAlignment="1"/>
    <xf numFmtId="43" fontId="22" fillId="14" borderId="28" xfId="6" applyNumberFormat="1" applyFont="1" applyFill="1" applyBorder="1" applyAlignment="1"/>
    <xf numFmtId="43" fontId="20" fillId="14" borderId="28" xfId="4" applyNumberFormat="1" applyFont="1" applyFill="1" applyBorder="1" applyAlignment="1"/>
    <xf numFmtId="0" fontId="20" fillId="14" borderId="29" xfId="0" applyFont="1" applyFill="1" applyBorder="1" applyAlignment="1"/>
    <xf numFmtId="0" fontId="20" fillId="0" borderId="28" xfId="0" applyFont="1" applyBorder="1" applyAlignment="1"/>
    <xf numFmtId="0" fontId="20" fillId="0" borderId="28" xfId="0" applyFont="1" applyBorder="1" applyAlignment="1">
      <alignment vertical="center" wrapText="1"/>
    </xf>
    <xf numFmtId="0" fontId="23" fillId="0" borderId="0" xfId="0" applyFont="1" applyAlignment="1">
      <alignment vertical="center"/>
    </xf>
    <xf numFmtId="0" fontId="2" fillId="0" borderId="30" xfId="0" applyFont="1" applyBorder="1" applyAlignment="1">
      <alignment horizontal="center" vertical="center"/>
    </xf>
    <xf numFmtId="0" fontId="2" fillId="0" borderId="6" xfId="0" applyFont="1" applyBorder="1" applyAlignment="1">
      <alignment horizontal="center" vertical="center"/>
    </xf>
    <xf numFmtId="0" fontId="1" fillId="0" borderId="6" xfId="0" applyFont="1" applyBorder="1" applyAlignment="1">
      <alignment horizontal="center" vertical="center"/>
    </xf>
    <xf numFmtId="0" fontId="2" fillId="0" borderId="6" xfId="0" applyFont="1" applyBorder="1" applyAlignment="1">
      <alignment horizontal="left" vertical="center"/>
    </xf>
    <xf numFmtId="164" fontId="2" fillId="0" borderId="6" xfId="0" applyNumberFormat="1" applyFont="1" applyBorder="1" applyAlignment="1">
      <alignment horizontal="center" vertical="center"/>
    </xf>
    <xf numFmtId="166" fontId="2" fillId="0" borderId="6" xfId="0" applyNumberFormat="1" applyFont="1" applyBorder="1" applyAlignment="1">
      <alignment horizontal="center" vertical="center"/>
    </xf>
    <xf numFmtId="0" fontId="2" fillId="0" borderId="6" xfId="0" applyFont="1" applyBorder="1" applyAlignment="1">
      <alignment horizontal="center" vertical="center" wrapText="1"/>
    </xf>
    <xf numFmtId="0" fontId="2" fillId="0" borderId="6" xfId="0" applyFont="1" applyBorder="1" applyAlignment="1">
      <alignment vertical="center" wrapText="1"/>
    </xf>
    <xf numFmtId="0" fontId="1" fillId="0" borderId="39" xfId="0" applyFont="1" applyBorder="1" applyAlignment="1">
      <alignment horizontal="center" vertical="center" wrapText="1"/>
    </xf>
    <xf numFmtId="0" fontId="2" fillId="5" borderId="6" xfId="0" applyFont="1" applyFill="1" applyBorder="1" applyAlignment="1">
      <alignment vertical="center" wrapText="1"/>
    </xf>
    <xf numFmtId="0" fontId="2" fillId="6" borderId="6" xfId="0" applyFont="1" applyFill="1" applyBorder="1" applyAlignment="1">
      <alignment horizontal="left" vertical="center" wrapText="1"/>
    </xf>
    <xf numFmtId="164" fontId="2" fillId="0" borderId="6" xfId="0" applyNumberFormat="1" applyFont="1" applyBorder="1" applyAlignment="1">
      <alignment vertical="center" wrapText="1"/>
    </xf>
    <xf numFmtId="0" fontId="25" fillId="0" borderId="6" xfId="0" applyFont="1" applyBorder="1" applyAlignment="1">
      <alignment vertical="center"/>
    </xf>
    <xf numFmtId="0" fontId="23" fillId="0" borderId="6" xfId="0" applyFont="1" applyBorder="1" applyAlignment="1">
      <alignment vertical="center"/>
    </xf>
    <xf numFmtId="0" fontId="25" fillId="0" borderId="40" xfId="0" applyFont="1" applyBorder="1" applyAlignment="1">
      <alignment horizontal="center" vertical="center" wrapText="1"/>
    </xf>
    <xf numFmtId="0" fontId="25" fillId="0" borderId="9" xfId="0" applyFont="1" applyBorder="1" applyAlignment="1">
      <alignment horizontal="center" vertical="center" wrapText="1"/>
    </xf>
    <xf numFmtId="166" fontId="25" fillId="0" borderId="9" xfId="0" applyNumberFormat="1" applyFont="1" applyBorder="1" applyAlignment="1">
      <alignment horizontal="center" vertical="center" wrapText="1"/>
    </xf>
    <xf numFmtId="0" fontId="27" fillId="0" borderId="6" xfId="0" applyFont="1" applyBorder="1" applyAlignment="1">
      <alignment vertical="center"/>
    </xf>
    <xf numFmtId="0" fontId="27" fillId="0" borderId="0" xfId="0" applyFont="1" applyAlignment="1">
      <alignment vertical="center"/>
    </xf>
    <xf numFmtId="0" fontId="2" fillId="0" borderId="9" xfId="0" applyFont="1" applyBorder="1" applyAlignment="1">
      <alignment horizontal="center" vertical="center" wrapText="1"/>
    </xf>
    <xf numFmtId="0" fontId="28" fillId="0" borderId="9" xfId="0" applyFont="1" applyBorder="1" applyAlignment="1">
      <alignment vertical="center" wrapText="1"/>
    </xf>
    <xf numFmtId="0" fontId="28" fillId="13" borderId="9" xfId="0" applyFont="1" applyFill="1" applyBorder="1" applyAlignment="1">
      <alignment horizontal="left" vertical="center" wrapText="1"/>
    </xf>
    <xf numFmtId="0" fontId="28" fillId="0" borderId="9" xfId="0" applyFont="1" applyBorder="1" applyAlignment="1">
      <alignment horizontal="center" vertical="center" wrapText="1"/>
    </xf>
    <xf numFmtId="0" fontId="28" fillId="0" borderId="9" xfId="0" applyFont="1" applyFill="1" applyBorder="1" applyAlignment="1">
      <alignment horizontal="left" vertical="center" wrapText="1"/>
    </xf>
    <xf numFmtId="0" fontId="28" fillId="0" borderId="9" xfId="0" applyFont="1" applyFill="1" applyBorder="1" applyAlignment="1">
      <alignment vertical="center" wrapText="1"/>
    </xf>
    <xf numFmtId="0" fontId="28" fillId="0" borderId="9" xfId="0" applyFont="1" applyFill="1" applyBorder="1" applyAlignment="1">
      <alignment horizontal="center" vertical="center" wrapText="1"/>
    </xf>
    <xf numFmtId="177" fontId="28" fillId="0" borderId="9" xfId="0" applyNumberFormat="1" applyFont="1" applyFill="1" applyBorder="1" applyAlignment="1">
      <alignment vertical="center" wrapText="1"/>
    </xf>
    <xf numFmtId="168" fontId="28" fillId="0" borderId="9" xfId="0" applyNumberFormat="1" applyFont="1" applyFill="1" applyBorder="1" applyAlignment="1">
      <alignment vertical="center" wrapText="1"/>
    </xf>
    <xf numFmtId="0" fontId="28" fillId="13" borderId="9" xfId="0" applyFont="1" applyFill="1" applyBorder="1" applyAlignment="1">
      <alignment vertical="center" wrapText="1"/>
    </xf>
    <xf numFmtId="177" fontId="28" fillId="13" borderId="9" xfId="0" applyNumberFormat="1" applyFont="1" applyFill="1" applyBorder="1" applyAlignment="1">
      <alignment vertical="center" wrapText="1"/>
    </xf>
    <xf numFmtId="177" fontId="28" fillId="13" borderId="9" xfId="0" applyNumberFormat="1" applyFont="1" applyFill="1" applyBorder="1" applyAlignment="1">
      <alignment horizontal="right" vertical="center" wrapText="1"/>
    </xf>
    <xf numFmtId="0" fontId="25" fillId="0" borderId="9" xfId="0" applyFont="1" applyBorder="1" applyAlignment="1">
      <alignment vertical="center" wrapText="1"/>
    </xf>
    <xf numFmtId="0" fontId="25" fillId="0" borderId="9" xfId="0" applyFont="1" applyBorder="1" applyAlignment="1">
      <alignment horizontal="left" vertical="center" wrapText="1"/>
    </xf>
    <xf numFmtId="164" fontId="25" fillId="0" borderId="9" xfId="0" applyNumberFormat="1" applyFont="1" applyBorder="1" applyAlignment="1">
      <alignment vertical="center" wrapText="1"/>
    </xf>
    <xf numFmtId="164" fontId="25" fillId="0" borderId="9" xfId="0" applyNumberFormat="1" applyFont="1" applyFill="1" applyBorder="1" applyAlignment="1">
      <alignment vertical="center" wrapText="1"/>
    </xf>
    <xf numFmtId="0" fontId="25" fillId="0" borderId="41" xfId="0" applyFont="1" applyFill="1" applyBorder="1" applyAlignment="1">
      <alignment horizontal="center" vertical="center" wrapText="1"/>
    </xf>
    <xf numFmtId="43" fontId="25" fillId="0" borderId="9" xfId="2" applyFont="1" applyFill="1" applyBorder="1" applyAlignment="1">
      <alignment vertical="center" wrapText="1"/>
    </xf>
    <xf numFmtId="0" fontId="25" fillId="0" borderId="41" xfId="0" applyFont="1" applyBorder="1" applyAlignment="1">
      <alignment horizontal="center" vertical="center" wrapText="1"/>
    </xf>
    <xf numFmtId="164" fontId="2" fillId="0" borderId="9" xfId="0" applyNumberFormat="1" applyFont="1" applyBorder="1" applyAlignment="1">
      <alignment vertical="center" wrapText="1"/>
    </xf>
    <xf numFmtId="164" fontId="2" fillId="0" borderId="9" xfId="0" applyNumberFormat="1" applyFont="1" applyFill="1" applyBorder="1" applyAlignment="1">
      <alignment vertical="center" wrapText="1"/>
    </xf>
    <xf numFmtId="0" fontId="2" fillId="0" borderId="9" xfId="0" applyFont="1" applyBorder="1" applyAlignment="1">
      <alignment vertical="center" wrapText="1"/>
    </xf>
    <xf numFmtId="0" fontId="2" fillId="0" borderId="9" xfId="0" applyFont="1" applyBorder="1" applyAlignment="1">
      <alignment horizontal="left" vertical="center" wrapText="1"/>
    </xf>
    <xf numFmtId="0" fontId="25" fillId="0" borderId="9" xfId="0" applyFont="1" applyFill="1" applyBorder="1" applyAlignment="1">
      <alignment horizontal="center" vertical="center" wrapText="1"/>
    </xf>
    <xf numFmtId="0" fontId="20" fillId="0" borderId="9" xfId="0" applyFont="1" applyBorder="1" applyAlignment="1">
      <alignment horizontal="center" vertical="center" wrapText="1"/>
    </xf>
    <xf numFmtId="43" fontId="25" fillId="0" borderId="9" xfId="4" applyFont="1" applyFill="1" applyBorder="1" applyAlignment="1">
      <alignment vertical="center" wrapText="1"/>
    </xf>
    <xf numFmtId="170" fontId="25" fillId="0" borderId="9" xfId="0" applyNumberFormat="1" applyFont="1" applyBorder="1" applyAlignment="1">
      <alignment horizontal="center" vertical="center" wrapText="1"/>
    </xf>
    <xf numFmtId="164" fontId="2" fillId="8" borderId="9" xfId="0" applyNumberFormat="1" applyFont="1" applyFill="1" applyBorder="1" applyAlignment="1">
      <alignment vertical="center" wrapText="1"/>
    </xf>
    <xf numFmtId="16" fontId="25" fillId="0" borderId="41" xfId="0" applyNumberFormat="1" applyFont="1" applyBorder="1" applyAlignment="1">
      <alignment horizontal="center" vertical="center" wrapText="1"/>
    </xf>
    <xf numFmtId="0" fontId="25" fillId="0" borderId="40" xfId="0" applyFont="1" applyFill="1" applyBorder="1" applyAlignment="1">
      <alignment horizontal="center" vertical="center" wrapText="1"/>
    </xf>
    <xf numFmtId="0" fontId="2" fillId="0" borderId="0" xfId="0" applyFont="1" applyAlignment="1">
      <alignment vertical="center"/>
    </xf>
    <xf numFmtId="0" fontId="25" fillId="0" borderId="9" xfId="0" applyFont="1" applyFill="1" applyBorder="1" applyAlignment="1">
      <alignment vertical="center" wrapText="1"/>
    </xf>
    <xf numFmtId="3" fontId="2" fillId="0" borderId="9" xfId="0" applyNumberFormat="1" applyFont="1" applyFill="1" applyBorder="1" applyAlignment="1">
      <alignment horizontal="center" vertical="center" wrapText="1"/>
    </xf>
    <xf numFmtId="0" fontId="2" fillId="0" borderId="9" xfId="0" applyFont="1" applyFill="1" applyBorder="1" applyAlignment="1">
      <alignment horizontal="center" vertical="center" wrapText="1"/>
    </xf>
    <xf numFmtId="166" fontId="25" fillId="0" borderId="9" xfId="0" applyNumberFormat="1" applyFont="1" applyFill="1" applyBorder="1" applyAlignment="1">
      <alignment horizontal="center" vertical="center" wrapText="1"/>
    </xf>
    <xf numFmtId="43" fontId="25" fillId="9" borderId="9" xfId="4" applyFont="1" applyFill="1" applyBorder="1" applyAlignment="1">
      <alignment vertical="center" wrapText="1"/>
    </xf>
    <xf numFmtId="0" fontId="25" fillId="0" borderId="9" xfId="0" applyFont="1" applyBorder="1" applyAlignment="1" applyProtection="1">
      <alignment horizontal="center" vertical="center" wrapText="1"/>
    </xf>
    <xf numFmtId="3" fontId="25" fillId="0" borderId="9" xfId="0" applyNumberFormat="1" applyFont="1" applyBorder="1" applyAlignment="1">
      <alignment horizontal="center" vertical="center" wrapText="1"/>
    </xf>
    <xf numFmtId="164" fontId="25" fillId="0" borderId="9" xfId="0" applyNumberFormat="1" applyFont="1" applyBorder="1" applyAlignment="1">
      <alignment horizontal="center" vertical="center" wrapText="1"/>
    </xf>
    <xf numFmtId="164" fontId="25" fillId="0" borderId="9" xfId="0" applyNumberFormat="1" applyFont="1" applyFill="1" applyBorder="1" applyAlignment="1">
      <alignment horizontal="center" vertical="center" wrapText="1"/>
    </xf>
    <xf numFmtId="0" fontId="25" fillId="0" borderId="0" xfId="0" applyFont="1" applyAlignment="1">
      <alignment vertical="center"/>
    </xf>
    <xf numFmtId="169" fontId="25" fillId="0" borderId="9" xfId="0" applyNumberFormat="1" applyFont="1" applyBorder="1" applyAlignment="1">
      <alignment vertical="center" wrapText="1"/>
    </xf>
    <xf numFmtId="169" fontId="25" fillId="0" borderId="9" xfId="0" applyNumberFormat="1" applyFont="1" applyFill="1" applyBorder="1" applyAlignment="1">
      <alignment vertical="center" wrapText="1"/>
    </xf>
    <xf numFmtId="165" fontId="25" fillId="0" borderId="9" xfId="0" applyNumberFormat="1" applyFont="1" applyBorder="1" applyAlignment="1">
      <alignment horizontal="center" vertical="center" wrapText="1"/>
    </xf>
    <xf numFmtId="165" fontId="25" fillId="0" borderId="9" xfId="0" applyNumberFormat="1" applyFont="1" applyFill="1" applyBorder="1" applyAlignment="1">
      <alignment horizontal="center" vertical="center" wrapText="1"/>
    </xf>
    <xf numFmtId="168" fontId="25" fillId="0" borderId="9" xfId="0" applyNumberFormat="1" applyFont="1" applyBorder="1" applyAlignment="1">
      <alignment vertical="center" wrapText="1"/>
    </xf>
    <xf numFmtId="1" fontId="25" fillId="0" borderId="40" xfId="0" applyNumberFormat="1" applyFont="1" applyBorder="1" applyAlignment="1">
      <alignment horizontal="center" vertical="center" wrapText="1"/>
    </xf>
    <xf numFmtId="164" fontId="2" fillId="0" borderId="9" xfId="0" applyNumberFormat="1" applyFont="1" applyBorder="1" applyAlignment="1">
      <alignment horizontal="center" vertical="center" wrapText="1"/>
    </xf>
    <xf numFmtId="164" fontId="2" fillId="0" borderId="9" xfId="0" applyNumberFormat="1" applyFont="1" applyFill="1" applyBorder="1" applyAlignment="1">
      <alignment horizontal="center" vertical="center" wrapText="1"/>
    </xf>
    <xf numFmtId="0" fontId="2" fillId="0" borderId="9" xfId="0" applyFont="1" applyFill="1" applyBorder="1" applyAlignment="1">
      <alignment vertical="center" wrapText="1"/>
    </xf>
    <xf numFmtId="0" fontId="2" fillId="0" borderId="9" xfId="0" applyFont="1" applyFill="1" applyBorder="1" applyAlignment="1">
      <alignment horizontal="left" vertical="center" wrapText="1"/>
    </xf>
    <xf numFmtId="0" fontId="25" fillId="0" borderId="9" xfId="0" applyFont="1" applyBorder="1" applyAlignment="1">
      <alignment horizontal="center" vertical="center"/>
    </xf>
    <xf numFmtId="43" fontId="25" fillId="0" borderId="9" xfId="4" applyFont="1" applyFill="1" applyBorder="1" applyAlignment="1">
      <alignment horizontal="center" vertical="center"/>
    </xf>
    <xf numFmtId="177" fontId="28" fillId="0" borderId="9" xfId="0" applyNumberFormat="1" applyFont="1" applyBorder="1" applyAlignment="1">
      <alignment vertical="center" wrapText="1"/>
    </xf>
    <xf numFmtId="177" fontId="28" fillId="7" borderId="9" xfId="0" applyNumberFormat="1" applyFont="1" applyFill="1" applyBorder="1" applyAlignment="1">
      <alignment vertical="center" wrapText="1"/>
    </xf>
    <xf numFmtId="177" fontId="2" fillId="0" borderId="9" xfId="0" applyNumberFormat="1" applyFont="1" applyBorder="1" applyAlignment="1">
      <alignment vertical="center" wrapText="1"/>
    </xf>
    <xf numFmtId="0" fontId="2" fillId="7" borderId="9" xfId="0" applyFont="1" applyFill="1" applyBorder="1" applyAlignment="1">
      <alignment horizontal="left" vertical="center" wrapText="1"/>
    </xf>
    <xf numFmtId="0" fontId="23" fillId="0" borderId="14" xfId="0" applyFont="1" applyBorder="1" applyAlignment="1">
      <alignment vertical="center"/>
    </xf>
    <xf numFmtId="0" fontId="23" fillId="0" borderId="9" xfId="0" applyFont="1" applyBorder="1" applyAlignment="1">
      <alignment vertical="center"/>
    </xf>
    <xf numFmtId="3" fontId="2" fillId="0" borderId="9" xfId="0" applyNumberFormat="1" applyFont="1" applyBorder="1" applyAlignment="1">
      <alignment horizontal="center" vertical="center" wrapText="1"/>
    </xf>
    <xf numFmtId="0" fontId="25" fillId="0" borderId="6" xfId="0" applyFont="1" applyBorder="1" applyAlignment="1">
      <alignment horizontal="center" vertical="center" wrapText="1"/>
    </xf>
    <xf numFmtId="0" fontId="20" fillId="0" borderId="30" xfId="0" applyFont="1" applyBorder="1" applyAlignment="1"/>
    <xf numFmtId="0" fontId="20" fillId="0" borderId="31" xfId="0" applyFont="1" applyBorder="1" applyAlignment="1"/>
    <xf numFmtId="0" fontId="2" fillId="0" borderId="19" xfId="0" applyFont="1" applyBorder="1" applyAlignment="1">
      <alignment horizontal="center" vertical="center" wrapText="1"/>
    </xf>
    <xf numFmtId="0" fontId="25" fillId="0" borderId="1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2" fillId="0" borderId="10" xfId="0" applyFont="1" applyBorder="1" applyAlignment="1">
      <alignment horizontal="left" vertical="center" wrapText="1"/>
    </xf>
    <xf numFmtId="3" fontId="2" fillId="0" borderId="10" xfId="0" applyNumberFormat="1" applyFont="1" applyBorder="1" applyAlignment="1">
      <alignment horizontal="center" vertical="center" wrapText="1"/>
    </xf>
    <xf numFmtId="164" fontId="2" fillId="0" borderId="19" xfId="0" applyNumberFormat="1" applyFont="1" applyBorder="1" applyAlignment="1">
      <alignment horizontal="center" vertical="center" wrapText="1"/>
    </xf>
    <xf numFmtId="164" fontId="2" fillId="0" borderId="18" xfId="0" applyNumberFormat="1" applyFont="1" applyFill="1" applyBorder="1" applyAlignment="1">
      <alignment horizontal="center" vertical="center" wrapText="1"/>
    </xf>
    <xf numFmtId="166" fontId="25" fillId="0" borderId="18"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5" xfId="0" applyFont="1" applyBorder="1" applyAlignment="1">
      <alignment horizontal="left" vertical="center" wrapText="1"/>
    </xf>
    <xf numFmtId="164" fontId="2" fillId="0" borderId="2" xfId="0" applyNumberFormat="1" applyFont="1" applyBorder="1" applyAlignment="1">
      <alignment horizontal="center" vertical="center" wrapText="1"/>
    </xf>
    <xf numFmtId="0" fontId="20" fillId="0" borderId="9" xfId="0" applyFont="1" applyBorder="1" applyAlignment="1">
      <alignment vertical="center"/>
    </xf>
    <xf numFmtId="3" fontId="2" fillId="0" borderId="5" xfId="0" applyNumberFormat="1" applyFont="1" applyBorder="1" applyAlignment="1">
      <alignment horizontal="center" vertical="center" wrapText="1"/>
    </xf>
    <xf numFmtId="164" fontId="2" fillId="0" borderId="2" xfId="0" applyNumberFormat="1" applyFont="1" applyBorder="1" applyAlignment="1">
      <alignment vertical="center" wrapText="1"/>
    </xf>
    <xf numFmtId="0" fontId="25" fillId="0" borderId="5" xfId="0" applyFont="1" applyBorder="1" applyAlignment="1">
      <alignment vertical="center" wrapText="1"/>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8" xfId="0" applyFont="1" applyBorder="1" applyAlignment="1">
      <alignment horizontal="center" vertical="center" wrapText="1"/>
    </xf>
    <xf numFmtId="0" fontId="2" fillId="0" borderId="8" xfId="0" applyFont="1" applyBorder="1" applyAlignment="1">
      <alignment vertical="center" wrapText="1"/>
    </xf>
    <xf numFmtId="0" fontId="2" fillId="0" borderId="8" xfId="0" applyFont="1" applyBorder="1" applyAlignment="1">
      <alignment horizontal="left" vertical="center" wrapText="1"/>
    </xf>
    <xf numFmtId="164" fontId="2" fillId="0" borderId="13" xfId="0" applyNumberFormat="1" applyFont="1" applyBorder="1" applyAlignment="1">
      <alignment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164" fontId="2" fillId="0" borderId="12"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1" xfId="0" applyFont="1" applyBorder="1" applyAlignment="1">
      <alignment vertical="center" wrapText="1"/>
    </xf>
    <xf numFmtId="0" fontId="2" fillId="0" borderId="11" xfId="0" applyFont="1" applyBorder="1" applyAlignment="1">
      <alignment horizontal="left" vertical="center" wrapText="1"/>
    </xf>
    <xf numFmtId="164" fontId="2" fillId="0" borderId="3" xfId="0" applyNumberFormat="1" applyFont="1" applyBorder="1" applyAlignment="1">
      <alignment horizontal="center" vertical="center" wrapText="1"/>
    </xf>
    <xf numFmtId="164" fontId="2" fillId="0" borderId="13" xfId="0" applyNumberFormat="1" applyFont="1" applyBorder="1" applyAlignment="1">
      <alignment horizontal="center" vertical="center" wrapText="1"/>
    </xf>
    <xf numFmtId="173" fontId="2" fillId="0" borderId="5" xfId="0" applyNumberFormat="1" applyFont="1" applyBorder="1" applyAlignment="1">
      <alignment horizontal="center" vertical="center" wrapText="1"/>
    </xf>
    <xf numFmtId="174" fontId="2" fillId="0" borderId="5"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10" xfId="0" applyNumberFormat="1"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Alignment="1">
      <alignment horizontal="center" vertical="center" wrapText="1"/>
    </xf>
    <xf numFmtId="0" fontId="2" fillId="5" borderId="0" xfId="0" applyFont="1" applyFill="1" applyAlignment="1">
      <alignment horizontal="center" vertical="center" wrapText="1"/>
    </xf>
    <xf numFmtId="164"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0" fontId="23" fillId="0" borderId="0" xfId="0" applyFont="1" applyAlignment="1">
      <alignment horizontal="center" vertical="center"/>
    </xf>
    <xf numFmtId="0" fontId="23" fillId="5" borderId="0" xfId="0" applyFont="1" applyFill="1" applyAlignment="1">
      <alignment vertical="center"/>
    </xf>
    <xf numFmtId="0" fontId="23" fillId="0" borderId="0" xfId="0" applyFont="1" applyAlignment="1">
      <alignment horizontal="left" vertical="center"/>
    </xf>
    <xf numFmtId="0" fontId="20" fillId="0" borderId="0" xfId="0" applyFont="1" applyAlignment="1">
      <alignment vertical="center"/>
    </xf>
    <xf numFmtId="0" fontId="23" fillId="6" borderId="0" xfId="0" applyFont="1" applyFill="1" applyAlignment="1">
      <alignment horizontal="left" vertical="center"/>
    </xf>
    <xf numFmtId="0" fontId="20" fillId="14" borderId="21" xfId="0" applyFont="1" applyFill="1" applyBorder="1" applyAlignment="1"/>
    <xf numFmtId="0" fontId="20" fillId="14" borderId="24" xfId="0" applyFont="1" applyFill="1" applyBorder="1" applyAlignment="1"/>
    <xf numFmtId="0" fontId="21" fillId="14" borderId="24" xfId="6" applyFont="1" applyFill="1" applyBorder="1" applyAlignment="1"/>
    <xf numFmtId="43" fontId="20" fillId="14" borderId="24" xfId="4" applyNumberFormat="1" applyFont="1" applyFill="1" applyBorder="1" applyAlignment="1"/>
    <xf numFmtId="0" fontId="20" fillId="14" borderId="22" xfId="0" applyFont="1" applyFill="1" applyBorder="1" applyAlignment="1"/>
    <xf numFmtId="43" fontId="25" fillId="0" borderId="9" xfId="2" applyFont="1" applyFill="1" applyBorder="1" applyAlignment="1" applyProtection="1">
      <alignment vertical="center" wrapText="1"/>
    </xf>
    <xf numFmtId="177" fontId="25" fillId="0" borderId="9" xfId="0" applyNumberFormat="1" applyFont="1" applyBorder="1" applyAlignment="1">
      <alignment vertical="center" wrapText="1"/>
    </xf>
    <xf numFmtId="177" fontId="25" fillId="0" borderId="9" xfId="0" applyNumberFormat="1" applyFont="1" applyFill="1" applyBorder="1" applyAlignment="1">
      <alignment vertical="center" wrapText="1"/>
    </xf>
    <xf numFmtId="177" fontId="25" fillId="0" borderId="9" xfId="0" applyNumberFormat="1" applyFont="1" applyFill="1" applyBorder="1" applyAlignment="1">
      <alignment horizontal="right" vertical="center" wrapText="1"/>
    </xf>
    <xf numFmtId="0" fontId="25" fillId="0" borderId="9" xfId="0" applyFont="1" applyBorder="1" applyAlignment="1" applyProtection="1">
      <alignment horizontal="left" vertical="center" wrapText="1"/>
    </xf>
    <xf numFmtId="0" fontId="25" fillId="0" borderId="9" xfId="0" applyFont="1" applyBorder="1" applyAlignment="1" applyProtection="1">
      <alignment vertical="center" wrapText="1"/>
    </xf>
    <xf numFmtId="43" fontId="25" fillId="0" borderId="9" xfId="2" applyFont="1" applyBorder="1" applyAlignment="1" applyProtection="1">
      <alignment vertical="center" wrapText="1"/>
    </xf>
    <xf numFmtId="0" fontId="25" fillId="0" borderId="41" xfId="0" applyFont="1" applyBorder="1" applyAlignment="1" applyProtection="1">
      <alignment horizontal="center" vertical="center" wrapText="1"/>
    </xf>
    <xf numFmtId="4" fontId="25" fillId="0" borderId="9" xfId="0" applyNumberFormat="1" applyFont="1" applyBorder="1" applyAlignment="1" applyProtection="1">
      <alignment vertical="center" wrapText="1"/>
    </xf>
    <xf numFmtId="168" fontId="25" fillId="0" borderId="9" xfId="0" applyNumberFormat="1" applyFont="1" applyBorder="1" applyAlignment="1" applyProtection="1">
      <alignment vertical="center" wrapText="1"/>
    </xf>
    <xf numFmtId="0" fontId="25" fillId="0" borderId="9" xfId="0" applyFont="1" applyFill="1" applyBorder="1" applyAlignment="1" applyProtection="1">
      <alignment horizontal="left" vertical="center" wrapText="1"/>
    </xf>
    <xf numFmtId="0" fontId="25" fillId="0" borderId="9" xfId="0" applyFont="1" applyFill="1" applyBorder="1" applyAlignment="1" applyProtection="1">
      <alignment vertical="center" wrapText="1"/>
    </xf>
    <xf numFmtId="3" fontId="25" fillId="0" borderId="9" xfId="0" applyNumberFormat="1" applyFont="1" applyFill="1" applyBorder="1" applyAlignment="1" applyProtection="1">
      <alignment horizontal="center" vertical="center" wrapText="1"/>
    </xf>
    <xf numFmtId="0" fontId="25" fillId="0" borderId="9" xfId="0" applyFont="1" applyFill="1" applyBorder="1" applyAlignment="1" applyProtection="1">
      <alignment horizontal="center" vertical="center" wrapText="1"/>
    </xf>
    <xf numFmtId="177" fontId="25" fillId="0" borderId="9" xfId="0" applyNumberFormat="1" applyFont="1" applyFill="1" applyBorder="1" applyAlignment="1" applyProtection="1">
      <alignment horizontal="center" vertical="center" wrapText="1"/>
    </xf>
    <xf numFmtId="168" fontId="25" fillId="0" borderId="9" xfId="0" applyNumberFormat="1" applyFont="1" applyFill="1" applyBorder="1" applyAlignment="1">
      <alignment vertical="center" wrapText="1"/>
    </xf>
    <xf numFmtId="0" fontId="28" fillId="0" borderId="9" xfId="0" applyFont="1" applyBorder="1" applyAlignment="1" applyProtection="1">
      <alignment horizontal="left" vertical="center" wrapText="1"/>
    </xf>
    <xf numFmtId="0" fontId="28" fillId="0" borderId="9" xfId="0" applyFont="1" applyBorder="1" applyAlignment="1" applyProtection="1">
      <alignment vertical="center" wrapText="1"/>
    </xf>
    <xf numFmtId="177" fontId="2" fillId="0" borderId="9" xfId="0" applyNumberFormat="1" applyFont="1" applyFill="1" applyBorder="1" applyAlignment="1">
      <alignment horizontal="center" vertical="center" wrapText="1"/>
    </xf>
    <xf numFmtId="177" fontId="2" fillId="0" borderId="9" xfId="0" applyNumberFormat="1" applyFont="1" applyFill="1" applyBorder="1" applyAlignment="1">
      <alignment vertical="center" wrapText="1"/>
    </xf>
    <xf numFmtId="0" fontId="25" fillId="0" borderId="42" xfId="0" applyFont="1" applyBorder="1" applyAlignment="1">
      <alignment horizontal="center" vertical="center" wrapText="1"/>
    </xf>
    <xf numFmtId="0" fontId="2" fillId="0" borderId="42" xfId="0" applyFont="1" applyBorder="1" applyAlignment="1">
      <alignment horizontal="center" vertical="center" wrapText="1"/>
    </xf>
    <xf numFmtId="0" fontId="2" fillId="0" borderId="42" xfId="0" applyFont="1" applyFill="1" applyBorder="1" applyAlignment="1">
      <alignment horizontal="center" vertical="center" wrapText="1"/>
    </xf>
    <xf numFmtId="0" fontId="25" fillId="0" borderId="42" xfId="0" applyFont="1" applyFill="1" applyBorder="1" applyAlignment="1">
      <alignment horizontal="center" vertical="center" wrapText="1"/>
    </xf>
    <xf numFmtId="0" fontId="26" fillId="0" borderId="42" xfId="0" applyFont="1" applyBorder="1" applyAlignment="1" applyProtection="1">
      <alignment horizontal="center" vertical="center" wrapText="1"/>
    </xf>
    <xf numFmtId="1" fontId="2" fillId="0" borderId="42" xfId="0" applyNumberFormat="1" applyFont="1" applyBorder="1" applyAlignment="1">
      <alignment horizontal="center" vertical="center" wrapText="1"/>
    </xf>
    <xf numFmtId="1" fontId="25" fillId="0" borderId="42" xfId="0" applyNumberFormat="1" applyFont="1" applyBorder="1" applyAlignment="1">
      <alignment horizontal="center" vertical="center" wrapText="1"/>
    </xf>
    <xf numFmtId="176" fontId="2" fillId="0" borderId="42" xfId="0" quotePrefix="1" applyNumberFormat="1" applyFont="1" applyBorder="1" applyAlignment="1">
      <alignment horizontal="center" vertical="center" wrapText="1"/>
    </xf>
    <xf numFmtId="0" fontId="25" fillId="0" borderId="40" xfId="0" applyFont="1" applyBorder="1" applyAlignment="1" applyProtection="1">
      <alignment horizontal="center" vertical="center" wrapText="1"/>
    </xf>
    <xf numFmtId="175" fontId="25" fillId="0" borderId="41" xfId="0" applyNumberFormat="1" applyFont="1" applyFill="1" applyBorder="1" applyAlignment="1">
      <alignment horizontal="center" vertical="center" wrapText="1"/>
    </xf>
    <xf numFmtId="0" fontId="25" fillId="0" borderId="36" xfId="0" applyFont="1" applyBorder="1" applyAlignment="1">
      <alignment horizontal="center" vertical="center"/>
    </xf>
    <xf numFmtId="0" fontId="25" fillId="0" borderId="36" xfId="0" applyFont="1" applyBorder="1" applyAlignment="1">
      <alignment horizontal="center" vertical="center" wrapText="1"/>
    </xf>
    <xf numFmtId="0" fontId="25" fillId="0" borderId="6" xfId="0" applyFont="1" applyBorder="1" applyAlignment="1">
      <alignment horizontal="center"/>
    </xf>
    <xf numFmtId="0" fontId="25" fillId="0" borderId="36" xfId="0" applyFont="1" applyBorder="1" applyAlignment="1">
      <alignment horizontal="center"/>
    </xf>
    <xf numFmtId="0" fontId="25" fillId="0" borderId="28" xfId="0" applyFont="1" applyBorder="1" applyAlignment="1">
      <alignment horizontal="center"/>
    </xf>
    <xf numFmtId="0" fontId="25" fillId="0" borderId="32" xfId="0" applyFont="1" applyBorder="1" applyAlignment="1">
      <alignment horizontal="center"/>
    </xf>
    <xf numFmtId="0" fontId="25" fillId="0" borderId="0" xfId="0" applyFont="1" applyAlignment="1">
      <alignment horizontal="center" vertical="center" wrapText="1"/>
    </xf>
    <xf numFmtId="0" fontId="27" fillId="0" borderId="0" xfId="0" applyFont="1" applyAlignment="1">
      <alignment horizontal="center" vertical="center"/>
    </xf>
    <xf numFmtId="0" fontId="2" fillId="0" borderId="31" xfId="0" applyFont="1" applyBorder="1" applyAlignment="1">
      <alignment horizontal="left" vertical="center"/>
    </xf>
    <xf numFmtId="0" fontId="2" fillId="0" borderId="28" xfId="0" applyFont="1" applyBorder="1" applyAlignment="1">
      <alignment horizontal="center" vertical="center"/>
    </xf>
    <xf numFmtId="164" fontId="2" fillId="0" borderId="28" xfId="0" applyNumberFormat="1" applyFont="1" applyBorder="1" applyAlignment="1">
      <alignment horizontal="center" vertical="center"/>
    </xf>
    <xf numFmtId="166" fontId="2" fillId="0" borderId="28" xfId="0" applyNumberFormat="1" applyFont="1" applyBorder="1" applyAlignment="1">
      <alignment horizontal="center" vertical="center"/>
    </xf>
    <xf numFmtId="0" fontId="2" fillId="0" borderId="28" xfId="0" applyFont="1" applyBorder="1" applyAlignment="1">
      <alignment horizontal="center" vertical="center" wrapText="1"/>
    </xf>
    <xf numFmtId="0" fontId="23" fillId="0" borderId="23" xfId="0" applyFont="1" applyBorder="1" applyAlignment="1">
      <alignment vertical="center"/>
    </xf>
    <xf numFmtId="0" fontId="23" fillId="0" borderId="20" xfId="0" applyFont="1" applyBorder="1" applyAlignment="1">
      <alignment vertical="center"/>
    </xf>
    <xf numFmtId="0" fontId="2" fillId="0" borderId="43" xfId="0" applyFont="1" applyBorder="1" applyAlignment="1">
      <alignment horizontal="center" vertical="center" wrapText="1"/>
    </xf>
    <xf numFmtId="0" fontId="25" fillId="0" borderId="44"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0" xfId="0" applyFont="1" applyBorder="1" applyAlignment="1">
      <alignment horizontal="left" vertical="center" wrapText="1"/>
    </xf>
    <xf numFmtId="0" fontId="2" fillId="0" borderId="20" xfId="0" applyFont="1" applyBorder="1" applyAlignment="1">
      <alignment vertical="center" wrapText="1"/>
    </xf>
    <xf numFmtId="164" fontId="2" fillId="0" borderId="20" xfId="0" applyNumberFormat="1" applyFont="1" applyBorder="1" applyAlignment="1">
      <alignment vertical="center" wrapText="1"/>
    </xf>
    <xf numFmtId="0" fontId="25" fillId="0" borderId="20" xfId="0" applyFont="1" applyBorder="1" applyAlignment="1">
      <alignment horizontal="center" vertical="center" wrapText="1"/>
    </xf>
    <xf numFmtId="166" fontId="25" fillId="0" borderId="20" xfId="0" applyNumberFormat="1" applyFont="1" applyBorder="1" applyAlignment="1">
      <alignment horizontal="center" vertical="center" wrapText="1"/>
    </xf>
    <xf numFmtId="0" fontId="25" fillId="0" borderId="45" xfId="0" applyFont="1" applyBorder="1" applyAlignment="1">
      <alignment horizontal="center" vertical="center" wrapText="1"/>
    </xf>
    <xf numFmtId="0" fontId="2" fillId="0" borderId="46" xfId="0" applyFont="1" applyBorder="1" applyAlignment="1">
      <alignment horizontal="center" vertical="center" wrapText="1"/>
    </xf>
    <xf numFmtId="0" fontId="25" fillId="0" borderId="47"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47" xfId="0" applyFont="1" applyBorder="1" applyAlignment="1">
      <alignment horizontal="left" vertical="center" wrapText="1"/>
    </xf>
    <xf numFmtId="0" fontId="2" fillId="0" borderId="47" xfId="0" applyFont="1" applyBorder="1" applyAlignment="1">
      <alignment vertical="center" wrapText="1"/>
    </xf>
    <xf numFmtId="3" fontId="2" fillId="0" borderId="47" xfId="0" applyNumberFormat="1" applyFont="1" applyBorder="1" applyAlignment="1">
      <alignment horizontal="center" vertical="center" wrapText="1"/>
    </xf>
    <xf numFmtId="164" fontId="2" fillId="0" borderId="47" xfId="0" applyNumberFormat="1" applyFont="1" applyBorder="1" applyAlignment="1">
      <alignment horizontal="center" vertical="center" wrapText="1"/>
    </xf>
    <xf numFmtId="164" fontId="2" fillId="0" borderId="47" xfId="0" applyNumberFormat="1" applyFont="1" applyFill="1" applyBorder="1" applyAlignment="1">
      <alignment horizontal="center" vertical="center" wrapText="1"/>
    </xf>
    <xf numFmtId="166" fontId="25" fillId="0" borderId="47" xfId="0" applyNumberFormat="1" applyFont="1" applyBorder="1" applyAlignment="1">
      <alignment horizontal="center" vertical="center" wrapText="1"/>
    </xf>
    <xf numFmtId="0" fontId="25" fillId="0" borderId="48" xfId="0" applyFont="1" applyBorder="1" applyAlignment="1">
      <alignment horizontal="center" vertical="center" wrapText="1"/>
    </xf>
    <xf numFmtId="0" fontId="25" fillId="0" borderId="46" xfId="0" applyFont="1" applyBorder="1" applyAlignment="1">
      <alignment horizontal="center" vertical="center" wrapText="1"/>
    </xf>
    <xf numFmtId="0" fontId="2" fillId="0" borderId="31" xfId="0" applyFont="1" applyBorder="1" applyAlignment="1">
      <alignment horizontal="center" vertical="center"/>
    </xf>
    <xf numFmtId="0" fontId="2" fillId="0" borderId="28" xfId="0" applyFont="1" applyBorder="1" applyAlignment="1">
      <alignment vertical="center"/>
    </xf>
    <xf numFmtId="0" fontId="25" fillId="0" borderId="28" xfId="0" applyFont="1" applyBorder="1" applyAlignment="1">
      <alignment horizontal="center" vertical="center"/>
    </xf>
    <xf numFmtId="0" fontId="25" fillId="0" borderId="32" xfId="0" applyFont="1" applyBorder="1" applyAlignment="1">
      <alignment horizontal="center" vertical="center"/>
    </xf>
    <xf numFmtId="0" fontId="25" fillId="0" borderId="5" xfId="0" applyFont="1" applyBorder="1" applyAlignment="1">
      <alignment horizontal="center" vertical="center" wrapText="1"/>
    </xf>
    <xf numFmtId="43" fontId="25" fillId="0" borderId="12" xfId="4" applyFont="1" applyFill="1" applyBorder="1" applyAlignment="1" applyProtection="1">
      <alignment vertical="center" wrapText="1"/>
    </xf>
    <xf numFmtId="0" fontId="2" fillId="0" borderId="41" xfId="0" applyFont="1" applyBorder="1" applyAlignment="1">
      <alignment horizontal="center" vertical="center" wrapText="1"/>
    </xf>
    <xf numFmtId="0" fontId="25" fillId="0" borderId="53" xfId="0" applyFont="1" applyBorder="1" applyAlignment="1">
      <alignment horizontal="center" vertical="center" wrapText="1"/>
    </xf>
    <xf numFmtId="0" fontId="9" fillId="0" borderId="40" xfId="0" applyFont="1" applyBorder="1" applyAlignment="1">
      <alignment horizontal="center" vertical="center" wrapText="1"/>
    </xf>
    <xf numFmtId="0" fontId="25" fillId="0" borderId="54" xfId="0" applyFont="1" applyBorder="1" applyAlignment="1">
      <alignment horizontal="center" vertical="center" wrapText="1"/>
    </xf>
    <xf numFmtId="0" fontId="2" fillId="0" borderId="55" xfId="0" applyFont="1" applyBorder="1" applyAlignment="1">
      <alignment horizontal="center" vertical="center" wrapText="1"/>
    </xf>
    <xf numFmtId="0" fontId="25" fillId="0" borderId="55" xfId="0" applyFont="1" applyBorder="1" applyAlignment="1">
      <alignment vertical="center" wrapText="1"/>
    </xf>
    <xf numFmtId="0" fontId="2" fillId="0" borderId="55" xfId="0" applyFont="1" applyBorder="1" applyAlignment="1">
      <alignment vertical="center" wrapText="1"/>
    </xf>
    <xf numFmtId="164" fontId="2" fillId="0" borderId="55" xfId="0" applyNumberFormat="1" applyFont="1" applyBorder="1" applyAlignment="1">
      <alignment horizontal="center" vertical="center" wrapText="1"/>
    </xf>
    <xf numFmtId="166" fontId="25" fillId="0" borderId="55" xfId="0" applyNumberFormat="1" applyFont="1" applyBorder="1" applyAlignment="1">
      <alignment horizontal="center" vertical="center" wrapText="1"/>
    </xf>
    <xf numFmtId="0" fontId="25" fillId="0" borderId="55" xfId="0" applyFont="1" applyBorder="1" applyAlignment="1">
      <alignment horizontal="center" vertical="center" wrapText="1"/>
    </xf>
    <xf numFmtId="0" fontId="25" fillId="0" borderId="56" xfId="0" applyFont="1" applyBorder="1" applyAlignment="1">
      <alignment horizontal="center" vertical="center" wrapText="1"/>
    </xf>
    <xf numFmtId="0" fontId="25" fillId="12" borderId="50" xfId="0" applyFont="1" applyFill="1" applyBorder="1" applyAlignment="1">
      <alignment horizontal="center" vertical="center" wrapText="1"/>
    </xf>
    <xf numFmtId="0" fontId="2" fillId="12" borderId="18" xfId="0" applyFont="1" applyFill="1" applyBorder="1" applyAlignment="1">
      <alignment horizontal="center" vertical="center" wrapText="1"/>
    </xf>
    <xf numFmtId="0" fontId="2" fillId="12" borderId="18" xfId="0" applyFont="1" applyFill="1" applyBorder="1" applyAlignment="1">
      <alignment horizontal="left" vertical="center" wrapText="1"/>
    </xf>
    <xf numFmtId="164" fontId="2" fillId="12" borderId="18" xfId="0" applyNumberFormat="1" applyFont="1" applyFill="1" applyBorder="1" applyAlignment="1">
      <alignment horizontal="center" vertical="center" wrapText="1"/>
    </xf>
    <xf numFmtId="166" fontId="2" fillId="12" borderId="18" xfId="0" applyNumberFormat="1" applyFont="1" applyFill="1" applyBorder="1" applyAlignment="1">
      <alignment horizontal="center" vertical="center" wrapText="1"/>
    </xf>
    <xf numFmtId="0" fontId="25" fillId="10" borderId="18" xfId="0" applyFont="1" applyFill="1" applyBorder="1" applyAlignment="1">
      <alignment horizontal="center" vertical="center" wrapText="1"/>
    </xf>
    <xf numFmtId="0" fontId="2" fillId="10" borderId="18" xfId="0" applyFont="1" applyFill="1" applyBorder="1" applyAlignment="1">
      <alignment horizontal="center" vertical="center" wrapText="1"/>
    </xf>
    <xf numFmtId="0" fontId="25" fillId="12" borderId="18" xfId="0" applyFont="1" applyFill="1" applyBorder="1" applyAlignment="1">
      <alignment horizontal="center" vertical="center" wrapText="1"/>
    </xf>
    <xf numFmtId="0" fontId="25" fillId="12" borderId="51" xfId="0" applyFont="1" applyFill="1" applyBorder="1" applyAlignment="1">
      <alignment horizontal="center" vertical="center" wrapText="1"/>
    </xf>
    <xf numFmtId="0" fontId="1" fillId="2" borderId="57" xfId="0" applyFont="1" applyFill="1" applyBorder="1" applyAlignment="1">
      <alignment horizontal="center" vertical="center" wrapText="1"/>
    </xf>
    <xf numFmtId="0" fontId="1" fillId="2" borderId="58" xfId="0" applyFont="1" applyFill="1" applyBorder="1" applyAlignment="1">
      <alignment horizontal="center" vertical="center" wrapText="1"/>
    </xf>
    <xf numFmtId="165" fontId="1" fillId="2" borderId="58" xfId="0" applyNumberFormat="1" applyFont="1" applyFill="1" applyBorder="1" applyAlignment="1">
      <alignment horizontal="center" vertical="center" wrapText="1"/>
    </xf>
    <xf numFmtId="0" fontId="1" fillId="11" borderId="58" xfId="0" applyFont="1" applyFill="1" applyBorder="1" applyAlignment="1">
      <alignment horizontal="center" vertical="center" wrapText="1"/>
    </xf>
    <xf numFmtId="0" fontId="17" fillId="2" borderId="58" xfId="0" applyFont="1" applyFill="1" applyBorder="1" applyAlignment="1">
      <alignment horizontal="center" vertical="center" wrapText="1"/>
    </xf>
    <xf numFmtId="0" fontId="17" fillId="2" borderId="59" xfId="0" applyFont="1" applyFill="1" applyBorder="1" applyAlignment="1">
      <alignment horizontal="center" vertical="center" wrapText="1"/>
    </xf>
    <xf numFmtId="0" fontId="2" fillId="12" borderId="49" xfId="0" applyFont="1" applyFill="1" applyBorder="1" applyAlignment="1">
      <alignment horizontal="center" vertical="center" wrapText="1"/>
    </xf>
    <xf numFmtId="0" fontId="1" fillId="2" borderId="52" xfId="0" applyFont="1" applyFill="1" applyBorder="1" applyAlignment="1">
      <alignment horizontal="center" vertical="center" wrapText="1"/>
    </xf>
    <xf numFmtId="0" fontId="1" fillId="4" borderId="33" xfId="0" applyFont="1" applyFill="1" applyBorder="1" applyAlignment="1">
      <alignment vertical="center"/>
    </xf>
    <xf numFmtId="0" fontId="1" fillId="4" borderId="37" xfId="0" applyFont="1" applyFill="1" applyBorder="1" applyAlignment="1">
      <alignment vertical="center"/>
    </xf>
    <xf numFmtId="0" fontId="1" fillId="0" borderId="30" xfId="0" applyFont="1" applyBorder="1" applyAlignment="1">
      <alignment horizontal="center" vertical="center" wrapText="1"/>
    </xf>
    <xf numFmtId="0" fontId="2" fillId="0" borderId="30" xfId="0" applyFont="1" applyBorder="1" applyAlignment="1">
      <alignment horizontal="left" vertical="center"/>
    </xf>
    <xf numFmtId="0" fontId="9" fillId="0" borderId="55" xfId="0" applyFont="1" applyBorder="1" applyAlignment="1">
      <alignment horizontal="center" vertical="center" wrapText="1"/>
    </xf>
    <xf numFmtId="0" fontId="2" fillId="0" borderId="13" xfId="0" applyFont="1" applyBorder="1" applyAlignment="1">
      <alignment horizontal="center" vertical="center" wrapText="1"/>
    </xf>
    <xf numFmtId="0" fontId="24" fillId="0" borderId="16" xfId="0" applyFont="1" applyBorder="1" applyAlignment="1">
      <alignment vertical="center"/>
    </xf>
    <xf numFmtId="166" fontId="2" fillId="0" borderId="13" xfId="0" applyNumberFormat="1" applyFont="1" applyBorder="1" applyAlignment="1">
      <alignment horizontal="center" vertical="center" wrapText="1"/>
    </xf>
    <xf numFmtId="0" fontId="25" fillId="0" borderId="16" xfId="0" applyFont="1" applyBorder="1" applyAlignment="1">
      <alignment vertical="center"/>
    </xf>
    <xf numFmtId="0" fontId="1" fillId="4" borderId="33" xfId="0" applyFont="1" applyFill="1" applyBorder="1" applyAlignment="1">
      <alignment horizontal="center" vertical="center"/>
    </xf>
    <xf numFmtId="0" fontId="1" fillId="4" borderId="34" xfId="0" applyFont="1" applyFill="1" applyBorder="1" applyAlignment="1">
      <alignment horizontal="center" vertical="center"/>
    </xf>
    <xf numFmtId="0" fontId="1" fillId="4" borderId="35" xfId="0" applyFont="1" applyFill="1" applyBorder="1" applyAlignment="1">
      <alignment horizontal="center" vertical="center"/>
    </xf>
    <xf numFmtId="0" fontId="1" fillId="4" borderId="37"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38" xfId="0" applyFont="1" applyFill="1" applyBorder="1" applyAlignment="1">
      <alignment horizontal="center" vertical="center"/>
    </xf>
  </cellXfs>
  <cellStyles count="7">
    <cellStyle name="Hiperlink" xfId="6" builtinId="8"/>
    <cellStyle name="Normal" xfId="0" builtinId="0"/>
    <cellStyle name="Normal 2" xfId="1"/>
    <cellStyle name="Normal 2 2" xfId="5"/>
    <cellStyle name="Normal 3" xfId="3"/>
    <cellStyle name="Vírgula" xfId="2" builtinId="3"/>
    <cellStyle name="Vírgula 2" xfId="4"/>
  </cellStyles>
  <dxfs count="374">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A8D08D"/>
          <bgColor rgb="FFA8D08D"/>
        </patternFill>
      </fill>
    </dxf>
    <dxf>
      <fill>
        <patternFill patternType="solid">
          <fgColor rgb="FF9999FF"/>
          <bgColor rgb="FF9999FF"/>
        </patternFill>
      </fill>
    </dxf>
    <dxf>
      <fill>
        <patternFill patternType="solid">
          <fgColor rgb="FFFF5050"/>
          <bgColor rgb="FFFF5050"/>
        </patternFill>
      </fill>
    </dxf>
    <dxf>
      <fill>
        <patternFill patternType="solid">
          <fgColor theme="0"/>
          <bgColor theme="0"/>
        </patternFill>
      </fill>
    </dxf>
    <dxf>
      <fill>
        <patternFill patternType="solid">
          <fgColor theme="7"/>
          <bgColor theme="7"/>
        </patternFill>
      </fill>
    </dxf>
    <dxf>
      <fill>
        <patternFill patternType="solid">
          <fgColor rgb="FF9999FF"/>
          <bgColor rgb="FF9999FF"/>
        </patternFill>
      </fill>
    </dxf>
    <dxf>
      <fill>
        <patternFill patternType="solid">
          <fgColor rgb="FFA8D08D"/>
          <bgColor rgb="FFA8D08D"/>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bgColor rgb="FF9999FF"/>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A8D08D"/>
          <bgColor rgb="FFA8D08D"/>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FFC000"/>
          <bgColor rgb="FFFFC000"/>
        </patternFill>
      </fill>
    </dxf>
    <dxf>
      <fill>
        <patternFill patternType="solid">
          <fgColor rgb="FF9999FF"/>
          <bgColor rgb="FF9999FF"/>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bgColor rgb="FF9999FF"/>
        </patternFill>
      </fill>
    </dxf>
    <dxf>
      <fill>
        <patternFill>
          <bgColor rgb="FFFFFFFF"/>
        </patternFill>
      </fill>
    </dxf>
    <dxf>
      <fill>
        <patternFill>
          <bgColor rgb="FFFF5050"/>
        </patternFill>
      </fill>
    </dxf>
    <dxf>
      <fill>
        <patternFill>
          <bgColor rgb="FFFFC000"/>
        </patternFill>
      </fill>
    </dxf>
    <dxf>
      <fill>
        <patternFill>
          <bgColor rgb="FF9999FF"/>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bgColor rgb="FFA8D08D"/>
        </patternFill>
      </fill>
    </dxf>
    <dxf>
      <font>
        <b/>
        <color rgb="FFFF0000"/>
      </font>
      <fill>
        <patternFill>
          <bgColor rgb="FFFFFFFF"/>
        </patternFill>
      </fill>
    </dxf>
    <dxf>
      <fill>
        <patternFill>
          <bgColor rgb="FFA8D08D"/>
        </patternFill>
      </fill>
    </dxf>
    <dxf>
      <fill>
        <patternFill>
          <bgColor rgb="FFFF5050"/>
        </patternFill>
      </fill>
    </dxf>
    <dxf>
      <fill>
        <patternFill>
          <bgColor rgb="FFFFFFFF"/>
        </patternFill>
      </fill>
    </dxf>
    <dxf>
      <fill>
        <patternFill>
          <bgColor rgb="FF9999FF"/>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bgColor rgb="FF9999FF"/>
        </patternFill>
      </fill>
    </dxf>
    <dxf>
      <fill>
        <patternFill>
          <bgColor rgb="FFFFFFFF"/>
        </patternFill>
      </fill>
    </dxf>
    <dxf>
      <fill>
        <patternFill>
          <bgColor rgb="FFFF5050"/>
        </patternFill>
      </fill>
    </dxf>
    <dxf>
      <fill>
        <patternFill>
          <bgColor rgb="FFA9D18E"/>
        </patternFill>
      </fill>
    </dxf>
    <dxf>
      <fill>
        <patternFill>
          <bgColor rgb="FFFFC000"/>
        </patternFill>
      </fill>
    </dxf>
    <dxf>
      <fill>
        <patternFill>
          <bgColor rgb="FFFFC000"/>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7"/>
          <bgColor theme="7"/>
        </patternFill>
      </fill>
    </dxf>
    <dxf>
      <fill>
        <patternFill patternType="solid">
          <fgColor rgb="FF9999FF"/>
          <bgColor rgb="FF9999FF"/>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FF5050"/>
          <bgColor rgb="FFFF5050"/>
        </patternFill>
      </fill>
    </dxf>
    <dxf>
      <fill>
        <patternFill>
          <bgColor rgb="FF9999FF"/>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A8D08D"/>
          <bgColor rgb="FFA8D08D"/>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FFC000"/>
          <bgColor rgb="FFFFC000"/>
        </patternFill>
      </fill>
    </dxf>
    <dxf>
      <fill>
        <patternFill patternType="solid">
          <fgColor rgb="FF9999FF"/>
          <bgColor rgb="FF9999FF"/>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FFC000"/>
          <bgColor rgb="FFFFC00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rgb="FFA8D08D"/>
          <bgColor rgb="FFA8D08D"/>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FFC000"/>
          <bgColor rgb="FFFFC000"/>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9999FF"/>
          <bgColor rgb="FF9999FF"/>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theme="7"/>
          <bgColor theme="7"/>
        </patternFill>
      </fill>
    </dxf>
    <dxf>
      <fill>
        <patternFill patternType="solid">
          <fgColor rgb="FFA8D08D"/>
          <bgColor rgb="FFA8D08D"/>
        </patternFill>
      </fill>
    </dxf>
    <dxf>
      <fill>
        <patternFill>
          <bgColor rgb="FF9999FF"/>
        </patternFill>
      </fill>
    </dxf>
    <dxf>
      <fill>
        <patternFill>
          <bgColor rgb="FFFFC000"/>
        </patternFill>
      </fill>
    </dxf>
    <dxf>
      <fill>
        <patternFill>
          <bgColor rgb="FFFFFFFF"/>
        </patternFill>
      </fill>
    </dxf>
    <dxf>
      <fill>
        <patternFill>
          <bgColor rgb="FFFF5050"/>
        </patternFill>
      </fill>
    </dxf>
    <dxf>
      <fill>
        <patternFill>
          <bgColor rgb="FFA8D08D"/>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5050"/>
          <bgColor rgb="FFFF5050"/>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ill>
        <patternFill patternType="solid">
          <fgColor rgb="FFFFFFFF"/>
          <bgColor rgb="FFFFFFFF"/>
        </patternFill>
      </fill>
    </dxf>
    <dxf>
      <fill>
        <patternFill>
          <bgColor rgb="FF9999FF"/>
        </patternFill>
      </fill>
    </dxf>
    <dxf>
      <fill>
        <patternFill>
          <bgColor rgb="FFFFFFFF"/>
        </patternFill>
      </fill>
    </dxf>
    <dxf>
      <fill>
        <patternFill>
          <bgColor rgb="FFFF5050"/>
        </patternFill>
      </fill>
    </dxf>
    <dxf>
      <fill>
        <patternFill>
          <bgColor rgb="FFA8D08D"/>
        </patternFill>
      </fill>
    </dxf>
    <dxf>
      <fill>
        <patternFill>
          <bgColor rgb="FFFFC000"/>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s>
  <tableStyles count="1" defaultTableStyle="TableStyleMedium2" defaultPivotStyle="PivotStyleLight16">
    <tableStyle name="Invisible" pivot="0" table="0" count="0"/>
  </tableStyles>
  <colors>
    <mruColors>
      <color rgb="FFCC00FF"/>
      <color rgb="FF99CCFF"/>
      <color rgb="FF66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rives%20compartilhados/SENG/ADMINISTRATIVO/ORCAMENTO/PCA%202025/PCA_2025_v%207.1%20sem%20DLs%20e%20ILs%20peq%20valo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Drives%20compartilhados\DADM\PCA\PCA%202026\Versao%20final%20PCA26\Entregues%20areas%20v-final\PCA_2026_versao%20final%20SENG.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PCA_2026_v-2_publicado%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A 2025 atualização"/>
      <sheetName val="Página1"/>
      <sheetName val="Listas_Suspensas"/>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_Suspensas"/>
      <sheetName val="Cópia anterior"/>
      <sheetName val="PCA 2026 v. final"/>
      <sheetName val="Prioridade"/>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_Suspensas"/>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ortal.trt3.jus.br/intranet/tec-informacao/planejamento-de-tic/plano-de-contratacao-de-solucoes-de-tic-pcstic" TargetMode="External"/><Relationship Id="rId2" Type="http://schemas.openxmlformats.org/officeDocument/2006/relationships/hyperlink" Target="https://portal.trt3.jus.br/escola/artigos/plano-anual-de-capacitacao" TargetMode="External"/><Relationship Id="rId1" Type="http://schemas.openxmlformats.org/officeDocument/2006/relationships/hyperlink" Target="https://portal.trt3.jus.br/intranet/tec-informacao/planejamento-de-tic/plano-de-contratacao-de-solucoes-de-tic-pcstic" TargetMode="External"/><Relationship Id="rId5" Type="http://schemas.openxmlformats.org/officeDocument/2006/relationships/printerSettings" Target="../printerSettings/printerSettings1.bin"/><Relationship Id="rId4" Type="http://schemas.openxmlformats.org/officeDocument/2006/relationships/hyperlink" Target="https://portal.trt3.jus.br/escola/artigos/plano-anual-de-capacitaca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CV1249"/>
  <sheetViews>
    <sheetView showGridLines="0" tabSelected="1" topLeftCell="B1" zoomScale="70" zoomScaleNormal="70" workbookViewId="0">
      <pane ySplit="9" topLeftCell="A10" activePane="bottomLeft" state="frozen"/>
      <selection activeCell="B1" sqref="B1"/>
      <selection pane="bottomLeft" activeCell="B10" sqref="B10"/>
    </sheetView>
  </sheetViews>
  <sheetFormatPr defaultColWidth="12.59765625" defaultRowHeight="15" customHeight="1"/>
  <cols>
    <col min="1" max="1" width="30.09765625" style="45" hidden="1" customWidth="1"/>
    <col min="2" max="2" width="11.5" style="45" customWidth="1"/>
    <col min="3" max="3" width="15.5" style="45" customWidth="1"/>
    <col min="4" max="4" width="35.8984375" style="177" customWidth="1"/>
    <col min="5" max="5" width="39.19921875" style="174" customWidth="1"/>
    <col min="6" max="6" width="14.09765625" style="45" customWidth="1"/>
    <col min="7" max="7" width="15.69921875" style="173" customWidth="1"/>
    <col min="8" max="8" width="19.19921875" style="45" customWidth="1"/>
    <col min="9" max="9" width="18.19921875" style="45" customWidth="1"/>
    <col min="10" max="10" width="11.59765625" style="173" customWidth="1"/>
    <col min="11" max="11" width="11.59765625" style="45" customWidth="1"/>
    <col min="12" max="12" width="13.3984375" style="45" customWidth="1"/>
    <col min="13" max="14" width="15.3984375" style="176" customWidth="1"/>
    <col min="15" max="15" width="15.09765625" style="176" customWidth="1"/>
    <col min="16" max="16" width="17.8984375" style="220" customWidth="1"/>
    <col min="17" max="17" width="14.09765625" style="220" customWidth="1"/>
    <col min="18" max="16384" width="12.59765625" style="45"/>
  </cols>
  <sheetData>
    <row r="1" spans="1:18" ht="21.75" customHeight="1">
      <c r="A1" s="282"/>
      <c r="B1" s="291" t="s">
        <v>830</v>
      </c>
      <c r="C1" s="292"/>
      <c r="D1" s="292"/>
      <c r="E1" s="292"/>
      <c r="F1" s="292"/>
      <c r="G1" s="292"/>
      <c r="H1" s="292"/>
      <c r="I1" s="292"/>
      <c r="J1" s="292"/>
      <c r="K1" s="292"/>
      <c r="L1" s="292"/>
      <c r="M1" s="292"/>
      <c r="N1" s="292"/>
      <c r="O1" s="292"/>
      <c r="P1" s="292"/>
      <c r="Q1" s="293"/>
    </row>
    <row r="2" spans="1:18" ht="6.6" customHeight="1">
      <c r="A2" s="46"/>
      <c r="B2" s="46"/>
      <c r="C2" s="48"/>
      <c r="D2" s="47"/>
      <c r="E2" s="47"/>
      <c r="F2" s="47"/>
      <c r="G2" s="47"/>
      <c r="H2" s="50"/>
      <c r="I2" s="50"/>
      <c r="J2" s="47"/>
      <c r="K2" s="51"/>
      <c r="L2" s="51"/>
      <c r="M2" s="47"/>
      <c r="N2" s="47"/>
      <c r="O2" s="47"/>
      <c r="P2" s="125"/>
      <c r="Q2" s="213"/>
    </row>
    <row r="3" spans="1:18" ht="21.75" customHeight="1">
      <c r="A3" s="283"/>
      <c r="B3" s="294" t="s">
        <v>616</v>
      </c>
      <c r="C3" s="295"/>
      <c r="D3" s="295"/>
      <c r="E3" s="295"/>
      <c r="F3" s="295"/>
      <c r="G3" s="295"/>
      <c r="H3" s="295"/>
      <c r="I3" s="295"/>
      <c r="J3" s="295"/>
      <c r="K3" s="295"/>
      <c r="L3" s="295"/>
      <c r="M3" s="295"/>
      <c r="N3" s="295"/>
      <c r="O3" s="295"/>
      <c r="P3" s="295"/>
      <c r="Q3" s="296"/>
    </row>
    <row r="4" spans="1:18" ht="4.5" customHeight="1">
      <c r="A4" s="46"/>
      <c r="B4" s="46"/>
      <c r="C4" s="48"/>
      <c r="D4" s="47"/>
      <c r="E4" s="47"/>
      <c r="F4" s="47"/>
      <c r="G4" s="47"/>
      <c r="H4" s="50"/>
      <c r="I4" s="50"/>
      <c r="J4" s="47"/>
      <c r="K4" s="51"/>
      <c r="L4" s="51"/>
      <c r="M4" s="53"/>
      <c r="N4" s="53"/>
      <c r="O4" s="53"/>
      <c r="P4" s="125"/>
      <c r="Q4" s="213"/>
    </row>
    <row r="5" spans="1:18" ht="45.75" hidden="1" customHeight="1">
      <c r="A5" s="54" t="s">
        <v>0</v>
      </c>
      <c r="B5" s="284"/>
      <c r="C5" s="53"/>
      <c r="D5" s="56"/>
      <c r="E5" s="55"/>
      <c r="F5" s="52"/>
      <c r="G5" s="52"/>
      <c r="H5" s="57"/>
      <c r="I5" s="57"/>
      <c r="J5" s="52"/>
      <c r="K5" s="287" t="s">
        <v>1</v>
      </c>
      <c r="L5" s="288"/>
      <c r="M5" s="289" t="s">
        <v>2</v>
      </c>
      <c r="N5" s="290"/>
      <c r="O5" s="58"/>
      <c r="P5" s="125"/>
      <c r="Q5" s="214"/>
    </row>
    <row r="6" spans="1:18" ht="7.2" customHeight="1" thickBot="1">
      <c r="A6" s="221"/>
      <c r="B6" s="285"/>
      <c r="C6" s="48"/>
      <c r="D6" s="49"/>
      <c r="E6" s="47"/>
      <c r="F6" s="47"/>
      <c r="G6" s="47"/>
      <c r="H6" s="50"/>
      <c r="I6" s="50"/>
      <c r="J6" s="47"/>
      <c r="K6" s="47"/>
      <c r="L6" s="51"/>
      <c r="M6" s="52"/>
      <c r="N6" s="52"/>
      <c r="O6" s="52"/>
      <c r="P6" s="125"/>
      <c r="Q6" s="214"/>
    </row>
    <row r="7" spans="1:18" ht="6" customHeight="1" thickBot="1">
      <c r="A7" s="248"/>
      <c r="B7" s="248"/>
      <c r="C7" s="222"/>
      <c r="D7" s="222"/>
      <c r="E7" s="225"/>
      <c r="F7" s="222"/>
      <c r="G7" s="222"/>
      <c r="H7" s="223"/>
      <c r="I7" s="223"/>
      <c r="J7" s="222"/>
      <c r="K7" s="224"/>
      <c r="L7" s="224"/>
      <c r="M7" s="249"/>
      <c r="N7" s="249"/>
      <c r="O7" s="249"/>
      <c r="P7" s="250"/>
      <c r="Q7" s="251"/>
    </row>
    <row r="8" spans="1:18" ht="143.4" customHeight="1" thickBot="1">
      <c r="A8" s="281" t="s">
        <v>683</v>
      </c>
      <c r="B8" s="274" t="s">
        <v>646</v>
      </c>
      <c r="C8" s="275" t="s">
        <v>689</v>
      </c>
      <c r="D8" s="275" t="s">
        <v>690</v>
      </c>
      <c r="E8" s="275" t="s">
        <v>684</v>
      </c>
      <c r="F8" s="275" t="s">
        <v>685</v>
      </c>
      <c r="G8" s="276" t="s">
        <v>575</v>
      </c>
      <c r="H8" s="276" t="s">
        <v>807</v>
      </c>
      <c r="I8" s="276" t="s">
        <v>808</v>
      </c>
      <c r="J8" s="275" t="s">
        <v>691</v>
      </c>
      <c r="K8" s="275" t="s">
        <v>159</v>
      </c>
      <c r="L8" s="275" t="s">
        <v>686</v>
      </c>
      <c r="M8" s="277" t="s">
        <v>567</v>
      </c>
      <c r="N8" s="277" t="s">
        <v>564</v>
      </c>
      <c r="O8" s="277" t="s">
        <v>565</v>
      </c>
      <c r="P8" s="278" t="s">
        <v>687</v>
      </c>
      <c r="Q8" s="279" t="s">
        <v>688</v>
      </c>
      <c r="R8" s="59"/>
    </row>
    <row r="9" spans="1:18" ht="38.25" hidden="1" customHeight="1">
      <c r="A9" s="280"/>
      <c r="B9" s="265"/>
      <c r="C9" s="266"/>
      <c r="D9" s="267"/>
      <c r="E9" s="267"/>
      <c r="F9" s="266"/>
      <c r="G9" s="266"/>
      <c r="H9" s="268"/>
      <c r="I9" s="268"/>
      <c r="J9" s="266"/>
      <c r="K9" s="269"/>
      <c r="L9" s="269"/>
      <c r="M9" s="270"/>
      <c r="N9" s="271"/>
      <c r="O9" s="271"/>
      <c r="P9" s="272"/>
      <c r="Q9" s="273"/>
      <c r="R9" s="59"/>
    </row>
    <row r="10" spans="1:18" s="64" customFormat="1" ht="252" customHeight="1">
      <c r="A10" s="203">
        <v>2</v>
      </c>
      <c r="B10" s="60">
        <v>2</v>
      </c>
      <c r="C10" s="61" t="s">
        <v>3</v>
      </c>
      <c r="D10" s="78" t="s">
        <v>674</v>
      </c>
      <c r="E10" s="77" t="s">
        <v>566</v>
      </c>
      <c r="F10" s="61">
        <v>1</v>
      </c>
      <c r="G10" s="61" t="s">
        <v>179</v>
      </c>
      <c r="H10" s="183">
        <f>62000+26640</f>
        <v>88640</v>
      </c>
      <c r="I10" s="183">
        <f>62000+26640</f>
        <v>88640</v>
      </c>
      <c r="J10" s="61" t="s">
        <v>15</v>
      </c>
      <c r="K10" s="62">
        <v>46112</v>
      </c>
      <c r="L10" s="62">
        <v>46295</v>
      </c>
      <c r="M10" s="61"/>
      <c r="N10" s="61"/>
      <c r="O10" s="61"/>
      <c r="P10" s="61" t="s">
        <v>625</v>
      </c>
      <c r="Q10" s="83" t="s">
        <v>626</v>
      </c>
      <c r="R10" s="63"/>
    </row>
    <row r="11" spans="1:18" ht="183" customHeight="1">
      <c r="A11" s="204">
        <v>1</v>
      </c>
      <c r="B11" s="60">
        <v>6</v>
      </c>
      <c r="C11" s="65" t="s">
        <v>5</v>
      </c>
      <c r="D11" s="67" t="s">
        <v>560</v>
      </c>
      <c r="E11" s="66" t="s">
        <v>182</v>
      </c>
      <c r="F11" s="68">
        <v>24</v>
      </c>
      <c r="G11" s="68" t="s">
        <v>178</v>
      </c>
      <c r="H11" s="183">
        <v>120000</v>
      </c>
      <c r="I11" s="183">
        <v>120000</v>
      </c>
      <c r="J11" s="65" t="s">
        <v>4</v>
      </c>
      <c r="K11" s="62">
        <v>45991</v>
      </c>
      <c r="L11" s="62">
        <v>46053</v>
      </c>
      <c r="M11" s="61"/>
      <c r="N11" s="61"/>
      <c r="O11" s="61"/>
      <c r="P11" s="61" t="s">
        <v>625</v>
      </c>
      <c r="Q11" s="83" t="s">
        <v>627</v>
      </c>
      <c r="R11" s="59"/>
    </row>
    <row r="12" spans="1:18" s="64" customFormat="1" ht="144" customHeight="1">
      <c r="A12" s="203">
        <v>5</v>
      </c>
      <c r="B12" s="60">
        <v>9</v>
      </c>
      <c r="C12" s="61" t="s">
        <v>5</v>
      </c>
      <c r="D12" s="69" t="s">
        <v>570</v>
      </c>
      <c r="E12" s="70" t="s">
        <v>181</v>
      </c>
      <c r="F12" s="71">
        <v>2</v>
      </c>
      <c r="G12" s="71" t="s">
        <v>232</v>
      </c>
      <c r="H12" s="72">
        <v>164870</v>
      </c>
      <c r="I12" s="72">
        <v>164870</v>
      </c>
      <c r="J12" s="61" t="s">
        <v>4</v>
      </c>
      <c r="K12" s="62">
        <v>46142</v>
      </c>
      <c r="L12" s="62">
        <v>46173</v>
      </c>
      <c r="M12" s="61"/>
      <c r="N12" s="61"/>
      <c r="O12" s="61"/>
      <c r="P12" s="61" t="s">
        <v>625</v>
      </c>
      <c r="Q12" s="83" t="s">
        <v>627</v>
      </c>
      <c r="R12" s="63"/>
    </row>
    <row r="13" spans="1:18" s="64" customFormat="1" ht="95.4" customHeight="1">
      <c r="A13" s="203">
        <v>10</v>
      </c>
      <c r="B13" s="60">
        <v>14</v>
      </c>
      <c r="C13" s="61" t="s">
        <v>5</v>
      </c>
      <c r="D13" s="69" t="s">
        <v>571</v>
      </c>
      <c r="E13" s="70" t="s">
        <v>180</v>
      </c>
      <c r="F13" s="71">
        <v>1</v>
      </c>
      <c r="G13" s="71" t="s">
        <v>233</v>
      </c>
      <c r="H13" s="73">
        <v>48720</v>
      </c>
      <c r="I13" s="73">
        <v>48720</v>
      </c>
      <c r="J13" s="61" t="s">
        <v>4</v>
      </c>
      <c r="K13" s="62">
        <v>46112</v>
      </c>
      <c r="L13" s="62">
        <v>46173</v>
      </c>
      <c r="M13" s="61"/>
      <c r="N13" s="61"/>
      <c r="O13" s="61"/>
      <c r="P13" s="61" t="s">
        <v>625</v>
      </c>
      <c r="Q13" s="83" t="s">
        <v>627</v>
      </c>
      <c r="R13" s="63"/>
    </row>
    <row r="14" spans="1:18" s="64" customFormat="1" ht="252.6" customHeight="1">
      <c r="A14" s="203">
        <v>18</v>
      </c>
      <c r="B14" s="60">
        <v>18</v>
      </c>
      <c r="C14" s="61" t="s">
        <v>5</v>
      </c>
      <c r="D14" s="74" t="s">
        <v>573</v>
      </c>
      <c r="E14" s="74" t="s">
        <v>574</v>
      </c>
      <c r="F14" s="68">
        <v>1</v>
      </c>
      <c r="G14" s="68" t="s">
        <v>575</v>
      </c>
      <c r="H14" s="75">
        <v>160000</v>
      </c>
      <c r="I14" s="75">
        <v>160000</v>
      </c>
      <c r="J14" s="61" t="s">
        <v>4</v>
      </c>
      <c r="K14" s="62">
        <v>46112</v>
      </c>
      <c r="L14" s="62">
        <v>46203</v>
      </c>
      <c r="M14" s="61"/>
      <c r="N14" s="61"/>
      <c r="O14" s="61"/>
      <c r="P14" s="61" t="s">
        <v>625</v>
      </c>
      <c r="Q14" s="83" t="s">
        <v>627</v>
      </c>
      <c r="R14" s="63"/>
    </row>
    <row r="15" spans="1:18" s="64" customFormat="1" ht="119.4" customHeight="1">
      <c r="A15" s="203">
        <v>23</v>
      </c>
      <c r="B15" s="60">
        <v>23</v>
      </c>
      <c r="C15" s="61" t="s">
        <v>5</v>
      </c>
      <c r="D15" s="66" t="s">
        <v>576</v>
      </c>
      <c r="E15" s="66" t="s">
        <v>577</v>
      </c>
      <c r="F15" s="68">
        <v>4</v>
      </c>
      <c r="G15" s="68" t="s">
        <v>572</v>
      </c>
      <c r="H15" s="76">
        <v>98132</v>
      </c>
      <c r="I15" s="76">
        <v>98132</v>
      </c>
      <c r="J15" s="61" t="s">
        <v>4</v>
      </c>
      <c r="K15" s="62">
        <v>46173</v>
      </c>
      <c r="L15" s="62">
        <v>46265</v>
      </c>
      <c r="M15" s="61"/>
      <c r="N15" s="61"/>
      <c r="O15" s="61"/>
      <c r="P15" s="61" t="s">
        <v>625</v>
      </c>
      <c r="Q15" s="83" t="s">
        <v>627</v>
      </c>
      <c r="R15" s="63"/>
    </row>
    <row r="16" spans="1:18" s="64" customFormat="1" ht="105.6" customHeight="1">
      <c r="A16" s="203">
        <v>1</v>
      </c>
      <c r="B16" s="60">
        <v>30</v>
      </c>
      <c r="C16" s="61" t="s">
        <v>154</v>
      </c>
      <c r="D16" s="78" t="s">
        <v>526</v>
      </c>
      <c r="E16" s="77" t="s">
        <v>183</v>
      </c>
      <c r="F16" s="61">
        <v>1</v>
      </c>
      <c r="G16" s="61" t="s">
        <v>179</v>
      </c>
      <c r="H16" s="79">
        <v>204552.38</v>
      </c>
      <c r="I16" s="79">
        <v>204552.38</v>
      </c>
      <c r="J16" s="61" t="s">
        <v>15</v>
      </c>
      <c r="K16" s="62">
        <v>45930</v>
      </c>
      <c r="L16" s="62">
        <v>46081</v>
      </c>
      <c r="M16" s="61"/>
      <c r="N16" s="61"/>
      <c r="O16" s="61"/>
      <c r="P16" s="61" t="s">
        <v>625</v>
      </c>
      <c r="Q16" s="81" t="s">
        <v>628</v>
      </c>
      <c r="R16" s="63"/>
    </row>
    <row r="17" spans="1:18" s="64" customFormat="1" ht="99.6" customHeight="1">
      <c r="A17" s="203">
        <v>5</v>
      </c>
      <c r="B17" s="60">
        <v>34</v>
      </c>
      <c r="C17" s="61" t="s">
        <v>154</v>
      </c>
      <c r="D17" s="78" t="s">
        <v>675</v>
      </c>
      <c r="E17" s="77" t="s">
        <v>262</v>
      </c>
      <c r="F17" s="61">
        <v>1</v>
      </c>
      <c r="G17" s="61" t="s">
        <v>179</v>
      </c>
      <c r="H17" s="82">
        <f>100000+10000+5840</f>
        <v>115840</v>
      </c>
      <c r="I17" s="82">
        <f>100000+10000+5840</f>
        <v>115840</v>
      </c>
      <c r="J17" s="61" t="s">
        <v>4</v>
      </c>
      <c r="K17" s="62">
        <v>45991</v>
      </c>
      <c r="L17" s="62">
        <v>46173</v>
      </c>
      <c r="M17" s="61"/>
      <c r="N17" s="65"/>
      <c r="O17" s="61"/>
      <c r="P17" s="61" t="s">
        <v>625</v>
      </c>
      <c r="Q17" s="83" t="s">
        <v>626</v>
      </c>
      <c r="R17" s="63"/>
    </row>
    <row r="18" spans="1:18" s="64" customFormat="1" ht="232.95" customHeight="1">
      <c r="A18" s="203">
        <v>1</v>
      </c>
      <c r="B18" s="60">
        <v>36</v>
      </c>
      <c r="C18" s="61" t="s">
        <v>164</v>
      </c>
      <c r="D18" s="78" t="s">
        <v>263</v>
      </c>
      <c r="E18" s="77" t="s">
        <v>264</v>
      </c>
      <c r="F18" s="61">
        <v>1</v>
      </c>
      <c r="G18" s="61" t="s">
        <v>265</v>
      </c>
      <c r="H18" s="84">
        <v>178513</v>
      </c>
      <c r="I18" s="84">
        <v>178513</v>
      </c>
      <c r="J18" s="61" t="s">
        <v>4</v>
      </c>
      <c r="K18" s="62">
        <v>46081</v>
      </c>
      <c r="L18" s="62">
        <v>46265</v>
      </c>
      <c r="M18" s="61"/>
      <c r="N18" s="61"/>
      <c r="O18" s="61"/>
      <c r="P18" s="61" t="s">
        <v>625</v>
      </c>
      <c r="Q18" s="83" t="s">
        <v>627</v>
      </c>
      <c r="R18" s="63"/>
    </row>
    <row r="19" spans="1:18" s="64" customFormat="1" ht="86.4" customHeight="1">
      <c r="A19" s="203">
        <v>2</v>
      </c>
      <c r="B19" s="60">
        <v>37</v>
      </c>
      <c r="C19" s="61" t="s">
        <v>164</v>
      </c>
      <c r="D19" s="78" t="s">
        <v>219</v>
      </c>
      <c r="E19" s="77" t="s">
        <v>220</v>
      </c>
      <c r="F19" s="61">
        <v>1</v>
      </c>
      <c r="G19" s="61" t="s">
        <v>266</v>
      </c>
      <c r="H19" s="79">
        <v>11037</v>
      </c>
      <c r="I19" s="79">
        <v>11037</v>
      </c>
      <c r="J19" s="65" t="s">
        <v>4</v>
      </c>
      <c r="K19" s="62">
        <v>46081</v>
      </c>
      <c r="L19" s="62">
        <v>46356</v>
      </c>
      <c r="M19" s="61"/>
      <c r="N19" s="61"/>
      <c r="O19" s="61"/>
      <c r="P19" s="61" t="s">
        <v>625</v>
      </c>
      <c r="Q19" s="83" t="s">
        <v>626</v>
      </c>
      <c r="R19" s="63"/>
    </row>
    <row r="20" spans="1:18" ht="136.94999999999999" customHeight="1">
      <c r="A20" s="204">
        <v>1</v>
      </c>
      <c r="B20" s="60">
        <v>38</v>
      </c>
      <c r="C20" s="65" t="s">
        <v>162</v>
      </c>
      <c r="D20" s="87" t="s">
        <v>528</v>
      </c>
      <c r="E20" s="86" t="s">
        <v>184</v>
      </c>
      <c r="F20" s="88">
        <v>579.70000000000005</v>
      </c>
      <c r="G20" s="61" t="s">
        <v>527</v>
      </c>
      <c r="H20" s="84">
        <v>47567</v>
      </c>
      <c r="I20" s="84">
        <v>47567</v>
      </c>
      <c r="J20" s="65" t="s">
        <v>4</v>
      </c>
      <c r="K20" s="62">
        <v>46265</v>
      </c>
      <c r="L20" s="62">
        <v>46387</v>
      </c>
      <c r="M20" s="61"/>
      <c r="N20" s="61"/>
      <c r="O20" s="61"/>
      <c r="P20" s="61" t="s">
        <v>185</v>
      </c>
      <c r="Q20" s="83" t="s">
        <v>626</v>
      </c>
      <c r="R20" s="59"/>
    </row>
    <row r="21" spans="1:18" s="64" customFormat="1" ht="102" customHeight="1">
      <c r="A21" s="203">
        <v>1</v>
      </c>
      <c r="B21" s="60">
        <v>39</v>
      </c>
      <c r="C21" s="61" t="s">
        <v>569</v>
      </c>
      <c r="D21" s="78" t="s">
        <v>267</v>
      </c>
      <c r="E21" s="78" t="s">
        <v>673</v>
      </c>
      <c r="F21" s="61">
        <v>1</v>
      </c>
      <c r="G21" s="61" t="s">
        <v>179</v>
      </c>
      <c r="H21" s="79">
        <v>151000</v>
      </c>
      <c r="I21" s="80">
        <v>62916.66</v>
      </c>
      <c r="J21" s="61" t="s">
        <v>10</v>
      </c>
      <c r="K21" s="62">
        <v>46173</v>
      </c>
      <c r="L21" s="62">
        <v>46265</v>
      </c>
      <c r="M21" s="61"/>
      <c r="N21" s="61"/>
      <c r="O21" s="61"/>
      <c r="P21" s="61" t="s">
        <v>185</v>
      </c>
      <c r="Q21" s="83" t="s">
        <v>627</v>
      </c>
      <c r="R21" s="63"/>
    </row>
    <row r="22" spans="1:18" s="64" customFormat="1" ht="275.39999999999998" customHeight="1">
      <c r="A22" s="203">
        <v>3</v>
      </c>
      <c r="B22" s="60">
        <v>41</v>
      </c>
      <c r="C22" s="61" t="s">
        <v>569</v>
      </c>
      <c r="D22" s="78" t="s">
        <v>676</v>
      </c>
      <c r="E22" s="77" t="s">
        <v>649</v>
      </c>
      <c r="F22" s="61">
        <v>1</v>
      </c>
      <c r="G22" s="61" t="s">
        <v>179</v>
      </c>
      <c r="H22" s="79">
        <f>150000+36000</f>
        <v>186000</v>
      </c>
      <c r="I22" s="80">
        <v>73500</v>
      </c>
      <c r="J22" s="61" t="s">
        <v>10</v>
      </c>
      <c r="K22" s="62">
        <v>46142</v>
      </c>
      <c r="L22" s="62">
        <v>46326</v>
      </c>
      <c r="M22" s="61"/>
      <c r="N22" s="61"/>
      <c r="O22" s="61"/>
      <c r="P22" s="61" t="s">
        <v>650</v>
      </c>
      <c r="Q22" s="83" t="s">
        <v>651</v>
      </c>
      <c r="R22" s="63"/>
    </row>
    <row r="23" spans="1:18" s="64" customFormat="1" ht="335.4" customHeight="1">
      <c r="A23" s="203"/>
      <c r="B23" s="256" t="s">
        <v>811</v>
      </c>
      <c r="C23" s="61" t="s">
        <v>12</v>
      </c>
      <c r="D23" s="77" t="s">
        <v>812</v>
      </c>
      <c r="E23" s="86" t="s">
        <v>813</v>
      </c>
      <c r="F23" s="65" t="s">
        <v>814</v>
      </c>
      <c r="G23" s="65" t="s">
        <v>815</v>
      </c>
      <c r="H23" s="112">
        <v>2000000</v>
      </c>
      <c r="I23" s="112">
        <v>2000000</v>
      </c>
      <c r="J23" s="61" t="s">
        <v>10</v>
      </c>
      <c r="K23" s="62">
        <v>46142</v>
      </c>
      <c r="L23" s="62">
        <v>46356</v>
      </c>
      <c r="M23" s="61"/>
      <c r="N23" s="61"/>
      <c r="O23" s="61"/>
      <c r="P23" s="65" t="s">
        <v>186</v>
      </c>
      <c r="Q23" s="254" t="s">
        <v>626</v>
      </c>
      <c r="R23" s="63"/>
    </row>
    <row r="24" spans="1:18" s="64" customFormat="1" ht="184.95" customHeight="1">
      <c r="A24" s="203">
        <v>2</v>
      </c>
      <c r="B24" s="60">
        <v>46</v>
      </c>
      <c r="C24" s="61" t="s">
        <v>16</v>
      </c>
      <c r="D24" s="78" t="s">
        <v>271</v>
      </c>
      <c r="E24" s="77" t="s">
        <v>187</v>
      </c>
      <c r="F24" s="61">
        <v>1</v>
      </c>
      <c r="G24" s="77" t="s">
        <v>270</v>
      </c>
      <c r="H24" s="184">
        <v>500000</v>
      </c>
      <c r="I24" s="185">
        <v>500000</v>
      </c>
      <c r="J24" s="61" t="s">
        <v>10</v>
      </c>
      <c r="K24" s="62">
        <v>45991</v>
      </c>
      <c r="L24" s="62">
        <v>46081</v>
      </c>
      <c r="M24" s="61"/>
      <c r="N24" s="61"/>
      <c r="O24" s="61"/>
      <c r="P24" s="61" t="s">
        <v>582</v>
      </c>
      <c r="Q24" s="83" t="s">
        <v>626</v>
      </c>
      <c r="R24" s="63"/>
    </row>
    <row r="25" spans="1:18" s="64" customFormat="1" ht="226.95" customHeight="1">
      <c r="A25" s="203">
        <v>2</v>
      </c>
      <c r="B25" s="60">
        <v>48</v>
      </c>
      <c r="C25" s="61" t="s">
        <v>18</v>
      </c>
      <c r="D25" s="78" t="s">
        <v>578</v>
      </c>
      <c r="E25" s="86" t="s">
        <v>579</v>
      </c>
      <c r="F25" s="61">
        <v>1000</v>
      </c>
      <c r="G25" s="61" t="s">
        <v>188</v>
      </c>
      <c r="H25" s="82">
        <v>341828</v>
      </c>
      <c r="I25" s="82">
        <v>341828</v>
      </c>
      <c r="J25" s="61" t="s">
        <v>10</v>
      </c>
      <c r="K25" s="62">
        <v>46112</v>
      </c>
      <c r="L25" s="62">
        <v>46234</v>
      </c>
      <c r="M25" s="61"/>
      <c r="N25" s="65"/>
      <c r="O25" s="61"/>
      <c r="P25" s="61" t="s">
        <v>189</v>
      </c>
      <c r="Q25" s="83" t="s">
        <v>626</v>
      </c>
      <c r="R25" s="63"/>
    </row>
    <row r="26" spans="1:18" ht="196.2" customHeight="1">
      <c r="A26" s="204">
        <v>1</v>
      </c>
      <c r="B26" s="60">
        <v>53</v>
      </c>
      <c r="C26" s="65" t="s">
        <v>19</v>
      </c>
      <c r="D26" s="78" t="s">
        <v>272</v>
      </c>
      <c r="E26" s="77" t="s">
        <v>273</v>
      </c>
      <c r="F26" s="87" t="s">
        <v>529</v>
      </c>
      <c r="G26" s="86" t="s">
        <v>530</v>
      </c>
      <c r="H26" s="84">
        <v>119659</v>
      </c>
      <c r="I26" s="85">
        <v>52365.52</v>
      </c>
      <c r="J26" s="65" t="s">
        <v>10</v>
      </c>
      <c r="K26" s="62">
        <v>46203</v>
      </c>
      <c r="L26" s="62">
        <v>46295</v>
      </c>
      <c r="M26" s="61"/>
      <c r="N26" s="61"/>
      <c r="O26" s="61"/>
      <c r="P26" s="61" t="s">
        <v>625</v>
      </c>
      <c r="Q26" s="83" t="s">
        <v>626</v>
      </c>
      <c r="R26" s="59"/>
    </row>
    <row r="27" spans="1:18" ht="134.4" customHeight="1">
      <c r="A27" s="204">
        <v>2</v>
      </c>
      <c r="B27" s="60">
        <v>54</v>
      </c>
      <c r="C27" s="65" t="s">
        <v>19</v>
      </c>
      <c r="D27" s="87" t="s">
        <v>677</v>
      </c>
      <c r="E27" s="86" t="s">
        <v>273</v>
      </c>
      <c r="F27" s="61" t="s">
        <v>274</v>
      </c>
      <c r="G27" s="89" t="s">
        <v>179</v>
      </c>
      <c r="H27" s="84">
        <f>406453.7+5000</f>
        <v>411453.7</v>
      </c>
      <c r="I27" s="85">
        <v>142536.44</v>
      </c>
      <c r="J27" s="65" t="s">
        <v>10</v>
      </c>
      <c r="K27" s="62">
        <v>46295</v>
      </c>
      <c r="L27" s="62">
        <v>46387</v>
      </c>
      <c r="M27" s="61"/>
      <c r="N27" s="61"/>
      <c r="O27" s="61"/>
      <c r="P27" s="61" t="s">
        <v>625</v>
      </c>
      <c r="Q27" s="83" t="s">
        <v>626</v>
      </c>
      <c r="R27" s="59"/>
    </row>
    <row r="28" spans="1:18" s="64" customFormat="1" ht="130.94999999999999" customHeight="1">
      <c r="A28" s="203">
        <v>3</v>
      </c>
      <c r="B28" s="60">
        <v>55</v>
      </c>
      <c r="C28" s="61" t="s">
        <v>19</v>
      </c>
      <c r="D28" s="78" t="s">
        <v>275</v>
      </c>
      <c r="E28" s="77" t="s">
        <v>276</v>
      </c>
      <c r="F28" s="61" t="s">
        <v>277</v>
      </c>
      <c r="G28" s="61" t="s">
        <v>278</v>
      </c>
      <c r="H28" s="79">
        <v>7200</v>
      </c>
      <c r="I28" s="80">
        <v>3017.51</v>
      </c>
      <c r="J28" s="61" t="s">
        <v>10</v>
      </c>
      <c r="K28" s="62">
        <v>46173</v>
      </c>
      <c r="L28" s="62">
        <v>46265</v>
      </c>
      <c r="M28" s="61"/>
      <c r="N28" s="61"/>
      <c r="O28" s="61"/>
      <c r="P28" s="61" t="s">
        <v>625</v>
      </c>
      <c r="Q28" s="83" t="s">
        <v>630</v>
      </c>
      <c r="R28" s="63"/>
    </row>
    <row r="29" spans="1:18" s="64" customFormat="1" ht="90" customHeight="1">
      <c r="A29" s="203">
        <v>4</v>
      </c>
      <c r="B29" s="60">
        <v>56</v>
      </c>
      <c r="C29" s="61" t="s">
        <v>19</v>
      </c>
      <c r="D29" s="78" t="s">
        <v>279</v>
      </c>
      <c r="E29" s="77" t="s">
        <v>280</v>
      </c>
      <c r="F29" s="61" t="s">
        <v>274</v>
      </c>
      <c r="G29" s="61" t="s">
        <v>179</v>
      </c>
      <c r="H29" s="84">
        <v>1469870.68</v>
      </c>
      <c r="I29" s="85">
        <v>489956.89</v>
      </c>
      <c r="J29" s="61" t="s">
        <v>10</v>
      </c>
      <c r="K29" s="62">
        <v>46173</v>
      </c>
      <c r="L29" s="62">
        <v>46295</v>
      </c>
      <c r="M29" s="61"/>
      <c r="N29" s="61"/>
      <c r="O29" s="61"/>
      <c r="P29" s="61" t="s">
        <v>625</v>
      </c>
      <c r="Q29" s="83" t="s">
        <v>626</v>
      </c>
      <c r="R29" s="63"/>
    </row>
    <row r="30" spans="1:18" ht="102.6" customHeight="1">
      <c r="A30" s="204">
        <v>5</v>
      </c>
      <c r="B30" s="60">
        <v>57</v>
      </c>
      <c r="C30" s="65" t="s">
        <v>19</v>
      </c>
      <c r="D30" s="87" t="s">
        <v>281</v>
      </c>
      <c r="E30" s="86" t="s">
        <v>282</v>
      </c>
      <c r="F30" s="61">
        <v>247</v>
      </c>
      <c r="G30" s="61" t="s">
        <v>289</v>
      </c>
      <c r="H30" s="84">
        <v>23999983.699999999</v>
      </c>
      <c r="I30" s="85">
        <v>10462776.605166666</v>
      </c>
      <c r="J30" s="65" t="s">
        <v>10</v>
      </c>
      <c r="K30" s="62">
        <v>46081</v>
      </c>
      <c r="L30" s="62">
        <v>46142</v>
      </c>
      <c r="M30" s="61"/>
      <c r="N30" s="61"/>
      <c r="O30" s="61"/>
      <c r="P30" s="88" t="s">
        <v>623</v>
      </c>
      <c r="Q30" s="83" t="s">
        <v>631</v>
      </c>
      <c r="R30" s="59"/>
    </row>
    <row r="31" spans="1:18" ht="113.4" customHeight="1">
      <c r="A31" s="204">
        <v>7</v>
      </c>
      <c r="B31" s="60">
        <v>58</v>
      </c>
      <c r="C31" s="65" t="s">
        <v>19</v>
      </c>
      <c r="D31" s="78" t="s">
        <v>283</v>
      </c>
      <c r="E31" s="77" t="s">
        <v>284</v>
      </c>
      <c r="F31" s="61">
        <v>62</v>
      </c>
      <c r="G31" s="61" t="s">
        <v>289</v>
      </c>
      <c r="H31" s="84">
        <v>3113601</v>
      </c>
      <c r="I31" s="85">
        <v>864889.16666666663</v>
      </c>
      <c r="J31" s="61" t="s">
        <v>10</v>
      </c>
      <c r="K31" s="62">
        <v>46234</v>
      </c>
      <c r="L31" s="62">
        <v>46295</v>
      </c>
      <c r="M31" s="61"/>
      <c r="N31" s="61"/>
      <c r="O31" s="61"/>
      <c r="P31" s="61" t="s">
        <v>625</v>
      </c>
      <c r="Q31" s="83" t="s">
        <v>632</v>
      </c>
      <c r="R31" s="59"/>
    </row>
    <row r="32" spans="1:18" ht="94.95" customHeight="1">
      <c r="A32" s="204">
        <v>9</v>
      </c>
      <c r="B32" s="60">
        <v>59</v>
      </c>
      <c r="C32" s="65" t="s">
        <v>19</v>
      </c>
      <c r="D32" s="87" t="s">
        <v>285</v>
      </c>
      <c r="E32" s="86" t="s">
        <v>284</v>
      </c>
      <c r="F32" s="89">
        <v>43</v>
      </c>
      <c r="G32" s="61" t="s">
        <v>289</v>
      </c>
      <c r="H32" s="90">
        <v>2359329</v>
      </c>
      <c r="I32" s="90">
        <v>83222.31180000001</v>
      </c>
      <c r="J32" s="61" t="s">
        <v>10</v>
      </c>
      <c r="K32" s="62">
        <v>46326</v>
      </c>
      <c r="L32" s="62">
        <v>46387</v>
      </c>
      <c r="M32" s="91"/>
      <c r="N32" s="91"/>
      <c r="O32" s="61"/>
      <c r="P32" s="61" t="s">
        <v>625</v>
      </c>
      <c r="Q32" s="83" t="s">
        <v>632</v>
      </c>
      <c r="R32" s="59"/>
    </row>
    <row r="33" spans="1:18" ht="95.4" customHeight="1">
      <c r="A33" s="204">
        <v>10</v>
      </c>
      <c r="B33" s="60">
        <v>60</v>
      </c>
      <c r="C33" s="65" t="s">
        <v>19</v>
      </c>
      <c r="D33" s="87" t="s">
        <v>286</v>
      </c>
      <c r="E33" s="86" t="s">
        <v>284</v>
      </c>
      <c r="F33" s="89">
        <v>43</v>
      </c>
      <c r="G33" s="61" t="s">
        <v>289</v>
      </c>
      <c r="H33" s="90">
        <v>2296111</v>
      </c>
      <c r="I33" s="90">
        <v>2270161.4790000003</v>
      </c>
      <c r="J33" s="61" t="s">
        <v>10</v>
      </c>
      <c r="K33" s="62">
        <v>46295</v>
      </c>
      <c r="L33" s="62">
        <v>46387</v>
      </c>
      <c r="M33" s="91"/>
      <c r="N33" s="91"/>
      <c r="O33" s="61"/>
      <c r="P33" s="61" t="s">
        <v>625</v>
      </c>
      <c r="Q33" s="83" t="s">
        <v>632</v>
      </c>
      <c r="R33" s="59"/>
    </row>
    <row r="34" spans="1:18" ht="105" customHeight="1">
      <c r="A34" s="204">
        <v>11</v>
      </c>
      <c r="B34" s="60">
        <v>61</v>
      </c>
      <c r="C34" s="65" t="s">
        <v>19</v>
      </c>
      <c r="D34" s="87" t="s">
        <v>287</v>
      </c>
      <c r="E34" s="86" t="s">
        <v>284</v>
      </c>
      <c r="F34" s="61">
        <v>236</v>
      </c>
      <c r="G34" s="61" t="s">
        <v>289</v>
      </c>
      <c r="H34" s="84">
        <v>19147949.16</v>
      </c>
      <c r="I34" s="85">
        <v>14155806.937499998</v>
      </c>
      <c r="J34" s="65" t="s">
        <v>10</v>
      </c>
      <c r="K34" s="62">
        <v>46234</v>
      </c>
      <c r="L34" s="62">
        <v>46295</v>
      </c>
      <c r="M34" s="61"/>
      <c r="N34" s="61"/>
      <c r="O34" s="61"/>
      <c r="P34" s="61" t="s">
        <v>625</v>
      </c>
      <c r="Q34" s="83" t="s">
        <v>633</v>
      </c>
      <c r="R34" s="59"/>
    </row>
    <row r="35" spans="1:18" ht="91.2" customHeight="1">
      <c r="A35" s="204">
        <v>13</v>
      </c>
      <c r="B35" s="60">
        <v>62</v>
      </c>
      <c r="C35" s="65" t="s">
        <v>19</v>
      </c>
      <c r="D35" s="78" t="s">
        <v>531</v>
      </c>
      <c r="E35" s="86" t="s">
        <v>288</v>
      </c>
      <c r="F35" s="61">
        <v>28</v>
      </c>
      <c r="G35" s="61" t="s">
        <v>289</v>
      </c>
      <c r="H35" s="84">
        <v>3291886</v>
      </c>
      <c r="I35" s="85">
        <v>2871257.9228666667</v>
      </c>
      <c r="J35" s="65" t="s">
        <v>10</v>
      </c>
      <c r="K35" s="62">
        <v>46022</v>
      </c>
      <c r="L35" s="62">
        <v>46081</v>
      </c>
      <c r="M35" s="61"/>
      <c r="N35" s="61"/>
      <c r="O35" s="61"/>
      <c r="P35" s="61" t="s">
        <v>625</v>
      </c>
      <c r="Q35" s="83" t="s">
        <v>634</v>
      </c>
      <c r="R35" s="59"/>
    </row>
    <row r="36" spans="1:18" s="64" customFormat="1" ht="101.4" customHeight="1">
      <c r="A36" s="203">
        <v>14</v>
      </c>
      <c r="B36" s="60">
        <v>63</v>
      </c>
      <c r="C36" s="61" t="s">
        <v>19</v>
      </c>
      <c r="D36" s="78" t="s">
        <v>290</v>
      </c>
      <c r="E36" s="77" t="s">
        <v>291</v>
      </c>
      <c r="F36" s="61" t="s">
        <v>292</v>
      </c>
      <c r="G36" s="61" t="s">
        <v>179</v>
      </c>
      <c r="H36" s="84">
        <v>119331</v>
      </c>
      <c r="I36" s="85">
        <v>39496.199999999997</v>
      </c>
      <c r="J36" s="61" t="s">
        <v>10</v>
      </c>
      <c r="K36" s="62">
        <v>46173</v>
      </c>
      <c r="L36" s="62">
        <v>46356</v>
      </c>
      <c r="M36" s="61"/>
      <c r="N36" s="65"/>
      <c r="O36" s="61"/>
      <c r="P36" s="61" t="s">
        <v>625</v>
      </c>
      <c r="Q36" s="83" t="s">
        <v>626</v>
      </c>
      <c r="R36" s="63"/>
    </row>
    <row r="37" spans="1:18" ht="81" customHeight="1">
      <c r="A37" s="204">
        <v>15</v>
      </c>
      <c r="B37" s="60">
        <v>64</v>
      </c>
      <c r="C37" s="65" t="s">
        <v>19</v>
      </c>
      <c r="D37" s="78" t="s">
        <v>293</v>
      </c>
      <c r="E37" s="77" t="s">
        <v>192</v>
      </c>
      <c r="F37" s="61">
        <v>12</v>
      </c>
      <c r="G37" s="61" t="s">
        <v>178</v>
      </c>
      <c r="H37" s="84">
        <v>25585.11</v>
      </c>
      <c r="I37" s="85">
        <v>5398.46</v>
      </c>
      <c r="J37" s="61" t="s">
        <v>10</v>
      </c>
      <c r="K37" s="62">
        <v>46173</v>
      </c>
      <c r="L37" s="62">
        <v>46326</v>
      </c>
      <c r="M37" s="61"/>
      <c r="N37" s="65"/>
      <c r="O37" s="61"/>
      <c r="P37" s="61" t="s">
        <v>625</v>
      </c>
      <c r="Q37" s="83" t="s">
        <v>626</v>
      </c>
      <c r="R37" s="59"/>
    </row>
    <row r="38" spans="1:18" s="64" customFormat="1" ht="97.2" customHeight="1">
      <c r="A38" s="203">
        <v>17</v>
      </c>
      <c r="B38" s="60">
        <v>65</v>
      </c>
      <c r="C38" s="61" t="s">
        <v>19</v>
      </c>
      <c r="D38" s="78" t="s">
        <v>294</v>
      </c>
      <c r="E38" s="77" t="s">
        <v>295</v>
      </c>
      <c r="F38" s="61" t="s">
        <v>292</v>
      </c>
      <c r="G38" s="61" t="s">
        <v>179</v>
      </c>
      <c r="H38" s="84">
        <v>20950</v>
      </c>
      <c r="I38" s="85">
        <v>3807.11</v>
      </c>
      <c r="J38" s="61" t="s">
        <v>4</v>
      </c>
      <c r="K38" s="62">
        <v>46203</v>
      </c>
      <c r="L38" s="62">
        <v>46326</v>
      </c>
      <c r="M38" s="91"/>
      <c r="N38" s="91"/>
      <c r="O38" s="61"/>
      <c r="P38" s="61" t="s">
        <v>625</v>
      </c>
      <c r="Q38" s="83" t="s">
        <v>626</v>
      </c>
      <c r="R38" s="63"/>
    </row>
    <row r="39" spans="1:18" s="64" customFormat="1" ht="125.4" customHeight="1">
      <c r="A39" s="203">
        <v>18</v>
      </c>
      <c r="B39" s="60">
        <v>66</v>
      </c>
      <c r="C39" s="61" t="s">
        <v>19</v>
      </c>
      <c r="D39" s="78" t="s">
        <v>810</v>
      </c>
      <c r="E39" s="77" t="s">
        <v>809</v>
      </c>
      <c r="F39" s="61" t="s">
        <v>292</v>
      </c>
      <c r="G39" s="61" t="s">
        <v>179</v>
      </c>
      <c r="H39" s="84">
        <v>20413</v>
      </c>
      <c r="I39" s="85">
        <v>3290.12</v>
      </c>
      <c r="J39" s="61" t="s">
        <v>4</v>
      </c>
      <c r="K39" s="62">
        <v>46234</v>
      </c>
      <c r="L39" s="62">
        <v>46356</v>
      </c>
      <c r="M39" s="61"/>
      <c r="N39" s="61"/>
      <c r="O39" s="61"/>
      <c r="P39" s="61" t="s">
        <v>625</v>
      </c>
      <c r="Q39" s="83" t="s">
        <v>626</v>
      </c>
      <c r="R39" s="63"/>
    </row>
    <row r="40" spans="1:18" s="64" customFormat="1" ht="90.6" customHeight="1">
      <c r="A40" s="203">
        <v>19</v>
      </c>
      <c r="B40" s="60">
        <v>67</v>
      </c>
      <c r="C40" s="61" t="s">
        <v>19</v>
      </c>
      <c r="D40" s="78" t="s">
        <v>296</v>
      </c>
      <c r="E40" s="77" t="s">
        <v>297</v>
      </c>
      <c r="F40" s="61">
        <v>2</v>
      </c>
      <c r="G40" s="61" t="s">
        <v>298</v>
      </c>
      <c r="H40" s="92">
        <v>13319</v>
      </c>
      <c r="I40" s="85">
        <v>13319</v>
      </c>
      <c r="J40" s="61" t="s">
        <v>10</v>
      </c>
      <c r="K40" s="62">
        <v>46234</v>
      </c>
      <c r="L40" s="62">
        <v>46356</v>
      </c>
      <c r="M40" s="91"/>
      <c r="N40" s="91"/>
      <c r="O40" s="61"/>
      <c r="P40" s="61" t="s">
        <v>625</v>
      </c>
      <c r="Q40" s="83" t="s">
        <v>626</v>
      </c>
      <c r="R40" s="63"/>
    </row>
    <row r="41" spans="1:18" s="64" customFormat="1" ht="97.2" customHeight="1">
      <c r="A41" s="203">
        <v>20</v>
      </c>
      <c r="B41" s="60">
        <v>68</v>
      </c>
      <c r="C41" s="61" t="s">
        <v>19</v>
      </c>
      <c r="D41" s="78" t="s">
        <v>299</v>
      </c>
      <c r="E41" s="77" t="s">
        <v>297</v>
      </c>
      <c r="F41" s="61">
        <v>2</v>
      </c>
      <c r="G41" s="61" t="s">
        <v>300</v>
      </c>
      <c r="H41" s="92">
        <v>43642</v>
      </c>
      <c r="I41" s="85">
        <v>9208.4599999999991</v>
      </c>
      <c r="J41" s="61" t="s">
        <v>10</v>
      </c>
      <c r="K41" s="62">
        <v>46203</v>
      </c>
      <c r="L41" s="62">
        <v>46326</v>
      </c>
      <c r="M41" s="91"/>
      <c r="N41" s="91"/>
      <c r="O41" s="61"/>
      <c r="P41" s="61" t="s">
        <v>625</v>
      </c>
      <c r="Q41" s="93" t="s">
        <v>626</v>
      </c>
      <c r="R41" s="63"/>
    </row>
    <row r="42" spans="1:18" s="64" customFormat="1" ht="97.95" customHeight="1">
      <c r="A42" s="203">
        <v>21</v>
      </c>
      <c r="B42" s="60">
        <v>69</v>
      </c>
      <c r="C42" s="61" t="s">
        <v>19</v>
      </c>
      <c r="D42" s="78" t="s">
        <v>301</v>
      </c>
      <c r="E42" s="77" t="s">
        <v>191</v>
      </c>
      <c r="F42" s="61">
        <v>2</v>
      </c>
      <c r="G42" s="61" t="s">
        <v>300</v>
      </c>
      <c r="H42" s="92">
        <v>40316</v>
      </c>
      <c r="I42" s="85">
        <v>40316</v>
      </c>
      <c r="J42" s="61" t="s">
        <v>10</v>
      </c>
      <c r="K42" s="62">
        <v>46203</v>
      </c>
      <c r="L42" s="62">
        <v>46326</v>
      </c>
      <c r="M42" s="61"/>
      <c r="N42" s="61"/>
      <c r="O42" s="61"/>
      <c r="P42" s="61" t="s">
        <v>625</v>
      </c>
      <c r="Q42" s="83" t="s">
        <v>626</v>
      </c>
      <c r="R42" s="63"/>
    </row>
    <row r="43" spans="1:18" s="64" customFormat="1" ht="87.6" customHeight="1">
      <c r="A43" s="203">
        <v>22</v>
      </c>
      <c r="B43" s="60">
        <v>70</v>
      </c>
      <c r="C43" s="61" t="s">
        <v>19</v>
      </c>
      <c r="D43" s="78" t="s">
        <v>302</v>
      </c>
      <c r="E43" s="77" t="s">
        <v>297</v>
      </c>
      <c r="F43" s="61">
        <v>2</v>
      </c>
      <c r="G43" s="61" t="s">
        <v>300</v>
      </c>
      <c r="H43" s="92">
        <v>33261</v>
      </c>
      <c r="I43" s="85">
        <v>5167.05</v>
      </c>
      <c r="J43" s="61" t="s">
        <v>10</v>
      </c>
      <c r="K43" s="62">
        <v>46234</v>
      </c>
      <c r="L43" s="62">
        <v>46356</v>
      </c>
      <c r="M43" s="61"/>
      <c r="N43" s="61"/>
      <c r="O43" s="61"/>
      <c r="P43" s="61" t="s">
        <v>625</v>
      </c>
      <c r="Q43" s="83" t="s">
        <v>626</v>
      </c>
      <c r="R43" s="63"/>
    </row>
    <row r="44" spans="1:18" ht="166.2" customHeight="1">
      <c r="A44" s="204">
        <v>23</v>
      </c>
      <c r="B44" s="60">
        <v>71</v>
      </c>
      <c r="C44" s="65" t="s">
        <v>19</v>
      </c>
      <c r="D44" s="87" t="s">
        <v>303</v>
      </c>
      <c r="E44" s="86" t="s">
        <v>190</v>
      </c>
      <c r="F44" s="61">
        <v>18</v>
      </c>
      <c r="G44" s="61" t="s">
        <v>532</v>
      </c>
      <c r="H44" s="92">
        <v>3661643</v>
      </c>
      <c r="I44" s="85">
        <v>0</v>
      </c>
      <c r="J44" s="61" t="s">
        <v>10</v>
      </c>
      <c r="K44" s="62">
        <v>46295</v>
      </c>
      <c r="L44" s="62">
        <v>46387</v>
      </c>
      <c r="M44" s="61"/>
      <c r="N44" s="61"/>
      <c r="O44" s="61"/>
      <c r="P44" s="61" t="s">
        <v>186</v>
      </c>
      <c r="Q44" s="83" t="s">
        <v>626</v>
      </c>
      <c r="R44" s="59"/>
    </row>
    <row r="45" spans="1:18" ht="165.6" customHeight="1">
      <c r="A45" s="205">
        <v>26</v>
      </c>
      <c r="B45" s="94">
        <v>72</v>
      </c>
      <c r="C45" s="65" t="s">
        <v>19</v>
      </c>
      <c r="D45" s="87" t="s">
        <v>303</v>
      </c>
      <c r="E45" s="86" t="s">
        <v>190</v>
      </c>
      <c r="F45" s="61">
        <v>75</v>
      </c>
      <c r="G45" s="61" t="s">
        <v>532</v>
      </c>
      <c r="H45" s="92">
        <f>7200000+1694674.64+6.24</f>
        <v>8894680.8800000008</v>
      </c>
      <c r="I45" s="92">
        <v>8894680.8800000008</v>
      </c>
      <c r="J45" s="61" t="s">
        <v>10</v>
      </c>
      <c r="K45" s="62">
        <v>45930</v>
      </c>
      <c r="L45" s="62">
        <v>46053</v>
      </c>
      <c r="M45" s="61"/>
      <c r="N45" s="61"/>
      <c r="O45" s="61"/>
      <c r="P45" s="61" t="s">
        <v>186</v>
      </c>
      <c r="Q45" s="83" t="s">
        <v>626</v>
      </c>
      <c r="R45" s="59"/>
    </row>
    <row r="46" spans="1:18" ht="248.4" customHeight="1">
      <c r="A46" s="206">
        <v>27</v>
      </c>
      <c r="B46" s="94">
        <v>73</v>
      </c>
      <c r="C46" s="65" t="s">
        <v>19</v>
      </c>
      <c r="D46" s="78" t="s">
        <v>611</v>
      </c>
      <c r="E46" s="86" t="s">
        <v>619</v>
      </c>
      <c r="F46" s="61">
        <v>4</v>
      </c>
      <c r="G46" s="61" t="s">
        <v>532</v>
      </c>
      <c r="H46" s="85">
        <v>371974.56</v>
      </c>
      <c r="I46" s="85">
        <v>96808.824000000008</v>
      </c>
      <c r="J46" s="61" t="s">
        <v>15</v>
      </c>
      <c r="K46" s="62">
        <v>46234</v>
      </c>
      <c r="L46" s="62">
        <v>46295</v>
      </c>
      <c r="M46" s="61"/>
      <c r="N46" s="61"/>
      <c r="O46" s="61"/>
      <c r="P46" s="61" t="s">
        <v>235</v>
      </c>
      <c r="Q46" s="83" t="s">
        <v>626</v>
      </c>
      <c r="R46" s="59"/>
    </row>
    <row r="47" spans="1:18" ht="257.39999999999998" customHeight="1">
      <c r="A47" s="206">
        <v>28</v>
      </c>
      <c r="B47" s="94">
        <v>74</v>
      </c>
      <c r="C47" s="65" t="s">
        <v>19</v>
      </c>
      <c r="D47" s="78" t="s">
        <v>612</v>
      </c>
      <c r="E47" s="86" t="s">
        <v>619</v>
      </c>
      <c r="F47" s="61">
        <v>6</v>
      </c>
      <c r="G47" s="61" t="s">
        <v>532</v>
      </c>
      <c r="H47" s="85">
        <v>557961.84</v>
      </c>
      <c r="I47" s="85">
        <v>249920.4075</v>
      </c>
      <c r="J47" s="61" t="s">
        <v>15</v>
      </c>
      <c r="K47" s="62">
        <v>46173</v>
      </c>
      <c r="L47" s="62">
        <v>46234</v>
      </c>
      <c r="M47" s="61"/>
      <c r="N47" s="61"/>
      <c r="O47" s="61"/>
      <c r="P47" s="61" t="s">
        <v>235</v>
      </c>
      <c r="Q47" s="83" t="s">
        <v>626</v>
      </c>
      <c r="R47" s="59"/>
    </row>
    <row r="48" spans="1:18" s="64" customFormat="1" ht="122.4" customHeight="1">
      <c r="A48" s="206">
        <v>29</v>
      </c>
      <c r="B48" s="94">
        <v>75</v>
      </c>
      <c r="C48" s="65" t="s">
        <v>19</v>
      </c>
      <c r="D48" s="78" t="s">
        <v>268</v>
      </c>
      <c r="E48" s="77" t="s">
        <v>269</v>
      </c>
      <c r="F48" s="61">
        <v>1</v>
      </c>
      <c r="G48" s="61" t="s">
        <v>270</v>
      </c>
      <c r="H48" s="184">
        <v>745051.56</v>
      </c>
      <c r="I48" s="186" t="s">
        <v>713</v>
      </c>
      <c r="J48" s="61" t="s">
        <v>10</v>
      </c>
      <c r="K48" s="62">
        <v>46173</v>
      </c>
      <c r="L48" s="62">
        <v>46265</v>
      </c>
      <c r="M48" s="61"/>
      <c r="N48" s="61"/>
      <c r="O48" s="61"/>
      <c r="P48" s="61" t="s">
        <v>625</v>
      </c>
      <c r="Q48" s="83" t="s">
        <v>629</v>
      </c>
      <c r="R48" s="63"/>
    </row>
    <row r="49" spans="1:19" s="64" customFormat="1" ht="144" customHeight="1">
      <c r="A49" s="203">
        <v>1</v>
      </c>
      <c r="B49" s="60">
        <v>76</v>
      </c>
      <c r="C49" s="61" t="s">
        <v>20</v>
      </c>
      <c r="D49" s="78" t="s">
        <v>304</v>
      </c>
      <c r="E49" s="77" t="s">
        <v>305</v>
      </c>
      <c r="F49" s="61">
        <v>12</v>
      </c>
      <c r="G49" s="61" t="s">
        <v>178</v>
      </c>
      <c r="H49" s="79">
        <v>47028</v>
      </c>
      <c r="I49" s="80"/>
      <c r="J49" s="61" t="s">
        <v>10</v>
      </c>
      <c r="K49" s="62">
        <v>46081</v>
      </c>
      <c r="L49" s="62">
        <v>46142</v>
      </c>
      <c r="M49" s="61"/>
      <c r="N49" s="61"/>
      <c r="O49" s="61"/>
      <c r="P49" s="61" t="s">
        <v>625</v>
      </c>
      <c r="Q49" s="83" t="s">
        <v>635</v>
      </c>
      <c r="R49" s="63"/>
    </row>
    <row r="50" spans="1:19" s="64" customFormat="1" ht="102" customHeight="1">
      <c r="A50" s="203">
        <v>3</v>
      </c>
      <c r="B50" s="60">
        <v>77</v>
      </c>
      <c r="C50" s="61" t="s">
        <v>20</v>
      </c>
      <c r="D50" s="78" t="s">
        <v>306</v>
      </c>
      <c r="E50" s="77" t="s">
        <v>307</v>
      </c>
      <c r="F50" s="61">
        <v>12</v>
      </c>
      <c r="G50" s="61" t="s">
        <v>178</v>
      </c>
      <c r="H50" s="79">
        <v>349562</v>
      </c>
      <c r="I50" s="80"/>
      <c r="J50" s="61" t="s">
        <v>10</v>
      </c>
      <c r="K50" s="62">
        <v>46022</v>
      </c>
      <c r="L50" s="62">
        <v>46081</v>
      </c>
      <c r="M50" s="61"/>
      <c r="N50" s="61"/>
      <c r="O50" s="61"/>
      <c r="P50" s="61" t="s">
        <v>625</v>
      </c>
      <c r="Q50" s="83" t="s">
        <v>635</v>
      </c>
      <c r="R50" s="63"/>
    </row>
    <row r="51" spans="1:19" s="64" customFormat="1" ht="100.95" customHeight="1">
      <c r="A51" s="203">
        <v>5</v>
      </c>
      <c r="B51" s="60">
        <v>78</v>
      </c>
      <c r="C51" s="61" t="s">
        <v>20</v>
      </c>
      <c r="D51" s="78" t="s">
        <v>308</v>
      </c>
      <c r="E51" s="77" t="s">
        <v>307</v>
      </c>
      <c r="F51" s="61">
        <v>12</v>
      </c>
      <c r="G51" s="61" t="s">
        <v>178</v>
      </c>
      <c r="H51" s="79">
        <v>18516</v>
      </c>
      <c r="I51" s="80"/>
      <c r="J51" s="61" t="s">
        <v>10</v>
      </c>
      <c r="K51" s="62">
        <v>45991</v>
      </c>
      <c r="L51" s="62">
        <v>46081</v>
      </c>
      <c r="M51" s="61"/>
      <c r="N51" s="61"/>
      <c r="O51" s="61"/>
      <c r="P51" s="61" t="s">
        <v>625</v>
      </c>
      <c r="Q51" s="83" t="s">
        <v>635</v>
      </c>
      <c r="R51" s="63"/>
    </row>
    <row r="52" spans="1:19" s="64" customFormat="1" ht="152.4" customHeight="1">
      <c r="A52" s="203">
        <v>8</v>
      </c>
      <c r="B52" s="60">
        <v>79</v>
      </c>
      <c r="C52" s="61" t="s">
        <v>20</v>
      </c>
      <c r="D52" s="78" t="s">
        <v>309</v>
      </c>
      <c r="E52" s="77" t="s">
        <v>193</v>
      </c>
      <c r="F52" s="61">
        <v>12</v>
      </c>
      <c r="G52" s="61" t="s">
        <v>178</v>
      </c>
      <c r="H52" s="79">
        <f>171305+40983.76</f>
        <v>212288.76</v>
      </c>
      <c r="I52" s="80">
        <v>159216.57</v>
      </c>
      <c r="J52" s="61" t="s">
        <v>10</v>
      </c>
      <c r="K52" s="62">
        <v>46022</v>
      </c>
      <c r="L52" s="62">
        <v>46112</v>
      </c>
      <c r="M52" s="61"/>
      <c r="N52" s="61"/>
      <c r="O52" s="61"/>
      <c r="P52" s="61" t="s">
        <v>625</v>
      </c>
      <c r="Q52" s="83" t="s">
        <v>635</v>
      </c>
      <c r="R52" s="63"/>
    </row>
    <row r="53" spans="1:19" s="64" customFormat="1" ht="264.89999999999998" customHeight="1">
      <c r="A53" s="203">
        <v>9</v>
      </c>
      <c r="B53" s="60">
        <v>80</v>
      </c>
      <c r="C53" s="61" t="s">
        <v>20</v>
      </c>
      <c r="D53" s="78" t="s">
        <v>310</v>
      </c>
      <c r="E53" s="77" t="s">
        <v>193</v>
      </c>
      <c r="F53" s="61">
        <v>12</v>
      </c>
      <c r="G53" s="61" t="s">
        <v>178</v>
      </c>
      <c r="H53" s="79">
        <v>131600</v>
      </c>
      <c r="I53" s="80"/>
      <c r="J53" s="61" t="s">
        <v>10</v>
      </c>
      <c r="K53" s="62">
        <v>46053</v>
      </c>
      <c r="L53" s="62">
        <v>46112</v>
      </c>
      <c r="M53" s="61"/>
      <c r="N53" s="61"/>
      <c r="O53" s="61"/>
      <c r="P53" s="61" t="s">
        <v>625</v>
      </c>
      <c r="Q53" s="83" t="s">
        <v>626</v>
      </c>
      <c r="R53" s="63"/>
    </row>
    <row r="54" spans="1:19" s="64" customFormat="1" ht="268.2" customHeight="1">
      <c r="A54" s="203">
        <v>10</v>
      </c>
      <c r="B54" s="60">
        <v>81</v>
      </c>
      <c r="C54" s="61" t="s">
        <v>20</v>
      </c>
      <c r="D54" s="78" t="s">
        <v>311</v>
      </c>
      <c r="E54" s="77" t="s">
        <v>312</v>
      </c>
      <c r="F54" s="61">
        <v>12</v>
      </c>
      <c r="G54" s="61" t="s">
        <v>178</v>
      </c>
      <c r="H54" s="79">
        <v>59560</v>
      </c>
      <c r="I54" s="80"/>
      <c r="J54" s="61" t="s">
        <v>10</v>
      </c>
      <c r="K54" s="62">
        <v>46295</v>
      </c>
      <c r="L54" s="62">
        <v>46356</v>
      </c>
      <c r="M54" s="61"/>
      <c r="N54" s="61"/>
      <c r="O54" s="61"/>
      <c r="P54" s="61" t="s">
        <v>625</v>
      </c>
      <c r="Q54" s="83" t="s">
        <v>626</v>
      </c>
      <c r="R54" s="63"/>
    </row>
    <row r="55" spans="1:19" s="64" customFormat="1" ht="270" customHeight="1">
      <c r="A55" s="203">
        <v>11</v>
      </c>
      <c r="B55" s="60">
        <v>82</v>
      </c>
      <c r="C55" s="61" t="s">
        <v>20</v>
      </c>
      <c r="D55" s="78" t="s">
        <v>313</v>
      </c>
      <c r="E55" s="77" t="s">
        <v>216</v>
      </c>
      <c r="F55" s="61">
        <v>12</v>
      </c>
      <c r="G55" s="61" t="s">
        <v>178</v>
      </c>
      <c r="H55" s="79">
        <v>79667</v>
      </c>
      <c r="I55" s="80"/>
      <c r="J55" s="61" t="s">
        <v>10</v>
      </c>
      <c r="K55" s="62">
        <v>46295</v>
      </c>
      <c r="L55" s="62">
        <v>46356</v>
      </c>
      <c r="M55" s="61"/>
      <c r="N55" s="61"/>
      <c r="O55" s="61"/>
      <c r="P55" s="61" t="s">
        <v>625</v>
      </c>
      <c r="Q55" s="83" t="s">
        <v>626</v>
      </c>
      <c r="R55" s="63"/>
    </row>
    <row r="56" spans="1:19" s="64" customFormat="1" ht="270" customHeight="1">
      <c r="A56" s="203">
        <v>12</v>
      </c>
      <c r="B56" s="60">
        <v>83</v>
      </c>
      <c r="C56" s="61" t="s">
        <v>20</v>
      </c>
      <c r="D56" s="78" t="s">
        <v>314</v>
      </c>
      <c r="E56" s="77" t="s">
        <v>217</v>
      </c>
      <c r="F56" s="61">
        <v>12</v>
      </c>
      <c r="G56" s="61" t="s">
        <v>178</v>
      </c>
      <c r="H56" s="79">
        <v>36479</v>
      </c>
      <c r="I56" s="80"/>
      <c r="J56" s="61" t="s">
        <v>10</v>
      </c>
      <c r="K56" s="62">
        <v>46295</v>
      </c>
      <c r="L56" s="62">
        <v>46356</v>
      </c>
      <c r="M56" s="61"/>
      <c r="N56" s="61"/>
      <c r="O56" s="61"/>
      <c r="P56" s="61" t="s">
        <v>625</v>
      </c>
      <c r="Q56" s="83" t="s">
        <v>626</v>
      </c>
      <c r="R56" s="63"/>
    </row>
    <row r="57" spans="1:19" s="64" customFormat="1" ht="248.4" customHeight="1">
      <c r="A57" s="203">
        <v>13</v>
      </c>
      <c r="B57" s="60">
        <v>84</v>
      </c>
      <c r="C57" s="61" t="s">
        <v>20</v>
      </c>
      <c r="D57" s="78" t="s">
        <v>315</v>
      </c>
      <c r="E57" s="77" t="s">
        <v>218</v>
      </c>
      <c r="F57" s="61">
        <v>12</v>
      </c>
      <c r="G57" s="61" t="s">
        <v>178</v>
      </c>
      <c r="H57" s="79">
        <v>36958</v>
      </c>
      <c r="I57" s="80"/>
      <c r="J57" s="61" t="s">
        <v>10</v>
      </c>
      <c r="K57" s="62">
        <v>46295</v>
      </c>
      <c r="L57" s="62">
        <v>46356</v>
      </c>
      <c r="M57" s="61"/>
      <c r="N57" s="61"/>
      <c r="O57" s="61"/>
      <c r="P57" s="61" t="s">
        <v>625</v>
      </c>
      <c r="Q57" s="83" t="s">
        <v>626</v>
      </c>
      <c r="R57" s="63"/>
    </row>
    <row r="58" spans="1:19" ht="330" customHeight="1">
      <c r="A58" s="204">
        <v>15</v>
      </c>
      <c r="B58" s="60">
        <v>85</v>
      </c>
      <c r="C58" s="65" t="s">
        <v>20</v>
      </c>
      <c r="D58" s="78" t="s">
        <v>831</v>
      </c>
      <c r="E58" s="77" t="s">
        <v>832</v>
      </c>
      <c r="F58" s="61">
        <f>12+48</f>
        <v>60</v>
      </c>
      <c r="G58" s="61" t="s">
        <v>178</v>
      </c>
      <c r="H58" s="79">
        <f>19904+583636</f>
        <v>603540</v>
      </c>
      <c r="I58" s="80">
        <v>21500</v>
      </c>
      <c r="J58" s="61" t="s">
        <v>10</v>
      </c>
      <c r="K58" s="62">
        <v>46053</v>
      </c>
      <c r="L58" s="62">
        <v>46234</v>
      </c>
      <c r="M58" s="61"/>
      <c r="N58" s="61"/>
      <c r="O58" s="61"/>
      <c r="P58" s="61" t="s">
        <v>625</v>
      </c>
      <c r="Q58" s="83" t="s">
        <v>626</v>
      </c>
      <c r="R58" s="59"/>
    </row>
    <row r="59" spans="1:19" ht="105.6" customHeight="1">
      <c r="A59" s="204">
        <v>16</v>
      </c>
      <c r="B59" s="60">
        <v>86</v>
      </c>
      <c r="C59" s="65" t="s">
        <v>20</v>
      </c>
      <c r="D59" s="78" t="s">
        <v>534</v>
      </c>
      <c r="E59" s="77" t="s">
        <v>533</v>
      </c>
      <c r="F59" s="61">
        <v>12</v>
      </c>
      <c r="G59" s="61" t="s">
        <v>178</v>
      </c>
      <c r="H59" s="79">
        <v>27498</v>
      </c>
      <c r="I59" s="80"/>
      <c r="J59" s="61" t="s">
        <v>10</v>
      </c>
      <c r="K59" s="62">
        <v>46081</v>
      </c>
      <c r="L59" s="62">
        <v>46142</v>
      </c>
      <c r="M59" s="61"/>
      <c r="N59" s="61"/>
      <c r="O59" s="61"/>
      <c r="P59" s="61" t="s">
        <v>625</v>
      </c>
      <c r="Q59" s="83" t="s">
        <v>626</v>
      </c>
      <c r="R59" s="59"/>
    </row>
    <row r="60" spans="1:19" ht="105.6" customHeight="1">
      <c r="A60" s="204">
        <v>17</v>
      </c>
      <c r="B60" s="60">
        <v>87</v>
      </c>
      <c r="C60" s="65" t="s">
        <v>20</v>
      </c>
      <c r="D60" s="87" t="s">
        <v>535</v>
      </c>
      <c r="E60" s="86" t="s">
        <v>536</v>
      </c>
      <c r="F60" s="61">
        <v>12</v>
      </c>
      <c r="G60" s="61" t="s">
        <v>178</v>
      </c>
      <c r="H60" s="84">
        <v>13244</v>
      </c>
      <c r="I60" s="85"/>
      <c r="J60" s="65" t="s">
        <v>10</v>
      </c>
      <c r="K60" s="62">
        <v>46081</v>
      </c>
      <c r="L60" s="62">
        <v>46142</v>
      </c>
      <c r="M60" s="61"/>
      <c r="N60" s="61"/>
      <c r="O60" s="61"/>
      <c r="P60" s="61" t="s">
        <v>625</v>
      </c>
      <c r="Q60" s="83" t="s">
        <v>626</v>
      </c>
      <c r="R60" s="59"/>
    </row>
    <row r="61" spans="1:19" ht="204" customHeight="1">
      <c r="A61" s="204">
        <v>18</v>
      </c>
      <c r="B61" s="60">
        <v>88</v>
      </c>
      <c r="C61" s="65" t="s">
        <v>20</v>
      </c>
      <c r="D61" s="87" t="s">
        <v>316</v>
      </c>
      <c r="E61" s="86" t="s">
        <v>317</v>
      </c>
      <c r="F61" s="61">
        <v>12</v>
      </c>
      <c r="G61" s="61" t="s">
        <v>178</v>
      </c>
      <c r="H61" s="84">
        <f>136940+51426.01</f>
        <v>188366.01</v>
      </c>
      <c r="I61" s="85"/>
      <c r="J61" s="65" t="s">
        <v>10</v>
      </c>
      <c r="K61" s="62">
        <v>46053</v>
      </c>
      <c r="L61" s="62">
        <v>46203</v>
      </c>
      <c r="M61" s="61"/>
      <c r="N61" s="61"/>
      <c r="O61" s="61"/>
      <c r="P61" s="61" t="s">
        <v>625</v>
      </c>
      <c r="Q61" s="83" t="s">
        <v>626</v>
      </c>
      <c r="R61" s="59"/>
    </row>
    <row r="62" spans="1:19" ht="187.95" customHeight="1">
      <c r="A62" s="204">
        <v>19</v>
      </c>
      <c r="B62" s="60">
        <v>89</v>
      </c>
      <c r="C62" s="65" t="s">
        <v>20</v>
      </c>
      <c r="D62" s="87" t="s">
        <v>318</v>
      </c>
      <c r="E62" s="86" t="s">
        <v>319</v>
      </c>
      <c r="F62" s="61">
        <v>12</v>
      </c>
      <c r="G62" s="61" t="s">
        <v>178</v>
      </c>
      <c r="H62" s="84">
        <f>99319+66663.31</f>
        <v>165982.31</v>
      </c>
      <c r="I62" s="85"/>
      <c r="J62" s="65" t="s">
        <v>10</v>
      </c>
      <c r="K62" s="62">
        <v>46053</v>
      </c>
      <c r="L62" s="62">
        <v>46203</v>
      </c>
      <c r="M62" s="61"/>
      <c r="N62" s="61"/>
      <c r="O62" s="61"/>
      <c r="P62" s="61" t="s">
        <v>625</v>
      </c>
      <c r="Q62" s="83" t="s">
        <v>626</v>
      </c>
      <c r="R62" s="59"/>
    </row>
    <row r="63" spans="1:19" ht="178.95" customHeight="1">
      <c r="A63" s="204">
        <v>20</v>
      </c>
      <c r="B63" s="60">
        <v>90</v>
      </c>
      <c r="C63" s="65" t="s">
        <v>20</v>
      </c>
      <c r="D63" s="87" t="s">
        <v>320</v>
      </c>
      <c r="E63" s="86" t="s">
        <v>321</v>
      </c>
      <c r="F63" s="61">
        <v>12</v>
      </c>
      <c r="G63" s="61" t="s">
        <v>178</v>
      </c>
      <c r="H63" s="84">
        <f>79234+15223.57</f>
        <v>94457.57</v>
      </c>
      <c r="I63" s="85"/>
      <c r="J63" s="65" t="s">
        <v>10</v>
      </c>
      <c r="K63" s="62">
        <v>46053</v>
      </c>
      <c r="L63" s="62">
        <v>46203</v>
      </c>
      <c r="M63" s="61"/>
      <c r="N63" s="61"/>
      <c r="O63" s="61"/>
      <c r="P63" s="61" t="s">
        <v>625</v>
      </c>
      <c r="Q63" s="83" t="s">
        <v>626</v>
      </c>
      <c r="R63" s="59"/>
    </row>
    <row r="64" spans="1:19" ht="184.2" customHeight="1">
      <c r="A64" s="204">
        <v>21</v>
      </c>
      <c r="B64" s="60">
        <v>91</v>
      </c>
      <c r="C64" s="65" t="s">
        <v>20</v>
      </c>
      <c r="D64" s="87" t="s">
        <v>322</v>
      </c>
      <c r="E64" s="86" t="s">
        <v>323</v>
      </c>
      <c r="F64" s="61">
        <v>12</v>
      </c>
      <c r="G64" s="61" t="s">
        <v>178</v>
      </c>
      <c r="H64" s="84">
        <f>94274+8267.94</f>
        <v>102541.94</v>
      </c>
      <c r="I64" s="85"/>
      <c r="J64" s="65" t="s">
        <v>10</v>
      </c>
      <c r="K64" s="62">
        <v>46053</v>
      </c>
      <c r="L64" s="62">
        <v>46203</v>
      </c>
      <c r="M64" s="61"/>
      <c r="N64" s="61"/>
      <c r="O64" s="61"/>
      <c r="P64" s="61" t="s">
        <v>625</v>
      </c>
      <c r="Q64" s="83" t="s">
        <v>626</v>
      </c>
      <c r="R64" s="59"/>
      <c r="S64" s="95"/>
    </row>
    <row r="65" spans="1:18" ht="184.95" customHeight="1">
      <c r="A65" s="204">
        <v>22</v>
      </c>
      <c r="B65" s="60">
        <v>92</v>
      </c>
      <c r="C65" s="65" t="s">
        <v>20</v>
      </c>
      <c r="D65" s="87" t="s">
        <v>324</v>
      </c>
      <c r="E65" s="86" t="s">
        <v>317</v>
      </c>
      <c r="F65" s="61">
        <v>12</v>
      </c>
      <c r="G65" s="61" t="s">
        <v>178</v>
      </c>
      <c r="H65" s="84">
        <f>81546+26596.56</f>
        <v>108142.56</v>
      </c>
      <c r="I65" s="85"/>
      <c r="J65" s="65" t="s">
        <v>10</v>
      </c>
      <c r="K65" s="62">
        <v>46053</v>
      </c>
      <c r="L65" s="62">
        <v>46203</v>
      </c>
      <c r="M65" s="61"/>
      <c r="N65" s="61"/>
      <c r="O65" s="61"/>
      <c r="P65" s="61" t="s">
        <v>625</v>
      </c>
      <c r="Q65" s="83" t="s">
        <v>626</v>
      </c>
      <c r="R65" s="59"/>
    </row>
    <row r="66" spans="1:18" ht="183.6" customHeight="1">
      <c r="A66" s="204">
        <v>23</v>
      </c>
      <c r="B66" s="60">
        <v>93</v>
      </c>
      <c r="C66" s="65" t="s">
        <v>20</v>
      </c>
      <c r="D66" s="87" t="s">
        <v>325</v>
      </c>
      <c r="E66" s="86" t="s">
        <v>326</v>
      </c>
      <c r="F66" s="61">
        <v>12</v>
      </c>
      <c r="G66" s="61" t="s">
        <v>178</v>
      </c>
      <c r="H66" s="84">
        <f>89686+10017.32</f>
        <v>99703.32</v>
      </c>
      <c r="I66" s="85"/>
      <c r="J66" s="65" t="s">
        <v>10</v>
      </c>
      <c r="K66" s="62">
        <v>46053</v>
      </c>
      <c r="L66" s="62">
        <v>46203</v>
      </c>
      <c r="M66" s="61"/>
      <c r="N66" s="61"/>
      <c r="O66" s="61"/>
      <c r="P66" s="61" t="s">
        <v>625</v>
      </c>
      <c r="Q66" s="83" t="s">
        <v>626</v>
      </c>
      <c r="R66" s="59"/>
    </row>
    <row r="67" spans="1:18" s="64" customFormat="1" ht="185.4" customHeight="1">
      <c r="A67" s="203">
        <v>24</v>
      </c>
      <c r="B67" s="60">
        <v>94</v>
      </c>
      <c r="C67" s="61" t="s">
        <v>20</v>
      </c>
      <c r="D67" s="78" t="s">
        <v>327</v>
      </c>
      <c r="E67" s="77" t="s">
        <v>328</v>
      </c>
      <c r="F67" s="61">
        <v>12</v>
      </c>
      <c r="G67" s="61" t="s">
        <v>178</v>
      </c>
      <c r="H67" s="84">
        <f>103627+25633.47</f>
        <v>129260.47</v>
      </c>
      <c r="I67" s="80"/>
      <c r="J67" s="61" t="s">
        <v>10</v>
      </c>
      <c r="K67" s="62">
        <v>46053</v>
      </c>
      <c r="L67" s="62">
        <v>46203</v>
      </c>
      <c r="M67" s="61"/>
      <c r="N67" s="61"/>
      <c r="O67" s="61"/>
      <c r="P67" s="61" t="s">
        <v>625</v>
      </c>
      <c r="Q67" s="83" t="s">
        <v>626</v>
      </c>
      <c r="R67" s="63"/>
    </row>
    <row r="68" spans="1:18" ht="201.6" customHeight="1">
      <c r="A68" s="204">
        <v>25</v>
      </c>
      <c r="B68" s="60">
        <v>95</v>
      </c>
      <c r="C68" s="65" t="s">
        <v>20</v>
      </c>
      <c r="D68" s="87" t="s">
        <v>698</v>
      </c>
      <c r="E68" s="77" t="s">
        <v>329</v>
      </c>
      <c r="F68" s="61">
        <v>12</v>
      </c>
      <c r="G68" s="61" t="s">
        <v>178</v>
      </c>
      <c r="H68" s="90">
        <f>450560+121534</f>
        <v>572094</v>
      </c>
      <c r="I68" s="90"/>
      <c r="J68" s="61" t="s">
        <v>10</v>
      </c>
      <c r="K68" s="62">
        <v>45961</v>
      </c>
      <c r="L68" s="62">
        <v>46112</v>
      </c>
      <c r="M68" s="61"/>
      <c r="N68" s="61"/>
      <c r="O68" s="61"/>
      <c r="P68" s="61" t="s">
        <v>625</v>
      </c>
      <c r="Q68" s="83" t="s">
        <v>626</v>
      </c>
      <c r="R68" s="59"/>
    </row>
    <row r="69" spans="1:18" ht="199.2" customHeight="1">
      <c r="A69" s="204">
        <v>29</v>
      </c>
      <c r="B69" s="60">
        <v>96</v>
      </c>
      <c r="C69" s="65" t="s">
        <v>20</v>
      </c>
      <c r="D69" s="96" t="s">
        <v>705</v>
      </c>
      <c r="E69" s="96" t="s">
        <v>588</v>
      </c>
      <c r="F69" s="97">
        <v>60</v>
      </c>
      <c r="G69" s="98" t="s">
        <v>178</v>
      </c>
      <c r="H69" s="90">
        <f>5917380.12+162873.36</f>
        <v>6080253.4800000004</v>
      </c>
      <c r="I69" s="90">
        <v>912038.02</v>
      </c>
      <c r="J69" s="61" t="s">
        <v>10</v>
      </c>
      <c r="K69" s="99">
        <v>46053</v>
      </c>
      <c r="L69" s="99">
        <v>46112</v>
      </c>
      <c r="M69" s="61"/>
      <c r="N69" s="61"/>
      <c r="O69" s="61"/>
      <c r="P69" s="61" t="s">
        <v>235</v>
      </c>
      <c r="Q69" s="83" t="s">
        <v>626</v>
      </c>
      <c r="R69" s="59"/>
    </row>
    <row r="70" spans="1:18" ht="199.95" customHeight="1">
      <c r="A70" s="204">
        <v>30</v>
      </c>
      <c r="B70" s="60">
        <v>97</v>
      </c>
      <c r="C70" s="65" t="s">
        <v>20</v>
      </c>
      <c r="D70" s="96" t="s">
        <v>833</v>
      </c>
      <c r="E70" s="96" t="s">
        <v>589</v>
      </c>
      <c r="F70" s="97">
        <v>60</v>
      </c>
      <c r="G70" s="98" t="s">
        <v>178</v>
      </c>
      <c r="H70" s="90">
        <v>6143925.5800000001</v>
      </c>
      <c r="I70" s="90">
        <v>904181</v>
      </c>
      <c r="J70" s="61" t="s">
        <v>10</v>
      </c>
      <c r="K70" s="99">
        <v>46053</v>
      </c>
      <c r="L70" s="99">
        <v>46112</v>
      </c>
      <c r="M70" s="61"/>
      <c r="N70" s="61"/>
      <c r="O70" s="61"/>
      <c r="P70" s="61" t="s">
        <v>235</v>
      </c>
      <c r="Q70" s="83" t="s">
        <v>626</v>
      </c>
      <c r="R70" s="59"/>
    </row>
    <row r="71" spans="1:18" ht="202.95" customHeight="1">
      <c r="A71" s="204">
        <v>31</v>
      </c>
      <c r="B71" s="60">
        <v>98</v>
      </c>
      <c r="C71" s="65" t="s">
        <v>20</v>
      </c>
      <c r="D71" s="96" t="s">
        <v>706</v>
      </c>
      <c r="E71" s="96" t="s">
        <v>590</v>
      </c>
      <c r="F71" s="97">
        <v>60</v>
      </c>
      <c r="G71" s="98" t="s">
        <v>178</v>
      </c>
      <c r="H71" s="90">
        <f>6697881.27+142020.23</f>
        <v>6839901.5</v>
      </c>
      <c r="I71" s="90">
        <v>1025985.23</v>
      </c>
      <c r="J71" s="61" t="s">
        <v>10</v>
      </c>
      <c r="K71" s="99">
        <v>46053</v>
      </c>
      <c r="L71" s="99">
        <v>46112</v>
      </c>
      <c r="M71" s="61"/>
      <c r="N71" s="61"/>
      <c r="O71" s="61"/>
      <c r="P71" s="61" t="s">
        <v>235</v>
      </c>
      <c r="Q71" s="83" t="s">
        <v>626</v>
      </c>
      <c r="R71" s="59"/>
    </row>
    <row r="72" spans="1:18" ht="199.95" customHeight="1">
      <c r="A72" s="204">
        <v>32</v>
      </c>
      <c r="B72" s="60">
        <v>99</v>
      </c>
      <c r="C72" s="65" t="s">
        <v>20</v>
      </c>
      <c r="D72" s="96" t="s">
        <v>707</v>
      </c>
      <c r="E72" s="96" t="s">
        <v>591</v>
      </c>
      <c r="F72" s="97">
        <v>60</v>
      </c>
      <c r="G72" s="98" t="s">
        <v>178</v>
      </c>
      <c r="H72" s="90">
        <f>5906788.71+115971.28</f>
        <v>6022759.9900000002</v>
      </c>
      <c r="I72" s="90">
        <v>903414</v>
      </c>
      <c r="J72" s="61" t="s">
        <v>10</v>
      </c>
      <c r="K72" s="99">
        <v>46053</v>
      </c>
      <c r="L72" s="99">
        <v>46112</v>
      </c>
      <c r="M72" s="61"/>
      <c r="N72" s="61"/>
      <c r="O72" s="61"/>
      <c r="P72" s="61" t="s">
        <v>235</v>
      </c>
      <c r="Q72" s="83" t="s">
        <v>626</v>
      </c>
      <c r="R72" s="59"/>
    </row>
    <row r="73" spans="1:18" ht="198" customHeight="1">
      <c r="A73" s="204">
        <v>33</v>
      </c>
      <c r="B73" s="60">
        <v>100</v>
      </c>
      <c r="C73" s="65" t="s">
        <v>20</v>
      </c>
      <c r="D73" s="96" t="s">
        <v>708</v>
      </c>
      <c r="E73" s="96" t="s">
        <v>592</v>
      </c>
      <c r="F73" s="97">
        <v>60</v>
      </c>
      <c r="G73" s="98" t="s">
        <v>178</v>
      </c>
      <c r="H73" s="90">
        <f>6043881.86+58650.7</f>
        <v>6102532.5600000005</v>
      </c>
      <c r="I73" s="90">
        <v>915379.88</v>
      </c>
      <c r="J73" s="61" t="s">
        <v>10</v>
      </c>
      <c r="K73" s="99">
        <v>46053</v>
      </c>
      <c r="L73" s="99">
        <v>46112</v>
      </c>
      <c r="M73" s="61"/>
      <c r="N73" s="61"/>
      <c r="O73" s="61"/>
      <c r="P73" s="61" t="s">
        <v>235</v>
      </c>
      <c r="Q73" s="83" t="s">
        <v>626</v>
      </c>
      <c r="R73" s="59"/>
    </row>
    <row r="74" spans="1:18" ht="225" customHeight="1">
      <c r="A74" s="204">
        <v>34</v>
      </c>
      <c r="B74" s="60">
        <v>101</v>
      </c>
      <c r="C74" s="65" t="s">
        <v>20</v>
      </c>
      <c r="D74" s="96" t="s">
        <v>709</v>
      </c>
      <c r="E74" s="96" t="s">
        <v>593</v>
      </c>
      <c r="F74" s="97">
        <v>60</v>
      </c>
      <c r="G74" s="98" t="s">
        <v>178</v>
      </c>
      <c r="H74" s="90">
        <f>9373019.25+540459.98</f>
        <v>9913479.2300000004</v>
      </c>
      <c r="I74" s="90">
        <v>1487021.88</v>
      </c>
      <c r="J74" s="61" t="s">
        <v>10</v>
      </c>
      <c r="K74" s="99">
        <v>46053</v>
      </c>
      <c r="L74" s="99">
        <v>46112</v>
      </c>
      <c r="M74" s="61"/>
      <c r="N74" s="61"/>
      <c r="O74" s="61"/>
      <c r="P74" s="61" t="s">
        <v>235</v>
      </c>
      <c r="Q74" s="83" t="s">
        <v>626</v>
      </c>
      <c r="R74" s="59"/>
    </row>
    <row r="75" spans="1:18" ht="199.2" customHeight="1">
      <c r="A75" s="204">
        <v>35</v>
      </c>
      <c r="B75" s="60">
        <v>102</v>
      </c>
      <c r="C75" s="65" t="s">
        <v>20</v>
      </c>
      <c r="D75" s="96" t="s">
        <v>710</v>
      </c>
      <c r="E75" s="96" t="s">
        <v>594</v>
      </c>
      <c r="F75" s="97">
        <v>60</v>
      </c>
      <c r="G75" s="98" t="s">
        <v>178</v>
      </c>
      <c r="H75" s="90">
        <f>9399678.42+526033.92</f>
        <v>9925712.3399999999</v>
      </c>
      <c r="I75" s="90">
        <v>1488856.85</v>
      </c>
      <c r="J75" s="61" t="s">
        <v>10</v>
      </c>
      <c r="K75" s="99">
        <v>46053</v>
      </c>
      <c r="L75" s="99">
        <v>46112</v>
      </c>
      <c r="M75" s="61"/>
      <c r="N75" s="61"/>
      <c r="O75" s="61"/>
      <c r="P75" s="61" t="s">
        <v>235</v>
      </c>
      <c r="Q75" s="83" t="s">
        <v>626</v>
      </c>
      <c r="R75" s="59"/>
    </row>
    <row r="76" spans="1:18" ht="231.75" customHeight="1">
      <c r="A76" s="204">
        <v>36</v>
      </c>
      <c r="B76" s="60">
        <v>103</v>
      </c>
      <c r="C76" s="65" t="s">
        <v>20</v>
      </c>
      <c r="D76" s="96" t="s">
        <v>711</v>
      </c>
      <c r="E76" s="96" t="s">
        <v>587</v>
      </c>
      <c r="F76" s="97">
        <v>60</v>
      </c>
      <c r="G76" s="98" t="s">
        <v>178</v>
      </c>
      <c r="H76" s="90">
        <v>6637021.6799999997</v>
      </c>
      <c r="I76" s="90">
        <v>994403.12</v>
      </c>
      <c r="J76" s="61" t="s">
        <v>10</v>
      </c>
      <c r="K76" s="99">
        <v>46053</v>
      </c>
      <c r="L76" s="99">
        <v>46112</v>
      </c>
      <c r="M76" s="61"/>
      <c r="N76" s="61"/>
      <c r="O76" s="61"/>
      <c r="P76" s="61" t="s">
        <v>235</v>
      </c>
      <c r="Q76" s="83" t="s">
        <v>626</v>
      </c>
      <c r="R76" s="59"/>
    </row>
    <row r="77" spans="1:18" ht="113.25" customHeight="1">
      <c r="A77" s="204"/>
      <c r="B77" s="60" t="s">
        <v>834</v>
      </c>
      <c r="C77" s="65" t="s">
        <v>20</v>
      </c>
      <c r="D77" s="96" t="s">
        <v>835</v>
      </c>
      <c r="E77" s="96" t="s">
        <v>307</v>
      </c>
      <c r="F77" s="97">
        <v>30</v>
      </c>
      <c r="G77" s="98" t="s">
        <v>178</v>
      </c>
      <c r="H77" s="90">
        <v>738637.5</v>
      </c>
      <c r="I77" s="90"/>
      <c r="J77" s="61" t="s">
        <v>10</v>
      </c>
      <c r="K77" s="99">
        <v>45930</v>
      </c>
      <c r="L77" s="99">
        <v>46053</v>
      </c>
      <c r="M77" s="61"/>
      <c r="N77" s="61"/>
      <c r="O77" s="61"/>
      <c r="P77" s="61" t="s">
        <v>836</v>
      </c>
      <c r="Q77" s="83" t="s">
        <v>837</v>
      </c>
      <c r="R77" s="59"/>
    </row>
    <row r="78" spans="1:18" ht="175.95" customHeight="1">
      <c r="A78" s="204">
        <v>1</v>
      </c>
      <c r="B78" s="60">
        <v>104</v>
      </c>
      <c r="C78" s="65" t="s">
        <v>134</v>
      </c>
      <c r="D78" s="87" t="s">
        <v>537</v>
      </c>
      <c r="E78" s="77" t="s">
        <v>194</v>
      </c>
      <c r="F78" s="61">
        <v>80</v>
      </c>
      <c r="G78" s="61" t="s">
        <v>177</v>
      </c>
      <c r="H78" s="100">
        <v>130000</v>
      </c>
      <c r="I78" s="100">
        <v>130000</v>
      </c>
      <c r="J78" s="61" t="s">
        <v>10</v>
      </c>
      <c r="K78" s="62">
        <v>46112</v>
      </c>
      <c r="L78" s="62">
        <v>46295</v>
      </c>
      <c r="M78" s="61"/>
      <c r="N78" s="61"/>
      <c r="O78" s="61"/>
      <c r="P78" s="61" t="s">
        <v>624</v>
      </c>
      <c r="Q78" s="83" t="s">
        <v>626</v>
      </c>
      <c r="R78" s="59"/>
    </row>
    <row r="79" spans="1:18" s="64" customFormat="1" ht="165" customHeight="1">
      <c r="A79" s="203">
        <v>2</v>
      </c>
      <c r="B79" s="60">
        <v>106</v>
      </c>
      <c r="C79" s="61" t="s">
        <v>21</v>
      </c>
      <c r="D79" s="187" t="s">
        <v>678</v>
      </c>
      <c r="E79" s="188" t="s">
        <v>615</v>
      </c>
      <c r="F79" s="101">
        <v>1</v>
      </c>
      <c r="G79" s="101" t="s">
        <v>179</v>
      </c>
      <c r="H79" s="189">
        <f>15678+504415</f>
        <v>520093</v>
      </c>
      <c r="I79" s="189">
        <f>15678+504415</f>
        <v>520093</v>
      </c>
      <c r="J79" s="61" t="s">
        <v>10</v>
      </c>
      <c r="K79" s="62"/>
      <c r="L79" s="62"/>
      <c r="M79" s="61"/>
      <c r="N79" s="61"/>
      <c r="O79" s="61"/>
      <c r="P79" s="101" t="s">
        <v>189</v>
      </c>
      <c r="Q79" s="190" t="s">
        <v>626</v>
      </c>
      <c r="R79" s="63"/>
    </row>
    <row r="80" spans="1:18" s="64" customFormat="1" ht="163.19999999999999" customHeight="1">
      <c r="A80" s="203">
        <v>4</v>
      </c>
      <c r="B80" s="60">
        <v>108</v>
      </c>
      <c r="C80" s="61" t="s">
        <v>21</v>
      </c>
      <c r="D80" s="187" t="s">
        <v>236</v>
      </c>
      <c r="E80" s="188" t="s">
        <v>615</v>
      </c>
      <c r="F80" s="101">
        <v>1</v>
      </c>
      <c r="G80" s="101" t="s">
        <v>179</v>
      </c>
      <c r="H80" s="189">
        <v>125412</v>
      </c>
      <c r="I80" s="189">
        <v>125412</v>
      </c>
      <c r="J80" s="61" t="s">
        <v>15</v>
      </c>
      <c r="K80" s="62"/>
      <c r="L80" s="62"/>
      <c r="M80" s="61"/>
      <c r="N80" s="61"/>
      <c r="O80" s="61"/>
      <c r="P80" s="101" t="s">
        <v>189</v>
      </c>
      <c r="Q80" s="190" t="s">
        <v>626</v>
      </c>
      <c r="R80" s="63"/>
    </row>
    <row r="81" spans="1:18" ht="96.6" customHeight="1">
      <c r="A81" s="204">
        <v>28</v>
      </c>
      <c r="B81" s="60">
        <v>110</v>
      </c>
      <c r="C81" s="65" t="s">
        <v>21</v>
      </c>
      <c r="D81" s="187" t="s">
        <v>679</v>
      </c>
      <c r="E81" s="188" t="s">
        <v>524</v>
      </c>
      <c r="F81" s="101">
        <v>1</v>
      </c>
      <c r="G81" s="101" t="s">
        <v>179</v>
      </c>
      <c r="H81" s="189">
        <v>200000</v>
      </c>
      <c r="I81" s="189">
        <v>200000</v>
      </c>
      <c r="J81" s="65" t="s">
        <v>15</v>
      </c>
      <c r="K81" s="62">
        <v>46053</v>
      </c>
      <c r="L81" s="62">
        <v>46142</v>
      </c>
      <c r="M81" s="61"/>
      <c r="N81" s="61"/>
      <c r="O81" s="61"/>
      <c r="P81" s="61" t="s">
        <v>625</v>
      </c>
      <c r="Q81" s="190" t="s">
        <v>636</v>
      </c>
      <c r="R81" s="59"/>
    </row>
    <row r="82" spans="1:18" s="64" customFormat="1" ht="93" customHeight="1">
      <c r="A82" s="203">
        <v>10</v>
      </c>
      <c r="B82" s="60">
        <v>114</v>
      </c>
      <c r="C82" s="61" t="s">
        <v>22</v>
      </c>
      <c r="D82" s="187" t="s">
        <v>237</v>
      </c>
      <c r="E82" s="188" t="s">
        <v>196</v>
      </c>
      <c r="F82" s="101">
        <v>1</v>
      </c>
      <c r="G82" s="101" t="s">
        <v>234</v>
      </c>
      <c r="H82" s="191">
        <v>72000</v>
      </c>
      <c r="I82" s="191">
        <v>72000</v>
      </c>
      <c r="J82" s="61" t="s">
        <v>4</v>
      </c>
      <c r="K82" s="62">
        <v>46053</v>
      </c>
      <c r="L82" s="62">
        <v>46112</v>
      </c>
      <c r="M82" s="61"/>
      <c r="N82" s="61"/>
      <c r="O82" s="61"/>
      <c r="P82" s="101" t="s">
        <v>189</v>
      </c>
      <c r="Q82" s="190" t="s">
        <v>626</v>
      </c>
      <c r="R82" s="63"/>
    </row>
    <row r="83" spans="1:18" s="64" customFormat="1" ht="94.95" customHeight="1">
      <c r="A83" s="203">
        <v>20</v>
      </c>
      <c r="B83" s="60">
        <v>124</v>
      </c>
      <c r="C83" s="61" t="s">
        <v>22</v>
      </c>
      <c r="D83" s="187" t="s">
        <v>238</v>
      </c>
      <c r="E83" s="188" t="s">
        <v>196</v>
      </c>
      <c r="F83" s="101">
        <v>1</v>
      </c>
      <c r="G83" s="101" t="s">
        <v>234</v>
      </c>
      <c r="H83" s="192">
        <v>120000</v>
      </c>
      <c r="I83" s="192">
        <v>120000</v>
      </c>
      <c r="J83" s="61" t="s">
        <v>4</v>
      </c>
      <c r="K83" s="62">
        <v>46295</v>
      </c>
      <c r="L83" s="62">
        <v>46356</v>
      </c>
      <c r="M83" s="61"/>
      <c r="N83" s="61"/>
      <c r="O83" s="61"/>
      <c r="P83" s="101" t="s">
        <v>189</v>
      </c>
      <c r="Q83" s="190" t="s">
        <v>626</v>
      </c>
      <c r="R83" s="63"/>
    </row>
    <row r="84" spans="1:18" s="64" customFormat="1" ht="141" customHeight="1">
      <c r="A84" s="203">
        <v>22</v>
      </c>
      <c r="B84" s="60">
        <v>125</v>
      </c>
      <c r="C84" s="61" t="s">
        <v>22</v>
      </c>
      <c r="D84" s="187" t="s">
        <v>221</v>
      </c>
      <c r="E84" s="188" t="s">
        <v>195</v>
      </c>
      <c r="F84" s="101">
        <v>1</v>
      </c>
      <c r="G84" s="101" t="s">
        <v>179</v>
      </c>
      <c r="H84" s="192">
        <v>20000</v>
      </c>
      <c r="I84" s="192">
        <v>20000</v>
      </c>
      <c r="J84" s="61" t="s">
        <v>10</v>
      </c>
      <c r="K84" s="62">
        <v>46265</v>
      </c>
      <c r="L84" s="62">
        <v>46326</v>
      </c>
      <c r="M84" s="61"/>
      <c r="N84" s="61"/>
      <c r="O84" s="61"/>
      <c r="P84" s="101" t="s">
        <v>189</v>
      </c>
      <c r="Q84" s="190" t="s">
        <v>626</v>
      </c>
      <c r="R84" s="63"/>
    </row>
    <row r="85" spans="1:18" s="64" customFormat="1" ht="119.4" customHeight="1">
      <c r="A85" s="203">
        <v>23</v>
      </c>
      <c r="B85" s="60">
        <v>126</v>
      </c>
      <c r="C85" s="61" t="s">
        <v>23</v>
      </c>
      <c r="D85" s="187" t="s">
        <v>222</v>
      </c>
      <c r="E85" s="188" t="s">
        <v>197</v>
      </c>
      <c r="F85" s="101">
        <v>1250</v>
      </c>
      <c r="G85" s="101" t="s">
        <v>239</v>
      </c>
      <c r="H85" s="192">
        <v>53665.29</v>
      </c>
      <c r="I85" s="192">
        <v>53665.29</v>
      </c>
      <c r="J85" s="61" t="s">
        <v>15</v>
      </c>
      <c r="K85" s="62">
        <v>46203</v>
      </c>
      <c r="L85" s="62">
        <v>46295</v>
      </c>
      <c r="M85" s="61"/>
      <c r="N85" s="61"/>
      <c r="O85" s="61"/>
      <c r="P85" s="101" t="s">
        <v>198</v>
      </c>
      <c r="Q85" s="190" t="s">
        <v>637</v>
      </c>
      <c r="R85" s="63"/>
    </row>
    <row r="86" spans="1:18" s="64" customFormat="1" ht="120.6" customHeight="1">
      <c r="A86" s="203">
        <v>24</v>
      </c>
      <c r="B86" s="60">
        <v>127</v>
      </c>
      <c r="C86" s="61" t="s">
        <v>23</v>
      </c>
      <c r="D86" s="187" t="s">
        <v>240</v>
      </c>
      <c r="E86" s="188" t="s">
        <v>199</v>
      </c>
      <c r="F86" s="101">
        <v>50</v>
      </c>
      <c r="G86" s="101" t="s">
        <v>241</v>
      </c>
      <c r="H86" s="189">
        <v>81320</v>
      </c>
      <c r="I86" s="189">
        <v>81320</v>
      </c>
      <c r="J86" s="61" t="s">
        <v>4</v>
      </c>
      <c r="K86" s="99">
        <v>46112</v>
      </c>
      <c r="L86" s="99">
        <v>46173</v>
      </c>
      <c r="M86" s="61"/>
      <c r="N86" s="61"/>
      <c r="O86" s="61"/>
      <c r="P86" s="101" t="s">
        <v>198</v>
      </c>
      <c r="Q86" s="190" t="s">
        <v>637</v>
      </c>
      <c r="R86" s="63"/>
    </row>
    <row r="87" spans="1:18" s="64" customFormat="1" ht="211.2" customHeight="1">
      <c r="A87" s="207">
        <v>34</v>
      </c>
      <c r="B87" s="211">
        <v>133</v>
      </c>
      <c r="C87" s="61" t="s">
        <v>23</v>
      </c>
      <c r="D87" s="193" t="s">
        <v>680</v>
      </c>
      <c r="E87" s="194" t="s">
        <v>620</v>
      </c>
      <c r="F87" s="195">
        <f>1+1</f>
        <v>2</v>
      </c>
      <c r="G87" s="196" t="s">
        <v>177</v>
      </c>
      <c r="H87" s="197">
        <f>9000+11000</f>
        <v>20000</v>
      </c>
      <c r="I87" s="197">
        <f>9000+11000</f>
        <v>20000</v>
      </c>
      <c r="J87" s="88" t="s">
        <v>4</v>
      </c>
      <c r="K87" s="99">
        <v>46203</v>
      </c>
      <c r="L87" s="99">
        <v>46387</v>
      </c>
      <c r="M87" s="61"/>
      <c r="N87" s="61"/>
      <c r="O87" s="61"/>
      <c r="P87" s="101" t="s">
        <v>586</v>
      </c>
      <c r="Q87" s="190" t="s">
        <v>638</v>
      </c>
      <c r="R87" s="63"/>
    </row>
    <row r="88" spans="1:18" s="64" customFormat="1" ht="90" customHeight="1">
      <c r="A88" s="203">
        <v>1</v>
      </c>
      <c r="B88" s="60">
        <v>139</v>
      </c>
      <c r="C88" s="61" t="s">
        <v>25</v>
      </c>
      <c r="D88" s="78" t="s">
        <v>330</v>
      </c>
      <c r="E88" s="77" t="s">
        <v>331</v>
      </c>
      <c r="F88" s="102">
        <v>12</v>
      </c>
      <c r="G88" s="61" t="s">
        <v>178</v>
      </c>
      <c r="H88" s="103">
        <v>2796686</v>
      </c>
      <c r="I88" s="104"/>
      <c r="J88" s="61" t="s">
        <v>10</v>
      </c>
      <c r="K88" s="62">
        <v>45961</v>
      </c>
      <c r="L88" s="62">
        <v>46112</v>
      </c>
      <c r="M88" s="61"/>
      <c r="N88" s="61"/>
      <c r="O88" s="61"/>
      <c r="P88" s="61" t="s">
        <v>625</v>
      </c>
      <c r="Q88" s="190" t="s">
        <v>639</v>
      </c>
      <c r="R88" s="63"/>
    </row>
    <row r="89" spans="1:18" s="64" customFormat="1" ht="90" customHeight="1">
      <c r="A89" s="203">
        <v>2</v>
      </c>
      <c r="B89" s="60">
        <v>140</v>
      </c>
      <c r="C89" s="61" t="s">
        <v>25</v>
      </c>
      <c r="D89" s="78" t="s">
        <v>332</v>
      </c>
      <c r="E89" s="77" t="s">
        <v>538</v>
      </c>
      <c r="F89" s="61">
        <v>1</v>
      </c>
      <c r="G89" s="61" t="s">
        <v>179</v>
      </c>
      <c r="H89" s="103">
        <f>115+2694480</f>
        <v>2694595</v>
      </c>
      <c r="I89" s="104"/>
      <c r="J89" s="61" t="s">
        <v>10</v>
      </c>
      <c r="K89" s="62">
        <v>45838</v>
      </c>
      <c r="L89" s="62">
        <v>46053</v>
      </c>
      <c r="M89" s="61"/>
      <c r="N89" s="61"/>
      <c r="O89" s="61"/>
      <c r="P89" s="61" t="s">
        <v>625</v>
      </c>
      <c r="Q89" s="190" t="s">
        <v>639</v>
      </c>
      <c r="R89" s="63"/>
    </row>
    <row r="90" spans="1:18" s="105" customFormat="1" ht="117.6" customHeight="1">
      <c r="A90" s="203">
        <v>3</v>
      </c>
      <c r="B90" s="111">
        <v>141</v>
      </c>
      <c r="C90" s="61" t="s">
        <v>25</v>
      </c>
      <c r="D90" s="78" t="s">
        <v>681</v>
      </c>
      <c r="E90" s="77" t="s">
        <v>333</v>
      </c>
      <c r="F90" s="61">
        <v>1</v>
      </c>
      <c r="G90" s="61" t="s">
        <v>179</v>
      </c>
      <c r="H90" s="90">
        <v>495680</v>
      </c>
      <c r="I90" s="90"/>
      <c r="J90" s="61" t="s">
        <v>15</v>
      </c>
      <c r="K90" s="62">
        <v>46053</v>
      </c>
      <c r="L90" s="62">
        <v>46203</v>
      </c>
      <c r="M90" s="61"/>
      <c r="N90" s="61"/>
      <c r="O90" s="61"/>
      <c r="P90" s="61" t="s">
        <v>625</v>
      </c>
      <c r="Q90" s="190" t="s">
        <v>637</v>
      </c>
      <c r="R90" s="58"/>
    </row>
    <row r="91" spans="1:18" s="64" customFormat="1" ht="123" customHeight="1">
      <c r="A91" s="203">
        <v>4</v>
      </c>
      <c r="B91" s="60">
        <v>142</v>
      </c>
      <c r="C91" s="61" t="s">
        <v>25</v>
      </c>
      <c r="D91" s="78" t="s">
        <v>334</v>
      </c>
      <c r="E91" s="77" t="s">
        <v>335</v>
      </c>
      <c r="F91" s="102">
        <v>6500</v>
      </c>
      <c r="G91" s="61" t="s">
        <v>177</v>
      </c>
      <c r="H91" s="103">
        <f>5000*16.63</f>
        <v>83150</v>
      </c>
      <c r="I91" s="104"/>
      <c r="J91" s="61" t="s">
        <v>4</v>
      </c>
      <c r="K91" s="62">
        <v>45930</v>
      </c>
      <c r="L91" s="62">
        <v>46053</v>
      </c>
      <c r="M91" s="61"/>
      <c r="N91" s="61"/>
      <c r="O91" s="61"/>
      <c r="P91" s="61" t="s">
        <v>625</v>
      </c>
      <c r="Q91" s="190" t="s">
        <v>637</v>
      </c>
      <c r="R91" s="63"/>
    </row>
    <row r="92" spans="1:18" s="64" customFormat="1" ht="91.95" customHeight="1">
      <c r="A92" s="203">
        <v>5</v>
      </c>
      <c r="B92" s="111">
        <v>143</v>
      </c>
      <c r="C92" s="61" t="s">
        <v>25</v>
      </c>
      <c r="D92" s="78" t="s">
        <v>621</v>
      </c>
      <c r="E92" s="77" t="s">
        <v>336</v>
      </c>
      <c r="F92" s="61">
        <v>1</v>
      </c>
      <c r="G92" s="61" t="s">
        <v>179</v>
      </c>
      <c r="H92" s="79">
        <v>1800000</v>
      </c>
      <c r="I92" s="80"/>
      <c r="J92" s="61" t="s">
        <v>10</v>
      </c>
      <c r="K92" s="62">
        <v>46022</v>
      </c>
      <c r="L92" s="62">
        <v>46081</v>
      </c>
      <c r="M92" s="61"/>
      <c r="N92" s="61"/>
      <c r="O92" s="61"/>
      <c r="P92" s="61" t="s">
        <v>625</v>
      </c>
      <c r="Q92" s="83" t="s">
        <v>626</v>
      </c>
      <c r="R92" s="63"/>
    </row>
    <row r="93" spans="1:18" s="64" customFormat="1" ht="45" customHeight="1">
      <c r="A93" s="203" t="s">
        <v>337</v>
      </c>
      <c r="B93" s="111" t="s">
        <v>715</v>
      </c>
      <c r="C93" s="61" t="s">
        <v>25</v>
      </c>
      <c r="D93" s="78" t="s">
        <v>338</v>
      </c>
      <c r="E93" s="77"/>
      <c r="F93" s="61"/>
      <c r="G93" s="61"/>
      <c r="H93" s="106"/>
      <c r="I93" s="107"/>
      <c r="J93" s="61"/>
      <c r="K93" s="62"/>
      <c r="L93" s="62"/>
      <c r="M93" s="61"/>
      <c r="N93" s="61"/>
      <c r="O93" s="61"/>
      <c r="P93" s="61"/>
      <c r="Q93" s="83"/>
      <c r="R93" s="63"/>
    </row>
    <row r="94" spans="1:18" s="64" customFormat="1" ht="45" customHeight="1">
      <c r="A94" s="203" t="s">
        <v>339</v>
      </c>
      <c r="B94" s="111" t="s">
        <v>716</v>
      </c>
      <c r="C94" s="61" t="s">
        <v>25</v>
      </c>
      <c r="D94" s="78" t="s">
        <v>340</v>
      </c>
      <c r="E94" s="77"/>
      <c r="F94" s="61"/>
      <c r="G94" s="61"/>
      <c r="H94" s="106"/>
      <c r="I94" s="107"/>
      <c r="J94" s="61"/>
      <c r="K94" s="62"/>
      <c r="L94" s="62"/>
      <c r="M94" s="61"/>
      <c r="N94" s="61"/>
      <c r="O94" s="61"/>
      <c r="P94" s="61"/>
      <c r="Q94" s="83"/>
      <c r="R94" s="63"/>
    </row>
    <row r="95" spans="1:18" s="64" customFormat="1" ht="45" customHeight="1">
      <c r="A95" s="203" t="s">
        <v>341</v>
      </c>
      <c r="B95" s="111" t="s">
        <v>717</v>
      </c>
      <c r="C95" s="61" t="s">
        <v>25</v>
      </c>
      <c r="D95" s="78" t="s">
        <v>342</v>
      </c>
      <c r="E95" s="77"/>
      <c r="F95" s="61"/>
      <c r="G95" s="61"/>
      <c r="H95" s="106"/>
      <c r="I95" s="107"/>
      <c r="J95" s="61"/>
      <c r="K95" s="62"/>
      <c r="L95" s="62"/>
      <c r="M95" s="61" t="s">
        <v>17</v>
      </c>
      <c r="N95" s="61" t="s">
        <v>50</v>
      </c>
      <c r="O95" s="61" t="s">
        <v>562</v>
      </c>
      <c r="P95" s="61"/>
      <c r="Q95" s="83"/>
      <c r="R95" s="63"/>
    </row>
    <row r="96" spans="1:18" s="64" customFormat="1" ht="45" customHeight="1">
      <c r="A96" s="203" t="s">
        <v>343</v>
      </c>
      <c r="B96" s="111" t="s">
        <v>718</v>
      </c>
      <c r="C96" s="61" t="s">
        <v>25</v>
      </c>
      <c r="D96" s="78" t="s">
        <v>344</v>
      </c>
      <c r="E96" s="77"/>
      <c r="F96" s="61"/>
      <c r="G96" s="61"/>
      <c r="H96" s="106"/>
      <c r="I96" s="107"/>
      <c r="J96" s="61"/>
      <c r="K96" s="62"/>
      <c r="L96" s="62"/>
      <c r="M96" s="61" t="s">
        <v>17</v>
      </c>
      <c r="N96" s="61" t="s">
        <v>56</v>
      </c>
      <c r="O96" s="61" t="s">
        <v>827</v>
      </c>
      <c r="P96" s="61"/>
      <c r="Q96" s="83"/>
      <c r="R96" s="63"/>
    </row>
    <row r="97" spans="1:18" s="64" customFormat="1" ht="45" customHeight="1">
      <c r="A97" s="203" t="s">
        <v>345</v>
      </c>
      <c r="B97" s="111" t="s">
        <v>719</v>
      </c>
      <c r="C97" s="61" t="s">
        <v>25</v>
      </c>
      <c r="D97" s="78" t="s">
        <v>346</v>
      </c>
      <c r="E97" s="77"/>
      <c r="F97" s="61"/>
      <c r="G97" s="61"/>
      <c r="H97" s="106"/>
      <c r="I97" s="107"/>
      <c r="J97" s="61"/>
      <c r="K97" s="62"/>
      <c r="L97" s="62"/>
      <c r="M97" s="61" t="s">
        <v>17</v>
      </c>
      <c r="N97" s="61" t="s">
        <v>56</v>
      </c>
      <c r="O97" s="61" t="s">
        <v>828</v>
      </c>
      <c r="P97" s="61"/>
      <c r="Q97" s="83"/>
      <c r="R97" s="63"/>
    </row>
    <row r="98" spans="1:18" s="64" customFormat="1" ht="45" customHeight="1">
      <c r="A98" s="203" t="s">
        <v>347</v>
      </c>
      <c r="B98" s="111" t="s">
        <v>720</v>
      </c>
      <c r="C98" s="61" t="s">
        <v>25</v>
      </c>
      <c r="D98" s="78" t="s">
        <v>540</v>
      </c>
      <c r="E98" s="77"/>
      <c r="F98" s="61"/>
      <c r="G98" s="61"/>
      <c r="H98" s="106"/>
      <c r="I98" s="107"/>
      <c r="J98" s="61"/>
      <c r="K98" s="62"/>
      <c r="L98" s="62"/>
      <c r="M98" s="61"/>
      <c r="N98" s="61"/>
      <c r="O98" s="61"/>
      <c r="P98" s="61"/>
      <c r="Q98" s="83"/>
      <c r="R98" s="63"/>
    </row>
    <row r="99" spans="1:18" s="64" customFormat="1" ht="45" customHeight="1">
      <c r="A99" s="203" t="s">
        <v>348</v>
      </c>
      <c r="B99" s="111" t="s">
        <v>721</v>
      </c>
      <c r="C99" s="61" t="s">
        <v>25</v>
      </c>
      <c r="D99" s="78" t="s">
        <v>350</v>
      </c>
      <c r="E99" s="77"/>
      <c r="F99" s="61"/>
      <c r="G99" s="61"/>
      <c r="H99" s="106"/>
      <c r="I99" s="107"/>
      <c r="J99" s="61"/>
      <c r="K99" s="62"/>
      <c r="L99" s="62"/>
      <c r="M99" s="61"/>
      <c r="N99" s="61"/>
      <c r="O99" s="61"/>
      <c r="P99" s="61"/>
      <c r="Q99" s="83"/>
      <c r="R99" s="63"/>
    </row>
    <row r="100" spans="1:18" s="64" customFormat="1" ht="45" customHeight="1">
      <c r="A100" s="203" t="s">
        <v>349</v>
      </c>
      <c r="B100" s="111" t="s">
        <v>722</v>
      </c>
      <c r="C100" s="61" t="s">
        <v>25</v>
      </c>
      <c r="D100" s="78" t="s">
        <v>352</v>
      </c>
      <c r="E100" s="77"/>
      <c r="F100" s="61"/>
      <c r="G100" s="61"/>
      <c r="H100" s="106"/>
      <c r="I100" s="107"/>
      <c r="J100" s="61"/>
      <c r="K100" s="62"/>
      <c r="L100" s="62"/>
      <c r="M100" s="61"/>
      <c r="N100" s="61"/>
      <c r="O100" s="61"/>
      <c r="P100" s="61"/>
      <c r="Q100" s="83"/>
      <c r="R100" s="63"/>
    </row>
    <row r="101" spans="1:18" s="64" customFormat="1" ht="45" customHeight="1">
      <c r="A101" s="203" t="s">
        <v>351</v>
      </c>
      <c r="B101" s="111" t="s">
        <v>723</v>
      </c>
      <c r="C101" s="61" t="s">
        <v>25</v>
      </c>
      <c r="D101" s="78" t="s">
        <v>539</v>
      </c>
      <c r="E101" s="77"/>
      <c r="F101" s="61"/>
      <c r="G101" s="61"/>
      <c r="H101" s="106"/>
      <c r="I101" s="107"/>
      <c r="J101" s="61"/>
      <c r="K101" s="62"/>
      <c r="L101" s="62"/>
      <c r="M101" s="61"/>
      <c r="N101" s="61"/>
      <c r="O101" s="61"/>
      <c r="P101" s="61"/>
      <c r="Q101" s="83"/>
      <c r="R101" s="63"/>
    </row>
    <row r="102" spans="1:18" s="64" customFormat="1" ht="45" customHeight="1">
      <c r="A102" s="203" t="s">
        <v>353</v>
      </c>
      <c r="B102" s="111" t="s">
        <v>724</v>
      </c>
      <c r="C102" s="61" t="s">
        <v>25</v>
      </c>
      <c r="D102" s="78" t="s">
        <v>354</v>
      </c>
      <c r="E102" s="77"/>
      <c r="F102" s="61"/>
      <c r="G102" s="61"/>
      <c r="H102" s="106"/>
      <c r="I102" s="107"/>
      <c r="J102" s="61"/>
      <c r="K102" s="62"/>
      <c r="L102" s="62"/>
      <c r="M102" s="61"/>
      <c r="N102" s="61"/>
      <c r="O102" s="61"/>
      <c r="P102" s="61"/>
      <c r="Q102" s="83"/>
      <c r="R102" s="63"/>
    </row>
    <row r="103" spans="1:18" s="64" customFormat="1" ht="45" customHeight="1">
      <c r="A103" s="203" t="s">
        <v>355</v>
      </c>
      <c r="B103" s="111" t="s">
        <v>725</v>
      </c>
      <c r="C103" s="61" t="s">
        <v>25</v>
      </c>
      <c r="D103" s="78" t="s">
        <v>356</v>
      </c>
      <c r="E103" s="77"/>
      <c r="F103" s="61"/>
      <c r="G103" s="61"/>
      <c r="H103" s="106"/>
      <c r="I103" s="107"/>
      <c r="J103" s="61"/>
      <c r="K103" s="62"/>
      <c r="L103" s="62"/>
      <c r="M103" s="61"/>
      <c r="N103" s="61"/>
      <c r="O103" s="61"/>
      <c r="P103" s="61"/>
      <c r="Q103" s="83"/>
      <c r="R103" s="63"/>
    </row>
    <row r="104" spans="1:18" s="64" customFormat="1" ht="45" customHeight="1">
      <c r="A104" s="203" t="s">
        <v>357</v>
      </c>
      <c r="B104" s="111" t="s">
        <v>726</v>
      </c>
      <c r="C104" s="61" t="s">
        <v>25</v>
      </c>
      <c r="D104" s="78" t="s">
        <v>358</v>
      </c>
      <c r="E104" s="77"/>
      <c r="F104" s="61"/>
      <c r="G104" s="61"/>
      <c r="H104" s="106"/>
      <c r="I104" s="107"/>
      <c r="J104" s="61"/>
      <c r="K104" s="62"/>
      <c r="L104" s="62"/>
      <c r="M104" s="61" t="s">
        <v>17</v>
      </c>
      <c r="N104" s="61" t="s">
        <v>50</v>
      </c>
      <c r="O104" s="61" t="s">
        <v>562</v>
      </c>
      <c r="P104" s="61"/>
      <c r="Q104" s="83"/>
      <c r="R104" s="63"/>
    </row>
    <row r="105" spans="1:18" s="64" customFormat="1" ht="45" customHeight="1">
      <c r="A105" s="203" t="s">
        <v>359</v>
      </c>
      <c r="B105" s="111" t="s">
        <v>727</v>
      </c>
      <c r="C105" s="61" t="s">
        <v>25</v>
      </c>
      <c r="D105" s="78" t="s">
        <v>360</v>
      </c>
      <c r="E105" s="77"/>
      <c r="F105" s="61"/>
      <c r="G105" s="61"/>
      <c r="H105" s="106"/>
      <c r="I105" s="107"/>
      <c r="J105" s="61"/>
      <c r="K105" s="62"/>
      <c r="L105" s="62"/>
      <c r="M105" s="61" t="s">
        <v>17</v>
      </c>
      <c r="N105" s="61" t="s">
        <v>50</v>
      </c>
      <c r="O105" s="61" t="s">
        <v>562</v>
      </c>
      <c r="P105" s="61"/>
      <c r="Q105" s="83"/>
      <c r="R105" s="63"/>
    </row>
    <row r="106" spans="1:18" s="64" customFormat="1" ht="45" customHeight="1">
      <c r="A106" s="203" t="s">
        <v>361</v>
      </c>
      <c r="B106" s="111" t="s">
        <v>728</v>
      </c>
      <c r="C106" s="61" t="s">
        <v>25</v>
      </c>
      <c r="D106" s="78" t="s">
        <v>362</v>
      </c>
      <c r="E106" s="77"/>
      <c r="F106" s="61"/>
      <c r="G106" s="61"/>
      <c r="H106" s="106"/>
      <c r="I106" s="107"/>
      <c r="J106" s="61"/>
      <c r="K106" s="62"/>
      <c r="L106" s="62"/>
      <c r="M106" s="61" t="s">
        <v>17</v>
      </c>
      <c r="N106" s="61" t="s">
        <v>50</v>
      </c>
      <c r="O106" s="61" t="s">
        <v>562</v>
      </c>
      <c r="P106" s="61"/>
      <c r="Q106" s="83"/>
      <c r="R106" s="63"/>
    </row>
    <row r="107" spans="1:18" s="64" customFormat="1" ht="45" customHeight="1">
      <c r="A107" s="203" t="s">
        <v>363</v>
      </c>
      <c r="B107" s="111" t="s">
        <v>729</v>
      </c>
      <c r="C107" s="61" t="s">
        <v>25</v>
      </c>
      <c r="D107" s="78" t="s">
        <v>364</v>
      </c>
      <c r="E107" s="77"/>
      <c r="F107" s="61"/>
      <c r="G107" s="61"/>
      <c r="H107" s="106"/>
      <c r="I107" s="107"/>
      <c r="J107" s="61"/>
      <c r="K107" s="62"/>
      <c r="L107" s="62"/>
      <c r="M107" s="61" t="s">
        <v>17</v>
      </c>
      <c r="N107" s="61" t="s">
        <v>56</v>
      </c>
      <c r="O107" s="61" t="s">
        <v>828</v>
      </c>
      <c r="P107" s="61"/>
      <c r="Q107" s="83"/>
      <c r="R107" s="63"/>
    </row>
    <row r="108" spans="1:18" s="64" customFormat="1" ht="45" customHeight="1">
      <c r="A108" s="203" t="s">
        <v>365</v>
      </c>
      <c r="B108" s="111" t="s">
        <v>730</v>
      </c>
      <c r="C108" s="61" t="s">
        <v>25</v>
      </c>
      <c r="D108" s="78" t="s">
        <v>367</v>
      </c>
      <c r="E108" s="77"/>
      <c r="F108" s="61"/>
      <c r="G108" s="61"/>
      <c r="H108" s="106"/>
      <c r="I108" s="107"/>
      <c r="J108" s="61"/>
      <c r="K108" s="62"/>
      <c r="L108" s="62"/>
      <c r="M108" s="61"/>
      <c r="N108" s="61"/>
      <c r="O108" s="61"/>
      <c r="P108" s="61"/>
      <c r="Q108" s="83"/>
      <c r="R108" s="63"/>
    </row>
    <row r="109" spans="1:18" s="64" customFormat="1" ht="45" customHeight="1">
      <c r="A109" s="203" t="s">
        <v>366</v>
      </c>
      <c r="B109" s="111" t="s">
        <v>731</v>
      </c>
      <c r="C109" s="61" t="s">
        <v>25</v>
      </c>
      <c r="D109" s="78" t="s">
        <v>369</v>
      </c>
      <c r="E109" s="77"/>
      <c r="F109" s="61"/>
      <c r="G109" s="61"/>
      <c r="H109" s="106"/>
      <c r="I109" s="107"/>
      <c r="J109" s="61"/>
      <c r="K109" s="62"/>
      <c r="L109" s="62"/>
      <c r="M109" s="61"/>
      <c r="N109" s="61"/>
      <c r="O109" s="61"/>
      <c r="P109" s="61"/>
      <c r="Q109" s="83"/>
      <c r="R109" s="63"/>
    </row>
    <row r="110" spans="1:18" s="64" customFormat="1" ht="45" customHeight="1">
      <c r="A110" s="203" t="s">
        <v>368</v>
      </c>
      <c r="B110" s="111" t="s">
        <v>732</v>
      </c>
      <c r="C110" s="61" t="s">
        <v>25</v>
      </c>
      <c r="D110" s="78" t="s">
        <v>370</v>
      </c>
      <c r="E110" s="77"/>
      <c r="F110" s="61"/>
      <c r="G110" s="61"/>
      <c r="H110" s="106"/>
      <c r="I110" s="107"/>
      <c r="J110" s="61"/>
      <c r="K110" s="62"/>
      <c r="L110" s="62"/>
      <c r="M110" s="61"/>
      <c r="N110" s="61"/>
      <c r="O110" s="61"/>
      <c r="P110" s="61"/>
      <c r="Q110" s="83"/>
      <c r="R110" s="63"/>
    </row>
    <row r="111" spans="1:18" s="64" customFormat="1" ht="45" customHeight="1">
      <c r="A111" s="203" t="s">
        <v>371</v>
      </c>
      <c r="B111" s="111" t="s">
        <v>733</v>
      </c>
      <c r="C111" s="61" t="s">
        <v>25</v>
      </c>
      <c r="D111" s="78" t="s">
        <v>374</v>
      </c>
      <c r="E111" s="77"/>
      <c r="F111" s="61"/>
      <c r="G111" s="61"/>
      <c r="H111" s="106"/>
      <c r="I111" s="107"/>
      <c r="J111" s="61"/>
      <c r="K111" s="62"/>
      <c r="L111" s="62"/>
      <c r="M111" s="61"/>
      <c r="N111" s="61"/>
      <c r="O111" s="61"/>
      <c r="P111" s="61"/>
      <c r="Q111" s="83"/>
      <c r="R111" s="63"/>
    </row>
    <row r="112" spans="1:18" s="64" customFormat="1" ht="45" customHeight="1">
      <c r="A112" s="203" t="s">
        <v>372</v>
      </c>
      <c r="B112" s="111" t="s">
        <v>734</v>
      </c>
      <c r="C112" s="61" t="s">
        <v>25</v>
      </c>
      <c r="D112" s="78" t="s">
        <v>541</v>
      </c>
      <c r="E112" s="77"/>
      <c r="F112" s="61"/>
      <c r="G112" s="61"/>
      <c r="H112" s="106"/>
      <c r="I112" s="107"/>
      <c r="J112" s="61"/>
      <c r="K112" s="62"/>
      <c r="L112" s="62"/>
      <c r="M112" s="61"/>
      <c r="N112" s="61"/>
      <c r="O112" s="61"/>
      <c r="P112" s="61"/>
      <c r="Q112" s="83"/>
      <c r="R112" s="63"/>
    </row>
    <row r="113" spans="1:18" s="64" customFormat="1" ht="45" customHeight="1">
      <c r="A113" s="203" t="s">
        <v>373</v>
      </c>
      <c r="B113" s="111" t="s">
        <v>735</v>
      </c>
      <c r="C113" s="61" t="s">
        <v>25</v>
      </c>
      <c r="D113" s="78" t="s">
        <v>542</v>
      </c>
      <c r="E113" s="77"/>
      <c r="F113" s="61"/>
      <c r="G113" s="61"/>
      <c r="H113" s="106"/>
      <c r="I113" s="107"/>
      <c r="J113" s="61"/>
      <c r="K113" s="62"/>
      <c r="L113" s="62"/>
      <c r="M113" s="61" t="s">
        <v>17</v>
      </c>
      <c r="N113" s="61" t="s">
        <v>50</v>
      </c>
      <c r="O113" s="61" t="s">
        <v>563</v>
      </c>
      <c r="P113" s="61"/>
      <c r="Q113" s="83"/>
      <c r="R113" s="63"/>
    </row>
    <row r="114" spans="1:18" s="64" customFormat="1" ht="45" customHeight="1">
      <c r="A114" s="203" t="s">
        <v>375</v>
      </c>
      <c r="B114" s="111" t="s">
        <v>736</v>
      </c>
      <c r="C114" s="61" t="s">
        <v>25</v>
      </c>
      <c r="D114" s="78" t="s">
        <v>583</v>
      </c>
      <c r="E114" s="77"/>
      <c r="F114" s="61"/>
      <c r="G114" s="61"/>
      <c r="H114" s="106"/>
      <c r="I114" s="107"/>
      <c r="J114" s="61"/>
      <c r="K114" s="62"/>
      <c r="L114" s="62"/>
      <c r="M114" s="61"/>
      <c r="N114" s="61"/>
      <c r="O114" s="61"/>
      <c r="P114" s="61"/>
      <c r="Q114" s="83"/>
      <c r="R114" s="63"/>
    </row>
    <row r="115" spans="1:18" s="64" customFormat="1" ht="62.4" customHeight="1">
      <c r="A115" s="203" t="s">
        <v>376</v>
      </c>
      <c r="B115" s="111" t="s">
        <v>737</v>
      </c>
      <c r="C115" s="61" t="s">
        <v>25</v>
      </c>
      <c r="D115" s="78" t="s">
        <v>378</v>
      </c>
      <c r="E115" s="77"/>
      <c r="F115" s="61"/>
      <c r="G115" s="61"/>
      <c r="H115" s="106"/>
      <c r="I115" s="107"/>
      <c r="J115" s="61"/>
      <c r="K115" s="62"/>
      <c r="L115" s="62"/>
      <c r="M115" s="61" t="s">
        <v>17</v>
      </c>
      <c r="N115" s="61" t="s">
        <v>50</v>
      </c>
      <c r="O115" s="61" t="s">
        <v>563</v>
      </c>
      <c r="P115" s="61"/>
      <c r="Q115" s="83"/>
      <c r="R115" s="63"/>
    </row>
    <row r="116" spans="1:18" s="64" customFormat="1" ht="45" customHeight="1">
      <c r="A116" s="203" t="s">
        <v>377</v>
      </c>
      <c r="B116" s="111" t="s">
        <v>738</v>
      </c>
      <c r="C116" s="61" t="s">
        <v>25</v>
      </c>
      <c r="D116" s="78" t="s">
        <v>379</v>
      </c>
      <c r="E116" s="77"/>
      <c r="F116" s="61"/>
      <c r="G116" s="61"/>
      <c r="H116" s="106"/>
      <c r="I116" s="107"/>
      <c r="J116" s="61"/>
      <c r="K116" s="62"/>
      <c r="L116" s="62"/>
      <c r="M116" s="61"/>
      <c r="N116" s="61"/>
      <c r="O116" s="61"/>
      <c r="P116" s="61"/>
      <c r="Q116" s="83"/>
      <c r="R116" s="63"/>
    </row>
    <row r="117" spans="1:18" s="64" customFormat="1" ht="45" customHeight="1">
      <c r="A117" s="203"/>
      <c r="B117" s="111" t="s">
        <v>816</v>
      </c>
      <c r="C117" s="61" t="s">
        <v>25</v>
      </c>
      <c r="D117" s="87" t="s">
        <v>817</v>
      </c>
      <c r="E117" s="77"/>
      <c r="F117" s="61"/>
      <c r="G117" s="61"/>
      <c r="H117" s="106"/>
      <c r="I117" s="107"/>
      <c r="J117" s="61"/>
      <c r="K117" s="62"/>
      <c r="L117" s="62"/>
      <c r="M117" s="61"/>
      <c r="N117" s="61"/>
      <c r="O117" s="61"/>
      <c r="P117" s="61"/>
      <c r="Q117" s="83"/>
      <c r="R117" s="63"/>
    </row>
    <row r="118" spans="1:18" s="64" customFormat="1" ht="45" customHeight="1">
      <c r="A118" s="203"/>
      <c r="B118" s="111" t="s">
        <v>818</v>
      </c>
      <c r="C118" s="61" t="s">
        <v>25</v>
      </c>
      <c r="D118" s="78" t="s">
        <v>819</v>
      </c>
      <c r="E118" s="77"/>
      <c r="F118" s="61"/>
      <c r="G118" s="61"/>
      <c r="H118" s="106"/>
      <c r="I118" s="107"/>
      <c r="J118" s="61"/>
      <c r="K118" s="62"/>
      <c r="L118" s="62">
        <v>46142</v>
      </c>
      <c r="M118" s="61" t="s">
        <v>17</v>
      </c>
      <c r="N118" s="61" t="s">
        <v>50</v>
      </c>
      <c r="O118" s="27" t="s">
        <v>562</v>
      </c>
      <c r="P118" s="61"/>
      <c r="Q118" s="83"/>
      <c r="R118" s="63"/>
    </row>
    <row r="119" spans="1:18" s="64" customFormat="1" ht="82.95" customHeight="1">
      <c r="A119" s="203">
        <v>6</v>
      </c>
      <c r="B119" s="60">
        <v>144</v>
      </c>
      <c r="C119" s="61" t="s">
        <v>25</v>
      </c>
      <c r="D119" s="78" t="s">
        <v>622</v>
      </c>
      <c r="E119" s="77" t="s">
        <v>336</v>
      </c>
      <c r="F119" s="61">
        <v>1</v>
      </c>
      <c r="G119" s="61" t="s">
        <v>179</v>
      </c>
      <c r="H119" s="79">
        <v>900000</v>
      </c>
      <c r="I119" s="80"/>
      <c r="J119" s="61" t="s">
        <v>10</v>
      </c>
      <c r="K119" s="62">
        <v>46053</v>
      </c>
      <c r="L119" s="62">
        <v>46142</v>
      </c>
      <c r="M119" s="61"/>
      <c r="N119" s="61"/>
      <c r="O119" s="61"/>
      <c r="P119" s="61" t="s">
        <v>625</v>
      </c>
      <c r="Q119" s="83" t="s">
        <v>626</v>
      </c>
      <c r="R119" s="63"/>
    </row>
    <row r="120" spans="1:18" s="64" customFormat="1" ht="45" customHeight="1">
      <c r="A120" s="203" t="s">
        <v>380</v>
      </c>
      <c r="B120" s="60" t="s">
        <v>739</v>
      </c>
      <c r="C120" s="61" t="s">
        <v>25</v>
      </c>
      <c r="D120" s="78" t="s">
        <v>381</v>
      </c>
      <c r="E120" s="77"/>
      <c r="F120" s="61"/>
      <c r="G120" s="61"/>
      <c r="H120" s="106"/>
      <c r="I120" s="107"/>
      <c r="J120" s="61"/>
      <c r="K120" s="62"/>
      <c r="L120" s="62"/>
      <c r="M120" s="61"/>
      <c r="N120" s="61"/>
      <c r="O120" s="61"/>
      <c r="P120" s="61"/>
      <c r="Q120" s="83"/>
      <c r="R120" s="63"/>
    </row>
    <row r="121" spans="1:18" s="64" customFormat="1" ht="45" customHeight="1">
      <c r="A121" s="203" t="s">
        <v>382</v>
      </c>
      <c r="B121" s="60" t="s">
        <v>740</v>
      </c>
      <c r="C121" s="61" t="s">
        <v>25</v>
      </c>
      <c r="D121" s="78" t="s">
        <v>383</v>
      </c>
      <c r="E121" s="77"/>
      <c r="F121" s="61"/>
      <c r="G121" s="61"/>
      <c r="H121" s="106"/>
      <c r="I121" s="107"/>
      <c r="J121" s="61"/>
      <c r="K121" s="62"/>
      <c r="L121" s="62"/>
      <c r="M121" s="61"/>
      <c r="N121" s="61"/>
      <c r="O121" s="61"/>
      <c r="P121" s="61"/>
      <c r="Q121" s="83"/>
      <c r="R121" s="63"/>
    </row>
    <row r="122" spans="1:18" s="64" customFormat="1" ht="45" customHeight="1">
      <c r="A122" s="203" t="s">
        <v>384</v>
      </c>
      <c r="B122" s="60" t="s">
        <v>741</v>
      </c>
      <c r="C122" s="61" t="s">
        <v>25</v>
      </c>
      <c r="D122" s="78" t="s">
        <v>385</v>
      </c>
      <c r="E122" s="77"/>
      <c r="F122" s="61"/>
      <c r="G122" s="61"/>
      <c r="H122" s="106"/>
      <c r="I122" s="107"/>
      <c r="J122" s="61"/>
      <c r="K122" s="62"/>
      <c r="L122" s="62"/>
      <c r="M122" s="61"/>
      <c r="N122" s="61"/>
      <c r="O122" s="61"/>
      <c r="P122" s="61"/>
      <c r="Q122" s="83"/>
      <c r="R122" s="63"/>
    </row>
    <row r="123" spans="1:18" s="64" customFormat="1" ht="45" customHeight="1">
      <c r="A123" s="203" t="s">
        <v>386</v>
      </c>
      <c r="B123" s="60" t="s">
        <v>742</v>
      </c>
      <c r="C123" s="61" t="s">
        <v>25</v>
      </c>
      <c r="D123" s="78" t="s">
        <v>387</v>
      </c>
      <c r="E123" s="77"/>
      <c r="F123" s="61"/>
      <c r="G123" s="61"/>
      <c r="H123" s="106"/>
      <c r="I123" s="107"/>
      <c r="J123" s="61"/>
      <c r="K123" s="62"/>
      <c r="L123" s="62"/>
      <c r="M123" s="61"/>
      <c r="N123" s="61"/>
      <c r="O123" s="61"/>
      <c r="P123" s="61"/>
      <c r="Q123" s="83"/>
      <c r="R123" s="63"/>
    </row>
    <row r="124" spans="1:18" s="64" customFormat="1" ht="45" customHeight="1">
      <c r="A124" s="203" t="s">
        <v>388</v>
      </c>
      <c r="B124" s="60" t="s">
        <v>743</v>
      </c>
      <c r="C124" s="61" t="s">
        <v>25</v>
      </c>
      <c r="D124" s="78" t="s">
        <v>389</v>
      </c>
      <c r="E124" s="77"/>
      <c r="F124" s="61"/>
      <c r="G124" s="61"/>
      <c r="H124" s="106"/>
      <c r="I124" s="107"/>
      <c r="J124" s="61"/>
      <c r="K124" s="62"/>
      <c r="L124" s="62"/>
      <c r="M124" s="61"/>
      <c r="N124" s="61"/>
      <c r="O124" s="61"/>
      <c r="P124" s="61"/>
      <c r="Q124" s="83"/>
      <c r="R124" s="63"/>
    </row>
    <row r="125" spans="1:18" s="64" customFormat="1" ht="45" customHeight="1">
      <c r="A125" s="203" t="s">
        <v>390</v>
      </c>
      <c r="B125" s="60" t="s">
        <v>744</v>
      </c>
      <c r="C125" s="61" t="s">
        <v>25</v>
      </c>
      <c r="D125" s="78" t="s">
        <v>391</v>
      </c>
      <c r="E125" s="77"/>
      <c r="F125" s="61"/>
      <c r="G125" s="61"/>
      <c r="H125" s="106"/>
      <c r="I125" s="107"/>
      <c r="J125" s="61"/>
      <c r="K125" s="62"/>
      <c r="L125" s="62"/>
      <c r="M125" s="61"/>
      <c r="N125" s="61"/>
      <c r="O125" s="61"/>
      <c r="P125" s="61"/>
      <c r="Q125" s="83"/>
      <c r="R125" s="63"/>
    </row>
    <row r="126" spans="1:18" s="64" customFormat="1" ht="45" customHeight="1">
      <c r="A126" s="203" t="s">
        <v>392</v>
      </c>
      <c r="B126" s="60" t="s">
        <v>745</v>
      </c>
      <c r="C126" s="61" t="s">
        <v>25</v>
      </c>
      <c r="D126" s="78" t="s">
        <v>393</v>
      </c>
      <c r="E126" s="77"/>
      <c r="F126" s="61"/>
      <c r="G126" s="61"/>
      <c r="H126" s="106"/>
      <c r="I126" s="107"/>
      <c r="J126" s="61"/>
      <c r="K126" s="62"/>
      <c r="L126" s="62"/>
      <c r="M126" s="61"/>
      <c r="N126" s="61"/>
      <c r="O126" s="61"/>
      <c r="P126" s="61"/>
      <c r="Q126" s="83"/>
      <c r="R126" s="63"/>
    </row>
    <row r="127" spans="1:18" s="64" customFormat="1" ht="45" customHeight="1">
      <c r="A127" s="203" t="s">
        <v>394</v>
      </c>
      <c r="B127" s="60" t="s">
        <v>746</v>
      </c>
      <c r="C127" s="61" t="s">
        <v>25</v>
      </c>
      <c r="D127" s="78" t="s">
        <v>395</v>
      </c>
      <c r="E127" s="77"/>
      <c r="F127" s="61"/>
      <c r="G127" s="61"/>
      <c r="H127" s="106"/>
      <c r="I127" s="107"/>
      <c r="J127" s="61"/>
      <c r="K127" s="62"/>
      <c r="L127" s="62"/>
      <c r="M127" s="61"/>
      <c r="N127" s="61"/>
      <c r="O127" s="61"/>
      <c r="P127" s="61"/>
      <c r="Q127" s="83"/>
      <c r="R127" s="63"/>
    </row>
    <row r="128" spans="1:18" s="64" customFormat="1" ht="45" customHeight="1">
      <c r="A128" s="203" t="s">
        <v>396</v>
      </c>
      <c r="B128" s="60" t="s">
        <v>747</v>
      </c>
      <c r="C128" s="61" t="s">
        <v>25</v>
      </c>
      <c r="D128" s="78" t="s">
        <v>397</v>
      </c>
      <c r="E128" s="77"/>
      <c r="F128" s="61"/>
      <c r="G128" s="61"/>
      <c r="H128" s="106"/>
      <c r="I128" s="107"/>
      <c r="J128" s="61"/>
      <c r="K128" s="62"/>
      <c r="L128" s="62"/>
      <c r="M128" s="61"/>
      <c r="N128" s="61"/>
      <c r="O128" s="61"/>
      <c r="P128" s="61"/>
      <c r="Q128" s="83"/>
      <c r="R128" s="63"/>
    </row>
    <row r="129" spans="1:18" s="64" customFormat="1" ht="45" customHeight="1">
      <c r="A129" s="203" t="s">
        <v>398</v>
      </c>
      <c r="B129" s="60" t="s">
        <v>748</v>
      </c>
      <c r="C129" s="61" t="s">
        <v>25</v>
      </c>
      <c r="D129" s="78" t="s">
        <v>399</v>
      </c>
      <c r="E129" s="77"/>
      <c r="F129" s="61"/>
      <c r="G129" s="61"/>
      <c r="H129" s="106"/>
      <c r="I129" s="107"/>
      <c r="J129" s="61"/>
      <c r="K129" s="62"/>
      <c r="L129" s="62"/>
      <c r="M129" s="61"/>
      <c r="N129" s="61"/>
      <c r="O129" s="61"/>
      <c r="P129" s="61"/>
      <c r="Q129" s="83"/>
      <c r="R129" s="63"/>
    </row>
    <row r="130" spans="1:18" s="64" customFormat="1" ht="45" customHeight="1">
      <c r="A130" s="203" t="s">
        <v>400</v>
      </c>
      <c r="B130" s="60" t="s">
        <v>749</v>
      </c>
      <c r="C130" s="61" t="s">
        <v>25</v>
      </c>
      <c r="D130" s="78" t="s">
        <v>401</v>
      </c>
      <c r="E130" s="77"/>
      <c r="F130" s="61"/>
      <c r="G130" s="61"/>
      <c r="H130" s="106"/>
      <c r="I130" s="107"/>
      <c r="J130" s="61"/>
      <c r="K130" s="62"/>
      <c r="L130" s="62"/>
      <c r="M130" s="61" t="s">
        <v>17</v>
      </c>
      <c r="N130" s="61" t="s">
        <v>50</v>
      </c>
      <c r="O130" s="61" t="s">
        <v>829</v>
      </c>
      <c r="P130" s="61"/>
      <c r="Q130" s="83"/>
      <c r="R130" s="63"/>
    </row>
    <row r="131" spans="1:18" s="64" customFormat="1" ht="45" customHeight="1">
      <c r="A131" s="203" t="s">
        <v>402</v>
      </c>
      <c r="B131" s="60" t="s">
        <v>750</v>
      </c>
      <c r="C131" s="61" t="s">
        <v>25</v>
      </c>
      <c r="D131" s="78" t="s">
        <v>403</v>
      </c>
      <c r="E131" s="77"/>
      <c r="F131" s="61"/>
      <c r="G131" s="61"/>
      <c r="H131" s="106"/>
      <c r="I131" s="107"/>
      <c r="J131" s="61"/>
      <c r="K131" s="62"/>
      <c r="L131" s="62"/>
      <c r="M131" s="61"/>
      <c r="N131" s="61"/>
      <c r="O131" s="61"/>
      <c r="P131" s="61"/>
      <c r="Q131" s="83"/>
      <c r="R131" s="63"/>
    </row>
    <row r="132" spans="1:18" s="64" customFormat="1" ht="45" customHeight="1">
      <c r="A132" s="203" t="s">
        <v>404</v>
      </c>
      <c r="B132" s="60" t="s">
        <v>751</v>
      </c>
      <c r="C132" s="61" t="s">
        <v>25</v>
      </c>
      <c r="D132" s="78" t="s">
        <v>405</v>
      </c>
      <c r="E132" s="77"/>
      <c r="F132" s="61"/>
      <c r="G132" s="61"/>
      <c r="H132" s="106"/>
      <c r="I132" s="107"/>
      <c r="J132" s="61"/>
      <c r="K132" s="62"/>
      <c r="L132" s="62"/>
      <c r="M132" s="61"/>
      <c r="N132" s="61"/>
      <c r="O132" s="61"/>
      <c r="P132" s="61"/>
      <c r="Q132" s="83"/>
      <c r="R132" s="63"/>
    </row>
    <row r="133" spans="1:18" s="64" customFormat="1" ht="45" customHeight="1">
      <c r="A133" s="203" t="s">
        <v>406</v>
      </c>
      <c r="B133" s="60" t="s">
        <v>752</v>
      </c>
      <c r="C133" s="61" t="s">
        <v>25</v>
      </c>
      <c r="D133" s="78" t="s">
        <v>407</v>
      </c>
      <c r="E133" s="77"/>
      <c r="F133" s="61"/>
      <c r="G133" s="61"/>
      <c r="H133" s="106"/>
      <c r="I133" s="107"/>
      <c r="J133" s="61"/>
      <c r="K133" s="62"/>
      <c r="L133" s="62"/>
      <c r="M133" s="61"/>
      <c r="N133" s="61"/>
      <c r="O133" s="61"/>
      <c r="P133" s="61"/>
      <c r="Q133" s="83"/>
      <c r="R133" s="63"/>
    </row>
    <row r="134" spans="1:18" s="64" customFormat="1" ht="45" customHeight="1">
      <c r="A134" s="203" t="s">
        <v>408</v>
      </c>
      <c r="B134" s="60" t="s">
        <v>753</v>
      </c>
      <c r="C134" s="61" t="s">
        <v>25</v>
      </c>
      <c r="D134" s="78" t="s">
        <v>409</v>
      </c>
      <c r="E134" s="77"/>
      <c r="F134" s="61"/>
      <c r="G134" s="61"/>
      <c r="H134" s="106"/>
      <c r="I134" s="107"/>
      <c r="J134" s="61"/>
      <c r="K134" s="62"/>
      <c r="L134" s="62"/>
      <c r="M134" s="61"/>
      <c r="N134" s="61"/>
      <c r="O134" s="61"/>
      <c r="P134" s="61"/>
      <c r="Q134" s="83"/>
      <c r="R134" s="63"/>
    </row>
    <row r="135" spans="1:18" s="64" customFormat="1" ht="72.599999999999994" customHeight="1">
      <c r="A135" s="203" t="s">
        <v>410</v>
      </c>
      <c r="B135" s="60" t="s">
        <v>754</v>
      </c>
      <c r="C135" s="61" t="s">
        <v>25</v>
      </c>
      <c r="D135" s="78" t="s">
        <v>411</v>
      </c>
      <c r="E135" s="77"/>
      <c r="F135" s="102"/>
      <c r="G135" s="61"/>
      <c r="H135" s="108"/>
      <c r="I135" s="109"/>
      <c r="J135" s="61"/>
      <c r="K135" s="62"/>
      <c r="L135" s="62"/>
      <c r="M135" s="61"/>
      <c r="N135" s="61"/>
      <c r="O135" s="61"/>
      <c r="P135" s="61"/>
      <c r="Q135" s="83"/>
      <c r="R135" s="63"/>
    </row>
    <row r="136" spans="1:18" s="64" customFormat="1" ht="72.599999999999994" customHeight="1">
      <c r="A136" s="203" t="s">
        <v>412</v>
      </c>
      <c r="B136" s="60" t="s">
        <v>755</v>
      </c>
      <c r="C136" s="61" t="s">
        <v>25</v>
      </c>
      <c r="D136" s="78" t="s">
        <v>413</v>
      </c>
      <c r="E136" s="77"/>
      <c r="F136" s="102"/>
      <c r="G136" s="61"/>
      <c r="H136" s="108"/>
      <c r="I136" s="109"/>
      <c r="J136" s="61"/>
      <c r="K136" s="62"/>
      <c r="L136" s="62"/>
      <c r="M136" s="61"/>
      <c r="N136" s="61"/>
      <c r="O136" s="61"/>
      <c r="P136" s="61"/>
      <c r="Q136" s="83"/>
      <c r="R136" s="63"/>
    </row>
    <row r="137" spans="1:18" s="64" customFormat="1" ht="45" customHeight="1">
      <c r="A137" s="203" t="s">
        <v>414</v>
      </c>
      <c r="B137" s="60" t="s">
        <v>756</v>
      </c>
      <c r="C137" s="61" t="s">
        <v>25</v>
      </c>
      <c r="D137" s="78" t="s">
        <v>415</v>
      </c>
      <c r="E137" s="77"/>
      <c r="F137" s="102"/>
      <c r="G137" s="61"/>
      <c r="H137" s="108"/>
      <c r="I137" s="109"/>
      <c r="J137" s="61"/>
      <c r="K137" s="62"/>
      <c r="L137" s="62"/>
      <c r="M137" s="61"/>
      <c r="N137" s="61"/>
      <c r="O137" s="61"/>
      <c r="P137" s="61"/>
      <c r="Q137" s="83"/>
      <c r="R137" s="63"/>
    </row>
    <row r="138" spans="1:18" s="64" customFormat="1" ht="45" customHeight="1">
      <c r="A138" s="203" t="s">
        <v>416</v>
      </c>
      <c r="B138" s="60" t="s">
        <v>757</v>
      </c>
      <c r="C138" s="61" t="s">
        <v>25</v>
      </c>
      <c r="D138" s="78" t="s">
        <v>417</v>
      </c>
      <c r="E138" s="77"/>
      <c r="F138" s="102"/>
      <c r="G138" s="61"/>
      <c r="H138" s="108"/>
      <c r="I138" s="109"/>
      <c r="J138" s="61"/>
      <c r="K138" s="62"/>
      <c r="L138" s="62"/>
      <c r="M138" s="61"/>
      <c r="N138" s="61"/>
      <c r="O138" s="61"/>
      <c r="P138" s="61"/>
      <c r="Q138" s="83"/>
      <c r="R138" s="63"/>
    </row>
    <row r="139" spans="1:18" s="64" customFormat="1" ht="45" customHeight="1">
      <c r="A139" s="203" t="s">
        <v>418</v>
      </c>
      <c r="B139" s="60" t="s">
        <v>758</v>
      </c>
      <c r="C139" s="61" t="s">
        <v>25</v>
      </c>
      <c r="D139" s="78" t="s">
        <v>419</v>
      </c>
      <c r="E139" s="77"/>
      <c r="F139" s="102"/>
      <c r="G139" s="61"/>
      <c r="H139" s="108"/>
      <c r="I139" s="109"/>
      <c r="J139" s="61"/>
      <c r="K139" s="62"/>
      <c r="L139" s="62"/>
      <c r="M139" s="61"/>
      <c r="N139" s="61"/>
      <c r="O139" s="61"/>
      <c r="P139" s="61"/>
      <c r="Q139" s="83"/>
      <c r="R139" s="63"/>
    </row>
    <row r="140" spans="1:18" s="64" customFormat="1" ht="45" customHeight="1">
      <c r="A140" s="203" t="s">
        <v>420</v>
      </c>
      <c r="B140" s="60" t="s">
        <v>759</v>
      </c>
      <c r="C140" s="61" t="s">
        <v>25</v>
      </c>
      <c r="D140" s="78" t="s">
        <v>421</v>
      </c>
      <c r="E140" s="77"/>
      <c r="F140" s="102"/>
      <c r="G140" s="61"/>
      <c r="H140" s="108"/>
      <c r="I140" s="109"/>
      <c r="J140" s="61"/>
      <c r="K140" s="62"/>
      <c r="L140" s="62"/>
      <c r="M140" s="61"/>
      <c r="N140" s="61"/>
      <c r="O140" s="61"/>
      <c r="P140" s="61"/>
      <c r="Q140" s="83"/>
      <c r="R140" s="63"/>
    </row>
    <row r="141" spans="1:18" s="64" customFormat="1" ht="45" customHeight="1">
      <c r="A141" s="203" t="s">
        <v>422</v>
      </c>
      <c r="B141" s="60" t="s">
        <v>760</v>
      </c>
      <c r="C141" s="61" t="s">
        <v>25</v>
      </c>
      <c r="D141" s="78" t="s">
        <v>423</v>
      </c>
      <c r="E141" s="77"/>
      <c r="F141" s="102"/>
      <c r="G141" s="61"/>
      <c r="H141" s="108"/>
      <c r="I141" s="109"/>
      <c r="J141" s="61"/>
      <c r="K141" s="62"/>
      <c r="L141" s="62"/>
      <c r="M141" s="61"/>
      <c r="N141" s="61"/>
      <c r="O141" s="61"/>
      <c r="P141" s="61"/>
      <c r="Q141" s="83"/>
      <c r="R141" s="63"/>
    </row>
    <row r="142" spans="1:18" s="64" customFormat="1" ht="45" customHeight="1">
      <c r="A142" s="203" t="s">
        <v>424</v>
      </c>
      <c r="B142" s="60" t="s">
        <v>761</v>
      </c>
      <c r="C142" s="61" t="s">
        <v>25</v>
      </c>
      <c r="D142" s="78" t="s">
        <v>425</v>
      </c>
      <c r="E142" s="77"/>
      <c r="F142" s="102"/>
      <c r="G142" s="61"/>
      <c r="H142" s="108"/>
      <c r="I142" s="109"/>
      <c r="J142" s="61"/>
      <c r="K142" s="62"/>
      <c r="L142" s="62"/>
      <c r="M142" s="61"/>
      <c r="N142" s="61"/>
      <c r="O142" s="61"/>
      <c r="P142" s="61"/>
      <c r="Q142" s="83"/>
      <c r="R142" s="63"/>
    </row>
    <row r="143" spans="1:18" s="64" customFormat="1" ht="45" customHeight="1">
      <c r="A143" s="203" t="s">
        <v>426</v>
      </c>
      <c r="B143" s="60" t="s">
        <v>762</v>
      </c>
      <c r="C143" s="61" t="s">
        <v>25</v>
      </c>
      <c r="D143" s="78" t="s">
        <v>427</v>
      </c>
      <c r="E143" s="77"/>
      <c r="F143" s="102"/>
      <c r="G143" s="61"/>
      <c r="H143" s="108"/>
      <c r="I143" s="109"/>
      <c r="J143" s="61"/>
      <c r="K143" s="62"/>
      <c r="L143" s="62"/>
      <c r="M143" s="61"/>
      <c r="N143" s="61"/>
      <c r="O143" s="61"/>
      <c r="P143" s="61"/>
      <c r="Q143" s="83"/>
      <c r="R143" s="63"/>
    </row>
    <row r="144" spans="1:18" s="64" customFormat="1" ht="45" customHeight="1">
      <c r="A144" s="203" t="s">
        <v>428</v>
      </c>
      <c r="B144" s="60" t="s">
        <v>763</v>
      </c>
      <c r="C144" s="61" t="s">
        <v>25</v>
      </c>
      <c r="D144" s="78" t="s">
        <v>429</v>
      </c>
      <c r="E144" s="77"/>
      <c r="F144" s="102"/>
      <c r="G144" s="61"/>
      <c r="H144" s="108"/>
      <c r="I144" s="109"/>
      <c r="J144" s="61"/>
      <c r="K144" s="62"/>
      <c r="L144" s="62"/>
      <c r="M144" s="61"/>
      <c r="N144" s="61"/>
      <c r="O144" s="61"/>
      <c r="P144" s="61"/>
      <c r="Q144" s="83"/>
      <c r="R144" s="63"/>
    </row>
    <row r="145" spans="1:18" s="64" customFormat="1" ht="45" customHeight="1">
      <c r="A145" s="203"/>
      <c r="B145" s="60" t="s">
        <v>848</v>
      </c>
      <c r="C145" s="61" t="s">
        <v>25</v>
      </c>
      <c r="D145" s="78" t="s">
        <v>849</v>
      </c>
      <c r="E145" s="77"/>
      <c r="F145" s="102"/>
      <c r="G145" s="61"/>
      <c r="H145" s="108"/>
      <c r="I145" s="109"/>
      <c r="J145" s="61"/>
      <c r="K145" s="62"/>
      <c r="L145" s="62"/>
      <c r="M145" s="61"/>
      <c r="N145" s="61"/>
      <c r="O145" s="61"/>
      <c r="P145" s="61"/>
      <c r="Q145" s="83"/>
      <c r="R145" s="63"/>
    </row>
    <row r="146" spans="1:18" s="64" customFormat="1" ht="45" customHeight="1">
      <c r="A146" s="203"/>
      <c r="B146" s="60" t="s">
        <v>850</v>
      </c>
      <c r="C146" s="61" t="s">
        <v>25</v>
      </c>
      <c r="D146" s="78" t="s">
        <v>851</v>
      </c>
      <c r="E146" s="77"/>
      <c r="F146" s="102"/>
      <c r="G146" s="61"/>
      <c r="H146" s="108"/>
      <c r="I146" s="109"/>
      <c r="J146" s="61"/>
      <c r="K146" s="62"/>
      <c r="L146" s="62"/>
      <c r="M146" s="61"/>
      <c r="N146" s="61"/>
      <c r="O146" s="61"/>
      <c r="P146" s="61"/>
      <c r="Q146" s="83"/>
      <c r="R146" s="63"/>
    </row>
    <row r="147" spans="1:18" s="64" customFormat="1" ht="45" customHeight="1">
      <c r="A147" s="203"/>
      <c r="B147" s="60" t="s">
        <v>852</v>
      </c>
      <c r="C147" s="61" t="s">
        <v>25</v>
      </c>
      <c r="D147" s="78" t="s">
        <v>853</v>
      </c>
      <c r="E147" s="77"/>
      <c r="F147" s="102"/>
      <c r="G147" s="61"/>
      <c r="H147" s="108"/>
      <c r="I147" s="109"/>
      <c r="J147" s="61"/>
      <c r="K147" s="62"/>
      <c r="L147" s="62"/>
      <c r="M147" s="61"/>
      <c r="N147" s="61"/>
      <c r="O147" s="61"/>
      <c r="P147" s="61"/>
      <c r="Q147" s="83"/>
      <c r="R147" s="63"/>
    </row>
    <row r="148" spans="1:18" s="64" customFormat="1" ht="45" customHeight="1">
      <c r="A148" s="203"/>
      <c r="B148" s="60" t="s">
        <v>854</v>
      </c>
      <c r="C148" s="61" t="s">
        <v>25</v>
      </c>
      <c r="D148" s="78" t="s">
        <v>855</v>
      </c>
      <c r="E148" s="77"/>
      <c r="F148" s="102"/>
      <c r="G148" s="61"/>
      <c r="H148" s="108"/>
      <c r="I148" s="109"/>
      <c r="J148" s="61"/>
      <c r="K148" s="62"/>
      <c r="L148" s="62"/>
      <c r="M148" s="61"/>
      <c r="N148" s="61"/>
      <c r="O148" s="61"/>
      <c r="P148" s="61"/>
      <c r="Q148" s="83"/>
      <c r="R148" s="63"/>
    </row>
    <row r="149" spans="1:18" s="64" customFormat="1" ht="116.4" customHeight="1">
      <c r="A149" s="203">
        <v>7</v>
      </c>
      <c r="B149" s="60">
        <v>145</v>
      </c>
      <c r="C149" s="61" t="s">
        <v>25</v>
      </c>
      <c r="D149" s="78" t="s">
        <v>430</v>
      </c>
      <c r="E149" s="77" t="s">
        <v>640</v>
      </c>
      <c r="F149" s="61">
        <v>1</v>
      </c>
      <c r="G149" s="61" t="s">
        <v>179</v>
      </c>
      <c r="H149" s="107">
        <f>80290+23000+20000+20000+20000</f>
        <v>163290</v>
      </c>
      <c r="I149" s="107"/>
      <c r="J149" s="61" t="s">
        <v>4</v>
      </c>
      <c r="K149" s="62">
        <v>46081</v>
      </c>
      <c r="L149" s="62">
        <v>46234</v>
      </c>
      <c r="M149" s="61"/>
      <c r="N149" s="61"/>
      <c r="O149" s="61"/>
      <c r="P149" s="61" t="s">
        <v>625</v>
      </c>
      <c r="Q149" s="83" t="s">
        <v>637</v>
      </c>
      <c r="R149" s="63"/>
    </row>
    <row r="150" spans="1:18" s="64" customFormat="1" ht="45" customHeight="1">
      <c r="A150" s="203" t="s">
        <v>431</v>
      </c>
      <c r="B150" s="60" t="s">
        <v>764</v>
      </c>
      <c r="C150" s="61" t="s">
        <v>25</v>
      </c>
      <c r="D150" s="78" t="s">
        <v>432</v>
      </c>
      <c r="E150" s="77"/>
      <c r="F150" s="61"/>
      <c r="G150" s="61"/>
      <c r="H150" s="106"/>
      <c r="I150" s="107"/>
      <c r="J150" s="61"/>
      <c r="K150" s="62"/>
      <c r="L150" s="62"/>
      <c r="M150" s="61"/>
      <c r="N150" s="61"/>
      <c r="O150" s="61"/>
      <c r="P150" s="61"/>
      <c r="Q150" s="83"/>
      <c r="R150" s="63"/>
    </row>
    <row r="151" spans="1:18" s="64" customFormat="1" ht="45" customHeight="1">
      <c r="A151" s="203" t="s">
        <v>433</v>
      </c>
      <c r="B151" s="60" t="s">
        <v>765</v>
      </c>
      <c r="C151" s="61" t="s">
        <v>25</v>
      </c>
      <c r="D151" s="78" t="s">
        <v>434</v>
      </c>
      <c r="E151" s="77"/>
      <c r="F151" s="61"/>
      <c r="G151" s="61"/>
      <c r="H151" s="106"/>
      <c r="I151" s="107"/>
      <c r="J151" s="61"/>
      <c r="K151" s="62"/>
      <c r="L151" s="62"/>
      <c r="M151" s="61"/>
      <c r="N151" s="61"/>
      <c r="O151" s="61"/>
      <c r="P151" s="61"/>
      <c r="Q151" s="83"/>
      <c r="R151" s="63"/>
    </row>
    <row r="152" spans="1:18" s="64" customFormat="1" ht="45" customHeight="1">
      <c r="A152" s="203" t="s">
        <v>435</v>
      </c>
      <c r="B152" s="60" t="s">
        <v>766</v>
      </c>
      <c r="C152" s="61" t="s">
        <v>25</v>
      </c>
      <c r="D152" s="78" t="s">
        <v>436</v>
      </c>
      <c r="E152" s="77"/>
      <c r="F152" s="61"/>
      <c r="G152" s="61"/>
      <c r="H152" s="106"/>
      <c r="I152" s="107"/>
      <c r="J152" s="61"/>
      <c r="K152" s="62"/>
      <c r="L152" s="62"/>
      <c r="M152" s="61"/>
      <c r="N152" s="61"/>
      <c r="O152" s="61"/>
      <c r="P152" s="61"/>
      <c r="Q152" s="83"/>
      <c r="R152" s="63"/>
    </row>
    <row r="153" spans="1:18" s="64" customFormat="1" ht="45" customHeight="1">
      <c r="A153" s="203" t="s">
        <v>437</v>
      </c>
      <c r="B153" s="60" t="s">
        <v>767</v>
      </c>
      <c r="C153" s="61" t="s">
        <v>25</v>
      </c>
      <c r="D153" s="78" t="s">
        <v>438</v>
      </c>
      <c r="E153" s="77"/>
      <c r="F153" s="61"/>
      <c r="G153" s="61"/>
      <c r="H153" s="106"/>
      <c r="I153" s="107"/>
      <c r="J153" s="61"/>
      <c r="K153" s="62"/>
      <c r="L153" s="62"/>
      <c r="M153" s="61"/>
      <c r="N153" s="61"/>
      <c r="O153" s="61"/>
      <c r="P153" s="61"/>
      <c r="Q153" s="83"/>
      <c r="R153" s="63"/>
    </row>
    <row r="154" spans="1:18" s="64" customFormat="1" ht="45" customHeight="1">
      <c r="A154" s="203" t="s">
        <v>439</v>
      </c>
      <c r="B154" s="60" t="s">
        <v>768</v>
      </c>
      <c r="C154" s="61" t="s">
        <v>25</v>
      </c>
      <c r="D154" s="78" t="s">
        <v>440</v>
      </c>
      <c r="E154" s="77"/>
      <c r="F154" s="61"/>
      <c r="G154" s="61"/>
      <c r="H154" s="106"/>
      <c r="I154" s="107"/>
      <c r="J154" s="61"/>
      <c r="K154" s="62"/>
      <c r="L154" s="62"/>
      <c r="M154" s="61"/>
      <c r="N154" s="61"/>
      <c r="O154" s="61"/>
      <c r="P154" s="61"/>
      <c r="Q154" s="83"/>
      <c r="R154" s="63"/>
    </row>
    <row r="155" spans="1:18" s="64" customFormat="1" ht="60" customHeight="1">
      <c r="A155" s="203" t="s">
        <v>441</v>
      </c>
      <c r="B155" s="60" t="s">
        <v>769</v>
      </c>
      <c r="C155" s="61" t="s">
        <v>25</v>
      </c>
      <c r="D155" s="78" t="s">
        <v>442</v>
      </c>
      <c r="E155" s="77"/>
      <c r="F155" s="61"/>
      <c r="G155" s="61"/>
      <c r="H155" s="106"/>
      <c r="I155" s="107"/>
      <c r="J155" s="61"/>
      <c r="K155" s="62"/>
      <c r="L155" s="62"/>
      <c r="M155" s="61"/>
      <c r="N155" s="61"/>
      <c r="O155" s="61"/>
      <c r="P155" s="61"/>
      <c r="Q155" s="83"/>
      <c r="R155" s="63"/>
    </row>
    <row r="156" spans="1:18" s="64" customFormat="1" ht="60" customHeight="1">
      <c r="A156" s="203" t="s">
        <v>443</v>
      </c>
      <c r="B156" s="60" t="s">
        <v>770</v>
      </c>
      <c r="C156" s="61" t="s">
        <v>25</v>
      </c>
      <c r="D156" s="78" t="s">
        <v>444</v>
      </c>
      <c r="E156" s="77"/>
      <c r="F156" s="61"/>
      <c r="G156" s="61"/>
      <c r="H156" s="106"/>
      <c r="I156" s="107"/>
      <c r="J156" s="61"/>
      <c r="K156" s="62"/>
      <c r="L156" s="62"/>
      <c r="M156" s="61"/>
      <c r="N156" s="61"/>
      <c r="O156" s="61"/>
      <c r="P156" s="61"/>
      <c r="Q156" s="83"/>
      <c r="R156" s="63"/>
    </row>
    <row r="157" spans="1:18" s="64" customFormat="1" ht="45" customHeight="1">
      <c r="A157" s="203" t="s">
        <v>445</v>
      </c>
      <c r="B157" s="60" t="s">
        <v>771</v>
      </c>
      <c r="C157" s="61" t="s">
        <v>25</v>
      </c>
      <c r="D157" s="78" t="s">
        <v>446</v>
      </c>
      <c r="E157" s="77"/>
      <c r="F157" s="61"/>
      <c r="G157" s="61"/>
      <c r="H157" s="106"/>
      <c r="I157" s="107"/>
      <c r="J157" s="61"/>
      <c r="K157" s="62"/>
      <c r="L157" s="62"/>
      <c r="M157" s="61"/>
      <c r="N157" s="61"/>
      <c r="O157" s="61"/>
      <c r="P157" s="61"/>
      <c r="Q157" s="83"/>
      <c r="R157" s="63"/>
    </row>
    <row r="158" spans="1:18" s="64" customFormat="1" ht="60" customHeight="1">
      <c r="A158" s="203" t="s">
        <v>447</v>
      </c>
      <c r="B158" s="60" t="s">
        <v>772</v>
      </c>
      <c r="C158" s="61" t="s">
        <v>25</v>
      </c>
      <c r="D158" s="78" t="s">
        <v>448</v>
      </c>
      <c r="E158" s="77"/>
      <c r="F158" s="61"/>
      <c r="G158" s="61"/>
      <c r="H158" s="106"/>
      <c r="I158" s="107"/>
      <c r="J158" s="61"/>
      <c r="K158" s="62"/>
      <c r="L158" s="62"/>
      <c r="M158" s="61"/>
      <c r="N158" s="61"/>
      <c r="O158" s="61"/>
      <c r="P158" s="61"/>
      <c r="Q158" s="83"/>
      <c r="R158" s="63"/>
    </row>
    <row r="159" spans="1:18" s="64" customFormat="1" ht="45" customHeight="1">
      <c r="A159" s="203" t="s">
        <v>449</v>
      </c>
      <c r="B159" s="60" t="s">
        <v>773</v>
      </c>
      <c r="C159" s="61" t="s">
        <v>25</v>
      </c>
      <c r="D159" s="78" t="s">
        <v>450</v>
      </c>
      <c r="E159" s="77"/>
      <c r="F159" s="61"/>
      <c r="G159" s="61"/>
      <c r="H159" s="106"/>
      <c r="I159" s="107"/>
      <c r="J159" s="61"/>
      <c r="K159" s="62"/>
      <c r="L159" s="62"/>
      <c r="M159" s="61"/>
      <c r="N159" s="61"/>
      <c r="O159" s="61"/>
      <c r="P159" s="61"/>
      <c r="Q159" s="83"/>
      <c r="R159" s="63"/>
    </row>
    <row r="160" spans="1:18" s="64" customFormat="1" ht="45" customHeight="1">
      <c r="A160" s="203" t="s">
        <v>451</v>
      </c>
      <c r="B160" s="60" t="s">
        <v>774</v>
      </c>
      <c r="C160" s="61" t="s">
        <v>25</v>
      </c>
      <c r="D160" s="78" t="s">
        <v>452</v>
      </c>
      <c r="E160" s="77"/>
      <c r="F160" s="61"/>
      <c r="G160" s="61"/>
      <c r="H160" s="106"/>
      <c r="I160" s="107"/>
      <c r="J160" s="61"/>
      <c r="K160" s="62"/>
      <c r="L160" s="62"/>
      <c r="M160" s="61"/>
      <c r="N160" s="61"/>
      <c r="O160" s="61"/>
      <c r="P160" s="61"/>
      <c r="Q160" s="83"/>
      <c r="R160" s="63"/>
    </row>
    <row r="161" spans="1:18" s="64" customFormat="1" ht="45" customHeight="1">
      <c r="A161" s="203" t="s">
        <v>453</v>
      </c>
      <c r="B161" s="60" t="s">
        <v>775</v>
      </c>
      <c r="C161" s="61" t="s">
        <v>25</v>
      </c>
      <c r="D161" s="78" t="s">
        <v>454</v>
      </c>
      <c r="E161" s="77"/>
      <c r="F161" s="61"/>
      <c r="G161" s="61"/>
      <c r="H161" s="106"/>
      <c r="I161" s="107"/>
      <c r="J161" s="61"/>
      <c r="K161" s="62"/>
      <c r="L161" s="62"/>
      <c r="M161" s="61"/>
      <c r="N161" s="61"/>
      <c r="O161" s="61"/>
      <c r="P161" s="61"/>
      <c r="Q161" s="83"/>
      <c r="R161" s="63"/>
    </row>
    <row r="162" spans="1:18" s="64" customFormat="1" ht="45" customHeight="1">
      <c r="A162" s="203" t="s">
        <v>455</v>
      </c>
      <c r="B162" s="60" t="s">
        <v>776</v>
      </c>
      <c r="C162" s="61" t="s">
        <v>25</v>
      </c>
      <c r="D162" s="78" t="s">
        <v>456</v>
      </c>
      <c r="E162" s="77"/>
      <c r="F162" s="61"/>
      <c r="G162" s="61"/>
      <c r="H162" s="106"/>
      <c r="I162" s="107"/>
      <c r="J162" s="61"/>
      <c r="K162" s="62"/>
      <c r="L162" s="62"/>
      <c r="M162" s="61"/>
      <c r="N162" s="61"/>
      <c r="O162" s="61"/>
      <c r="P162" s="61"/>
      <c r="Q162" s="83"/>
      <c r="R162" s="63"/>
    </row>
    <row r="163" spans="1:18" s="64" customFormat="1" ht="45" customHeight="1">
      <c r="A163" s="203" t="s">
        <v>457</v>
      </c>
      <c r="B163" s="60" t="s">
        <v>777</v>
      </c>
      <c r="C163" s="61" t="s">
        <v>25</v>
      </c>
      <c r="D163" s="78" t="s">
        <v>458</v>
      </c>
      <c r="E163" s="77"/>
      <c r="F163" s="61"/>
      <c r="G163" s="61"/>
      <c r="H163" s="106"/>
      <c r="I163" s="107"/>
      <c r="J163" s="61"/>
      <c r="K163" s="62"/>
      <c r="L163" s="62"/>
      <c r="M163" s="61"/>
      <c r="N163" s="61"/>
      <c r="O163" s="61"/>
      <c r="P163" s="61"/>
      <c r="Q163" s="83"/>
      <c r="R163" s="63"/>
    </row>
    <row r="164" spans="1:18" s="64" customFormat="1" ht="139.19999999999999" customHeight="1">
      <c r="A164" s="203">
        <v>8</v>
      </c>
      <c r="B164" s="60">
        <v>146</v>
      </c>
      <c r="C164" s="61" t="s">
        <v>25</v>
      </c>
      <c r="D164" s="78" t="s">
        <v>561</v>
      </c>
      <c r="E164" s="77" t="s">
        <v>584</v>
      </c>
      <c r="F164" s="61">
        <v>10</v>
      </c>
      <c r="G164" s="61" t="s">
        <v>177</v>
      </c>
      <c r="H164" s="110">
        <v>15000</v>
      </c>
      <c r="I164" s="198"/>
      <c r="J164" s="61" t="s">
        <v>4</v>
      </c>
      <c r="K164" s="62">
        <v>46081</v>
      </c>
      <c r="L164" s="62">
        <v>46265</v>
      </c>
      <c r="M164" s="61"/>
      <c r="N164" s="61"/>
      <c r="O164" s="61"/>
      <c r="P164" s="61" t="s">
        <v>625</v>
      </c>
      <c r="Q164" s="83" t="s">
        <v>626</v>
      </c>
      <c r="R164" s="63"/>
    </row>
    <row r="165" spans="1:18" ht="80.400000000000006" customHeight="1">
      <c r="A165" s="204">
        <v>5</v>
      </c>
      <c r="B165" s="60">
        <v>147</v>
      </c>
      <c r="C165" s="65" t="s">
        <v>26</v>
      </c>
      <c r="D165" s="87" t="s">
        <v>544</v>
      </c>
      <c r="E165" s="86" t="s">
        <v>699</v>
      </c>
      <c r="F165" s="61">
        <f>12+48</f>
        <v>60</v>
      </c>
      <c r="G165" s="61" t="s">
        <v>178</v>
      </c>
      <c r="H165" s="110">
        <f>61275+245100</f>
        <v>306375</v>
      </c>
      <c r="I165" s="198">
        <v>61275</v>
      </c>
      <c r="J165" s="61" t="s">
        <v>10</v>
      </c>
      <c r="K165" s="62">
        <v>45961</v>
      </c>
      <c r="L165" s="62">
        <v>46173</v>
      </c>
      <c r="M165" s="61"/>
      <c r="N165" s="61"/>
      <c r="O165" s="61"/>
      <c r="P165" s="61" t="s">
        <v>625</v>
      </c>
      <c r="Q165" s="83" t="s">
        <v>626</v>
      </c>
      <c r="R165" s="59"/>
    </row>
    <row r="166" spans="1:18" ht="82.95" customHeight="1">
      <c r="A166" s="204">
        <v>6</v>
      </c>
      <c r="B166" s="60">
        <v>148</v>
      </c>
      <c r="C166" s="65" t="s">
        <v>26</v>
      </c>
      <c r="D166" s="87" t="s">
        <v>545</v>
      </c>
      <c r="E166" s="86" t="s">
        <v>546</v>
      </c>
      <c r="F166" s="61">
        <f>12+24</f>
        <v>36</v>
      </c>
      <c r="G166" s="61" t="s">
        <v>178</v>
      </c>
      <c r="H166" s="110">
        <f>114557+229114</f>
        <v>343671</v>
      </c>
      <c r="I166" s="198">
        <f>114557</f>
        <v>114557</v>
      </c>
      <c r="J166" s="61" t="s">
        <v>10</v>
      </c>
      <c r="K166" s="62">
        <v>45808</v>
      </c>
      <c r="L166" s="62">
        <v>46053</v>
      </c>
      <c r="M166" s="61"/>
      <c r="N166" s="61"/>
      <c r="O166" s="61"/>
      <c r="P166" s="61" t="s">
        <v>625</v>
      </c>
      <c r="Q166" s="83" t="s">
        <v>626</v>
      </c>
      <c r="R166" s="59"/>
    </row>
    <row r="167" spans="1:18" ht="91.2" customHeight="1">
      <c r="A167" s="204">
        <v>7</v>
      </c>
      <c r="B167" s="60">
        <v>149</v>
      </c>
      <c r="C167" s="65" t="s">
        <v>26</v>
      </c>
      <c r="D167" s="87" t="s">
        <v>568</v>
      </c>
      <c r="E167" s="86" t="s">
        <v>546</v>
      </c>
      <c r="F167" s="61">
        <f>12+48</f>
        <v>60</v>
      </c>
      <c r="G167" s="61" t="s">
        <v>178</v>
      </c>
      <c r="H167" s="110">
        <f>45736+182944</f>
        <v>228680</v>
      </c>
      <c r="I167" s="198">
        <v>45736</v>
      </c>
      <c r="J167" s="61" t="s">
        <v>10</v>
      </c>
      <c r="K167" s="62">
        <v>46112</v>
      </c>
      <c r="L167" s="62">
        <v>46265</v>
      </c>
      <c r="M167" s="61"/>
      <c r="N167" s="61"/>
      <c r="O167" s="61"/>
      <c r="P167" s="61" t="s">
        <v>625</v>
      </c>
      <c r="Q167" s="83" t="s">
        <v>626</v>
      </c>
      <c r="R167" s="59"/>
    </row>
    <row r="168" spans="1:18" ht="81.599999999999994" customHeight="1">
      <c r="A168" s="204">
        <v>8</v>
      </c>
      <c r="B168" s="60">
        <v>150</v>
      </c>
      <c r="C168" s="65" t="s">
        <v>26</v>
      </c>
      <c r="D168" s="87" t="s">
        <v>547</v>
      </c>
      <c r="E168" s="86" t="s">
        <v>699</v>
      </c>
      <c r="F168" s="61">
        <f>12+48</f>
        <v>60</v>
      </c>
      <c r="G168" s="61" t="s">
        <v>178</v>
      </c>
      <c r="H168" s="79">
        <f>65723+262892</f>
        <v>328615</v>
      </c>
      <c r="I168" s="198">
        <v>65723</v>
      </c>
      <c r="J168" s="61" t="s">
        <v>10</v>
      </c>
      <c r="K168" s="62">
        <v>46295</v>
      </c>
      <c r="L168" s="62">
        <v>46387</v>
      </c>
      <c r="M168" s="61"/>
      <c r="N168" s="61"/>
      <c r="O168" s="61"/>
      <c r="P168" s="61" t="s">
        <v>625</v>
      </c>
      <c r="Q168" s="83" t="s">
        <v>626</v>
      </c>
      <c r="R168" s="59"/>
    </row>
    <row r="169" spans="1:18" ht="87" customHeight="1">
      <c r="A169" s="204">
        <v>10</v>
      </c>
      <c r="B169" s="60">
        <v>151</v>
      </c>
      <c r="C169" s="65" t="s">
        <v>26</v>
      </c>
      <c r="D169" s="78" t="s">
        <v>647</v>
      </c>
      <c r="E169" s="86" t="s">
        <v>546</v>
      </c>
      <c r="F169" s="61">
        <f>12+24</f>
        <v>36</v>
      </c>
      <c r="G169" s="61" t="s">
        <v>178</v>
      </c>
      <c r="H169" s="79">
        <f>64205+187795</f>
        <v>252000</v>
      </c>
      <c r="I169" s="198">
        <f>64205+14428.33</f>
        <v>78633.33</v>
      </c>
      <c r="J169" s="61" t="s">
        <v>10</v>
      </c>
      <c r="K169" s="62">
        <v>45961</v>
      </c>
      <c r="L169" s="62">
        <v>46053</v>
      </c>
      <c r="M169" s="61"/>
      <c r="N169" s="61"/>
      <c r="O169" s="61"/>
      <c r="P169" s="61" t="s">
        <v>625</v>
      </c>
      <c r="Q169" s="83" t="s">
        <v>626</v>
      </c>
      <c r="R169" s="59"/>
    </row>
    <row r="170" spans="1:18" ht="98.4" customHeight="1">
      <c r="A170" s="208">
        <v>11</v>
      </c>
      <c r="B170" s="60">
        <v>152</v>
      </c>
      <c r="C170" s="65" t="s">
        <v>26</v>
      </c>
      <c r="D170" s="78" t="s">
        <v>459</v>
      </c>
      <c r="E170" s="77" t="s">
        <v>548</v>
      </c>
      <c r="F170" s="61">
        <v>12</v>
      </c>
      <c r="G170" s="61" t="s">
        <v>177</v>
      </c>
      <c r="H170" s="79">
        <v>17000</v>
      </c>
      <c r="I170" s="80">
        <v>17000</v>
      </c>
      <c r="J170" s="61" t="s">
        <v>4</v>
      </c>
      <c r="K170" s="62">
        <v>45961</v>
      </c>
      <c r="L170" s="62">
        <v>46142</v>
      </c>
      <c r="M170" s="61"/>
      <c r="N170" s="61"/>
      <c r="O170" s="61"/>
      <c r="P170" s="61" t="s">
        <v>625</v>
      </c>
      <c r="Q170" s="83" t="s">
        <v>626</v>
      </c>
      <c r="R170" s="59"/>
    </row>
    <row r="171" spans="1:18" s="64" customFormat="1" ht="87" customHeight="1">
      <c r="A171" s="209">
        <v>13</v>
      </c>
      <c r="B171" s="60">
        <v>153</v>
      </c>
      <c r="C171" s="61" t="s">
        <v>26</v>
      </c>
      <c r="D171" s="78" t="s">
        <v>460</v>
      </c>
      <c r="E171" s="77" t="s">
        <v>549</v>
      </c>
      <c r="F171" s="61">
        <v>1</v>
      </c>
      <c r="G171" s="61" t="s">
        <v>179</v>
      </c>
      <c r="H171" s="79">
        <f>78747+28164.1</f>
        <v>106911.1</v>
      </c>
      <c r="I171" s="198">
        <v>78747</v>
      </c>
      <c r="J171" s="61" t="s">
        <v>10</v>
      </c>
      <c r="K171" s="62">
        <v>45869</v>
      </c>
      <c r="L171" s="62">
        <v>46053</v>
      </c>
      <c r="M171" s="61"/>
      <c r="N171" s="61"/>
      <c r="O171" s="61"/>
      <c r="P171" s="61" t="s">
        <v>625</v>
      </c>
      <c r="Q171" s="83" t="s">
        <v>626</v>
      </c>
      <c r="R171" s="63"/>
    </row>
    <row r="172" spans="1:18" ht="87.6" customHeight="1">
      <c r="A172" s="208">
        <v>14</v>
      </c>
      <c r="B172" s="60">
        <v>154</v>
      </c>
      <c r="C172" s="65" t="s">
        <v>26</v>
      </c>
      <c r="D172" s="87" t="s">
        <v>550</v>
      </c>
      <c r="E172" s="77" t="s">
        <v>461</v>
      </c>
      <c r="F172" s="61">
        <v>1</v>
      </c>
      <c r="G172" s="61" t="s">
        <v>462</v>
      </c>
      <c r="H172" s="79">
        <v>11400</v>
      </c>
      <c r="I172" s="80">
        <v>11400</v>
      </c>
      <c r="J172" s="61" t="s">
        <v>4</v>
      </c>
      <c r="K172" s="62">
        <v>46173</v>
      </c>
      <c r="L172" s="62">
        <v>46356</v>
      </c>
      <c r="M172" s="61"/>
      <c r="N172" s="61"/>
      <c r="O172" s="61"/>
      <c r="P172" s="61" t="s">
        <v>625</v>
      </c>
      <c r="Q172" s="83" t="s">
        <v>626</v>
      </c>
      <c r="R172" s="59"/>
    </row>
    <row r="173" spans="1:18" s="64" customFormat="1" ht="78.599999999999994" customHeight="1">
      <c r="A173" s="209">
        <v>15</v>
      </c>
      <c r="B173" s="60">
        <v>155</v>
      </c>
      <c r="C173" s="61" t="s">
        <v>26</v>
      </c>
      <c r="D173" s="78" t="s">
        <v>463</v>
      </c>
      <c r="E173" s="77" t="s">
        <v>464</v>
      </c>
      <c r="F173" s="61">
        <v>12</v>
      </c>
      <c r="G173" s="61" t="s">
        <v>178</v>
      </c>
      <c r="H173" s="79">
        <v>232968</v>
      </c>
      <c r="I173" s="80">
        <v>150000</v>
      </c>
      <c r="J173" s="61" t="s">
        <v>10</v>
      </c>
      <c r="K173" s="62">
        <v>46234</v>
      </c>
      <c r="L173" s="62">
        <v>46356</v>
      </c>
      <c r="M173" s="61"/>
      <c r="N173" s="61"/>
      <c r="O173" s="61"/>
      <c r="P173" s="61" t="s">
        <v>625</v>
      </c>
      <c r="Q173" s="83" t="s">
        <v>626</v>
      </c>
      <c r="R173" s="63"/>
    </row>
    <row r="174" spans="1:18" ht="105" customHeight="1">
      <c r="A174" s="208">
        <v>17</v>
      </c>
      <c r="B174" s="60">
        <v>156</v>
      </c>
      <c r="C174" s="65" t="s">
        <v>26</v>
      </c>
      <c r="D174" s="78" t="s">
        <v>465</v>
      </c>
      <c r="E174" s="77" t="s">
        <v>466</v>
      </c>
      <c r="F174" s="61">
        <v>12</v>
      </c>
      <c r="G174" s="61" t="s">
        <v>178</v>
      </c>
      <c r="H174" s="79">
        <v>325909.34000000003</v>
      </c>
      <c r="I174" s="80">
        <v>150000</v>
      </c>
      <c r="J174" s="61" t="s">
        <v>10</v>
      </c>
      <c r="K174" s="62">
        <v>46173</v>
      </c>
      <c r="L174" s="62">
        <v>46295</v>
      </c>
      <c r="M174" s="61"/>
      <c r="N174" s="61"/>
      <c r="O174" s="61"/>
      <c r="P174" s="61" t="s">
        <v>625</v>
      </c>
      <c r="Q174" s="83" t="s">
        <v>626</v>
      </c>
      <c r="R174" s="59"/>
    </row>
    <row r="175" spans="1:18" ht="99" customHeight="1">
      <c r="A175" s="208">
        <v>19</v>
      </c>
      <c r="B175" s="60">
        <v>157</v>
      </c>
      <c r="C175" s="65" t="s">
        <v>26</v>
      </c>
      <c r="D175" s="87" t="s">
        <v>551</v>
      </c>
      <c r="E175" s="77" t="s">
        <v>201</v>
      </c>
      <c r="F175" s="61">
        <v>1</v>
      </c>
      <c r="G175" s="61" t="s">
        <v>177</v>
      </c>
      <c r="H175" s="79">
        <v>1500000</v>
      </c>
      <c r="I175" s="80">
        <v>1500000</v>
      </c>
      <c r="J175" s="61" t="s">
        <v>10</v>
      </c>
      <c r="K175" s="62">
        <v>46203</v>
      </c>
      <c r="L175" s="62">
        <v>46387</v>
      </c>
      <c r="M175" s="61"/>
      <c r="N175" s="61"/>
      <c r="O175" s="61"/>
      <c r="P175" s="61" t="s">
        <v>200</v>
      </c>
      <c r="Q175" s="83" t="s">
        <v>641</v>
      </c>
      <c r="R175" s="59"/>
    </row>
    <row r="176" spans="1:18" ht="104.4" customHeight="1">
      <c r="A176" s="208">
        <v>20</v>
      </c>
      <c r="B176" s="60">
        <v>158</v>
      </c>
      <c r="C176" s="65" t="s">
        <v>26</v>
      </c>
      <c r="D176" s="87" t="s">
        <v>552</v>
      </c>
      <c r="E176" s="77" t="s">
        <v>202</v>
      </c>
      <c r="F176" s="61">
        <v>1</v>
      </c>
      <c r="G176" s="61" t="s">
        <v>177</v>
      </c>
      <c r="H176" s="79">
        <v>1100000</v>
      </c>
      <c r="I176" s="80">
        <v>1100000</v>
      </c>
      <c r="J176" s="61" t="s">
        <v>15</v>
      </c>
      <c r="K176" s="62">
        <v>46203</v>
      </c>
      <c r="L176" s="62">
        <v>46387</v>
      </c>
      <c r="M176" s="61"/>
      <c r="N176" s="61"/>
      <c r="O176" s="61"/>
      <c r="P176" s="61" t="s">
        <v>625</v>
      </c>
      <c r="Q176" s="83" t="s">
        <v>641</v>
      </c>
      <c r="R176" s="59"/>
    </row>
    <row r="177" spans="1:18" ht="111.6" customHeight="1">
      <c r="A177" s="208">
        <v>21</v>
      </c>
      <c r="B177" s="60">
        <v>159</v>
      </c>
      <c r="C177" s="65" t="s">
        <v>26</v>
      </c>
      <c r="D177" s="87" t="s">
        <v>553</v>
      </c>
      <c r="E177" s="77" t="s">
        <v>203</v>
      </c>
      <c r="F177" s="61">
        <v>1</v>
      </c>
      <c r="G177" s="61" t="s">
        <v>177</v>
      </c>
      <c r="H177" s="79">
        <v>500000</v>
      </c>
      <c r="I177" s="80">
        <v>500000</v>
      </c>
      <c r="J177" s="61" t="s">
        <v>15</v>
      </c>
      <c r="K177" s="62">
        <v>46203</v>
      </c>
      <c r="L177" s="62">
        <v>46387</v>
      </c>
      <c r="M177" s="61"/>
      <c r="N177" s="61"/>
      <c r="O177" s="61"/>
      <c r="P177" s="61" t="s">
        <v>200</v>
      </c>
      <c r="Q177" s="83" t="s">
        <v>641</v>
      </c>
      <c r="R177" s="59"/>
    </row>
    <row r="178" spans="1:18" ht="106.2" customHeight="1">
      <c r="A178" s="208">
        <v>22</v>
      </c>
      <c r="B178" s="60">
        <v>160</v>
      </c>
      <c r="C178" s="65" t="s">
        <v>26</v>
      </c>
      <c r="D178" s="87" t="s">
        <v>555</v>
      </c>
      <c r="E178" s="86" t="s">
        <v>554</v>
      </c>
      <c r="F178" s="65">
        <v>1</v>
      </c>
      <c r="G178" s="65" t="s">
        <v>179</v>
      </c>
      <c r="H178" s="112">
        <v>434047.62</v>
      </c>
      <c r="I178" s="113">
        <v>350000</v>
      </c>
      <c r="J178" s="61" t="s">
        <v>15</v>
      </c>
      <c r="K178" s="62">
        <v>46234</v>
      </c>
      <c r="L178" s="62">
        <v>46326</v>
      </c>
      <c r="M178" s="61"/>
      <c r="N178" s="61"/>
      <c r="O178" s="61"/>
      <c r="P178" s="61" t="s">
        <v>625</v>
      </c>
      <c r="Q178" s="83" t="s">
        <v>641</v>
      </c>
      <c r="R178" s="59"/>
    </row>
    <row r="179" spans="1:18" ht="87" customHeight="1">
      <c r="A179" s="205">
        <v>25</v>
      </c>
      <c r="B179" s="60">
        <v>161</v>
      </c>
      <c r="C179" s="98" t="s">
        <v>26</v>
      </c>
      <c r="D179" s="115" t="s">
        <v>595</v>
      </c>
      <c r="E179" s="96" t="s">
        <v>602</v>
      </c>
      <c r="F179" s="116">
        <v>1</v>
      </c>
      <c r="G179" s="116" t="s">
        <v>177</v>
      </c>
      <c r="H179" s="117">
        <v>120000</v>
      </c>
      <c r="I179" s="117">
        <v>120000</v>
      </c>
      <c r="J179" s="61" t="s">
        <v>4</v>
      </c>
      <c r="K179" s="62">
        <v>46112</v>
      </c>
      <c r="L179" s="62">
        <v>46295</v>
      </c>
      <c r="M179" s="61"/>
      <c r="N179" s="61"/>
      <c r="O179" s="61"/>
      <c r="P179" s="88" t="s">
        <v>543</v>
      </c>
      <c r="Q179" s="83" t="s">
        <v>642</v>
      </c>
      <c r="R179" s="59"/>
    </row>
    <row r="180" spans="1:18" ht="102" customHeight="1">
      <c r="A180" s="205">
        <v>27</v>
      </c>
      <c r="B180" s="60">
        <v>162</v>
      </c>
      <c r="C180" s="98" t="s">
        <v>26</v>
      </c>
      <c r="D180" s="115" t="s">
        <v>596</v>
      </c>
      <c r="E180" s="96" t="s">
        <v>603</v>
      </c>
      <c r="F180" s="116">
        <v>1</v>
      </c>
      <c r="G180" s="116" t="s">
        <v>177</v>
      </c>
      <c r="H180" s="117">
        <v>1000000</v>
      </c>
      <c r="I180" s="117">
        <v>1000000</v>
      </c>
      <c r="J180" s="61" t="s">
        <v>10</v>
      </c>
      <c r="K180" s="62">
        <v>46203</v>
      </c>
      <c r="L180" s="62">
        <v>46387</v>
      </c>
      <c r="M180" s="61"/>
      <c r="N180" s="61"/>
      <c r="O180" s="61"/>
      <c r="P180" s="88" t="s">
        <v>543</v>
      </c>
      <c r="Q180" s="83" t="s">
        <v>641</v>
      </c>
      <c r="R180" s="59"/>
    </row>
    <row r="181" spans="1:18" ht="106.95" customHeight="1">
      <c r="A181" s="205">
        <v>28</v>
      </c>
      <c r="B181" s="60">
        <v>163</v>
      </c>
      <c r="C181" s="98" t="s">
        <v>26</v>
      </c>
      <c r="D181" s="115" t="s">
        <v>597</v>
      </c>
      <c r="E181" s="96" t="s">
        <v>604</v>
      </c>
      <c r="F181" s="116">
        <v>1</v>
      </c>
      <c r="G181" s="116" t="s">
        <v>177</v>
      </c>
      <c r="H181" s="117">
        <v>150000</v>
      </c>
      <c r="I181" s="117">
        <v>150000</v>
      </c>
      <c r="J181" s="61" t="s">
        <v>10</v>
      </c>
      <c r="K181" s="62">
        <v>46203</v>
      </c>
      <c r="L181" s="62">
        <v>46387</v>
      </c>
      <c r="M181" s="61"/>
      <c r="N181" s="61"/>
      <c r="O181" s="61"/>
      <c r="P181" s="88" t="s">
        <v>543</v>
      </c>
      <c r="Q181" s="83" t="s">
        <v>641</v>
      </c>
      <c r="R181" s="59"/>
    </row>
    <row r="182" spans="1:18" ht="122.4" customHeight="1">
      <c r="A182" s="205">
        <v>29</v>
      </c>
      <c r="B182" s="60">
        <v>164</v>
      </c>
      <c r="C182" s="98" t="s">
        <v>26</v>
      </c>
      <c r="D182" s="114" t="s">
        <v>598</v>
      </c>
      <c r="E182" s="115" t="s">
        <v>605</v>
      </c>
      <c r="F182" s="116">
        <v>12</v>
      </c>
      <c r="G182" s="116" t="s">
        <v>178</v>
      </c>
      <c r="H182" s="117">
        <v>0</v>
      </c>
      <c r="I182" s="117">
        <v>0</v>
      </c>
      <c r="J182" s="61" t="s">
        <v>4</v>
      </c>
      <c r="K182" s="62">
        <v>46022</v>
      </c>
      <c r="L182" s="62">
        <v>46081</v>
      </c>
      <c r="M182" s="61"/>
      <c r="N182" s="61"/>
      <c r="O182" s="61"/>
      <c r="P182" s="88" t="s">
        <v>543</v>
      </c>
      <c r="Q182" s="83" t="s">
        <v>641</v>
      </c>
      <c r="R182" s="59"/>
    </row>
    <row r="183" spans="1:18" ht="169.95" customHeight="1">
      <c r="A183" s="205">
        <v>30</v>
      </c>
      <c r="B183" s="60">
        <v>165</v>
      </c>
      <c r="C183" s="98" t="s">
        <v>26</v>
      </c>
      <c r="D183" s="114" t="s">
        <v>599</v>
      </c>
      <c r="E183" s="115" t="s">
        <v>606</v>
      </c>
      <c r="F183" s="116">
        <v>12</v>
      </c>
      <c r="G183" s="116" t="s">
        <v>178</v>
      </c>
      <c r="H183" s="117">
        <v>0</v>
      </c>
      <c r="I183" s="117">
        <v>0</v>
      </c>
      <c r="J183" s="61" t="s">
        <v>4</v>
      </c>
      <c r="K183" s="62">
        <v>46022</v>
      </c>
      <c r="L183" s="62">
        <v>46081</v>
      </c>
      <c r="M183" s="61"/>
      <c r="N183" s="61"/>
      <c r="O183" s="61"/>
      <c r="P183" s="88" t="s">
        <v>543</v>
      </c>
      <c r="Q183" s="83" t="s">
        <v>641</v>
      </c>
      <c r="R183" s="59"/>
    </row>
    <row r="184" spans="1:18" ht="105" customHeight="1">
      <c r="A184" s="205">
        <v>31</v>
      </c>
      <c r="B184" s="60">
        <v>166</v>
      </c>
      <c r="C184" s="88" t="s">
        <v>26</v>
      </c>
      <c r="D184" s="96" t="s">
        <v>600</v>
      </c>
      <c r="E184" s="96" t="s">
        <v>607</v>
      </c>
      <c r="F184" s="116">
        <v>2</v>
      </c>
      <c r="G184" s="116" t="s">
        <v>609</v>
      </c>
      <c r="H184" s="117">
        <v>100000</v>
      </c>
      <c r="I184" s="117">
        <v>100000</v>
      </c>
      <c r="J184" s="61" t="s">
        <v>4</v>
      </c>
      <c r="K184" s="62">
        <v>46112</v>
      </c>
      <c r="L184" s="62">
        <v>46295</v>
      </c>
      <c r="M184" s="61"/>
      <c r="N184" s="61"/>
      <c r="O184" s="61"/>
      <c r="P184" s="88" t="s">
        <v>543</v>
      </c>
      <c r="Q184" s="83" t="s">
        <v>641</v>
      </c>
      <c r="R184" s="59"/>
    </row>
    <row r="185" spans="1:18" ht="89.4" customHeight="1">
      <c r="A185" s="205">
        <v>32</v>
      </c>
      <c r="B185" s="60">
        <v>167</v>
      </c>
      <c r="C185" s="88" t="s">
        <v>26</v>
      </c>
      <c r="D185" s="96" t="s">
        <v>601</v>
      </c>
      <c r="E185" s="96" t="s">
        <v>608</v>
      </c>
      <c r="F185" s="116">
        <v>1</v>
      </c>
      <c r="G185" s="116" t="s">
        <v>610</v>
      </c>
      <c r="H185" s="117">
        <f>5000-5000</f>
        <v>0</v>
      </c>
      <c r="I185" s="117">
        <v>0</v>
      </c>
      <c r="J185" s="61" t="s">
        <v>4</v>
      </c>
      <c r="K185" s="62">
        <v>46022</v>
      </c>
      <c r="L185" s="62">
        <v>46173</v>
      </c>
      <c r="M185" s="61"/>
      <c r="N185" s="61"/>
      <c r="O185" s="61"/>
      <c r="P185" s="61" t="s">
        <v>625</v>
      </c>
      <c r="Q185" s="212" t="s">
        <v>626</v>
      </c>
      <c r="R185" s="59"/>
    </row>
    <row r="186" spans="1:18" ht="89.4" customHeight="1">
      <c r="A186" s="205"/>
      <c r="B186" s="60" t="s">
        <v>838</v>
      </c>
      <c r="C186" s="88" t="s">
        <v>26</v>
      </c>
      <c r="D186" s="96" t="s">
        <v>839</v>
      </c>
      <c r="E186" s="96" t="s">
        <v>840</v>
      </c>
      <c r="F186" s="116">
        <v>60</v>
      </c>
      <c r="G186" s="116" t="s">
        <v>178</v>
      </c>
      <c r="H186" s="117">
        <v>886485.6</v>
      </c>
      <c r="I186" s="117"/>
      <c r="J186" s="61" t="s">
        <v>10</v>
      </c>
      <c r="K186" s="62">
        <v>46081</v>
      </c>
      <c r="L186" s="62">
        <v>46173</v>
      </c>
      <c r="M186" s="61"/>
      <c r="N186" s="61"/>
      <c r="O186" s="61"/>
      <c r="P186" s="61" t="s">
        <v>625</v>
      </c>
      <c r="Q186" s="212" t="s">
        <v>626</v>
      </c>
      <c r="R186" s="59"/>
    </row>
    <row r="187" spans="1:18" ht="120" customHeight="1">
      <c r="A187" s="205"/>
      <c r="B187" s="60" t="s">
        <v>841</v>
      </c>
      <c r="C187" s="88" t="s">
        <v>26</v>
      </c>
      <c r="D187" s="96" t="s">
        <v>842</v>
      </c>
      <c r="E187" s="96" t="s">
        <v>843</v>
      </c>
      <c r="F187" s="116">
        <v>1</v>
      </c>
      <c r="G187" s="116" t="s">
        <v>177</v>
      </c>
      <c r="H187" s="117">
        <v>500000</v>
      </c>
      <c r="I187" s="117">
        <v>500000</v>
      </c>
      <c r="J187" s="61" t="s">
        <v>10</v>
      </c>
      <c r="K187" s="62">
        <v>46112</v>
      </c>
      <c r="L187" s="62">
        <v>46173</v>
      </c>
      <c r="M187" s="61"/>
      <c r="N187" s="61"/>
      <c r="O187" s="61"/>
      <c r="P187" s="61" t="s">
        <v>543</v>
      </c>
      <c r="Q187" s="212" t="s">
        <v>847</v>
      </c>
      <c r="R187" s="59"/>
    </row>
    <row r="188" spans="1:18" ht="120" customHeight="1">
      <c r="A188" s="205"/>
      <c r="B188" s="60" t="s">
        <v>844</v>
      </c>
      <c r="C188" s="88" t="s">
        <v>26</v>
      </c>
      <c r="D188" s="96" t="s">
        <v>845</v>
      </c>
      <c r="E188" s="96" t="s">
        <v>846</v>
      </c>
      <c r="F188" s="116">
        <v>1</v>
      </c>
      <c r="G188" s="116" t="s">
        <v>177</v>
      </c>
      <c r="H188" s="117">
        <v>150250</v>
      </c>
      <c r="I188" s="117">
        <v>150250</v>
      </c>
      <c r="J188" s="61" t="s">
        <v>10</v>
      </c>
      <c r="K188" s="62">
        <v>46142</v>
      </c>
      <c r="L188" s="62">
        <v>46326</v>
      </c>
      <c r="M188" s="61"/>
      <c r="N188" s="61"/>
      <c r="O188" s="61"/>
      <c r="P188" s="61" t="s">
        <v>543</v>
      </c>
      <c r="Q188" s="212" t="s">
        <v>847</v>
      </c>
      <c r="R188" s="59"/>
    </row>
    <row r="189" spans="1:18" ht="219.6" customHeight="1">
      <c r="A189" s="204">
        <v>1</v>
      </c>
      <c r="B189" s="60">
        <v>168</v>
      </c>
      <c r="C189" s="65" t="s">
        <v>138</v>
      </c>
      <c r="D189" s="115" t="s">
        <v>702</v>
      </c>
      <c r="E189" s="114" t="s">
        <v>703</v>
      </c>
      <c r="F189" s="65">
        <v>1</v>
      </c>
      <c r="G189" s="98" t="s">
        <v>704</v>
      </c>
      <c r="H189" s="84">
        <v>0</v>
      </c>
      <c r="I189" s="84">
        <v>0</v>
      </c>
      <c r="J189" s="61" t="s">
        <v>10</v>
      </c>
      <c r="K189" s="62">
        <v>46234</v>
      </c>
      <c r="L189" s="62">
        <v>46326</v>
      </c>
      <c r="M189" s="61"/>
      <c r="N189" s="61"/>
      <c r="O189" s="61"/>
      <c r="P189" s="61" t="s">
        <v>625</v>
      </c>
      <c r="Q189" s="212" t="s">
        <v>714</v>
      </c>
      <c r="R189" s="59"/>
    </row>
    <row r="190" spans="1:18" s="64" customFormat="1" ht="105" customHeight="1">
      <c r="A190" s="203">
        <v>1</v>
      </c>
      <c r="B190" s="60">
        <v>169</v>
      </c>
      <c r="C190" s="61" t="s">
        <v>27</v>
      </c>
      <c r="D190" s="87" t="s">
        <v>557</v>
      </c>
      <c r="E190" s="86" t="s">
        <v>209</v>
      </c>
      <c r="F190" s="65">
        <v>3443</v>
      </c>
      <c r="G190" s="65" t="s">
        <v>242</v>
      </c>
      <c r="H190" s="118">
        <v>408685</v>
      </c>
      <c r="I190" s="72">
        <v>150000</v>
      </c>
      <c r="J190" s="61" t="s">
        <v>10</v>
      </c>
      <c r="K190" s="99">
        <v>46203</v>
      </c>
      <c r="L190" s="99">
        <v>46265</v>
      </c>
      <c r="M190" s="61"/>
      <c r="N190" s="61"/>
      <c r="O190" s="61"/>
      <c r="P190" s="61" t="s">
        <v>243</v>
      </c>
      <c r="Q190" s="212" t="s">
        <v>626</v>
      </c>
      <c r="R190" s="63"/>
    </row>
    <row r="191" spans="1:18" s="64" customFormat="1" ht="102.6" customHeight="1">
      <c r="A191" s="203">
        <v>2</v>
      </c>
      <c r="B191" s="60">
        <v>170</v>
      </c>
      <c r="C191" s="61" t="s">
        <v>27</v>
      </c>
      <c r="D191" s="87" t="s">
        <v>223</v>
      </c>
      <c r="E191" s="86" t="s">
        <v>210</v>
      </c>
      <c r="F191" s="65">
        <v>1</v>
      </c>
      <c r="G191" s="65" t="s">
        <v>233</v>
      </c>
      <c r="H191" s="118">
        <f>5942+60.16</f>
        <v>6002.16</v>
      </c>
      <c r="I191" s="72">
        <v>5151.8500000000004</v>
      </c>
      <c r="J191" s="61" t="s">
        <v>10</v>
      </c>
      <c r="K191" s="62">
        <v>45961</v>
      </c>
      <c r="L191" s="62">
        <v>46081</v>
      </c>
      <c r="M191" s="61"/>
      <c r="N191" s="61"/>
      <c r="O191" s="61"/>
      <c r="P191" s="61" t="s">
        <v>243</v>
      </c>
      <c r="Q191" s="83" t="s">
        <v>643</v>
      </c>
      <c r="R191" s="63"/>
    </row>
    <row r="192" spans="1:18" s="64" customFormat="1" ht="112.2" customHeight="1">
      <c r="A192" s="203">
        <v>3</v>
      </c>
      <c r="B192" s="60">
        <v>172</v>
      </c>
      <c r="C192" s="61" t="s">
        <v>27</v>
      </c>
      <c r="D192" s="87" t="s">
        <v>224</v>
      </c>
      <c r="E192" s="86" t="s">
        <v>207</v>
      </c>
      <c r="F192" s="65">
        <v>1</v>
      </c>
      <c r="G192" s="65" t="s">
        <v>558</v>
      </c>
      <c r="H192" s="118">
        <v>25174</v>
      </c>
      <c r="I192" s="72">
        <v>10419.24</v>
      </c>
      <c r="J192" s="61" t="s">
        <v>10</v>
      </c>
      <c r="K192" s="99">
        <v>46112</v>
      </c>
      <c r="L192" s="99">
        <v>46234</v>
      </c>
      <c r="M192" s="61"/>
      <c r="N192" s="61"/>
      <c r="O192" s="61"/>
      <c r="P192" s="61" t="s">
        <v>243</v>
      </c>
      <c r="Q192" s="83" t="s">
        <v>637</v>
      </c>
      <c r="R192" s="63"/>
    </row>
    <row r="193" spans="1:18" s="64" customFormat="1" ht="99.6" customHeight="1">
      <c r="A193" s="203">
        <v>5</v>
      </c>
      <c r="B193" s="60">
        <v>175</v>
      </c>
      <c r="C193" s="61" t="s">
        <v>27</v>
      </c>
      <c r="D193" s="87" t="s">
        <v>665</v>
      </c>
      <c r="E193" s="86" t="s">
        <v>205</v>
      </c>
      <c r="F193" s="65">
        <v>1</v>
      </c>
      <c r="G193" s="98" t="s">
        <v>669</v>
      </c>
      <c r="H193" s="119">
        <v>2975</v>
      </c>
      <c r="I193" s="72">
        <v>2975</v>
      </c>
      <c r="J193" s="61" t="s">
        <v>10</v>
      </c>
      <c r="K193" s="62">
        <v>46081</v>
      </c>
      <c r="L193" s="62">
        <v>46173</v>
      </c>
      <c r="M193" s="61"/>
      <c r="N193" s="61"/>
      <c r="O193" s="61"/>
      <c r="P193" s="61" t="s">
        <v>243</v>
      </c>
      <c r="Q193" s="83" t="s">
        <v>626</v>
      </c>
      <c r="R193" s="63"/>
    </row>
    <row r="194" spans="1:18" s="64" customFormat="1" ht="99.6" customHeight="1">
      <c r="A194" s="203"/>
      <c r="B194" s="60">
        <v>176</v>
      </c>
      <c r="C194" s="61" t="s">
        <v>27</v>
      </c>
      <c r="D194" s="78" t="s">
        <v>820</v>
      </c>
      <c r="E194" s="77" t="s">
        <v>206</v>
      </c>
      <c r="F194" s="61">
        <v>8</v>
      </c>
      <c r="G194" s="61" t="s">
        <v>244</v>
      </c>
      <c r="H194" s="119">
        <v>23643</v>
      </c>
      <c r="I194" s="72">
        <v>23643</v>
      </c>
      <c r="J194" s="61" t="s">
        <v>10</v>
      </c>
      <c r="K194" s="62">
        <v>46142</v>
      </c>
      <c r="L194" s="62">
        <v>46265</v>
      </c>
      <c r="M194" s="61"/>
      <c r="N194" s="61"/>
      <c r="O194" s="61"/>
      <c r="P194" s="61" t="s">
        <v>243</v>
      </c>
      <c r="Q194" s="83" t="s">
        <v>626</v>
      </c>
      <c r="R194" s="63"/>
    </row>
    <row r="195" spans="1:18" ht="237" customHeight="1">
      <c r="A195" s="203">
        <v>20</v>
      </c>
      <c r="B195" s="60">
        <v>177</v>
      </c>
      <c r="C195" s="65" t="s">
        <v>27</v>
      </c>
      <c r="D195" s="115" t="s">
        <v>700</v>
      </c>
      <c r="E195" s="114" t="s">
        <v>668</v>
      </c>
      <c r="F195" s="98">
        <v>52</v>
      </c>
      <c r="G195" s="98" t="s">
        <v>664</v>
      </c>
      <c r="H195" s="113">
        <v>166164.95000000001</v>
      </c>
      <c r="I195" s="201">
        <v>166164.95000000001</v>
      </c>
      <c r="J195" s="88" t="s">
        <v>10</v>
      </c>
      <c r="K195" s="99">
        <v>45900</v>
      </c>
      <c r="L195" s="99">
        <v>46081</v>
      </c>
      <c r="M195" s="88"/>
      <c r="N195" s="88"/>
      <c r="O195" s="61"/>
      <c r="P195" s="88" t="s">
        <v>243</v>
      </c>
      <c r="Q195" s="81" t="s">
        <v>626</v>
      </c>
      <c r="R195" s="59"/>
    </row>
    <row r="196" spans="1:18" ht="219.75" customHeight="1">
      <c r="A196" s="203"/>
      <c r="B196" s="60">
        <v>178</v>
      </c>
      <c r="C196" s="65" t="s">
        <v>27</v>
      </c>
      <c r="D196" s="87" t="s">
        <v>667</v>
      </c>
      <c r="E196" s="66" t="s">
        <v>666</v>
      </c>
      <c r="F196" s="61">
        <v>1</v>
      </c>
      <c r="G196" s="68" t="s">
        <v>245</v>
      </c>
      <c r="H196" s="118">
        <f>30000+23615.95</f>
        <v>53615.95</v>
      </c>
      <c r="I196" s="72">
        <v>25184.68</v>
      </c>
      <c r="J196" s="88" t="s">
        <v>10</v>
      </c>
      <c r="K196" s="99">
        <v>46022</v>
      </c>
      <c r="L196" s="99">
        <v>46203</v>
      </c>
      <c r="M196" s="88"/>
      <c r="N196" s="88"/>
      <c r="O196" s="61"/>
      <c r="P196" s="252" t="s">
        <v>243</v>
      </c>
      <c r="Q196" s="255" t="s">
        <v>626</v>
      </c>
      <c r="R196" s="59"/>
    </row>
    <row r="197" spans="1:18" ht="100.5" customHeight="1">
      <c r="A197" s="203"/>
      <c r="B197" s="60">
        <v>179</v>
      </c>
      <c r="C197" s="65" t="s">
        <v>27</v>
      </c>
      <c r="D197" s="87" t="s">
        <v>225</v>
      </c>
      <c r="E197" s="86" t="s">
        <v>585</v>
      </c>
      <c r="F197" s="61">
        <v>1</v>
      </c>
      <c r="G197" s="68" t="s">
        <v>245</v>
      </c>
      <c r="H197" s="118">
        <f>24000+7063.89</f>
        <v>31063.89</v>
      </c>
      <c r="I197" s="72">
        <v>16170.37</v>
      </c>
      <c r="J197" s="88" t="s">
        <v>10</v>
      </c>
      <c r="K197" s="99">
        <v>46022</v>
      </c>
      <c r="L197" s="99">
        <v>46203</v>
      </c>
      <c r="M197" s="88"/>
      <c r="N197" s="88"/>
      <c r="O197" s="61"/>
      <c r="P197" s="252" t="s">
        <v>243</v>
      </c>
      <c r="Q197" s="255" t="s">
        <v>626</v>
      </c>
      <c r="R197" s="59"/>
    </row>
    <row r="198" spans="1:18" ht="160.5" customHeight="1">
      <c r="A198" s="203"/>
      <c r="B198" s="60">
        <v>180</v>
      </c>
      <c r="C198" s="65" t="s">
        <v>27</v>
      </c>
      <c r="D198" s="87" t="s">
        <v>226</v>
      </c>
      <c r="E198" s="86" t="s">
        <v>246</v>
      </c>
      <c r="F198" s="61">
        <v>1</v>
      </c>
      <c r="G198" s="68" t="s">
        <v>245</v>
      </c>
      <c r="H198" s="118">
        <f>8650+13206.88</f>
        <v>21856.879999999997</v>
      </c>
      <c r="I198" s="72">
        <v>8967.73</v>
      </c>
      <c r="J198" s="88" t="s">
        <v>10</v>
      </c>
      <c r="K198" s="99">
        <v>46022</v>
      </c>
      <c r="L198" s="99">
        <v>46203</v>
      </c>
      <c r="M198" s="88"/>
      <c r="N198" s="88"/>
      <c r="O198" s="61"/>
      <c r="P198" s="252" t="s">
        <v>243</v>
      </c>
      <c r="Q198" s="255" t="s">
        <v>626</v>
      </c>
      <c r="R198" s="59"/>
    </row>
    <row r="199" spans="1:18" s="64" customFormat="1" ht="170.4" customHeight="1">
      <c r="A199" s="203">
        <v>15</v>
      </c>
      <c r="B199" s="60">
        <v>181</v>
      </c>
      <c r="C199" s="61" t="s">
        <v>27</v>
      </c>
      <c r="D199" s="87" t="s">
        <v>247</v>
      </c>
      <c r="E199" s="86" t="s">
        <v>208</v>
      </c>
      <c r="F199" s="65">
        <v>1</v>
      </c>
      <c r="G199" s="65" t="s">
        <v>248</v>
      </c>
      <c r="H199" s="118">
        <v>70000</v>
      </c>
      <c r="I199" s="72">
        <v>70000</v>
      </c>
      <c r="J199" s="61" t="s">
        <v>15</v>
      </c>
      <c r="K199" s="62">
        <v>46234</v>
      </c>
      <c r="L199" s="62">
        <v>46326</v>
      </c>
      <c r="M199" s="61"/>
      <c r="N199" s="61"/>
      <c r="O199" s="61"/>
      <c r="P199" s="61" t="s">
        <v>243</v>
      </c>
      <c r="Q199" s="83" t="s">
        <v>627</v>
      </c>
      <c r="R199" s="63"/>
    </row>
    <row r="200" spans="1:18" s="64" customFormat="1" ht="173.4" customHeight="1">
      <c r="A200" s="203">
        <v>16</v>
      </c>
      <c r="B200" s="60">
        <v>182</v>
      </c>
      <c r="C200" s="61" t="s">
        <v>27</v>
      </c>
      <c r="D200" s="78" t="s">
        <v>227</v>
      </c>
      <c r="E200" s="77" t="s">
        <v>204</v>
      </c>
      <c r="F200" s="65">
        <v>3</v>
      </c>
      <c r="G200" s="65" t="s">
        <v>249</v>
      </c>
      <c r="H200" s="118">
        <v>90000</v>
      </c>
      <c r="I200" s="72">
        <v>90000</v>
      </c>
      <c r="J200" s="61" t="s">
        <v>15</v>
      </c>
      <c r="K200" s="62">
        <v>46234</v>
      </c>
      <c r="L200" s="62">
        <v>46326</v>
      </c>
      <c r="M200" s="61"/>
      <c r="N200" s="61"/>
      <c r="O200" s="61"/>
      <c r="P200" s="61" t="s">
        <v>243</v>
      </c>
      <c r="Q200" s="83" t="s">
        <v>627</v>
      </c>
      <c r="R200" s="63"/>
    </row>
    <row r="201" spans="1:18" s="64" customFormat="1" ht="156" customHeight="1">
      <c r="A201" s="203">
        <v>6</v>
      </c>
      <c r="B201" s="60">
        <v>184</v>
      </c>
      <c r="C201" s="61" t="s">
        <v>27</v>
      </c>
      <c r="D201" s="87" t="s">
        <v>559</v>
      </c>
      <c r="E201" s="86" t="s">
        <v>250</v>
      </c>
      <c r="F201" s="65">
        <v>1</v>
      </c>
      <c r="G201" s="65" t="s">
        <v>251</v>
      </c>
      <c r="H201" s="120">
        <v>65585804</v>
      </c>
      <c r="I201" s="202">
        <v>59262775.079999998</v>
      </c>
      <c r="J201" s="61" t="s">
        <v>10</v>
      </c>
      <c r="K201" s="62">
        <v>46265</v>
      </c>
      <c r="L201" s="62">
        <v>46387</v>
      </c>
      <c r="M201" s="68"/>
      <c r="N201" s="68"/>
      <c r="O201" s="61"/>
      <c r="P201" s="61" t="s">
        <v>243</v>
      </c>
      <c r="Q201" s="83" t="s">
        <v>637</v>
      </c>
      <c r="R201" s="63"/>
    </row>
    <row r="202" spans="1:18" s="64" customFormat="1" ht="96" customHeight="1">
      <c r="A202" s="204">
        <v>8</v>
      </c>
      <c r="B202" s="60">
        <v>185</v>
      </c>
      <c r="C202" s="65" t="s">
        <v>27</v>
      </c>
      <c r="D202" s="86" t="s">
        <v>682</v>
      </c>
      <c r="E202" s="87" t="s">
        <v>467</v>
      </c>
      <c r="F202" s="65">
        <v>1</v>
      </c>
      <c r="G202" s="65" t="s">
        <v>69</v>
      </c>
      <c r="H202" s="120">
        <f>7483730+7013322.96</f>
        <v>14497052.960000001</v>
      </c>
      <c r="I202" s="202">
        <v>14497052.960000001</v>
      </c>
      <c r="J202" s="61" t="s">
        <v>10</v>
      </c>
      <c r="K202" s="62">
        <v>46053</v>
      </c>
      <c r="L202" s="62">
        <v>46387</v>
      </c>
      <c r="M202" s="68"/>
      <c r="N202" s="68"/>
      <c r="O202" s="61"/>
      <c r="P202" s="61" t="s">
        <v>243</v>
      </c>
      <c r="Q202" s="83" t="s">
        <v>626</v>
      </c>
      <c r="R202" s="63"/>
    </row>
    <row r="203" spans="1:18" ht="344.25" customHeight="1">
      <c r="A203" s="204">
        <v>1</v>
      </c>
      <c r="B203" s="60">
        <v>186</v>
      </c>
      <c r="C203" s="65" t="s">
        <v>145</v>
      </c>
      <c r="D203" s="199" t="s">
        <v>712</v>
      </c>
      <c r="E203" s="200" t="s">
        <v>556</v>
      </c>
      <c r="F203" s="88">
        <v>800</v>
      </c>
      <c r="G203" s="88" t="s">
        <v>177</v>
      </c>
      <c r="H203" s="253">
        <f>91184-45592</f>
        <v>45592</v>
      </c>
      <c r="I203" s="253">
        <f>91184-45592</f>
        <v>45592</v>
      </c>
      <c r="J203" s="61" t="s">
        <v>10</v>
      </c>
      <c r="K203" s="62">
        <v>46081</v>
      </c>
      <c r="L203" s="62">
        <v>46295</v>
      </c>
      <c r="M203" s="61"/>
      <c r="N203" s="61"/>
      <c r="O203" s="61"/>
      <c r="P203" s="61" t="s">
        <v>625</v>
      </c>
      <c r="Q203" s="190" t="s">
        <v>626</v>
      </c>
      <c r="R203" s="59"/>
    </row>
    <row r="204" spans="1:18" ht="141" customHeight="1">
      <c r="A204" s="204">
        <v>1</v>
      </c>
      <c r="B204" s="60">
        <v>187</v>
      </c>
      <c r="C204" s="65" t="s">
        <v>581</v>
      </c>
      <c r="D204" s="87" t="s">
        <v>512</v>
      </c>
      <c r="E204" s="86" t="s">
        <v>211</v>
      </c>
      <c r="F204" s="61">
        <v>1</v>
      </c>
      <c r="G204" s="61" t="s">
        <v>179</v>
      </c>
      <c r="H204" s="84">
        <v>300000</v>
      </c>
      <c r="I204" s="84">
        <v>300000</v>
      </c>
      <c r="J204" s="61" t="s">
        <v>15</v>
      </c>
      <c r="K204" s="62">
        <v>46112</v>
      </c>
      <c r="L204" s="62">
        <v>46265</v>
      </c>
      <c r="M204" s="61"/>
      <c r="N204" s="61"/>
      <c r="O204" s="61"/>
      <c r="P204" s="61" t="s">
        <v>625</v>
      </c>
      <c r="Q204" s="83" t="s">
        <v>626</v>
      </c>
      <c r="R204" s="59"/>
    </row>
    <row r="205" spans="1:18" s="59" customFormat="1" ht="27.6" customHeight="1">
      <c r="A205" s="210" t="s">
        <v>652</v>
      </c>
      <c r="B205" s="60" t="s">
        <v>778</v>
      </c>
      <c r="C205" s="65" t="s">
        <v>581</v>
      </c>
      <c r="D205" s="121" t="s">
        <v>485</v>
      </c>
      <c r="E205" s="86"/>
      <c r="F205" s="65"/>
      <c r="G205" s="65"/>
      <c r="H205" s="84"/>
      <c r="I205" s="85"/>
      <c r="J205" s="61"/>
      <c r="K205" s="62"/>
      <c r="L205" s="62"/>
      <c r="M205" s="61"/>
      <c r="N205" s="61"/>
      <c r="O205" s="61"/>
      <c r="P205" s="61"/>
      <c r="Q205" s="83"/>
    </row>
    <row r="206" spans="1:18" s="123" customFormat="1" ht="32.4" customHeight="1">
      <c r="A206" s="210" t="s">
        <v>653</v>
      </c>
      <c r="B206" s="60" t="s">
        <v>779</v>
      </c>
      <c r="C206" s="65" t="s">
        <v>581</v>
      </c>
      <c r="D206" s="121" t="s">
        <v>486</v>
      </c>
      <c r="E206" s="86"/>
      <c r="F206" s="65"/>
      <c r="G206" s="65"/>
      <c r="H206" s="84"/>
      <c r="I206" s="85"/>
      <c r="J206" s="61"/>
      <c r="K206" s="62"/>
      <c r="L206" s="62"/>
      <c r="M206" s="61"/>
      <c r="N206" s="61"/>
      <c r="O206" s="61"/>
      <c r="P206" s="61"/>
      <c r="Q206" s="83"/>
      <c r="R206" s="122"/>
    </row>
    <row r="207" spans="1:18" s="123" customFormat="1" ht="32.4" customHeight="1">
      <c r="A207" s="210" t="s">
        <v>654</v>
      </c>
      <c r="B207" s="60" t="s">
        <v>780</v>
      </c>
      <c r="C207" s="65" t="s">
        <v>581</v>
      </c>
      <c r="D207" s="121" t="s">
        <v>487</v>
      </c>
      <c r="E207" s="86"/>
      <c r="F207" s="65"/>
      <c r="G207" s="65"/>
      <c r="H207" s="84"/>
      <c r="I207" s="85"/>
      <c r="J207" s="61"/>
      <c r="K207" s="62"/>
      <c r="L207" s="62"/>
      <c r="M207" s="61"/>
      <c r="N207" s="61"/>
      <c r="O207" s="61"/>
      <c r="P207" s="61"/>
      <c r="Q207" s="83"/>
      <c r="R207" s="122"/>
    </row>
    <row r="208" spans="1:18" s="123" customFormat="1" ht="32.4" customHeight="1">
      <c r="A208" s="210" t="s">
        <v>655</v>
      </c>
      <c r="B208" s="60" t="s">
        <v>781</v>
      </c>
      <c r="C208" s="65" t="s">
        <v>581</v>
      </c>
      <c r="D208" s="121" t="s">
        <v>488</v>
      </c>
      <c r="E208" s="86"/>
      <c r="F208" s="65"/>
      <c r="G208" s="65"/>
      <c r="H208" s="84"/>
      <c r="I208" s="85"/>
      <c r="J208" s="61"/>
      <c r="K208" s="62"/>
      <c r="L208" s="62"/>
      <c r="M208" s="61"/>
      <c r="N208" s="61"/>
      <c r="O208" s="61"/>
      <c r="P208" s="61"/>
      <c r="Q208" s="83"/>
      <c r="R208" s="122"/>
    </row>
    <row r="209" spans="1:18" s="123" customFormat="1" ht="32.4" customHeight="1">
      <c r="A209" s="210" t="s">
        <v>656</v>
      </c>
      <c r="B209" s="60" t="s">
        <v>782</v>
      </c>
      <c r="C209" s="65" t="s">
        <v>581</v>
      </c>
      <c r="D209" s="121" t="s">
        <v>489</v>
      </c>
      <c r="E209" s="86"/>
      <c r="F209" s="65"/>
      <c r="G209" s="65"/>
      <c r="H209" s="84"/>
      <c r="I209" s="85"/>
      <c r="J209" s="61"/>
      <c r="K209" s="62"/>
      <c r="L209" s="62"/>
      <c r="M209" s="61"/>
      <c r="N209" s="61"/>
      <c r="O209" s="61"/>
      <c r="P209" s="61"/>
      <c r="Q209" s="83"/>
      <c r="R209" s="122"/>
    </row>
    <row r="210" spans="1:18" s="123" customFormat="1" ht="32.4" customHeight="1">
      <c r="A210" s="210" t="s">
        <v>657</v>
      </c>
      <c r="B210" s="60" t="s">
        <v>783</v>
      </c>
      <c r="C210" s="65" t="s">
        <v>581</v>
      </c>
      <c r="D210" s="121" t="s">
        <v>490</v>
      </c>
      <c r="E210" s="86"/>
      <c r="F210" s="65"/>
      <c r="G210" s="65"/>
      <c r="H210" s="84"/>
      <c r="I210" s="85"/>
      <c r="J210" s="61"/>
      <c r="K210" s="62"/>
      <c r="L210" s="62"/>
      <c r="M210" s="61"/>
      <c r="N210" s="61"/>
      <c r="O210" s="61"/>
      <c r="P210" s="61"/>
      <c r="Q210" s="83"/>
      <c r="R210" s="122"/>
    </row>
    <row r="211" spans="1:18" s="123" customFormat="1" ht="32.4" customHeight="1">
      <c r="A211" s="210" t="s">
        <v>658</v>
      </c>
      <c r="B211" s="60" t="s">
        <v>784</v>
      </c>
      <c r="C211" s="65" t="s">
        <v>581</v>
      </c>
      <c r="D211" s="121" t="s">
        <v>491</v>
      </c>
      <c r="E211" s="86"/>
      <c r="F211" s="65"/>
      <c r="G211" s="65"/>
      <c r="H211" s="84"/>
      <c r="I211" s="85"/>
      <c r="J211" s="61"/>
      <c r="K211" s="62"/>
      <c r="L211" s="62"/>
      <c r="M211" s="61"/>
      <c r="N211" s="61"/>
      <c r="O211" s="61"/>
      <c r="P211" s="61"/>
      <c r="Q211" s="83"/>
      <c r="R211" s="122"/>
    </row>
    <row r="212" spans="1:18" s="123" customFormat="1" ht="32.4" customHeight="1">
      <c r="A212" s="210" t="s">
        <v>659</v>
      </c>
      <c r="B212" s="60" t="s">
        <v>785</v>
      </c>
      <c r="C212" s="65" t="s">
        <v>581</v>
      </c>
      <c r="D212" s="121" t="s">
        <v>492</v>
      </c>
      <c r="E212" s="86"/>
      <c r="F212" s="65"/>
      <c r="G212" s="65"/>
      <c r="H212" s="84"/>
      <c r="I212" s="85"/>
      <c r="J212" s="61"/>
      <c r="K212" s="62"/>
      <c r="L212" s="62"/>
      <c r="M212" s="61"/>
      <c r="N212" s="61"/>
      <c r="O212" s="61"/>
      <c r="P212" s="61"/>
      <c r="Q212" s="83"/>
      <c r="R212" s="122"/>
    </row>
    <row r="213" spans="1:18" s="123" customFormat="1" ht="45" customHeight="1">
      <c r="A213" s="210" t="s">
        <v>660</v>
      </c>
      <c r="B213" s="60" t="s">
        <v>786</v>
      </c>
      <c r="C213" s="65" t="s">
        <v>581</v>
      </c>
      <c r="D213" s="121" t="s">
        <v>670</v>
      </c>
      <c r="E213" s="86"/>
      <c r="F213" s="65"/>
      <c r="G213" s="65"/>
      <c r="H213" s="84"/>
      <c r="I213" s="85"/>
      <c r="J213" s="61"/>
      <c r="K213" s="62"/>
      <c r="L213" s="62"/>
      <c r="M213" s="61"/>
      <c r="N213" s="61"/>
      <c r="O213" s="61"/>
      <c r="P213" s="61"/>
      <c r="Q213" s="83"/>
      <c r="R213" s="122"/>
    </row>
    <row r="214" spans="1:18" s="123" customFormat="1" ht="32.4" customHeight="1">
      <c r="A214" s="210" t="s">
        <v>661</v>
      </c>
      <c r="B214" s="60" t="s">
        <v>787</v>
      </c>
      <c r="C214" s="65" t="s">
        <v>581</v>
      </c>
      <c r="D214" s="121" t="s">
        <v>493</v>
      </c>
      <c r="E214" s="86"/>
      <c r="F214" s="65"/>
      <c r="G214" s="65"/>
      <c r="H214" s="84"/>
      <c r="I214" s="85"/>
      <c r="J214" s="61"/>
      <c r="K214" s="62"/>
      <c r="L214" s="62"/>
      <c r="M214" s="61"/>
      <c r="N214" s="61"/>
      <c r="O214" s="61"/>
      <c r="P214" s="61"/>
      <c r="Q214" s="83"/>
      <c r="R214" s="122"/>
    </row>
    <row r="215" spans="1:18" s="123" customFormat="1" ht="32.4" customHeight="1">
      <c r="A215" s="210" t="s">
        <v>662</v>
      </c>
      <c r="B215" s="60" t="s">
        <v>788</v>
      </c>
      <c r="C215" s="65" t="s">
        <v>581</v>
      </c>
      <c r="D215" s="121" t="s">
        <v>494</v>
      </c>
      <c r="E215" s="86"/>
      <c r="F215" s="65"/>
      <c r="G215" s="65"/>
      <c r="H215" s="84"/>
      <c r="I215" s="85"/>
      <c r="J215" s="61"/>
      <c r="K215" s="62"/>
      <c r="L215" s="62"/>
      <c r="M215" s="61"/>
      <c r="N215" s="65"/>
      <c r="O215" s="61"/>
      <c r="P215" s="61"/>
      <c r="Q215" s="83"/>
      <c r="R215" s="122"/>
    </row>
    <row r="216" spans="1:18" s="123" customFormat="1" ht="25.2" customHeight="1">
      <c r="A216" s="210" t="s">
        <v>663</v>
      </c>
      <c r="B216" s="60" t="s">
        <v>789</v>
      </c>
      <c r="C216" s="65" t="s">
        <v>581</v>
      </c>
      <c r="D216" s="121" t="s">
        <v>495</v>
      </c>
      <c r="E216" s="86"/>
      <c r="F216" s="65"/>
      <c r="G216" s="65"/>
      <c r="H216" s="84"/>
      <c r="I216" s="85"/>
      <c r="J216" s="61"/>
      <c r="K216" s="62"/>
      <c r="L216" s="62"/>
      <c r="M216" s="61"/>
      <c r="N216" s="61"/>
      <c r="O216" s="61"/>
      <c r="P216" s="61"/>
      <c r="Q216" s="83"/>
      <c r="R216" s="122"/>
    </row>
    <row r="217" spans="1:18" s="123" customFormat="1" ht="32.4" customHeight="1">
      <c r="A217" s="204" t="s">
        <v>468</v>
      </c>
      <c r="B217" s="60" t="s">
        <v>790</v>
      </c>
      <c r="C217" s="65" t="s">
        <v>581</v>
      </c>
      <c r="D217" s="121" t="s">
        <v>496</v>
      </c>
      <c r="E217" s="86"/>
      <c r="F217" s="65"/>
      <c r="G217" s="65"/>
      <c r="H217" s="84"/>
      <c r="I217" s="85"/>
      <c r="J217" s="61"/>
      <c r="K217" s="62"/>
      <c r="L217" s="62"/>
      <c r="M217" s="61"/>
      <c r="N217" s="61"/>
      <c r="O217" s="61"/>
      <c r="P217" s="61"/>
      <c r="Q217" s="83"/>
      <c r="R217" s="122"/>
    </row>
    <row r="218" spans="1:18" s="123" customFormat="1" ht="32.4" customHeight="1">
      <c r="A218" s="204" t="s">
        <v>469</v>
      </c>
      <c r="B218" s="60" t="s">
        <v>791</v>
      </c>
      <c r="C218" s="65" t="s">
        <v>581</v>
      </c>
      <c r="D218" s="121" t="s">
        <v>497</v>
      </c>
      <c r="E218" s="86"/>
      <c r="F218" s="65"/>
      <c r="G218" s="65"/>
      <c r="H218" s="84"/>
      <c r="I218" s="85"/>
      <c r="J218" s="61"/>
      <c r="K218" s="62"/>
      <c r="L218" s="62"/>
      <c r="M218" s="61"/>
      <c r="N218" s="61"/>
      <c r="O218" s="61"/>
      <c r="P218" s="61"/>
      <c r="Q218" s="83"/>
      <c r="R218" s="122"/>
    </row>
    <row r="219" spans="1:18" s="123" customFormat="1" ht="32.4" customHeight="1">
      <c r="A219" s="204" t="s">
        <v>470</v>
      </c>
      <c r="B219" s="60" t="s">
        <v>792</v>
      </c>
      <c r="C219" s="65" t="s">
        <v>581</v>
      </c>
      <c r="D219" s="121" t="s">
        <v>498</v>
      </c>
      <c r="E219" s="86"/>
      <c r="F219" s="65"/>
      <c r="G219" s="65"/>
      <c r="H219" s="84"/>
      <c r="I219" s="85"/>
      <c r="J219" s="61"/>
      <c r="K219" s="62"/>
      <c r="L219" s="62"/>
      <c r="M219" s="61"/>
      <c r="N219" s="61"/>
      <c r="O219" s="61"/>
      <c r="P219" s="61"/>
      <c r="Q219" s="83"/>
      <c r="R219" s="122"/>
    </row>
    <row r="220" spans="1:18" s="123" customFormat="1" ht="32.4" customHeight="1">
      <c r="A220" s="204" t="s">
        <v>471</v>
      </c>
      <c r="B220" s="60" t="s">
        <v>793</v>
      </c>
      <c r="C220" s="65" t="s">
        <v>581</v>
      </c>
      <c r="D220" s="121" t="s">
        <v>499</v>
      </c>
      <c r="E220" s="86"/>
      <c r="F220" s="65"/>
      <c r="G220" s="65"/>
      <c r="H220" s="84"/>
      <c r="I220" s="85"/>
      <c r="J220" s="61"/>
      <c r="K220" s="62"/>
      <c r="L220" s="62"/>
      <c r="M220" s="61"/>
      <c r="N220" s="61"/>
      <c r="O220" s="61"/>
      <c r="P220" s="61"/>
      <c r="Q220" s="83"/>
      <c r="R220" s="122"/>
    </row>
    <row r="221" spans="1:18" s="123" customFormat="1" ht="32.4" customHeight="1">
      <c r="A221" s="204" t="s">
        <v>472</v>
      </c>
      <c r="B221" s="60" t="s">
        <v>794</v>
      </c>
      <c r="C221" s="65" t="s">
        <v>581</v>
      </c>
      <c r="D221" s="121" t="s">
        <v>500</v>
      </c>
      <c r="E221" s="86"/>
      <c r="F221" s="65"/>
      <c r="G221" s="65"/>
      <c r="H221" s="84"/>
      <c r="I221" s="85"/>
      <c r="J221" s="61"/>
      <c r="K221" s="62"/>
      <c r="L221" s="62"/>
      <c r="M221" s="61"/>
      <c r="N221" s="61"/>
      <c r="O221" s="61"/>
      <c r="P221" s="61"/>
      <c r="Q221" s="83"/>
      <c r="R221" s="122"/>
    </row>
    <row r="222" spans="1:18" s="123" customFormat="1" ht="32.4" customHeight="1">
      <c r="A222" s="204" t="s">
        <v>473</v>
      </c>
      <c r="B222" s="60" t="s">
        <v>795</v>
      </c>
      <c r="C222" s="65" t="s">
        <v>581</v>
      </c>
      <c r="D222" s="121" t="s">
        <v>511</v>
      </c>
      <c r="E222" s="86"/>
      <c r="F222" s="65"/>
      <c r="G222" s="65"/>
      <c r="H222" s="84"/>
      <c r="I222" s="85"/>
      <c r="J222" s="61"/>
      <c r="K222" s="62"/>
      <c r="L222" s="62"/>
      <c r="M222" s="61"/>
      <c r="N222" s="61"/>
      <c r="O222" s="61"/>
      <c r="P222" s="61"/>
      <c r="Q222" s="83"/>
      <c r="R222" s="122"/>
    </row>
    <row r="223" spans="1:18" s="123" customFormat="1" ht="32.4" customHeight="1">
      <c r="A223" s="204" t="s">
        <v>474</v>
      </c>
      <c r="B223" s="60" t="s">
        <v>796</v>
      </c>
      <c r="C223" s="65" t="s">
        <v>581</v>
      </c>
      <c r="D223" s="121" t="s">
        <v>501</v>
      </c>
      <c r="E223" s="86"/>
      <c r="F223" s="65"/>
      <c r="G223" s="65"/>
      <c r="H223" s="84"/>
      <c r="I223" s="85"/>
      <c r="J223" s="61"/>
      <c r="K223" s="62"/>
      <c r="L223" s="62"/>
      <c r="M223" s="61"/>
      <c r="N223" s="61"/>
      <c r="O223" s="61"/>
      <c r="P223" s="61"/>
      <c r="Q223" s="83"/>
      <c r="R223" s="122"/>
    </row>
    <row r="224" spans="1:18" s="123" customFormat="1" ht="32.4" customHeight="1">
      <c r="A224" s="204" t="s">
        <v>475</v>
      </c>
      <c r="B224" s="60" t="s">
        <v>797</v>
      </c>
      <c r="C224" s="65" t="s">
        <v>581</v>
      </c>
      <c r="D224" s="121" t="s">
        <v>502</v>
      </c>
      <c r="E224" s="86"/>
      <c r="F224" s="65"/>
      <c r="G224" s="65"/>
      <c r="H224" s="84"/>
      <c r="I224" s="85"/>
      <c r="J224" s="61"/>
      <c r="K224" s="62"/>
      <c r="L224" s="62"/>
      <c r="M224" s="61"/>
      <c r="N224" s="61"/>
      <c r="O224" s="61"/>
      <c r="P224" s="61"/>
      <c r="Q224" s="83"/>
      <c r="R224" s="122"/>
    </row>
    <row r="225" spans="1:100" s="123" customFormat="1" ht="32.4" customHeight="1">
      <c r="A225" s="204" t="s">
        <v>476</v>
      </c>
      <c r="B225" s="60" t="s">
        <v>798</v>
      </c>
      <c r="C225" s="65" t="s">
        <v>581</v>
      </c>
      <c r="D225" s="121" t="s">
        <v>503</v>
      </c>
      <c r="E225" s="86"/>
      <c r="F225" s="65"/>
      <c r="G225" s="65"/>
      <c r="H225" s="84"/>
      <c r="I225" s="85"/>
      <c r="J225" s="61"/>
      <c r="K225" s="62"/>
      <c r="L225" s="62"/>
      <c r="M225" s="61"/>
      <c r="N225" s="61"/>
      <c r="O225" s="61"/>
      <c r="P225" s="61"/>
      <c r="Q225" s="83"/>
      <c r="R225" s="122"/>
      <c r="S225" s="227"/>
      <c r="T225" s="227"/>
      <c r="U225" s="227"/>
      <c r="V225" s="227"/>
      <c r="W225" s="227"/>
      <c r="X225" s="227"/>
      <c r="Y225" s="227"/>
      <c r="Z225" s="227"/>
      <c r="AA225" s="227"/>
      <c r="AB225" s="227"/>
      <c r="AC225" s="227"/>
      <c r="AD225" s="227"/>
      <c r="AE225" s="227"/>
      <c r="AF225" s="227"/>
      <c r="AG225" s="227"/>
      <c r="AH225" s="227"/>
      <c r="AI225" s="227"/>
      <c r="AJ225" s="227"/>
      <c r="AK225" s="227"/>
      <c r="AL225" s="227"/>
      <c r="AM225" s="227"/>
      <c r="AN225" s="227"/>
      <c r="AO225" s="227"/>
      <c r="AP225" s="227"/>
      <c r="AQ225" s="227"/>
      <c r="AR225" s="227"/>
      <c r="AS225" s="227"/>
      <c r="AT225" s="227"/>
      <c r="AU225" s="227"/>
      <c r="AV225" s="227"/>
      <c r="AW225" s="227"/>
      <c r="AX225" s="227"/>
      <c r="AY225" s="227"/>
      <c r="AZ225" s="227"/>
      <c r="BA225" s="227"/>
      <c r="BB225" s="227"/>
      <c r="BC225" s="227"/>
      <c r="BD225" s="227"/>
      <c r="BE225" s="227"/>
      <c r="BF225" s="227"/>
      <c r="BG225" s="227"/>
      <c r="BH225" s="227"/>
      <c r="BI225" s="227"/>
      <c r="BJ225" s="227"/>
      <c r="BK225" s="227"/>
      <c r="BL225" s="227"/>
      <c r="BM225" s="227"/>
      <c r="BN225" s="227"/>
      <c r="BO225" s="227"/>
      <c r="BP225" s="227"/>
      <c r="BQ225" s="227"/>
      <c r="BR225" s="227"/>
      <c r="BS225" s="227"/>
      <c r="BT225" s="227"/>
      <c r="BU225" s="227"/>
      <c r="BV225" s="227"/>
      <c r="BW225" s="227"/>
      <c r="BX225" s="227"/>
      <c r="BY225" s="227"/>
      <c r="BZ225" s="227"/>
      <c r="CA225" s="227"/>
      <c r="CB225" s="227"/>
      <c r="CC225" s="227"/>
      <c r="CD225" s="227"/>
      <c r="CE225" s="227"/>
      <c r="CF225" s="227"/>
      <c r="CG225" s="227"/>
      <c r="CH225" s="227"/>
      <c r="CI225" s="227"/>
      <c r="CJ225" s="227"/>
      <c r="CK225" s="227"/>
      <c r="CL225" s="227"/>
      <c r="CM225" s="227"/>
      <c r="CN225" s="227"/>
      <c r="CO225" s="227"/>
      <c r="CP225" s="227"/>
      <c r="CQ225" s="227"/>
      <c r="CR225" s="227"/>
      <c r="CS225" s="227"/>
      <c r="CT225" s="227"/>
      <c r="CU225" s="227"/>
      <c r="CV225" s="227"/>
    </row>
    <row r="226" spans="1:100" s="123" customFormat="1" ht="32.4" customHeight="1">
      <c r="A226" s="204" t="s">
        <v>477</v>
      </c>
      <c r="B226" s="60" t="s">
        <v>799</v>
      </c>
      <c r="C226" s="65" t="s">
        <v>581</v>
      </c>
      <c r="D226" s="121" t="s">
        <v>504</v>
      </c>
      <c r="E226" s="86"/>
      <c r="F226" s="65"/>
      <c r="G226" s="65"/>
      <c r="H226" s="84"/>
      <c r="I226" s="85"/>
      <c r="J226" s="61"/>
      <c r="K226" s="62"/>
      <c r="L226" s="62"/>
      <c r="M226" s="61"/>
      <c r="N226" s="61"/>
      <c r="O226" s="61"/>
      <c r="P226" s="61"/>
      <c r="Q226" s="83"/>
      <c r="R226" s="226"/>
      <c r="S226" s="59"/>
      <c r="T226" s="59"/>
      <c r="U226" s="59"/>
      <c r="V226" s="59"/>
      <c r="W226" s="59"/>
      <c r="X226" s="59"/>
      <c r="Y226" s="59"/>
      <c r="Z226" s="59"/>
      <c r="AA226" s="59"/>
      <c r="AB226" s="59"/>
      <c r="AC226" s="59"/>
      <c r="AD226" s="59"/>
      <c r="AE226" s="59"/>
      <c r="AF226" s="59"/>
      <c r="AG226" s="59"/>
      <c r="AH226" s="59"/>
      <c r="AI226" s="59"/>
      <c r="AJ226" s="59"/>
      <c r="AK226" s="59"/>
      <c r="AL226" s="59"/>
      <c r="AM226" s="59"/>
      <c r="AN226" s="59"/>
      <c r="AO226" s="59"/>
      <c r="AP226" s="59"/>
      <c r="AQ226" s="59"/>
      <c r="AR226" s="59"/>
      <c r="AS226" s="59"/>
      <c r="AT226" s="59"/>
      <c r="AU226" s="59"/>
      <c r="AV226" s="59"/>
      <c r="AW226" s="59"/>
      <c r="AX226" s="59"/>
      <c r="AY226" s="59"/>
      <c r="AZ226" s="59"/>
      <c r="BA226" s="59"/>
      <c r="BB226" s="59"/>
      <c r="BC226" s="59"/>
      <c r="BD226" s="59"/>
      <c r="BE226" s="59"/>
      <c r="BF226" s="59"/>
      <c r="BG226" s="59"/>
      <c r="BH226" s="59"/>
      <c r="BI226" s="59"/>
      <c r="BJ226" s="59"/>
      <c r="BK226" s="59"/>
      <c r="BL226" s="59"/>
      <c r="BM226" s="59"/>
      <c r="BN226" s="59"/>
      <c r="BO226" s="59"/>
      <c r="BP226" s="59"/>
      <c r="BQ226" s="59"/>
      <c r="BR226" s="59"/>
      <c r="BS226" s="59"/>
      <c r="BT226" s="59"/>
      <c r="BU226" s="59"/>
      <c r="BV226" s="59"/>
      <c r="BW226" s="59"/>
      <c r="BX226" s="59"/>
      <c r="BY226" s="59"/>
      <c r="BZ226" s="59"/>
      <c r="CA226" s="59"/>
      <c r="CB226" s="59"/>
      <c r="CC226" s="59"/>
      <c r="CD226" s="59"/>
      <c r="CE226" s="59"/>
      <c r="CF226" s="59"/>
      <c r="CG226" s="59"/>
      <c r="CH226" s="59"/>
      <c r="CI226" s="59"/>
      <c r="CJ226" s="59"/>
      <c r="CK226" s="59"/>
      <c r="CL226" s="59"/>
      <c r="CM226" s="59"/>
      <c r="CN226" s="59"/>
      <c r="CO226" s="59"/>
      <c r="CP226" s="59"/>
      <c r="CQ226" s="59"/>
      <c r="CR226" s="59"/>
      <c r="CS226" s="59"/>
      <c r="CT226" s="59"/>
      <c r="CU226" s="59"/>
      <c r="CV226" s="59"/>
    </row>
    <row r="227" spans="1:100" s="123" customFormat="1" ht="32.4" customHeight="1">
      <c r="A227" s="204" t="s">
        <v>478</v>
      </c>
      <c r="B227" s="60" t="s">
        <v>800</v>
      </c>
      <c r="C227" s="65" t="s">
        <v>581</v>
      </c>
      <c r="D227" s="121" t="s">
        <v>505</v>
      </c>
      <c r="E227" s="86"/>
      <c r="F227" s="65"/>
      <c r="G227" s="65"/>
      <c r="H227" s="84"/>
      <c r="I227" s="85"/>
      <c r="J227" s="61"/>
      <c r="K227" s="62"/>
      <c r="L227" s="62"/>
      <c r="M227" s="61"/>
      <c r="N227" s="61"/>
      <c r="O227" s="61"/>
      <c r="P227" s="61"/>
      <c r="Q227" s="83"/>
      <c r="R227" s="226"/>
      <c r="S227" s="59"/>
      <c r="T227" s="59"/>
      <c r="U227" s="59"/>
      <c r="V227" s="59"/>
      <c r="W227" s="59"/>
      <c r="X227" s="59"/>
      <c r="Y227" s="59"/>
      <c r="Z227" s="59"/>
      <c r="AA227" s="59"/>
      <c r="AB227" s="59"/>
      <c r="AC227" s="59"/>
      <c r="AD227" s="59"/>
      <c r="AE227" s="59"/>
      <c r="AF227" s="59"/>
      <c r="AG227" s="59"/>
      <c r="AH227" s="59"/>
      <c r="AI227" s="59"/>
      <c r="AJ227" s="59"/>
      <c r="AK227" s="59"/>
      <c r="AL227" s="59"/>
      <c r="AM227" s="59"/>
      <c r="AN227" s="59"/>
      <c r="AO227" s="59"/>
      <c r="AP227" s="59"/>
      <c r="AQ227" s="59"/>
      <c r="AR227" s="59"/>
      <c r="AS227" s="59"/>
      <c r="AT227" s="59"/>
      <c r="AU227" s="59"/>
      <c r="AV227" s="59"/>
      <c r="AW227" s="59"/>
      <c r="AX227" s="59"/>
      <c r="AY227" s="59"/>
      <c r="AZ227" s="59"/>
      <c r="BA227" s="59"/>
      <c r="BB227" s="59"/>
      <c r="BC227" s="59"/>
      <c r="BD227" s="59"/>
      <c r="BE227" s="59"/>
      <c r="BF227" s="59"/>
      <c r="BG227" s="59"/>
      <c r="BH227" s="59"/>
      <c r="BI227" s="59"/>
      <c r="BJ227" s="59"/>
      <c r="BK227" s="59"/>
      <c r="BL227" s="59"/>
      <c r="BM227" s="59"/>
      <c r="BN227" s="59"/>
      <c r="BO227" s="59"/>
      <c r="BP227" s="59"/>
      <c r="BQ227" s="59"/>
      <c r="BR227" s="59"/>
      <c r="BS227" s="59"/>
      <c r="BT227" s="59"/>
      <c r="BU227" s="59"/>
      <c r="BV227" s="59"/>
      <c r="BW227" s="59"/>
      <c r="BX227" s="59"/>
      <c r="BY227" s="59"/>
      <c r="BZ227" s="59"/>
      <c r="CA227" s="59"/>
      <c r="CB227" s="59"/>
      <c r="CC227" s="59"/>
      <c r="CD227" s="59"/>
      <c r="CE227" s="59"/>
      <c r="CF227" s="59"/>
      <c r="CG227" s="59"/>
      <c r="CH227" s="59"/>
      <c r="CI227" s="59"/>
      <c r="CJ227" s="59"/>
      <c r="CK227" s="59"/>
      <c r="CL227" s="59"/>
      <c r="CM227" s="59"/>
      <c r="CN227" s="59"/>
      <c r="CO227" s="59"/>
      <c r="CP227" s="59"/>
      <c r="CQ227" s="59"/>
      <c r="CR227" s="59"/>
      <c r="CS227" s="59"/>
      <c r="CT227" s="59"/>
      <c r="CU227" s="59"/>
      <c r="CV227" s="59"/>
    </row>
    <row r="228" spans="1:100" s="123" customFormat="1" ht="32.4" customHeight="1">
      <c r="A228" s="204" t="s">
        <v>479</v>
      </c>
      <c r="B228" s="60" t="s">
        <v>801</v>
      </c>
      <c r="C228" s="65" t="s">
        <v>581</v>
      </c>
      <c r="D228" s="121" t="s">
        <v>506</v>
      </c>
      <c r="E228" s="86"/>
      <c r="F228" s="65"/>
      <c r="G228" s="65"/>
      <c r="H228" s="84"/>
      <c r="I228" s="85"/>
      <c r="J228" s="61"/>
      <c r="K228" s="62"/>
      <c r="L228" s="62"/>
      <c r="M228" s="61"/>
      <c r="N228" s="61"/>
      <c r="O228" s="61"/>
      <c r="P228" s="61"/>
      <c r="Q228" s="83"/>
      <c r="R228" s="226"/>
      <c r="S228" s="59"/>
      <c r="T228" s="59"/>
      <c r="U228" s="59"/>
      <c r="V228" s="59"/>
      <c r="W228" s="59"/>
      <c r="X228" s="59"/>
      <c r="Y228" s="59"/>
      <c r="Z228" s="59"/>
      <c r="AA228" s="59"/>
      <c r="AB228" s="59"/>
      <c r="AC228" s="59"/>
      <c r="AD228" s="59"/>
      <c r="AE228" s="59"/>
      <c r="AF228" s="59"/>
      <c r="AG228" s="59"/>
      <c r="AH228" s="59"/>
      <c r="AI228" s="59"/>
      <c r="AJ228" s="59"/>
      <c r="AK228" s="59"/>
      <c r="AL228" s="59"/>
      <c r="AM228" s="59"/>
      <c r="AN228" s="59"/>
      <c r="AO228" s="59"/>
      <c r="AP228" s="59"/>
      <c r="AQ228" s="59"/>
      <c r="AR228" s="59"/>
      <c r="AS228" s="59"/>
      <c r="AT228" s="59"/>
      <c r="AU228" s="59"/>
      <c r="AV228" s="59"/>
      <c r="AW228" s="59"/>
      <c r="AX228" s="59"/>
      <c r="AY228" s="59"/>
      <c r="AZ228" s="59"/>
      <c r="BA228" s="59"/>
      <c r="BB228" s="59"/>
      <c r="BC228" s="59"/>
      <c r="BD228" s="59"/>
      <c r="BE228" s="59"/>
      <c r="BF228" s="59"/>
      <c r="BG228" s="59"/>
      <c r="BH228" s="59"/>
      <c r="BI228" s="59"/>
      <c r="BJ228" s="59"/>
      <c r="BK228" s="59"/>
      <c r="BL228" s="59"/>
      <c r="BM228" s="59"/>
      <c r="BN228" s="59"/>
      <c r="BO228" s="59"/>
      <c r="BP228" s="59"/>
      <c r="BQ228" s="59"/>
      <c r="BR228" s="59"/>
      <c r="BS228" s="59"/>
      <c r="BT228" s="59"/>
      <c r="BU228" s="59"/>
      <c r="BV228" s="59"/>
      <c r="BW228" s="59"/>
      <c r="BX228" s="59"/>
      <c r="BY228" s="59"/>
      <c r="BZ228" s="59"/>
      <c r="CA228" s="59"/>
      <c r="CB228" s="59"/>
      <c r="CC228" s="59"/>
      <c r="CD228" s="59"/>
      <c r="CE228" s="59"/>
      <c r="CF228" s="59"/>
      <c r="CG228" s="59"/>
      <c r="CH228" s="59"/>
      <c r="CI228" s="59"/>
      <c r="CJ228" s="59"/>
      <c r="CK228" s="59"/>
      <c r="CL228" s="59"/>
      <c r="CM228" s="59"/>
      <c r="CN228" s="59"/>
      <c r="CO228" s="59"/>
      <c r="CP228" s="59"/>
      <c r="CQ228" s="59"/>
      <c r="CR228" s="59"/>
      <c r="CS228" s="59"/>
      <c r="CT228" s="59"/>
      <c r="CU228" s="59"/>
      <c r="CV228" s="59"/>
    </row>
    <row r="229" spans="1:100" s="123" customFormat="1" ht="32.4" customHeight="1">
      <c r="A229" s="204" t="s">
        <v>480</v>
      </c>
      <c r="B229" s="60" t="s">
        <v>802</v>
      </c>
      <c r="C229" s="65" t="s">
        <v>581</v>
      </c>
      <c r="D229" s="115" t="s">
        <v>671</v>
      </c>
      <c r="E229" s="86"/>
      <c r="F229" s="65"/>
      <c r="G229" s="65"/>
      <c r="H229" s="84"/>
      <c r="I229" s="85"/>
      <c r="J229" s="61"/>
      <c r="K229" s="62"/>
      <c r="L229" s="62"/>
      <c r="M229" s="61"/>
      <c r="N229" s="61"/>
      <c r="O229" s="61"/>
      <c r="P229" s="61"/>
      <c r="Q229" s="83"/>
      <c r="R229" s="226"/>
      <c r="S229" s="59"/>
      <c r="T229" s="59"/>
      <c r="U229" s="59"/>
      <c r="V229" s="59"/>
      <c r="W229" s="59"/>
      <c r="X229" s="59"/>
      <c r="Y229" s="59"/>
      <c r="Z229" s="59"/>
      <c r="AA229" s="59"/>
      <c r="AB229" s="59"/>
      <c r="AC229" s="59"/>
      <c r="AD229" s="59"/>
      <c r="AE229" s="59"/>
      <c r="AF229" s="59"/>
      <c r="AG229" s="59"/>
      <c r="AH229" s="59"/>
      <c r="AI229" s="59"/>
      <c r="AJ229" s="59"/>
      <c r="AK229" s="59"/>
      <c r="AL229" s="59"/>
      <c r="AM229" s="59"/>
      <c r="AN229" s="59"/>
      <c r="AO229" s="59"/>
      <c r="AP229" s="59"/>
      <c r="AQ229" s="59"/>
      <c r="AR229" s="59"/>
      <c r="AS229" s="59"/>
      <c r="AT229" s="59"/>
      <c r="AU229" s="59"/>
      <c r="AV229" s="59"/>
      <c r="AW229" s="59"/>
      <c r="AX229" s="59"/>
      <c r="AY229" s="59"/>
      <c r="AZ229" s="59"/>
      <c r="BA229" s="59"/>
      <c r="BB229" s="59"/>
      <c r="BC229" s="59"/>
      <c r="BD229" s="59"/>
      <c r="BE229" s="59"/>
      <c r="BF229" s="59"/>
      <c r="BG229" s="59"/>
      <c r="BH229" s="59"/>
      <c r="BI229" s="59"/>
      <c r="BJ229" s="59"/>
      <c r="BK229" s="59"/>
      <c r="BL229" s="59"/>
      <c r="BM229" s="59"/>
      <c r="BN229" s="59"/>
      <c r="BO229" s="59"/>
      <c r="BP229" s="59"/>
      <c r="BQ229" s="59"/>
      <c r="BR229" s="59"/>
      <c r="BS229" s="59"/>
      <c r="BT229" s="59"/>
      <c r="BU229" s="59"/>
      <c r="BV229" s="59"/>
      <c r="BW229" s="59"/>
      <c r="BX229" s="59"/>
      <c r="BY229" s="59"/>
      <c r="BZ229" s="59"/>
      <c r="CA229" s="59"/>
      <c r="CB229" s="59"/>
      <c r="CC229" s="59"/>
      <c r="CD229" s="59"/>
      <c r="CE229" s="59"/>
      <c r="CF229" s="59"/>
      <c r="CG229" s="59"/>
      <c r="CH229" s="59"/>
      <c r="CI229" s="59"/>
      <c r="CJ229" s="59"/>
      <c r="CK229" s="59"/>
      <c r="CL229" s="59"/>
      <c r="CM229" s="59"/>
      <c r="CN229" s="59"/>
      <c r="CO229" s="59"/>
      <c r="CP229" s="59"/>
      <c r="CQ229" s="59"/>
      <c r="CR229" s="59"/>
      <c r="CS229" s="59"/>
      <c r="CT229" s="59"/>
      <c r="CU229" s="59"/>
      <c r="CV229" s="59"/>
    </row>
    <row r="230" spans="1:100" s="123" customFormat="1" ht="32.4" customHeight="1">
      <c r="A230" s="204" t="s">
        <v>481</v>
      </c>
      <c r="B230" s="60" t="s">
        <v>803</v>
      </c>
      <c r="C230" s="65" t="s">
        <v>581</v>
      </c>
      <c r="D230" s="121" t="s">
        <v>507</v>
      </c>
      <c r="E230" s="86"/>
      <c r="F230" s="65"/>
      <c r="G230" s="65"/>
      <c r="H230" s="84"/>
      <c r="I230" s="85"/>
      <c r="J230" s="61"/>
      <c r="K230" s="62"/>
      <c r="L230" s="62"/>
      <c r="M230" s="61"/>
      <c r="N230" s="61"/>
      <c r="O230" s="61"/>
      <c r="P230" s="61"/>
      <c r="Q230" s="83"/>
      <c r="R230" s="226"/>
      <c r="S230" s="59"/>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c r="AS230" s="59"/>
      <c r="AT230" s="59"/>
      <c r="AU230" s="59"/>
      <c r="AV230" s="59"/>
      <c r="AW230" s="59"/>
      <c r="AX230" s="59"/>
      <c r="AY230" s="59"/>
      <c r="AZ230" s="59"/>
      <c r="BA230" s="59"/>
      <c r="BB230" s="59"/>
      <c r="BC230" s="59"/>
      <c r="BD230" s="59"/>
      <c r="BE230" s="59"/>
      <c r="BF230" s="59"/>
      <c r="BG230" s="59"/>
      <c r="BH230" s="59"/>
      <c r="BI230" s="59"/>
      <c r="BJ230" s="59"/>
      <c r="BK230" s="59"/>
      <c r="BL230" s="59"/>
      <c r="BM230" s="59"/>
      <c r="BN230" s="59"/>
      <c r="BO230" s="59"/>
      <c r="BP230" s="59"/>
      <c r="BQ230" s="59"/>
      <c r="BR230" s="59"/>
      <c r="BS230" s="59"/>
      <c r="BT230" s="59"/>
      <c r="BU230" s="59"/>
      <c r="BV230" s="59"/>
      <c r="BW230" s="59"/>
      <c r="BX230" s="59"/>
      <c r="BY230" s="59"/>
      <c r="BZ230" s="59"/>
      <c r="CA230" s="59"/>
      <c r="CB230" s="59"/>
      <c r="CC230" s="59"/>
      <c r="CD230" s="59"/>
      <c r="CE230" s="59"/>
      <c r="CF230" s="59"/>
      <c r="CG230" s="59"/>
      <c r="CH230" s="59"/>
      <c r="CI230" s="59"/>
      <c r="CJ230" s="59"/>
      <c r="CK230" s="59"/>
      <c r="CL230" s="59"/>
      <c r="CM230" s="59"/>
      <c r="CN230" s="59"/>
      <c r="CO230" s="59"/>
      <c r="CP230" s="59"/>
      <c r="CQ230" s="59"/>
      <c r="CR230" s="59"/>
      <c r="CS230" s="59"/>
      <c r="CT230" s="59"/>
      <c r="CU230" s="59"/>
      <c r="CV230" s="59"/>
    </row>
    <row r="231" spans="1:100" s="123" customFormat="1" ht="32.4" customHeight="1">
      <c r="A231" s="204" t="s">
        <v>482</v>
      </c>
      <c r="B231" s="60" t="s">
        <v>804</v>
      </c>
      <c r="C231" s="65" t="s">
        <v>581</v>
      </c>
      <c r="D231" s="121" t="s">
        <v>508</v>
      </c>
      <c r="E231" s="86"/>
      <c r="F231" s="65"/>
      <c r="G231" s="65"/>
      <c r="H231" s="84"/>
      <c r="I231" s="85"/>
      <c r="J231" s="61"/>
      <c r="K231" s="62"/>
      <c r="L231" s="62"/>
      <c r="M231" s="61"/>
      <c r="N231" s="61"/>
      <c r="O231" s="61"/>
      <c r="P231" s="61"/>
      <c r="Q231" s="83"/>
      <c r="R231" s="226"/>
      <c r="S231" s="59"/>
      <c r="T231" s="59"/>
      <c r="U231" s="59"/>
      <c r="V231" s="59"/>
      <c r="W231" s="59"/>
      <c r="X231" s="59"/>
      <c r="Y231" s="59"/>
      <c r="Z231" s="59"/>
      <c r="AA231" s="59"/>
      <c r="AB231" s="59"/>
      <c r="AC231" s="59"/>
      <c r="AD231" s="59"/>
      <c r="AE231" s="59"/>
      <c r="AF231" s="59"/>
      <c r="AG231" s="59"/>
      <c r="AH231" s="59"/>
      <c r="AI231" s="59"/>
      <c r="AJ231" s="59"/>
      <c r="AK231" s="59"/>
      <c r="AL231" s="59"/>
      <c r="AM231" s="59"/>
      <c r="AN231" s="59"/>
      <c r="AO231" s="59"/>
      <c r="AP231" s="59"/>
      <c r="AQ231" s="59"/>
      <c r="AR231" s="59"/>
      <c r="AS231" s="59"/>
      <c r="AT231" s="59"/>
      <c r="AU231" s="59"/>
      <c r="AV231" s="59"/>
      <c r="AW231" s="59"/>
      <c r="AX231" s="59"/>
      <c r="AY231" s="59"/>
      <c r="AZ231" s="59"/>
      <c r="BA231" s="59"/>
      <c r="BB231" s="59"/>
      <c r="BC231" s="59"/>
      <c r="BD231" s="59"/>
      <c r="BE231" s="59"/>
      <c r="BF231" s="59"/>
      <c r="BG231" s="59"/>
      <c r="BH231" s="59"/>
      <c r="BI231" s="59"/>
      <c r="BJ231" s="59"/>
      <c r="BK231" s="59"/>
      <c r="BL231" s="59"/>
      <c r="BM231" s="59"/>
      <c r="BN231" s="59"/>
      <c r="BO231" s="59"/>
      <c r="BP231" s="59"/>
      <c r="BQ231" s="59"/>
      <c r="BR231" s="59"/>
      <c r="BS231" s="59"/>
      <c r="BT231" s="59"/>
      <c r="BU231" s="59"/>
      <c r="BV231" s="59"/>
      <c r="BW231" s="59"/>
      <c r="BX231" s="59"/>
      <c r="BY231" s="59"/>
      <c r="BZ231" s="59"/>
      <c r="CA231" s="59"/>
      <c r="CB231" s="59"/>
      <c r="CC231" s="59"/>
      <c r="CD231" s="59"/>
      <c r="CE231" s="59"/>
      <c r="CF231" s="59"/>
      <c r="CG231" s="59"/>
      <c r="CH231" s="59"/>
      <c r="CI231" s="59"/>
      <c r="CJ231" s="59"/>
      <c r="CK231" s="59"/>
      <c r="CL231" s="59"/>
      <c r="CM231" s="59"/>
      <c r="CN231" s="59"/>
      <c r="CO231" s="59"/>
      <c r="CP231" s="59"/>
      <c r="CQ231" s="59"/>
      <c r="CR231" s="59"/>
      <c r="CS231" s="59"/>
      <c r="CT231" s="59"/>
      <c r="CU231" s="59"/>
      <c r="CV231" s="59"/>
    </row>
    <row r="232" spans="1:100" s="123" customFormat="1" ht="32.4" customHeight="1">
      <c r="A232" s="204" t="s">
        <v>483</v>
      </c>
      <c r="B232" s="60" t="s">
        <v>805</v>
      </c>
      <c r="C232" s="65" t="s">
        <v>581</v>
      </c>
      <c r="D232" s="121" t="s">
        <v>509</v>
      </c>
      <c r="E232" s="86"/>
      <c r="F232" s="65"/>
      <c r="G232" s="65"/>
      <c r="H232" s="84"/>
      <c r="I232" s="85"/>
      <c r="J232" s="61"/>
      <c r="K232" s="62"/>
      <c r="L232" s="62"/>
      <c r="M232" s="61"/>
      <c r="N232" s="61"/>
      <c r="O232" s="61"/>
      <c r="P232" s="61"/>
      <c r="Q232" s="83"/>
      <c r="R232" s="226"/>
      <c r="S232" s="59"/>
      <c r="T232" s="59"/>
      <c r="U232" s="59"/>
      <c r="V232" s="59"/>
      <c r="W232" s="59"/>
      <c r="X232" s="59"/>
      <c r="Y232" s="59"/>
      <c r="Z232" s="59"/>
      <c r="AA232" s="59"/>
      <c r="AB232" s="59"/>
      <c r="AC232" s="59"/>
      <c r="AD232" s="59"/>
      <c r="AE232" s="59"/>
      <c r="AF232" s="59"/>
      <c r="AG232" s="59"/>
      <c r="AH232" s="59"/>
      <c r="AI232" s="59"/>
      <c r="AJ232" s="59"/>
      <c r="AK232" s="59"/>
      <c r="AL232" s="59"/>
      <c r="AM232" s="59"/>
      <c r="AN232" s="59"/>
      <c r="AO232" s="59"/>
      <c r="AP232" s="59"/>
      <c r="AQ232" s="59"/>
      <c r="AR232" s="59"/>
      <c r="AS232" s="59"/>
      <c r="AT232" s="59"/>
      <c r="AU232" s="59"/>
      <c r="AV232" s="59"/>
      <c r="AW232" s="59"/>
      <c r="AX232" s="59"/>
      <c r="AY232" s="59"/>
      <c r="AZ232" s="59"/>
      <c r="BA232" s="59"/>
      <c r="BB232" s="59"/>
      <c r="BC232" s="59"/>
      <c r="BD232" s="59"/>
      <c r="BE232" s="59"/>
      <c r="BF232" s="59"/>
      <c r="BG232" s="59"/>
      <c r="BH232" s="59"/>
      <c r="BI232" s="59"/>
      <c r="BJ232" s="59"/>
      <c r="BK232" s="59"/>
      <c r="BL232" s="59"/>
      <c r="BM232" s="59"/>
      <c r="BN232" s="59"/>
      <c r="BO232" s="59"/>
      <c r="BP232" s="59"/>
      <c r="BQ232" s="59"/>
      <c r="BR232" s="59"/>
      <c r="BS232" s="59"/>
      <c r="BT232" s="59"/>
      <c r="BU232" s="59"/>
      <c r="BV232" s="59"/>
      <c r="BW232" s="59"/>
      <c r="BX232" s="59"/>
      <c r="BY232" s="59"/>
      <c r="BZ232" s="59"/>
      <c r="CA232" s="59"/>
      <c r="CB232" s="59"/>
      <c r="CC232" s="59"/>
      <c r="CD232" s="59"/>
      <c r="CE232" s="59"/>
      <c r="CF232" s="59"/>
      <c r="CG232" s="59"/>
      <c r="CH232" s="59"/>
      <c r="CI232" s="59"/>
      <c r="CJ232" s="59"/>
      <c r="CK232" s="59"/>
      <c r="CL232" s="59"/>
      <c r="CM232" s="59"/>
      <c r="CN232" s="59"/>
      <c r="CO232" s="59"/>
      <c r="CP232" s="59"/>
      <c r="CQ232" s="59"/>
      <c r="CR232" s="59"/>
      <c r="CS232" s="59"/>
      <c r="CT232" s="59"/>
      <c r="CU232" s="59"/>
      <c r="CV232" s="59"/>
    </row>
    <row r="233" spans="1:100" s="123" customFormat="1" ht="32.4" customHeight="1">
      <c r="A233" s="204" t="s">
        <v>484</v>
      </c>
      <c r="B233" s="60" t="s">
        <v>806</v>
      </c>
      <c r="C233" s="65" t="s">
        <v>581</v>
      </c>
      <c r="D233" s="121" t="s">
        <v>510</v>
      </c>
      <c r="E233" s="86"/>
      <c r="F233" s="65"/>
      <c r="G233" s="65"/>
      <c r="H233" s="84"/>
      <c r="I233" s="85"/>
      <c r="J233" s="61"/>
      <c r="K233" s="62"/>
      <c r="L233" s="62"/>
      <c r="M233" s="61"/>
      <c r="N233" s="61"/>
      <c r="O233" s="61"/>
      <c r="P233" s="61"/>
      <c r="Q233" s="83"/>
      <c r="R233" s="226"/>
      <c r="S233" s="59"/>
      <c r="T233" s="59"/>
      <c r="U233" s="59"/>
      <c r="V233" s="59"/>
      <c r="W233" s="59"/>
      <c r="X233" s="59"/>
      <c r="Y233" s="59"/>
      <c r="Z233" s="59"/>
      <c r="AA233" s="59"/>
      <c r="AB233" s="59"/>
      <c r="AC233" s="59"/>
      <c r="AD233" s="59"/>
      <c r="AE233" s="59"/>
      <c r="AF233" s="59"/>
      <c r="AG233" s="59"/>
      <c r="AH233" s="59"/>
      <c r="AI233" s="59"/>
      <c r="AJ233" s="59"/>
      <c r="AK233" s="59"/>
      <c r="AL233" s="59"/>
      <c r="AM233" s="59"/>
      <c r="AN233" s="59"/>
      <c r="AO233" s="59"/>
      <c r="AP233" s="59"/>
      <c r="AQ233" s="59"/>
      <c r="AR233" s="59"/>
      <c r="AS233" s="59"/>
      <c r="AT233" s="59"/>
      <c r="AU233" s="59"/>
      <c r="AV233" s="59"/>
      <c r="AW233" s="59"/>
      <c r="AX233" s="59"/>
      <c r="AY233" s="59"/>
      <c r="AZ233" s="59"/>
      <c r="BA233" s="59"/>
      <c r="BB233" s="59"/>
      <c r="BC233" s="59"/>
      <c r="BD233" s="59"/>
      <c r="BE233" s="59"/>
      <c r="BF233" s="59"/>
      <c r="BG233" s="59"/>
      <c r="BH233" s="59"/>
      <c r="BI233" s="59"/>
      <c r="BJ233" s="59"/>
      <c r="BK233" s="59"/>
      <c r="BL233" s="59"/>
      <c r="BM233" s="59"/>
      <c r="BN233" s="59"/>
      <c r="BO233" s="59"/>
      <c r="BP233" s="59"/>
      <c r="BQ233" s="59"/>
      <c r="BR233" s="59"/>
      <c r="BS233" s="59"/>
      <c r="BT233" s="59"/>
      <c r="BU233" s="59"/>
      <c r="BV233" s="59"/>
      <c r="BW233" s="59"/>
      <c r="BX233" s="59"/>
      <c r="BY233" s="59"/>
      <c r="BZ233" s="59"/>
      <c r="CA233" s="59"/>
      <c r="CB233" s="59"/>
      <c r="CC233" s="59"/>
      <c r="CD233" s="59"/>
      <c r="CE233" s="59"/>
      <c r="CF233" s="59"/>
      <c r="CG233" s="59"/>
      <c r="CH233" s="59"/>
      <c r="CI233" s="59"/>
      <c r="CJ233" s="59"/>
      <c r="CK233" s="59"/>
      <c r="CL233" s="59"/>
      <c r="CM233" s="59"/>
      <c r="CN233" s="59"/>
      <c r="CO233" s="59"/>
      <c r="CP233" s="59"/>
      <c r="CQ233" s="59"/>
      <c r="CR233" s="59"/>
      <c r="CS233" s="59"/>
      <c r="CT233" s="59"/>
      <c r="CU233" s="59"/>
      <c r="CV233" s="59"/>
    </row>
    <row r="234" spans="1:100" s="63" customFormat="1" ht="157.5" customHeight="1">
      <c r="A234" s="203">
        <v>2</v>
      </c>
      <c r="B234" s="60">
        <v>188</v>
      </c>
      <c r="C234" s="65" t="s">
        <v>581</v>
      </c>
      <c r="D234" s="87" t="s">
        <v>228</v>
      </c>
      <c r="E234" s="86" t="s">
        <v>513</v>
      </c>
      <c r="F234" s="124">
        <v>14000</v>
      </c>
      <c r="G234" s="65" t="s">
        <v>177</v>
      </c>
      <c r="H234" s="84">
        <v>70070</v>
      </c>
      <c r="I234" s="84">
        <v>70070</v>
      </c>
      <c r="J234" s="61" t="s">
        <v>15</v>
      </c>
      <c r="K234" s="62">
        <v>46112</v>
      </c>
      <c r="L234" s="62">
        <v>46234</v>
      </c>
      <c r="M234" s="61"/>
      <c r="N234" s="61"/>
      <c r="O234" s="61"/>
      <c r="P234" s="61" t="s">
        <v>625</v>
      </c>
      <c r="Q234" s="83" t="s">
        <v>644</v>
      </c>
    </row>
    <row r="235" spans="1:100" s="64" customFormat="1" ht="138.6" customHeight="1">
      <c r="A235" s="203">
        <v>3</v>
      </c>
      <c r="B235" s="60">
        <v>189</v>
      </c>
      <c r="C235" s="65" t="s">
        <v>581</v>
      </c>
      <c r="D235" s="87" t="s">
        <v>229</v>
      </c>
      <c r="E235" s="86" t="s">
        <v>672</v>
      </c>
      <c r="F235" s="65">
        <v>52</v>
      </c>
      <c r="G235" s="65" t="s">
        <v>177</v>
      </c>
      <c r="H235" s="84">
        <v>210000</v>
      </c>
      <c r="I235" s="84">
        <v>210000</v>
      </c>
      <c r="J235" s="61" t="s">
        <v>15</v>
      </c>
      <c r="K235" s="62">
        <v>46112</v>
      </c>
      <c r="L235" s="62">
        <v>46234</v>
      </c>
      <c r="M235" s="61"/>
      <c r="N235" s="61"/>
      <c r="O235" s="61"/>
      <c r="P235" s="61" t="s">
        <v>625</v>
      </c>
      <c r="Q235" s="83" t="s">
        <v>631</v>
      </c>
      <c r="R235" s="63"/>
    </row>
    <row r="236" spans="1:100" ht="143.4" customHeight="1">
      <c r="A236" s="204">
        <v>4</v>
      </c>
      <c r="B236" s="60">
        <v>190</v>
      </c>
      <c r="C236" s="65" t="s">
        <v>581</v>
      </c>
      <c r="D236" s="87" t="s">
        <v>252</v>
      </c>
      <c r="E236" s="86" t="s">
        <v>617</v>
      </c>
      <c r="F236" s="65">
        <v>62</v>
      </c>
      <c r="G236" s="65" t="s">
        <v>177</v>
      </c>
      <c r="H236" s="84">
        <v>110000</v>
      </c>
      <c r="I236" s="84">
        <v>110000</v>
      </c>
      <c r="J236" s="61" t="s">
        <v>15</v>
      </c>
      <c r="K236" s="62">
        <v>45961</v>
      </c>
      <c r="L236" s="62">
        <v>46053</v>
      </c>
      <c r="M236" s="61"/>
      <c r="N236" s="61"/>
      <c r="O236" s="61"/>
      <c r="P236" s="61" t="s">
        <v>625</v>
      </c>
      <c r="Q236" s="83" t="s">
        <v>631</v>
      </c>
      <c r="R236" s="59"/>
    </row>
    <row r="237" spans="1:100" s="64" customFormat="1" ht="255" customHeight="1">
      <c r="A237" s="203">
        <v>5</v>
      </c>
      <c r="B237" s="60">
        <v>191</v>
      </c>
      <c r="C237" s="65" t="s">
        <v>581</v>
      </c>
      <c r="D237" s="87" t="s">
        <v>614</v>
      </c>
      <c r="E237" s="86" t="s">
        <v>212</v>
      </c>
      <c r="F237" s="65">
        <v>1</v>
      </c>
      <c r="G237" s="65" t="s">
        <v>514</v>
      </c>
      <c r="H237" s="84">
        <v>70000</v>
      </c>
      <c r="I237" s="84">
        <v>70000</v>
      </c>
      <c r="J237" s="61" t="s">
        <v>10</v>
      </c>
      <c r="K237" s="62">
        <v>46142</v>
      </c>
      <c r="L237" s="62">
        <v>46203</v>
      </c>
      <c r="M237" s="61"/>
      <c r="N237" s="61"/>
      <c r="O237" s="61"/>
      <c r="P237" s="61" t="s">
        <v>625</v>
      </c>
      <c r="Q237" s="83" t="s">
        <v>631</v>
      </c>
      <c r="R237" s="63"/>
    </row>
    <row r="238" spans="1:100" s="64" customFormat="1" ht="117" customHeight="1">
      <c r="A238" s="203">
        <v>6</v>
      </c>
      <c r="B238" s="60">
        <v>192</v>
      </c>
      <c r="C238" s="65" t="s">
        <v>581</v>
      </c>
      <c r="D238" s="87" t="s">
        <v>253</v>
      </c>
      <c r="E238" s="86" t="s">
        <v>254</v>
      </c>
      <c r="F238" s="65">
        <v>7</v>
      </c>
      <c r="G238" s="65" t="s">
        <v>255</v>
      </c>
      <c r="H238" s="84">
        <v>300000</v>
      </c>
      <c r="I238" s="84">
        <v>300000</v>
      </c>
      <c r="J238" s="61" t="s">
        <v>15</v>
      </c>
      <c r="K238" s="62">
        <v>46053</v>
      </c>
      <c r="L238" s="62">
        <v>46234</v>
      </c>
      <c r="M238" s="61"/>
      <c r="N238" s="61"/>
      <c r="O238" s="61"/>
      <c r="P238" s="61" t="s">
        <v>625</v>
      </c>
      <c r="Q238" s="83" t="s">
        <v>631</v>
      </c>
      <c r="R238" s="63"/>
    </row>
    <row r="239" spans="1:100" ht="100.95" customHeight="1">
      <c r="A239" s="204">
        <v>7</v>
      </c>
      <c r="B239" s="60">
        <v>193</v>
      </c>
      <c r="C239" s="65" t="s">
        <v>581</v>
      </c>
      <c r="D239" s="87" t="s">
        <v>515</v>
      </c>
      <c r="E239" s="86" t="s">
        <v>516</v>
      </c>
      <c r="F239" s="65">
        <v>1</v>
      </c>
      <c r="G239" s="65" t="s">
        <v>256</v>
      </c>
      <c r="H239" s="112">
        <v>496000</v>
      </c>
      <c r="I239" s="112">
        <v>496000</v>
      </c>
      <c r="J239" s="61" t="s">
        <v>15</v>
      </c>
      <c r="K239" s="62">
        <v>45930</v>
      </c>
      <c r="L239" s="62">
        <v>46112</v>
      </c>
      <c r="M239" s="61"/>
      <c r="N239" s="61"/>
      <c r="O239" s="61"/>
      <c r="P239" s="61" t="s">
        <v>625</v>
      </c>
      <c r="Q239" s="83" t="s">
        <v>631</v>
      </c>
      <c r="R239" s="59"/>
    </row>
    <row r="240" spans="1:100" s="64" customFormat="1" ht="118.2" customHeight="1">
      <c r="A240" s="203">
        <v>8</v>
      </c>
      <c r="B240" s="60">
        <v>194</v>
      </c>
      <c r="C240" s="65" t="s">
        <v>581</v>
      </c>
      <c r="D240" s="87" t="s">
        <v>230</v>
      </c>
      <c r="E240" s="86" t="s">
        <v>215</v>
      </c>
      <c r="F240" s="65">
        <v>12</v>
      </c>
      <c r="G240" s="65" t="s">
        <v>178</v>
      </c>
      <c r="H240" s="84">
        <v>1127368</v>
      </c>
      <c r="I240" s="84">
        <v>1127368</v>
      </c>
      <c r="J240" s="61" t="s">
        <v>10</v>
      </c>
      <c r="K240" s="99">
        <v>46112</v>
      </c>
      <c r="L240" s="99">
        <v>46173</v>
      </c>
      <c r="M240" s="61"/>
      <c r="N240" s="61"/>
      <c r="O240" s="61"/>
      <c r="P240" s="61" t="s">
        <v>625</v>
      </c>
      <c r="Q240" s="83" t="s">
        <v>631</v>
      </c>
      <c r="R240" s="63"/>
    </row>
    <row r="241" spans="1:18" s="64" customFormat="1" ht="132.6" customHeight="1">
      <c r="A241" s="203">
        <v>9</v>
      </c>
      <c r="B241" s="60">
        <v>195</v>
      </c>
      <c r="C241" s="65" t="s">
        <v>581</v>
      </c>
      <c r="D241" s="87" t="s">
        <v>517</v>
      </c>
      <c r="E241" s="86" t="s">
        <v>213</v>
      </c>
      <c r="F241" s="65">
        <v>12</v>
      </c>
      <c r="G241" s="65" t="s">
        <v>518</v>
      </c>
      <c r="H241" s="84">
        <v>550000</v>
      </c>
      <c r="I241" s="84">
        <v>550000</v>
      </c>
      <c r="J241" s="61" t="s">
        <v>10</v>
      </c>
      <c r="K241" s="62">
        <v>45808</v>
      </c>
      <c r="L241" s="62">
        <v>46053</v>
      </c>
      <c r="M241" s="61"/>
      <c r="N241" s="61"/>
      <c r="O241" s="61"/>
      <c r="P241" s="61" t="s">
        <v>625</v>
      </c>
      <c r="Q241" s="83" t="s">
        <v>631</v>
      </c>
      <c r="R241" s="63"/>
    </row>
    <row r="242" spans="1:18" ht="129" customHeight="1">
      <c r="A242" s="204">
        <v>10</v>
      </c>
      <c r="B242" s="60">
        <v>196</v>
      </c>
      <c r="C242" s="65" t="s">
        <v>581</v>
      </c>
      <c r="D242" s="87" t="s">
        <v>519</v>
      </c>
      <c r="E242" s="86" t="s">
        <v>214</v>
      </c>
      <c r="F242" s="65">
        <v>1</v>
      </c>
      <c r="G242" s="65" t="s">
        <v>179</v>
      </c>
      <c r="H242" s="84">
        <v>1199086</v>
      </c>
      <c r="I242" s="84">
        <v>1199086</v>
      </c>
      <c r="J242" s="61" t="s">
        <v>15</v>
      </c>
      <c r="K242" s="62">
        <v>45961</v>
      </c>
      <c r="L242" s="62">
        <v>46053</v>
      </c>
      <c r="M242" s="61"/>
      <c r="N242" s="61"/>
      <c r="O242" s="61"/>
      <c r="P242" s="61" t="s">
        <v>625</v>
      </c>
      <c r="Q242" s="83" t="s">
        <v>626</v>
      </c>
      <c r="R242" s="59"/>
    </row>
    <row r="243" spans="1:18" s="64" customFormat="1" ht="97.2" customHeight="1">
      <c r="A243" s="203">
        <v>11</v>
      </c>
      <c r="B243" s="60">
        <v>197</v>
      </c>
      <c r="C243" s="65" t="s">
        <v>581</v>
      </c>
      <c r="D243" s="87" t="s">
        <v>257</v>
      </c>
      <c r="E243" s="86" t="s">
        <v>618</v>
      </c>
      <c r="F243" s="65">
        <v>1</v>
      </c>
      <c r="G243" s="65" t="s">
        <v>179</v>
      </c>
      <c r="H243" s="84">
        <v>16727</v>
      </c>
      <c r="I243" s="84">
        <v>16727</v>
      </c>
      <c r="J243" s="61" t="s">
        <v>4</v>
      </c>
      <c r="K243" s="62">
        <v>46234</v>
      </c>
      <c r="L243" s="62">
        <v>46295</v>
      </c>
      <c r="M243" s="61"/>
      <c r="N243" s="61"/>
      <c r="O243" s="61"/>
      <c r="P243" s="61" t="s">
        <v>625</v>
      </c>
      <c r="Q243" s="83" t="s">
        <v>631</v>
      </c>
      <c r="R243" s="63"/>
    </row>
    <row r="244" spans="1:18" ht="64.2" customHeight="1">
      <c r="A244" s="204">
        <v>12</v>
      </c>
      <c r="B244" s="60">
        <v>198</v>
      </c>
      <c r="C244" s="65" t="s">
        <v>581</v>
      </c>
      <c r="D244" s="115" t="s">
        <v>648</v>
      </c>
      <c r="E244" s="86" t="s">
        <v>520</v>
      </c>
      <c r="F244" s="65">
        <v>8</v>
      </c>
      <c r="G244" s="65" t="s">
        <v>177</v>
      </c>
      <c r="H244" s="84">
        <v>1675000</v>
      </c>
      <c r="I244" s="84">
        <v>1675000</v>
      </c>
      <c r="J244" s="61" t="s">
        <v>15</v>
      </c>
      <c r="K244" s="62">
        <v>46081</v>
      </c>
      <c r="L244" s="62">
        <v>46265</v>
      </c>
      <c r="M244" s="61"/>
      <c r="N244" s="61"/>
      <c r="O244" s="61"/>
      <c r="P244" s="61" t="s">
        <v>625</v>
      </c>
      <c r="Q244" s="83" t="s">
        <v>645</v>
      </c>
      <c r="R244" s="59"/>
    </row>
    <row r="245" spans="1:18" ht="133.19999999999999" customHeight="1">
      <c r="A245" s="204">
        <v>13</v>
      </c>
      <c r="B245" s="60">
        <v>199</v>
      </c>
      <c r="C245" s="65" t="s">
        <v>581</v>
      </c>
      <c r="D245" s="87" t="s">
        <v>521</v>
      </c>
      <c r="E245" s="86" t="s">
        <v>701</v>
      </c>
      <c r="F245" s="65">
        <v>1</v>
      </c>
      <c r="G245" s="65" t="s">
        <v>179</v>
      </c>
      <c r="H245" s="84">
        <v>285599</v>
      </c>
      <c r="I245" s="84">
        <v>285599</v>
      </c>
      <c r="J245" s="61" t="s">
        <v>10</v>
      </c>
      <c r="K245" s="62">
        <v>46081</v>
      </c>
      <c r="L245" s="62">
        <v>46142</v>
      </c>
      <c r="M245" s="61"/>
      <c r="N245" s="61"/>
      <c r="O245" s="61"/>
      <c r="P245" s="61" t="s">
        <v>625</v>
      </c>
      <c r="Q245" s="83" t="s">
        <v>626</v>
      </c>
      <c r="R245" s="59"/>
    </row>
    <row r="246" spans="1:18" ht="232.2" customHeight="1">
      <c r="A246" s="204">
        <v>14</v>
      </c>
      <c r="B246" s="60">
        <v>200</v>
      </c>
      <c r="C246" s="65" t="s">
        <v>581</v>
      </c>
      <c r="D246" s="87" t="s">
        <v>231</v>
      </c>
      <c r="E246" s="86" t="s">
        <v>258</v>
      </c>
      <c r="F246" s="65">
        <v>1</v>
      </c>
      <c r="G246" s="65" t="s">
        <v>179</v>
      </c>
      <c r="H246" s="84">
        <f>763639+151281</f>
        <v>914920</v>
      </c>
      <c r="I246" s="84">
        <f>763639+151281</f>
        <v>914920</v>
      </c>
      <c r="J246" s="61" t="s">
        <v>10</v>
      </c>
      <c r="K246" s="62">
        <v>46173</v>
      </c>
      <c r="L246" s="62">
        <v>46234</v>
      </c>
      <c r="M246" s="61"/>
      <c r="N246" s="61"/>
      <c r="O246" s="61"/>
      <c r="P246" s="61" t="s">
        <v>625</v>
      </c>
      <c r="Q246" s="83" t="s">
        <v>626</v>
      </c>
      <c r="R246" s="59"/>
    </row>
    <row r="247" spans="1:18" ht="91.5" customHeight="1">
      <c r="A247" s="204">
        <v>16</v>
      </c>
      <c r="B247" s="60">
        <v>201</v>
      </c>
      <c r="C247" s="65" t="s">
        <v>581</v>
      </c>
      <c r="D247" s="87" t="s">
        <v>259</v>
      </c>
      <c r="E247" s="86" t="s">
        <v>260</v>
      </c>
      <c r="F247" s="65">
        <v>1</v>
      </c>
      <c r="G247" s="65" t="s">
        <v>179</v>
      </c>
      <c r="H247" s="84">
        <v>450000</v>
      </c>
      <c r="I247" s="84">
        <v>450000</v>
      </c>
      <c r="J247" s="65" t="s">
        <v>10</v>
      </c>
      <c r="K247" s="62">
        <v>46203</v>
      </c>
      <c r="L247" s="62">
        <v>46387</v>
      </c>
      <c r="M247" s="61"/>
      <c r="N247" s="61"/>
      <c r="O247" s="61"/>
      <c r="P247" s="61" t="s">
        <v>625</v>
      </c>
      <c r="Q247" s="83" t="s">
        <v>631</v>
      </c>
      <c r="R247" s="59"/>
    </row>
    <row r="248" spans="1:18" ht="102" customHeight="1">
      <c r="A248" s="204">
        <v>17</v>
      </c>
      <c r="B248" s="60">
        <v>202</v>
      </c>
      <c r="C248" s="65" t="s">
        <v>581</v>
      </c>
      <c r="D248" s="87" t="s">
        <v>522</v>
      </c>
      <c r="E248" s="86" t="s">
        <v>523</v>
      </c>
      <c r="F248" s="65">
        <v>1</v>
      </c>
      <c r="G248" s="65" t="s">
        <v>179</v>
      </c>
      <c r="H248" s="84">
        <v>150000</v>
      </c>
      <c r="I248" s="84">
        <v>150000</v>
      </c>
      <c r="J248" s="65" t="s">
        <v>15</v>
      </c>
      <c r="K248" s="62">
        <v>46053</v>
      </c>
      <c r="L248" s="62">
        <v>46234</v>
      </c>
      <c r="M248" s="61"/>
      <c r="N248" s="61"/>
      <c r="O248" s="61"/>
      <c r="P248" s="61" t="s">
        <v>625</v>
      </c>
      <c r="Q248" s="83" t="s">
        <v>631</v>
      </c>
      <c r="R248" s="59"/>
    </row>
    <row r="249" spans="1:18" ht="85.2" customHeight="1">
      <c r="A249" s="228">
        <v>19</v>
      </c>
      <c r="B249" s="229">
        <v>203</v>
      </c>
      <c r="C249" s="230" t="s">
        <v>581</v>
      </c>
      <c r="D249" s="231" t="s">
        <v>261</v>
      </c>
      <c r="E249" s="232" t="s">
        <v>525</v>
      </c>
      <c r="F249" s="230">
        <v>1</v>
      </c>
      <c r="G249" s="230" t="s">
        <v>179</v>
      </c>
      <c r="H249" s="233">
        <v>100000</v>
      </c>
      <c r="I249" s="233">
        <v>100000</v>
      </c>
      <c r="J249" s="234" t="s">
        <v>15</v>
      </c>
      <c r="K249" s="235">
        <v>46053</v>
      </c>
      <c r="L249" s="235">
        <v>46203</v>
      </c>
      <c r="M249" s="234"/>
      <c r="N249" s="234"/>
      <c r="O249" s="61"/>
      <c r="P249" s="234" t="s">
        <v>625</v>
      </c>
      <c r="Q249" s="236" t="s">
        <v>626</v>
      </c>
      <c r="R249" s="59"/>
    </row>
    <row r="250" spans="1:18" ht="341.4" customHeight="1" thickBot="1">
      <c r="A250" s="228">
        <v>19</v>
      </c>
      <c r="B250" s="257">
        <v>204</v>
      </c>
      <c r="C250" s="258" t="s">
        <v>63</v>
      </c>
      <c r="D250" s="259" t="s">
        <v>821</v>
      </c>
      <c r="E250" s="260" t="s">
        <v>822</v>
      </c>
      <c r="F250" s="286" t="s">
        <v>823</v>
      </c>
      <c r="G250" s="258" t="s">
        <v>824</v>
      </c>
      <c r="H250" s="261">
        <v>10000000</v>
      </c>
      <c r="I250" s="261" t="s">
        <v>825</v>
      </c>
      <c r="J250" s="258" t="s">
        <v>10</v>
      </c>
      <c r="K250" s="262">
        <v>46081</v>
      </c>
      <c r="L250" s="262">
        <v>46173</v>
      </c>
      <c r="M250" s="263"/>
      <c r="N250" s="263"/>
      <c r="O250" s="263"/>
      <c r="P250" s="258" t="s">
        <v>826</v>
      </c>
      <c r="Q250" s="264"/>
      <c r="R250" s="59"/>
    </row>
    <row r="251" spans="1:18" ht="16.95" customHeight="1">
      <c r="A251" s="237"/>
      <c r="B251" s="247"/>
      <c r="C251" s="239"/>
      <c r="D251" s="240"/>
      <c r="E251" s="241"/>
      <c r="F251" s="242"/>
      <c r="G251" s="239"/>
      <c r="H251" s="243"/>
      <c r="I251" s="244"/>
      <c r="J251" s="239"/>
      <c r="K251" s="245"/>
      <c r="L251" s="245"/>
      <c r="M251" s="238"/>
      <c r="N251" s="238"/>
      <c r="O251" s="238"/>
      <c r="P251" s="238"/>
      <c r="Q251" s="246"/>
    </row>
    <row r="252" spans="1:18" s="30" customFormat="1" ht="15" customHeight="1">
      <c r="A252" s="126"/>
      <c r="B252" s="126"/>
      <c r="C252" s="178" t="s">
        <v>696</v>
      </c>
      <c r="D252" s="181"/>
      <c r="E252" s="181"/>
      <c r="F252" s="179"/>
      <c r="G252" s="179"/>
      <c r="H252" s="180" t="s">
        <v>101</v>
      </c>
      <c r="I252" s="179"/>
      <c r="J252" s="179"/>
      <c r="K252" s="182"/>
      <c r="L252" s="29"/>
      <c r="M252" s="28"/>
      <c r="N252" s="28"/>
      <c r="O252" s="28"/>
      <c r="P252" s="215"/>
      <c r="Q252" s="216"/>
    </row>
    <row r="253" spans="1:18" s="30" customFormat="1" ht="15" customHeight="1">
      <c r="A253" s="126"/>
      <c r="B253" s="126"/>
      <c r="C253" s="36" t="s">
        <v>692</v>
      </c>
      <c r="D253" s="37" t="s">
        <v>693</v>
      </c>
      <c r="E253" s="34"/>
      <c r="F253" s="32"/>
      <c r="G253" s="32"/>
      <c r="H253" s="32"/>
      <c r="I253" s="32"/>
      <c r="J253" s="32"/>
      <c r="K253" s="35"/>
      <c r="L253" s="29"/>
      <c r="M253" s="28"/>
      <c r="N253" s="28"/>
      <c r="O253" s="28"/>
      <c r="P253" s="215"/>
      <c r="Q253" s="216"/>
    </row>
    <row r="254" spans="1:18" s="30" customFormat="1" ht="15" customHeight="1">
      <c r="A254" s="126"/>
      <c r="B254" s="126"/>
      <c r="C254" s="31"/>
      <c r="D254" s="34"/>
      <c r="E254" s="34"/>
      <c r="F254" s="32"/>
      <c r="G254" s="32"/>
      <c r="H254" s="32"/>
      <c r="I254" s="32"/>
      <c r="J254" s="32"/>
      <c r="K254" s="35"/>
      <c r="L254" s="29"/>
      <c r="M254" s="28"/>
      <c r="N254" s="28"/>
      <c r="O254" s="28"/>
      <c r="P254" s="215"/>
      <c r="Q254" s="216"/>
    </row>
    <row r="255" spans="1:18" s="30" customFormat="1" ht="15" customHeight="1">
      <c r="A255" s="126"/>
      <c r="B255" s="126"/>
      <c r="C255" s="31" t="s">
        <v>697</v>
      </c>
      <c r="D255" s="34"/>
      <c r="E255" s="34"/>
      <c r="F255" s="32"/>
      <c r="G255" s="32"/>
      <c r="H255" s="33" t="s">
        <v>694</v>
      </c>
      <c r="I255" s="32"/>
      <c r="J255" s="32"/>
      <c r="K255" s="35"/>
      <c r="L255" s="29"/>
      <c r="M255" s="28"/>
      <c r="N255" s="28"/>
      <c r="O255" s="28"/>
      <c r="P255" s="215"/>
      <c r="Q255" s="216"/>
    </row>
    <row r="256" spans="1:18" s="30" customFormat="1" ht="15" customHeight="1" thickBot="1">
      <c r="A256" s="127"/>
      <c r="B256" s="127"/>
      <c r="C256" s="38" t="s">
        <v>692</v>
      </c>
      <c r="D256" s="40" t="s">
        <v>695</v>
      </c>
      <c r="E256" s="41"/>
      <c r="F256" s="39"/>
      <c r="G256" s="39"/>
      <c r="H256" s="39"/>
      <c r="I256" s="39"/>
      <c r="J256" s="39"/>
      <c r="K256" s="42"/>
      <c r="L256" s="44"/>
      <c r="M256" s="43"/>
      <c r="N256" s="43"/>
      <c r="O256" s="43"/>
      <c r="P256" s="217"/>
      <c r="Q256" s="218"/>
    </row>
    <row r="257" spans="1:17" ht="79.2" customHeight="1">
      <c r="A257" s="128"/>
      <c r="B257" s="129"/>
      <c r="C257" s="130"/>
      <c r="D257" s="133"/>
      <c r="E257" s="132"/>
      <c r="F257" s="134"/>
      <c r="G257" s="131"/>
      <c r="H257" s="135"/>
      <c r="I257" s="136"/>
      <c r="J257" s="131"/>
      <c r="K257" s="137"/>
      <c r="L257" s="137"/>
      <c r="M257" s="129"/>
      <c r="N257" s="129"/>
      <c r="O257" s="129"/>
      <c r="P257" s="129"/>
      <c r="Q257" s="129"/>
    </row>
    <row r="258" spans="1:17" ht="79.2" customHeight="1">
      <c r="A258" s="138"/>
      <c r="B258" s="61"/>
      <c r="C258" s="139"/>
      <c r="D258" s="142"/>
      <c r="E258" s="141"/>
      <c r="F258" s="140"/>
      <c r="G258" s="140"/>
      <c r="H258" s="143"/>
      <c r="I258" s="113"/>
      <c r="J258" s="140"/>
      <c r="K258" s="62"/>
      <c r="L258" s="62"/>
      <c r="M258" s="61"/>
      <c r="N258" s="61"/>
      <c r="O258" s="61"/>
      <c r="P258" s="61"/>
      <c r="Q258" s="61"/>
    </row>
    <row r="259" spans="1:17" ht="79.2" customHeight="1">
      <c r="A259" s="138"/>
      <c r="B259" s="61"/>
      <c r="C259" s="139"/>
      <c r="D259" s="142"/>
      <c r="E259" s="141"/>
      <c r="F259" s="140"/>
      <c r="G259" s="140"/>
      <c r="H259" s="143"/>
      <c r="I259" s="113"/>
      <c r="J259" s="140"/>
      <c r="K259" s="62"/>
      <c r="L259" s="62"/>
      <c r="M259" s="61"/>
      <c r="N259" s="61"/>
      <c r="O259" s="61"/>
      <c r="P259" s="61"/>
      <c r="Q259" s="61"/>
    </row>
    <row r="260" spans="1:17" ht="79.2" customHeight="1">
      <c r="A260" s="138"/>
      <c r="B260" s="61"/>
      <c r="C260" s="139"/>
      <c r="D260" s="142"/>
      <c r="E260" s="141"/>
      <c r="F260" s="140"/>
      <c r="G260" s="140"/>
      <c r="H260" s="143"/>
      <c r="I260" s="113"/>
      <c r="J260" s="140"/>
      <c r="K260" s="62"/>
      <c r="L260" s="62"/>
      <c r="M260" s="61"/>
      <c r="N260" s="61"/>
      <c r="O260" s="61"/>
      <c r="P260" s="61"/>
      <c r="Q260" s="61"/>
    </row>
    <row r="261" spans="1:17" ht="79.2" customHeight="1">
      <c r="A261" s="138"/>
      <c r="B261" s="61"/>
      <c r="C261" s="139"/>
      <c r="D261" s="142"/>
      <c r="E261" s="141"/>
      <c r="F261" s="140"/>
      <c r="G261" s="140"/>
      <c r="H261" s="143"/>
      <c r="I261" s="113"/>
      <c r="J261" s="140"/>
      <c r="K261" s="62"/>
      <c r="L261" s="62"/>
      <c r="M261" s="61"/>
      <c r="N261" s="65"/>
      <c r="O261" s="65"/>
      <c r="P261" s="61"/>
      <c r="Q261" s="61"/>
    </row>
    <row r="262" spans="1:17" ht="79.2" customHeight="1">
      <c r="A262" s="138"/>
      <c r="B262" s="61"/>
      <c r="C262" s="139"/>
      <c r="D262" s="142"/>
      <c r="E262" s="141"/>
      <c r="F262" s="140"/>
      <c r="G262" s="140"/>
      <c r="H262" s="143"/>
      <c r="I262" s="113"/>
      <c r="J262" s="140"/>
      <c r="K262" s="62"/>
      <c r="L262" s="62"/>
      <c r="M262" s="61"/>
      <c r="N262" s="65"/>
      <c r="O262" s="65"/>
      <c r="P262" s="61"/>
      <c r="Q262" s="61"/>
    </row>
    <row r="263" spans="1:17" ht="79.2" customHeight="1">
      <c r="A263" s="138"/>
      <c r="B263" s="61"/>
      <c r="C263" s="139"/>
      <c r="D263" s="142"/>
      <c r="E263" s="141"/>
      <c r="F263" s="140"/>
      <c r="G263" s="140"/>
      <c r="H263" s="143"/>
      <c r="I263" s="113"/>
      <c r="J263" s="140"/>
      <c r="K263" s="62"/>
      <c r="L263" s="62"/>
      <c r="M263" s="61"/>
      <c r="N263" s="65"/>
      <c r="O263" s="65"/>
      <c r="P263" s="61"/>
      <c r="Q263" s="61"/>
    </row>
    <row r="264" spans="1:17" ht="79.2" customHeight="1">
      <c r="A264" s="138"/>
      <c r="B264" s="61"/>
      <c r="C264" s="139"/>
      <c r="D264" s="142"/>
      <c r="E264" s="141"/>
      <c r="F264" s="140"/>
      <c r="G264" s="140"/>
      <c r="H264" s="143"/>
      <c r="I264" s="113"/>
      <c r="J264" s="140"/>
      <c r="K264" s="62"/>
      <c r="L264" s="62"/>
      <c r="M264" s="61"/>
      <c r="N264" s="65"/>
      <c r="O264" s="65"/>
      <c r="P264" s="61"/>
      <c r="Q264" s="61"/>
    </row>
    <row r="265" spans="1:17" ht="79.2" customHeight="1">
      <c r="A265" s="138"/>
      <c r="B265" s="61"/>
      <c r="C265" s="139"/>
      <c r="D265" s="142"/>
      <c r="E265" s="141"/>
      <c r="F265" s="140"/>
      <c r="G265" s="140"/>
      <c r="H265" s="143"/>
      <c r="I265" s="113"/>
      <c r="J265" s="140"/>
      <c r="K265" s="62"/>
      <c r="L265" s="62"/>
      <c r="M265" s="144"/>
      <c r="N265" s="144"/>
      <c r="O265" s="144"/>
      <c r="P265" s="61"/>
      <c r="Q265" s="61"/>
    </row>
    <row r="266" spans="1:17" ht="79.2" customHeight="1">
      <c r="A266" s="138"/>
      <c r="B266" s="61"/>
      <c r="C266" s="139"/>
      <c r="D266" s="142"/>
      <c r="E266" s="141"/>
      <c r="F266" s="145"/>
      <c r="G266" s="140"/>
      <c r="H266" s="143"/>
      <c r="I266" s="113"/>
      <c r="J266" s="140"/>
      <c r="K266" s="62"/>
      <c r="L266" s="62"/>
      <c r="M266" s="144"/>
      <c r="N266" s="144"/>
      <c r="O266" s="144"/>
      <c r="P266" s="61"/>
      <c r="Q266" s="61"/>
    </row>
    <row r="267" spans="1:17" ht="79.2" customHeight="1">
      <c r="A267" s="138"/>
      <c r="B267" s="61"/>
      <c r="C267" s="139"/>
      <c r="D267" s="142"/>
      <c r="E267" s="141"/>
      <c r="F267" s="145"/>
      <c r="G267" s="140"/>
      <c r="H267" s="143"/>
      <c r="I267" s="113"/>
      <c r="J267" s="140"/>
      <c r="K267" s="62"/>
      <c r="L267" s="62"/>
      <c r="M267" s="144"/>
      <c r="N267" s="144"/>
      <c r="O267" s="144"/>
      <c r="P267" s="61"/>
      <c r="Q267" s="61"/>
    </row>
    <row r="268" spans="1:17" ht="79.2" customHeight="1">
      <c r="A268" s="138"/>
      <c r="B268" s="61"/>
      <c r="C268" s="139"/>
      <c r="D268" s="142"/>
      <c r="E268" s="141"/>
      <c r="F268" s="145"/>
      <c r="G268" s="140"/>
      <c r="H268" s="143"/>
      <c r="I268" s="113"/>
      <c r="J268" s="140"/>
      <c r="K268" s="62"/>
      <c r="L268" s="62"/>
      <c r="M268" s="144"/>
      <c r="N268" s="144"/>
      <c r="O268" s="144"/>
      <c r="P268" s="61"/>
      <c r="Q268" s="61"/>
    </row>
    <row r="269" spans="1:17" ht="172.5" customHeight="1">
      <c r="A269" s="138"/>
      <c r="B269" s="61"/>
      <c r="C269" s="139"/>
      <c r="D269" s="142"/>
      <c r="E269" s="141"/>
      <c r="F269" s="140"/>
      <c r="G269" s="140"/>
      <c r="H269" s="146"/>
      <c r="I269" s="85"/>
      <c r="J269" s="140"/>
      <c r="K269" s="62"/>
      <c r="L269" s="62"/>
      <c r="M269" s="144"/>
      <c r="N269" s="144"/>
      <c r="O269" s="144"/>
      <c r="P269" s="61"/>
      <c r="Q269" s="61"/>
    </row>
    <row r="270" spans="1:17" ht="99.75" customHeight="1">
      <c r="A270" s="138"/>
      <c r="B270" s="61"/>
      <c r="C270" s="139"/>
      <c r="D270" s="142"/>
      <c r="E270" s="141"/>
      <c r="F270" s="140"/>
      <c r="G270" s="140"/>
      <c r="H270" s="146"/>
      <c r="I270" s="85"/>
      <c r="J270" s="140"/>
      <c r="K270" s="62"/>
      <c r="L270" s="62"/>
      <c r="M270" s="144"/>
      <c r="N270" s="144"/>
      <c r="O270" s="144"/>
      <c r="P270" s="61"/>
      <c r="Q270" s="61"/>
    </row>
    <row r="271" spans="1:17" ht="87" customHeight="1">
      <c r="A271" s="138"/>
      <c r="B271" s="61"/>
      <c r="C271" s="139"/>
      <c r="D271" s="142"/>
      <c r="E271" s="141"/>
      <c r="F271" s="140"/>
      <c r="G271" s="140"/>
      <c r="H271" s="146"/>
      <c r="I271" s="85"/>
      <c r="J271" s="140"/>
      <c r="K271" s="62"/>
      <c r="L271" s="62"/>
      <c r="M271" s="144"/>
      <c r="N271" s="144"/>
      <c r="O271" s="144"/>
      <c r="P271" s="61"/>
      <c r="Q271" s="61"/>
    </row>
    <row r="272" spans="1:17" ht="84.75" customHeight="1">
      <c r="A272" s="138"/>
      <c r="B272" s="61"/>
      <c r="C272" s="139"/>
      <c r="D272" s="142"/>
      <c r="E272" s="141"/>
      <c r="F272" s="140"/>
      <c r="G272" s="140"/>
      <c r="H272" s="146"/>
      <c r="I272" s="85"/>
      <c r="J272" s="140"/>
      <c r="K272" s="62"/>
      <c r="L272" s="62"/>
      <c r="M272" s="144"/>
      <c r="N272" s="144"/>
      <c r="O272" s="144"/>
      <c r="P272" s="61"/>
      <c r="Q272" s="61"/>
    </row>
    <row r="273" spans="1:17" ht="198.75" customHeight="1">
      <c r="A273" s="138"/>
      <c r="B273" s="61"/>
      <c r="C273" s="139"/>
      <c r="D273" s="142"/>
      <c r="E273" s="141"/>
      <c r="F273" s="140"/>
      <c r="G273" s="140"/>
      <c r="H273" s="146"/>
      <c r="I273" s="85"/>
      <c r="J273" s="140"/>
      <c r="K273" s="62"/>
      <c r="L273" s="62"/>
      <c r="M273" s="144"/>
      <c r="N273" s="144"/>
      <c r="O273" s="144"/>
      <c r="P273" s="61"/>
      <c r="Q273" s="61"/>
    </row>
    <row r="274" spans="1:17" ht="180" customHeight="1">
      <c r="A274" s="138"/>
      <c r="B274" s="61"/>
      <c r="C274" s="139"/>
      <c r="D274" s="142"/>
      <c r="E274" s="147"/>
      <c r="F274" s="140"/>
      <c r="G274" s="140"/>
      <c r="H274" s="146"/>
      <c r="I274" s="85"/>
      <c r="J274" s="140"/>
      <c r="K274" s="62"/>
      <c r="L274" s="62"/>
      <c r="M274" s="144"/>
      <c r="N274" s="144"/>
      <c r="O274" s="144"/>
      <c r="P274" s="61"/>
      <c r="Q274" s="61"/>
    </row>
    <row r="275" spans="1:17" ht="180" customHeight="1">
      <c r="A275" s="138"/>
      <c r="B275" s="61"/>
      <c r="C275" s="139"/>
      <c r="D275" s="142"/>
      <c r="E275" s="141"/>
      <c r="F275" s="140"/>
      <c r="G275" s="140"/>
      <c r="H275" s="146"/>
      <c r="I275" s="85"/>
      <c r="J275" s="140"/>
      <c r="K275" s="62"/>
      <c r="L275" s="62"/>
      <c r="M275" s="144"/>
      <c r="N275" s="144"/>
      <c r="O275" s="144"/>
      <c r="P275" s="61"/>
      <c r="Q275" s="61"/>
    </row>
    <row r="276" spans="1:17" ht="120" customHeight="1">
      <c r="A276" s="138"/>
      <c r="B276" s="61"/>
      <c r="C276" s="139"/>
      <c r="D276" s="142"/>
      <c r="E276" s="141"/>
      <c r="F276" s="140"/>
      <c r="G276" s="140"/>
      <c r="H276" s="146"/>
      <c r="I276" s="85"/>
      <c r="J276" s="140"/>
      <c r="K276" s="62"/>
      <c r="L276" s="62"/>
      <c r="M276" s="144"/>
      <c r="N276" s="144"/>
      <c r="O276" s="144"/>
      <c r="P276" s="61"/>
      <c r="Q276" s="61"/>
    </row>
    <row r="277" spans="1:17" ht="224.25" customHeight="1">
      <c r="A277" s="148"/>
      <c r="B277" s="61"/>
      <c r="C277" s="149"/>
      <c r="D277" s="152"/>
      <c r="E277" s="151"/>
      <c r="F277" s="150"/>
      <c r="G277" s="150"/>
      <c r="H277" s="153"/>
      <c r="I277" s="85"/>
      <c r="J277" s="150"/>
      <c r="K277" s="62"/>
      <c r="L277" s="62"/>
      <c r="M277" s="144"/>
      <c r="N277" s="144"/>
      <c r="O277" s="144"/>
      <c r="P277" s="61"/>
      <c r="Q277" s="61"/>
    </row>
    <row r="278" spans="1:17" ht="78" customHeight="1">
      <c r="A278" s="154"/>
      <c r="B278" s="61"/>
      <c r="C278" s="155"/>
      <c r="D278" s="87"/>
      <c r="E278" s="86"/>
      <c r="F278" s="65"/>
      <c r="G278" s="65"/>
      <c r="H278" s="156"/>
      <c r="I278" s="113"/>
      <c r="J278" s="65"/>
      <c r="K278" s="62"/>
      <c r="L278" s="62"/>
      <c r="M278" s="144"/>
      <c r="N278" s="144"/>
      <c r="O278" s="144"/>
      <c r="P278" s="61"/>
      <c r="Q278" s="61"/>
    </row>
    <row r="279" spans="1:17" ht="56.4" customHeight="1">
      <c r="A279" s="157"/>
      <c r="B279" s="61"/>
      <c r="C279" s="158"/>
      <c r="D279" s="161"/>
      <c r="E279" s="160"/>
      <c r="F279" s="159"/>
      <c r="G279" s="159"/>
      <c r="H279" s="162"/>
      <c r="I279" s="113"/>
      <c r="J279" s="159"/>
      <c r="K279" s="62"/>
      <c r="L279" s="62"/>
      <c r="M279" s="144"/>
      <c r="N279" s="144"/>
      <c r="O279" s="144"/>
      <c r="P279" s="61"/>
      <c r="Q279" s="61"/>
    </row>
    <row r="280" spans="1:17" ht="56.4" customHeight="1">
      <c r="A280" s="148"/>
      <c r="B280" s="61"/>
      <c r="C280" s="149"/>
      <c r="D280" s="152"/>
      <c r="E280" s="151"/>
      <c r="F280" s="150"/>
      <c r="G280" s="150"/>
      <c r="H280" s="163"/>
      <c r="I280" s="113"/>
      <c r="J280" s="150"/>
      <c r="K280" s="62"/>
      <c r="L280" s="62"/>
      <c r="M280" s="144"/>
      <c r="N280" s="144"/>
      <c r="O280" s="144"/>
      <c r="P280" s="61"/>
      <c r="Q280" s="61"/>
    </row>
    <row r="281" spans="1:17" ht="56.4" customHeight="1">
      <c r="A281" s="148"/>
      <c r="B281" s="61"/>
      <c r="C281" s="149"/>
      <c r="D281" s="152"/>
      <c r="E281" s="151"/>
      <c r="F281" s="150"/>
      <c r="G281" s="150"/>
      <c r="H281" s="163"/>
      <c r="I281" s="113"/>
      <c r="J281" s="150"/>
      <c r="K281" s="62"/>
      <c r="L281" s="62"/>
      <c r="M281" s="144"/>
      <c r="N281" s="144"/>
      <c r="O281" s="144"/>
      <c r="P281" s="61"/>
      <c r="Q281" s="61"/>
    </row>
    <row r="282" spans="1:17" ht="56.4" customHeight="1">
      <c r="A282" s="148"/>
      <c r="B282" s="61"/>
      <c r="C282" s="149"/>
      <c r="D282" s="152"/>
      <c r="E282" s="151"/>
      <c r="F282" s="150"/>
      <c r="G282" s="150"/>
      <c r="H282" s="163"/>
      <c r="I282" s="113"/>
      <c r="J282" s="150"/>
      <c r="K282" s="62"/>
      <c r="L282" s="62"/>
      <c r="M282" s="144"/>
      <c r="N282" s="144"/>
      <c r="O282" s="144"/>
      <c r="P282" s="61"/>
      <c r="Q282" s="61"/>
    </row>
    <row r="283" spans="1:17" ht="56.4" customHeight="1">
      <c r="A283" s="148"/>
      <c r="B283" s="61"/>
      <c r="C283" s="149"/>
      <c r="D283" s="152"/>
      <c r="E283" s="151"/>
      <c r="F283" s="150"/>
      <c r="G283" s="150"/>
      <c r="H283" s="163"/>
      <c r="I283" s="113"/>
      <c r="J283" s="150"/>
      <c r="K283" s="62"/>
      <c r="L283" s="62"/>
      <c r="M283" s="144"/>
      <c r="N283" s="144"/>
      <c r="O283" s="144"/>
      <c r="P283" s="61"/>
      <c r="Q283" s="61"/>
    </row>
    <row r="284" spans="1:17" ht="56.4" customHeight="1">
      <c r="A284" s="148"/>
      <c r="B284" s="61"/>
      <c r="C284" s="149"/>
      <c r="D284" s="152"/>
      <c r="E284" s="151"/>
      <c r="F284" s="150"/>
      <c r="G284" s="150"/>
      <c r="H284" s="163"/>
      <c r="I284" s="113"/>
      <c r="J284" s="150"/>
      <c r="K284" s="62"/>
      <c r="L284" s="62"/>
      <c r="M284" s="144"/>
      <c r="N284" s="144"/>
      <c r="O284" s="144"/>
      <c r="P284" s="61"/>
      <c r="Q284" s="61"/>
    </row>
    <row r="285" spans="1:17" ht="56.4" customHeight="1">
      <c r="A285" s="148"/>
      <c r="B285" s="61"/>
      <c r="C285" s="149"/>
      <c r="D285" s="152"/>
      <c r="E285" s="151"/>
      <c r="F285" s="150"/>
      <c r="G285" s="150"/>
      <c r="H285" s="163"/>
      <c r="I285" s="113"/>
      <c r="J285" s="150"/>
      <c r="K285" s="62"/>
      <c r="L285" s="62"/>
      <c r="M285" s="144"/>
      <c r="N285" s="144"/>
      <c r="O285" s="144"/>
      <c r="P285" s="61"/>
      <c r="Q285" s="61"/>
    </row>
    <row r="286" spans="1:17" ht="56.4" customHeight="1">
      <c r="A286" s="148"/>
      <c r="B286" s="61"/>
      <c r="C286" s="149"/>
      <c r="D286" s="152"/>
      <c r="E286" s="151"/>
      <c r="F286" s="150"/>
      <c r="G286" s="150"/>
      <c r="H286" s="163"/>
      <c r="I286" s="113"/>
      <c r="J286" s="150"/>
      <c r="K286" s="62"/>
      <c r="L286" s="62"/>
      <c r="M286" s="144"/>
      <c r="N286" s="144"/>
      <c r="O286" s="144"/>
      <c r="P286" s="61"/>
      <c r="Q286" s="61"/>
    </row>
    <row r="287" spans="1:17" ht="56.4" customHeight="1">
      <c r="A287" s="148"/>
      <c r="B287" s="61"/>
      <c r="C287" s="149"/>
      <c r="D287" s="152"/>
      <c r="E287" s="151"/>
      <c r="F287" s="150"/>
      <c r="G287" s="150"/>
      <c r="H287" s="163"/>
      <c r="I287" s="113"/>
      <c r="J287" s="150"/>
      <c r="K287" s="62"/>
      <c r="L287" s="62"/>
      <c r="M287" s="144"/>
      <c r="N287" s="144"/>
      <c r="O287" s="144"/>
      <c r="P287" s="61"/>
      <c r="Q287" s="61"/>
    </row>
    <row r="288" spans="1:17" ht="56.4" customHeight="1">
      <c r="A288" s="148"/>
      <c r="B288" s="61"/>
      <c r="C288" s="149"/>
      <c r="D288" s="152"/>
      <c r="E288" s="151"/>
      <c r="F288" s="150"/>
      <c r="G288" s="150"/>
      <c r="H288" s="163"/>
      <c r="I288" s="113"/>
      <c r="J288" s="150"/>
      <c r="K288" s="62"/>
      <c r="L288" s="62"/>
      <c r="M288" s="144"/>
      <c r="N288" s="144"/>
      <c r="O288" s="144"/>
      <c r="P288" s="61"/>
      <c r="Q288" s="61"/>
    </row>
    <row r="289" spans="1:17" ht="56.4" customHeight="1">
      <c r="A289" s="148"/>
      <c r="B289" s="61"/>
      <c r="C289" s="149"/>
      <c r="D289" s="152"/>
      <c r="E289" s="151"/>
      <c r="F289" s="150"/>
      <c r="G289" s="150"/>
      <c r="H289" s="163"/>
      <c r="I289" s="113"/>
      <c r="J289" s="150"/>
      <c r="K289" s="62"/>
      <c r="L289" s="62"/>
      <c r="M289" s="144"/>
      <c r="N289" s="144"/>
      <c r="O289" s="144"/>
      <c r="P289" s="61"/>
      <c r="Q289" s="61"/>
    </row>
    <row r="290" spans="1:17" ht="56.4" customHeight="1">
      <c r="A290" s="148"/>
      <c r="B290" s="61"/>
      <c r="C290" s="149"/>
      <c r="D290" s="152"/>
      <c r="E290" s="151"/>
      <c r="F290" s="150"/>
      <c r="G290" s="150"/>
      <c r="H290" s="163"/>
      <c r="I290" s="113"/>
      <c r="J290" s="150"/>
      <c r="K290" s="62"/>
      <c r="L290" s="62"/>
      <c r="M290" s="144"/>
      <c r="N290" s="144"/>
      <c r="O290" s="144"/>
      <c r="P290" s="61"/>
      <c r="Q290" s="61"/>
    </row>
    <row r="291" spans="1:17" ht="56.4" customHeight="1">
      <c r="A291" s="148"/>
      <c r="B291" s="61"/>
      <c r="C291" s="149"/>
      <c r="D291" s="152"/>
      <c r="E291" s="151"/>
      <c r="F291" s="150"/>
      <c r="G291" s="150"/>
      <c r="H291" s="163"/>
      <c r="I291" s="113"/>
      <c r="J291" s="150"/>
      <c r="K291" s="62"/>
      <c r="L291" s="62"/>
      <c r="M291" s="144"/>
      <c r="N291" s="144"/>
      <c r="O291" s="144"/>
      <c r="P291" s="61"/>
      <c r="Q291" s="61"/>
    </row>
    <row r="292" spans="1:17" ht="56.4" customHeight="1">
      <c r="A292" s="148"/>
      <c r="B292" s="61"/>
      <c r="C292" s="149"/>
      <c r="D292" s="152"/>
      <c r="E292" s="151"/>
      <c r="F292" s="150"/>
      <c r="G292" s="150"/>
      <c r="H292" s="163"/>
      <c r="I292" s="113"/>
      <c r="J292" s="150"/>
      <c r="K292" s="62"/>
      <c r="L292" s="62"/>
      <c r="M292" s="144"/>
      <c r="N292" s="144"/>
      <c r="O292" s="144"/>
      <c r="P292" s="61"/>
      <c r="Q292" s="61"/>
    </row>
    <row r="293" spans="1:17" ht="56.4" customHeight="1">
      <c r="A293" s="148"/>
      <c r="B293" s="61"/>
      <c r="C293" s="149"/>
      <c r="D293" s="152"/>
      <c r="E293" s="151"/>
      <c r="F293" s="150"/>
      <c r="G293" s="150"/>
      <c r="H293" s="163"/>
      <c r="I293" s="113"/>
      <c r="J293" s="150"/>
      <c r="K293" s="62"/>
      <c r="L293" s="62"/>
      <c r="M293" s="144"/>
      <c r="N293" s="144"/>
      <c r="O293" s="144"/>
      <c r="P293" s="61"/>
      <c r="Q293" s="61"/>
    </row>
    <row r="294" spans="1:17" ht="56.4" customHeight="1">
      <c r="A294" s="148"/>
      <c r="B294" s="61"/>
      <c r="C294" s="149"/>
      <c r="D294" s="152"/>
      <c r="E294" s="151"/>
      <c r="F294" s="150"/>
      <c r="G294" s="150"/>
      <c r="H294" s="163"/>
      <c r="I294" s="113"/>
      <c r="J294" s="150"/>
      <c r="K294" s="62"/>
      <c r="L294" s="62"/>
      <c r="M294" s="144"/>
      <c r="N294" s="144"/>
      <c r="O294" s="144"/>
      <c r="P294" s="61"/>
      <c r="Q294" s="61"/>
    </row>
    <row r="295" spans="1:17" ht="56.4" customHeight="1">
      <c r="A295" s="148"/>
      <c r="B295" s="61"/>
      <c r="C295" s="149"/>
      <c r="D295" s="152"/>
      <c r="E295" s="151"/>
      <c r="F295" s="150"/>
      <c r="G295" s="150"/>
      <c r="H295" s="163"/>
      <c r="I295" s="113"/>
      <c r="J295" s="150"/>
      <c r="K295" s="62"/>
      <c r="L295" s="62"/>
      <c r="M295" s="144"/>
      <c r="N295" s="144"/>
      <c r="O295" s="144"/>
      <c r="P295" s="61"/>
      <c r="Q295" s="61"/>
    </row>
    <row r="296" spans="1:17" ht="56.4" customHeight="1">
      <c r="A296" s="148"/>
      <c r="B296" s="61"/>
      <c r="C296" s="149"/>
      <c r="D296" s="152"/>
      <c r="E296" s="151"/>
      <c r="F296" s="150"/>
      <c r="G296" s="150"/>
      <c r="H296" s="163"/>
      <c r="I296" s="113"/>
      <c r="J296" s="150"/>
      <c r="K296" s="62"/>
      <c r="L296" s="62"/>
      <c r="M296" s="144"/>
      <c r="N296" s="144"/>
      <c r="O296" s="144"/>
      <c r="P296" s="61"/>
      <c r="Q296" s="61"/>
    </row>
    <row r="297" spans="1:17" ht="56.4" customHeight="1">
      <c r="A297" s="148"/>
      <c r="B297" s="61"/>
      <c r="C297" s="149"/>
      <c r="D297" s="152"/>
      <c r="E297" s="151"/>
      <c r="F297" s="150"/>
      <c r="G297" s="150"/>
      <c r="H297" s="163"/>
      <c r="I297" s="113"/>
      <c r="J297" s="150"/>
      <c r="K297" s="62"/>
      <c r="L297" s="62"/>
      <c r="M297" s="144"/>
      <c r="N297" s="144"/>
      <c r="O297" s="144"/>
      <c r="P297" s="61"/>
      <c r="Q297" s="61"/>
    </row>
    <row r="298" spans="1:17" ht="56.4" customHeight="1">
      <c r="A298" s="148"/>
      <c r="B298" s="61"/>
      <c r="C298" s="149"/>
      <c r="D298" s="152"/>
      <c r="E298" s="151"/>
      <c r="F298" s="150"/>
      <c r="G298" s="150"/>
      <c r="H298" s="163"/>
      <c r="I298" s="113"/>
      <c r="J298" s="150"/>
      <c r="K298" s="62"/>
      <c r="L298" s="62"/>
      <c r="M298" s="144"/>
      <c r="N298" s="144"/>
      <c r="O298" s="144"/>
      <c r="P298" s="61"/>
      <c r="Q298" s="61"/>
    </row>
    <row r="299" spans="1:17" ht="56.4" customHeight="1">
      <c r="A299" s="148"/>
      <c r="B299" s="61"/>
      <c r="C299" s="149"/>
      <c r="D299" s="152"/>
      <c r="E299" s="151"/>
      <c r="F299" s="150"/>
      <c r="G299" s="150"/>
      <c r="H299" s="163"/>
      <c r="I299" s="113"/>
      <c r="J299" s="150"/>
      <c r="K299" s="62"/>
      <c r="L299" s="62"/>
      <c r="M299" s="144"/>
      <c r="N299" s="144"/>
      <c r="O299" s="144"/>
      <c r="P299" s="61"/>
      <c r="Q299" s="61"/>
    </row>
    <row r="300" spans="1:17" ht="56.4" customHeight="1">
      <c r="A300" s="148"/>
      <c r="B300" s="61"/>
      <c r="C300" s="149"/>
      <c r="D300" s="152"/>
      <c r="E300" s="151"/>
      <c r="F300" s="150"/>
      <c r="G300" s="150"/>
      <c r="H300" s="163"/>
      <c r="I300" s="113"/>
      <c r="J300" s="150"/>
      <c r="K300" s="62"/>
      <c r="L300" s="62"/>
      <c r="M300" s="144"/>
      <c r="N300" s="144"/>
      <c r="O300" s="144"/>
      <c r="P300" s="61"/>
      <c r="Q300" s="61"/>
    </row>
    <row r="301" spans="1:17" ht="56.4" customHeight="1">
      <c r="A301" s="148"/>
      <c r="B301" s="61"/>
      <c r="C301" s="149"/>
      <c r="D301" s="152"/>
      <c r="E301" s="151"/>
      <c r="F301" s="150"/>
      <c r="G301" s="150"/>
      <c r="H301" s="163"/>
      <c r="I301" s="113"/>
      <c r="J301" s="150"/>
      <c r="K301" s="62"/>
      <c r="L301" s="62"/>
      <c r="M301" s="144"/>
      <c r="N301" s="144"/>
      <c r="O301" s="144"/>
      <c r="P301" s="61"/>
      <c r="Q301" s="61"/>
    </row>
    <row r="302" spans="1:17" ht="56.4" customHeight="1">
      <c r="A302" s="148"/>
      <c r="B302" s="61"/>
      <c r="C302" s="149"/>
      <c r="D302" s="152"/>
      <c r="E302" s="151"/>
      <c r="F302" s="150"/>
      <c r="G302" s="150"/>
      <c r="H302" s="163"/>
      <c r="I302" s="113"/>
      <c r="J302" s="150"/>
      <c r="K302" s="62"/>
      <c r="L302" s="62"/>
      <c r="M302" s="144"/>
      <c r="N302" s="144"/>
      <c r="O302" s="144"/>
      <c r="P302" s="61"/>
      <c r="Q302" s="61"/>
    </row>
    <row r="303" spans="1:17" ht="56.4" customHeight="1">
      <c r="A303" s="148"/>
      <c r="B303" s="61"/>
      <c r="C303" s="149"/>
      <c r="D303" s="152"/>
      <c r="E303" s="151"/>
      <c r="F303" s="150"/>
      <c r="G303" s="150"/>
      <c r="H303" s="163"/>
      <c r="I303" s="113"/>
      <c r="J303" s="150"/>
      <c r="K303" s="62"/>
      <c r="L303" s="62"/>
      <c r="M303" s="144"/>
      <c r="N303" s="144"/>
      <c r="O303" s="144"/>
      <c r="P303" s="61"/>
      <c r="Q303" s="61"/>
    </row>
    <row r="304" spans="1:17" ht="56.4" customHeight="1">
      <c r="A304" s="148"/>
      <c r="B304" s="61"/>
      <c r="C304" s="149"/>
      <c r="D304" s="152"/>
      <c r="E304" s="151"/>
      <c r="F304" s="150"/>
      <c r="G304" s="150"/>
      <c r="H304" s="163"/>
      <c r="I304" s="113"/>
      <c r="J304" s="150"/>
      <c r="K304" s="62"/>
      <c r="L304" s="62"/>
      <c r="M304" s="144"/>
      <c r="N304" s="144"/>
      <c r="O304" s="144"/>
      <c r="P304" s="61"/>
      <c r="Q304" s="61"/>
    </row>
    <row r="305" spans="1:17" ht="56.4" customHeight="1">
      <c r="A305" s="148"/>
      <c r="B305" s="61"/>
      <c r="C305" s="149"/>
      <c r="D305" s="152"/>
      <c r="E305" s="151"/>
      <c r="F305" s="150"/>
      <c r="G305" s="150"/>
      <c r="H305" s="163"/>
      <c r="I305" s="113"/>
      <c r="J305" s="150"/>
      <c r="K305" s="62"/>
      <c r="L305" s="62"/>
      <c r="M305" s="144"/>
      <c r="N305" s="144"/>
      <c r="O305" s="144"/>
      <c r="P305" s="61"/>
      <c r="Q305" s="61"/>
    </row>
    <row r="306" spans="1:17" ht="56.4" customHeight="1">
      <c r="A306" s="148"/>
      <c r="B306" s="61"/>
      <c r="C306" s="149"/>
      <c r="D306" s="152"/>
      <c r="E306" s="151"/>
      <c r="F306" s="150"/>
      <c r="G306" s="150"/>
      <c r="H306" s="163"/>
      <c r="I306" s="113"/>
      <c r="J306" s="150"/>
      <c r="K306" s="62"/>
      <c r="L306" s="62"/>
      <c r="M306" s="144"/>
      <c r="N306" s="144"/>
      <c r="O306" s="144"/>
      <c r="P306" s="61"/>
      <c r="Q306" s="61"/>
    </row>
    <row r="307" spans="1:17" ht="56.4" customHeight="1">
      <c r="A307" s="148"/>
      <c r="B307" s="61"/>
      <c r="C307" s="149"/>
      <c r="D307" s="152"/>
      <c r="E307" s="151"/>
      <c r="F307" s="150"/>
      <c r="G307" s="150"/>
      <c r="H307" s="163"/>
      <c r="I307" s="113"/>
      <c r="J307" s="150"/>
      <c r="K307" s="62"/>
      <c r="L307" s="62"/>
      <c r="M307" s="144"/>
      <c r="N307" s="144"/>
      <c r="O307" s="144"/>
      <c r="P307" s="61"/>
      <c r="Q307" s="61"/>
    </row>
    <row r="308" spans="1:17" ht="56.4" customHeight="1">
      <c r="A308" s="148"/>
      <c r="B308" s="61"/>
      <c r="C308" s="149"/>
      <c r="D308" s="152"/>
      <c r="E308" s="151"/>
      <c r="F308" s="150"/>
      <c r="G308" s="150"/>
      <c r="H308" s="163"/>
      <c r="I308" s="113"/>
      <c r="J308" s="150"/>
      <c r="K308" s="62"/>
      <c r="L308" s="62"/>
      <c r="M308" s="144"/>
      <c r="N308" s="144"/>
      <c r="O308" s="144"/>
      <c r="P308" s="61"/>
      <c r="Q308" s="61"/>
    </row>
    <row r="309" spans="1:17" ht="56.4" customHeight="1">
      <c r="A309" s="148"/>
      <c r="B309" s="61"/>
      <c r="C309" s="149"/>
      <c r="D309" s="152"/>
      <c r="E309" s="151"/>
      <c r="F309" s="150"/>
      <c r="G309" s="150"/>
      <c r="H309" s="163"/>
      <c r="I309" s="113"/>
      <c r="J309" s="150"/>
      <c r="K309" s="62"/>
      <c r="L309" s="62"/>
      <c r="M309" s="144"/>
      <c r="N309" s="144"/>
      <c r="O309" s="144"/>
      <c r="P309" s="61"/>
      <c r="Q309" s="61"/>
    </row>
    <row r="310" spans="1:17" ht="56.4" customHeight="1">
      <c r="A310" s="148"/>
      <c r="B310" s="61"/>
      <c r="C310" s="149"/>
      <c r="D310" s="152"/>
      <c r="E310" s="151"/>
      <c r="F310" s="150"/>
      <c r="G310" s="150"/>
      <c r="H310" s="163"/>
      <c r="I310" s="113"/>
      <c r="J310" s="150"/>
      <c r="K310" s="62"/>
      <c r="L310" s="62"/>
      <c r="M310" s="144"/>
      <c r="N310" s="144"/>
      <c r="O310" s="144"/>
      <c r="P310" s="61"/>
      <c r="Q310" s="61"/>
    </row>
    <row r="311" spans="1:17" ht="56.4" customHeight="1">
      <c r="A311" s="148"/>
      <c r="B311" s="61"/>
      <c r="C311" s="149"/>
      <c r="D311" s="152"/>
      <c r="E311" s="151"/>
      <c r="F311" s="150"/>
      <c r="G311" s="150"/>
      <c r="H311" s="163"/>
      <c r="I311" s="113"/>
      <c r="J311" s="150"/>
      <c r="K311" s="62"/>
      <c r="L311" s="62"/>
      <c r="M311" s="144"/>
      <c r="N311" s="144"/>
      <c r="O311" s="144"/>
      <c r="P311" s="61"/>
      <c r="Q311" s="61"/>
    </row>
    <row r="312" spans="1:17" ht="56.4" customHeight="1">
      <c r="A312" s="148"/>
      <c r="B312" s="61"/>
      <c r="C312" s="149"/>
      <c r="D312" s="152"/>
      <c r="E312" s="151"/>
      <c r="F312" s="150"/>
      <c r="G312" s="150"/>
      <c r="H312" s="163"/>
      <c r="I312" s="113"/>
      <c r="J312" s="150"/>
      <c r="K312" s="62"/>
      <c r="L312" s="62"/>
      <c r="M312" s="144"/>
      <c r="N312" s="144"/>
      <c r="O312" s="144"/>
      <c r="P312" s="61"/>
      <c r="Q312" s="61"/>
    </row>
    <row r="313" spans="1:17" ht="56.4" customHeight="1">
      <c r="A313" s="148"/>
      <c r="B313" s="61"/>
      <c r="C313" s="149"/>
      <c r="D313" s="152"/>
      <c r="E313" s="151"/>
      <c r="F313" s="150"/>
      <c r="G313" s="150"/>
      <c r="H313" s="163"/>
      <c r="I313" s="113"/>
      <c r="J313" s="150"/>
      <c r="K313" s="62"/>
      <c r="L313" s="62"/>
      <c r="M313" s="144"/>
      <c r="N313" s="144"/>
      <c r="O313" s="144"/>
      <c r="P313" s="61"/>
      <c r="Q313" s="61"/>
    </row>
    <row r="314" spans="1:17" ht="56.4" customHeight="1">
      <c r="A314" s="150"/>
      <c r="B314" s="159"/>
      <c r="C314" s="150"/>
      <c r="D314" s="152"/>
      <c r="E314" s="151"/>
      <c r="F314" s="150"/>
      <c r="G314" s="150"/>
      <c r="H314" s="163"/>
      <c r="I314" s="113"/>
      <c r="J314" s="150"/>
      <c r="K314" s="62"/>
      <c r="L314" s="62"/>
      <c r="M314" s="144"/>
      <c r="N314" s="144"/>
      <c r="O314" s="144"/>
      <c r="P314" s="61"/>
      <c r="Q314" s="61"/>
    </row>
    <row r="315" spans="1:17" ht="56.4" customHeight="1">
      <c r="A315" s="150"/>
      <c r="B315" s="150"/>
      <c r="C315" s="150"/>
      <c r="D315" s="152"/>
      <c r="E315" s="151"/>
      <c r="F315" s="150"/>
      <c r="G315" s="150"/>
      <c r="H315" s="163"/>
      <c r="I315" s="113"/>
      <c r="J315" s="150"/>
      <c r="K315" s="62"/>
      <c r="L315" s="62"/>
      <c r="M315" s="144"/>
      <c r="N315" s="144"/>
      <c r="O315" s="144"/>
      <c r="P315" s="61"/>
      <c r="Q315" s="61"/>
    </row>
    <row r="316" spans="1:17" ht="56.4" customHeight="1">
      <c r="A316" s="150"/>
      <c r="B316" s="150"/>
      <c r="C316" s="150"/>
      <c r="D316" s="152"/>
      <c r="E316" s="151"/>
      <c r="F316" s="150"/>
      <c r="G316" s="150"/>
      <c r="H316" s="163"/>
      <c r="I316" s="113"/>
      <c r="J316" s="150"/>
      <c r="K316" s="62"/>
      <c r="L316" s="62"/>
      <c r="M316" s="144"/>
      <c r="N316" s="144"/>
      <c r="O316" s="144"/>
      <c r="P316" s="61"/>
      <c r="Q316" s="61"/>
    </row>
    <row r="317" spans="1:17" ht="56.4" customHeight="1">
      <c r="A317" s="150"/>
      <c r="B317" s="150"/>
      <c r="C317" s="150"/>
      <c r="D317" s="152"/>
      <c r="E317" s="151"/>
      <c r="F317" s="150"/>
      <c r="G317" s="150"/>
      <c r="H317" s="163"/>
      <c r="I317" s="113"/>
      <c r="J317" s="150"/>
      <c r="K317" s="62"/>
      <c r="L317" s="62"/>
      <c r="M317" s="144"/>
      <c r="N317" s="144"/>
      <c r="O317" s="144"/>
      <c r="P317" s="61"/>
      <c r="Q317" s="61"/>
    </row>
    <row r="318" spans="1:17" ht="56.4" customHeight="1">
      <c r="A318" s="150"/>
      <c r="B318" s="150"/>
      <c r="C318" s="150"/>
      <c r="D318" s="152"/>
      <c r="E318" s="151"/>
      <c r="F318" s="150"/>
      <c r="G318" s="150"/>
      <c r="H318" s="163"/>
      <c r="I318" s="113"/>
      <c r="J318" s="150"/>
      <c r="K318" s="62"/>
      <c r="L318" s="62"/>
      <c r="M318" s="144"/>
      <c r="N318" s="144"/>
      <c r="O318" s="144"/>
      <c r="P318" s="61"/>
      <c r="Q318" s="61"/>
    </row>
    <row r="319" spans="1:17" ht="56.4" customHeight="1">
      <c r="A319" s="150"/>
      <c r="B319" s="150"/>
      <c r="C319" s="150"/>
      <c r="D319" s="152"/>
      <c r="E319" s="151"/>
      <c r="F319" s="150"/>
      <c r="G319" s="150"/>
      <c r="H319" s="163"/>
      <c r="I319" s="113"/>
      <c r="J319" s="150"/>
      <c r="K319" s="62"/>
      <c r="L319" s="62"/>
      <c r="M319" s="144"/>
      <c r="N319" s="144"/>
      <c r="O319" s="144"/>
      <c r="P319" s="61"/>
      <c r="Q319" s="61"/>
    </row>
    <row r="320" spans="1:17" ht="56.4" customHeight="1">
      <c r="A320" s="150"/>
      <c r="B320" s="150"/>
      <c r="C320" s="150"/>
      <c r="D320" s="152"/>
      <c r="E320" s="151"/>
      <c r="F320" s="150"/>
      <c r="G320" s="150"/>
      <c r="H320" s="163"/>
      <c r="I320" s="113"/>
      <c r="J320" s="150"/>
      <c r="K320" s="62"/>
      <c r="L320" s="62"/>
      <c r="M320" s="144"/>
      <c r="N320" s="144"/>
      <c r="O320" s="144"/>
      <c r="P320" s="61"/>
      <c r="Q320" s="61"/>
    </row>
    <row r="321" spans="1:17" ht="56.4" customHeight="1">
      <c r="A321" s="150"/>
      <c r="B321" s="150"/>
      <c r="C321" s="150"/>
      <c r="D321" s="152"/>
      <c r="E321" s="151"/>
      <c r="F321" s="150"/>
      <c r="G321" s="150"/>
      <c r="H321" s="163"/>
      <c r="I321" s="113"/>
      <c r="J321" s="150"/>
      <c r="K321" s="62"/>
      <c r="L321" s="62"/>
      <c r="M321" s="144"/>
      <c r="N321" s="144"/>
      <c r="O321" s="144"/>
      <c r="P321" s="61"/>
      <c r="Q321" s="61"/>
    </row>
    <row r="322" spans="1:17" ht="56.4" customHeight="1">
      <c r="A322" s="150"/>
      <c r="B322" s="150"/>
      <c r="C322" s="150"/>
      <c r="D322" s="152"/>
      <c r="E322" s="151"/>
      <c r="F322" s="150"/>
      <c r="G322" s="150"/>
      <c r="H322" s="163"/>
      <c r="I322" s="113"/>
      <c r="J322" s="150"/>
      <c r="K322" s="62"/>
      <c r="L322" s="62"/>
      <c r="M322" s="144"/>
      <c r="N322" s="144"/>
      <c r="O322" s="144"/>
      <c r="P322" s="61"/>
      <c r="Q322" s="61"/>
    </row>
    <row r="323" spans="1:17" ht="56.4" customHeight="1">
      <c r="A323" s="150"/>
      <c r="B323" s="150"/>
      <c r="C323" s="150"/>
      <c r="D323" s="152"/>
      <c r="E323" s="151"/>
      <c r="F323" s="150"/>
      <c r="G323" s="150"/>
      <c r="H323" s="163"/>
      <c r="I323" s="113"/>
      <c r="J323" s="150"/>
      <c r="K323" s="62"/>
      <c r="L323" s="62"/>
      <c r="M323" s="144"/>
      <c r="N323" s="144"/>
      <c r="O323" s="144"/>
      <c r="P323" s="61"/>
      <c r="Q323" s="61"/>
    </row>
    <row r="324" spans="1:17" ht="56.4" customHeight="1">
      <c r="A324" s="150"/>
      <c r="B324" s="150"/>
      <c r="C324" s="150"/>
      <c r="D324" s="152"/>
      <c r="E324" s="151"/>
      <c r="F324" s="150"/>
      <c r="G324" s="150"/>
      <c r="H324" s="163"/>
      <c r="I324" s="113"/>
      <c r="J324" s="150"/>
      <c r="K324" s="62"/>
      <c r="L324" s="62"/>
      <c r="M324" s="144"/>
      <c r="N324" s="144"/>
      <c r="O324" s="144"/>
      <c r="P324" s="61"/>
      <c r="Q324" s="61"/>
    </row>
    <row r="325" spans="1:17" ht="56.4" customHeight="1">
      <c r="A325" s="150"/>
      <c r="B325" s="150"/>
      <c r="C325" s="150"/>
      <c r="D325" s="152"/>
      <c r="E325" s="151"/>
      <c r="F325" s="150"/>
      <c r="G325" s="150"/>
      <c r="H325" s="163"/>
      <c r="I325" s="113"/>
      <c r="J325" s="150"/>
      <c r="K325" s="62"/>
      <c r="L325" s="62"/>
      <c r="M325" s="144"/>
      <c r="N325" s="144"/>
      <c r="O325" s="144"/>
      <c r="P325" s="61"/>
      <c r="Q325" s="61"/>
    </row>
    <row r="326" spans="1:17" ht="56.4" customHeight="1">
      <c r="A326" s="150"/>
      <c r="B326" s="150"/>
      <c r="C326" s="150"/>
      <c r="D326" s="152"/>
      <c r="E326" s="151"/>
      <c r="F326" s="150"/>
      <c r="G326" s="150"/>
      <c r="H326" s="163"/>
      <c r="I326" s="113"/>
      <c r="J326" s="150"/>
      <c r="K326" s="62"/>
      <c r="L326" s="62"/>
      <c r="M326" s="144"/>
      <c r="N326" s="144"/>
      <c r="O326" s="144"/>
      <c r="P326" s="61"/>
      <c r="Q326" s="61"/>
    </row>
    <row r="327" spans="1:17" ht="38.25" customHeight="1">
      <c r="A327" s="140"/>
      <c r="B327" s="140"/>
      <c r="C327" s="140"/>
      <c r="D327" s="142"/>
      <c r="E327" s="141"/>
      <c r="F327" s="145"/>
      <c r="G327" s="140"/>
      <c r="H327" s="143"/>
      <c r="I327" s="113"/>
      <c r="J327" s="140"/>
      <c r="K327" s="62"/>
      <c r="L327" s="62"/>
      <c r="M327" s="144"/>
      <c r="N327" s="144"/>
      <c r="O327" s="144"/>
      <c r="P327" s="61"/>
      <c r="Q327" s="61"/>
    </row>
    <row r="328" spans="1:17" ht="38.25" customHeight="1">
      <c r="A328" s="140"/>
      <c r="B328" s="140"/>
      <c r="C328" s="140"/>
      <c r="D328" s="142"/>
      <c r="E328" s="141"/>
      <c r="F328" s="145"/>
      <c r="G328" s="140"/>
      <c r="H328" s="143"/>
      <c r="I328" s="113"/>
      <c r="J328" s="140"/>
      <c r="K328" s="62"/>
      <c r="L328" s="62"/>
      <c r="M328" s="144"/>
      <c r="N328" s="144"/>
      <c r="O328" s="144"/>
      <c r="P328" s="61"/>
      <c r="Q328" s="61"/>
    </row>
    <row r="329" spans="1:17" ht="38.25" customHeight="1">
      <c r="A329" s="140"/>
      <c r="B329" s="140"/>
      <c r="C329" s="140"/>
      <c r="D329" s="142"/>
      <c r="E329" s="141"/>
      <c r="F329" s="145"/>
      <c r="G329" s="140"/>
      <c r="H329" s="143"/>
      <c r="I329" s="113"/>
      <c r="J329" s="140"/>
      <c r="K329" s="62"/>
      <c r="L329" s="62"/>
      <c r="M329" s="144"/>
      <c r="N329" s="144"/>
      <c r="O329" s="144"/>
      <c r="P329" s="61"/>
      <c r="Q329" s="61"/>
    </row>
    <row r="330" spans="1:17" ht="38.25" customHeight="1">
      <c r="A330" s="140"/>
      <c r="B330" s="140"/>
      <c r="C330" s="140"/>
      <c r="D330" s="142"/>
      <c r="E330" s="141"/>
      <c r="F330" s="145"/>
      <c r="G330" s="140"/>
      <c r="H330" s="143"/>
      <c r="I330" s="113"/>
      <c r="J330" s="140"/>
      <c r="K330" s="62"/>
      <c r="L330" s="62"/>
      <c r="M330" s="144"/>
      <c r="N330" s="144"/>
      <c r="O330" s="144"/>
      <c r="P330" s="61"/>
      <c r="Q330" s="61"/>
    </row>
    <row r="331" spans="1:17" ht="38.25" customHeight="1">
      <c r="A331" s="140"/>
      <c r="B331" s="140"/>
      <c r="C331" s="140"/>
      <c r="D331" s="142"/>
      <c r="E331" s="141"/>
      <c r="F331" s="145"/>
      <c r="G331" s="140"/>
      <c r="H331" s="143"/>
      <c r="I331" s="113"/>
      <c r="J331" s="140"/>
      <c r="K331" s="62"/>
      <c r="L331" s="62"/>
      <c r="M331" s="144"/>
      <c r="N331" s="144"/>
      <c r="O331" s="144"/>
      <c r="P331" s="61"/>
      <c r="Q331" s="61"/>
    </row>
    <row r="332" spans="1:17" ht="38.25" customHeight="1">
      <c r="A332" s="140"/>
      <c r="B332" s="140"/>
      <c r="C332" s="140"/>
      <c r="D332" s="142"/>
      <c r="E332" s="141"/>
      <c r="F332" s="145"/>
      <c r="G332" s="140"/>
      <c r="H332" s="143"/>
      <c r="I332" s="113"/>
      <c r="J332" s="140"/>
      <c r="K332" s="62"/>
      <c r="L332" s="62"/>
      <c r="M332" s="144"/>
      <c r="N332" s="144"/>
      <c r="O332" s="144"/>
      <c r="P332" s="61"/>
      <c r="Q332" s="61"/>
    </row>
    <row r="333" spans="1:17" ht="38.25" customHeight="1">
      <c r="A333" s="140"/>
      <c r="B333" s="140"/>
      <c r="C333" s="140"/>
      <c r="D333" s="142"/>
      <c r="E333" s="141"/>
      <c r="F333" s="145"/>
      <c r="G333" s="140"/>
      <c r="H333" s="143"/>
      <c r="I333" s="113"/>
      <c r="J333" s="140"/>
      <c r="K333" s="62"/>
      <c r="L333" s="62"/>
      <c r="M333" s="144"/>
      <c r="N333" s="144"/>
      <c r="O333" s="144"/>
      <c r="P333" s="61"/>
      <c r="Q333" s="61"/>
    </row>
    <row r="334" spans="1:17" ht="38.25" customHeight="1">
      <c r="A334" s="140"/>
      <c r="B334" s="140"/>
      <c r="C334" s="140"/>
      <c r="D334" s="142"/>
      <c r="E334" s="141"/>
      <c r="F334" s="145"/>
      <c r="G334" s="140"/>
      <c r="H334" s="143"/>
      <c r="I334" s="113"/>
      <c r="J334" s="140"/>
      <c r="K334" s="62"/>
      <c r="L334" s="62"/>
      <c r="M334" s="144"/>
      <c r="N334" s="144"/>
      <c r="O334" s="144"/>
      <c r="P334" s="61"/>
      <c r="Q334" s="61"/>
    </row>
    <row r="335" spans="1:17" ht="38.25" customHeight="1">
      <c r="A335" s="140"/>
      <c r="B335" s="140"/>
      <c r="C335" s="140"/>
      <c r="D335" s="142"/>
      <c r="E335" s="141"/>
      <c r="F335" s="145"/>
      <c r="G335" s="140"/>
      <c r="H335" s="143"/>
      <c r="I335" s="113"/>
      <c r="J335" s="140"/>
      <c r="K335" s="62"/>
      <c r="L335" s="62"/>
      <c r="M335" s="144"/>
      <c r="N335" s="144"/>
      <c r="O335" s="144"/>
      <c r="P335" s="61"/>
      <c r="Q335" s="61"/>
    </row>
    <row r="336" spans="1:17" ht="38.25" customHeight="1">
      <c r="A336" s="140"/>
      <c r="B336" s="140"/>
      <c r="C336" s="140"/>
      <c r="D336" s="142"/>
      <c r="E336" s="141"/>
      <c r="F336" s="145"/>
      <c r="G336" s="140"/>
      <c r="H336" s="143"/>
      <c r="I336" s="113"/>
      <c r="J336" s="140"/>
      <c r="K336" s="62"/>
      <c r="L336" s="62"/>
      <c r="M336" s="144"/>
      <c r="N336" s="144"/>
      <c r="O336" s="144"/>
      <c r="P336" s="61"/>
      <c r="Q336" s="61"/>
    </row>
    <row r="337" spans="1:17" ht="38.25" customHeight="1">
      <c r="A337" s="140"/>
      <c r="B337" s="140"/>
      <c r="C337" s="140"/>
      <c r="D337" s="142"/>
      <c r="E337" s="141"/>
      <c r="F337" s="145"/>
      <c r="G337" s="140"/>
      <c r="H337" s="143"/>
      <c r="I337" s="113"/>
      <c r="J337" s="140"/>
      <c r="K337" s="62"/>
      <c r="L337" s="62"/>
      <c r="M337" s="144"/>
      <c r="N337" s="144"/>
      <c r="O337" s="144"/>
      <c r="P337" s="61"/>
      <c r="Q337" s="61"/>
    </row>
    <row r="338" spans="1:17" ht="38.25" customHeight="1">
      <c r="A338" s="140"/>
      <c r="B338" s="140"/>
      <c r="C338" s="140"/>
      <c r="D338" s="142"/>
      <c r="E338" s="141"/>
      <c r="F338" s="145"/>
      <c r="G338" s="140"/>
      <c r="H338" s="143"/>
      <c r="I338" s="113"/>
      <c r="J338" s="140"/>
      <c r="K338" s="62"/>
      <c r="L338" s="62"/>
      <c r="M338" s="144"/>
      <c r="N338" s="144"/>
      <c r="O338" s="144"/>
      <c r="P338" s="61"/>
      <c r="Q338" s="61"/>
    </row>
    <row r="339" spans="1:17" ht="38.25" customHeight="1">
      <c r="A339" s="140"/>
      <c r="B339" s="140"/>
      <c r="C339" s="140"/>
      <c r="D339" s="142"/>
      <c r="E339" s="141"/>
      <c r="F339" s="145"/>
      <c r="G339" s="140"/>
      <c r="H339" s="143"/>
      <c r="I339" s="113"/>
      <c r="J339" s="140"/>
      <c r="K339" s="62"/>
      <c r="L339" s="62"/>
      <c r="M339" s="144"/>
      <c r="N339" s="144"/>
      <c r="O339" s="144"/>
      <c r="P339" s="61"/>
      <c r="Q339" s="61"/>
    </row>
    <row r="340" spans="1:17" ht="38.25" customHeight="1">
      <c r="A340" s="140"/>
      <c r="B340" s="140"/>
      <c r="C340" s="140"/>
      <c r="D340" s="142"/>
      <c r="E340" s="141"/>
      <c r="F340" s="145"/>
      <c r="G340" s="140"/>
      <c r="H340" s="143"/>
      <c r="I340" s="113"/>
      <c r="J340" s="140"/>
      <c r="K340" s="62"/>
      <c r="L340" s="62"/>
      <c r="M340" s="144"/>
      <c r="N340" s="144"/>
      <c r="O340" s="144"/>
      <c r="P340" s="61"/>
      <c r="Q340" s="61"/>
    </row>
    <row r="341" spans="1:17" ht="38.25" customHeight="1">
      <c r="A341" s="140"/>
      <c r="B341" s="140"/>
      <c r="C341" s="140"/>
      <c r="D341" s="142"/>
      <c r="E341" s="141"/>
      <c r="F341" s="145"/>
      <c r="G341" s="140"/>
      <c r="H341" s="143"/>
      <c r="I341" s="113"/>
      <c r="J341" s="140"/>
      <c r="K341" s="62"/>
      <c r="L341" s="62"/>
      <c r="M341" s="144"/>
      <c r="N341" s="144"/>
      <c r="O341" s="144"/>
      <c r="P341" s="61"/>
      <c r="Q341" s="61"/>
    </row>
    <row r="342" spans="1:17" ht="38.25" customHeight="1">
      <c r="A342" s="140"/>
      <c r="B342" s="140"/>
      <c r="C342" s="140"/>
      <c r="D342" s="142"/>
      <c r="E342" s="141"/>
      <c r="F342" s="145"/>
      <c r="G342" s="140"/>
      <c r="H342" s="143"/>
      <c r="I342" s="113"/>
      <c r="J342" s="140"/>
      <c r="K342" s="62"/>
      <c r="L342" s="62"/>
      <c r="M342" s="144"/>
      <c r="N342" s="144"/>
      <c r="O342" s="144"/>
      <c r="P342" s="61"/>
      <c r="Q342" s="61"/>
    </row>
    <row r="343" spans="1:17" ht="38.25" customHeight="1">
      <c r="A343" s="140"/>
      <c r="B343" s="140"/>
      <c r="C343" s="140"/>
      <c r="D343" s="142"/>
      <c r="E343" s="141"/>
      <c r="F343" s="145"/>
      <c r="G343" s="140"/>
      <c r="H343" s="143"/>
      <c r="I343" s="113"/>
      <c r="J343" s="140"/>
      <c r="K343" s="62"/>
      <c r="L343" s="62"/>
      <c r="M343" s="144"/>
      <c r="N343" s="144"/>
      <c r="O343" s="144"/>
      <c r="P343" s="61"/>
      <c r="Q343" s="61"/>
    </row>
    <row r="344" spans="1:17" ht="38.25" customHeight="1">
      <c r="A344" s="140"/>
      <c r="B344" s="140"/>
      <c r="C344" s="140"/>
      <c r="D344" s="142"/>
      <c r="E344" s="141"/>
      <c r="F344" s="145"/>
      <c r="G344" s="140"/>
      <c r="H344" s="143"/>
      <c r="I344" s="113"/>
      <c r="J344" s="140"/>
      <c r="K344" s="62"/>
      <c r="L344" s="62"/>
      <c r="M344" s="144"/>
      <c r="N344" s="144"/>
      <c r="O344" s="144"/>
      <c r="P344" s="61"/>
      <c r="Q344" s="61"/>
    </row>
    <row r="345" spans="1:17" ht="38.25" customHeight="1">
      <c r="A345" s="140"/>
      <c r="B345" s="140"/>
      <c r="C345" s="140"/>
      <c r="D345" s="142"/>
      <c r="E345" s="141"/>
      <c r="F345" s="145"/>
      <c r="G345" s="140"/>
      <c r="H345" s="143"/>
      <c r="I345" s="113"/>
      <c r="J345" s="140"/>
      <c r="K345" s="62"/>
      <c r="L345" s="62"/>
      <c r="M345" s="144"/>
      <c r="N345" s="144"/>
      <c r="O345" s="144"/>
      <c r="P345" s="61"/>
      <c r="Q345" s="61"/>
    </row>
    <row r="346" spans="1:17" ht="38.25" customHeight="1">
      <c r="A346" s="140"/>
      <c r="B346" s="140"/>
      <c r="C346" s="140"/>
      <c r="D346" s="142"/>
      <c r="E346" s="141"/>
      <c r="F346" s="145"/>
      <c r="G346" s="140"/>
      <c r="H346" s="143"/>
      <c r="I346" s="113"/>
      <c r="J346" s="140"/>
      <c r="K346" s="62"/>
      <c r="L346" s="62"/>
      <c r="M346" s="144"/>
      <c r="N346" s="144"/>
      <c r="O346" s="144"/>
      <c r="P346" s="61"/>
      <c r="Q346" s="61"/>
    </row>
    <row r="347" spans="1:17" ht="38.25" customHeight="1">
      <c r="A347" s="140"/>
      <c r="B347" s="140"/>
      <c r="C347" s="140"/>
      <c r="D347" s="142"/>
      <c r="E347" s="141"/>
      <c r="F347" s="145"/>
      <c r="G347" s="140"/>
      <c r="H347" s="143"/>
      <c r="I347" s="113"/>
      <c r="J347" s="140"/>
      <c r="K347" s="62"/>
      <c r="L347" s="62"/>
      <c r="M347" s="144"/>
      <c r="N347" s="144"/>
      <c r="O347" s="144"/>
      <c r="P347" s="61"/>
      <c r="Q347" s="61"/>
    </row>
    <row r="348" spans="1:17" ht="38.25" customHeight="1">
      <c r="A348" s="140"/>
      <c r="B348" s="140"/>
      <c r="C348" s="140"/>
      <c r="D348" s="142"/>
      <c r="E348" s="141"/>
      <c r="F348" s="145"/>
      <c r="G348" s="140"/>
      <c r="H348" s="143"/>
      <c r="I348" s="113"/>
      <c r="J348" s="140"/>
      <c r="K348" s="62"/>
      <c r="L348" s="62"/>
      <c r="M348" s="144"/>
      <c r="N348" s="144"/>
      <c r="O348" s="144"/>
      <c r="P348" s="61"/>
      <c r="Q348" s="61"/>
    </row>
    <row r="349" spans="1:17" ht="38.25" customHeight="1">
      <c r="A349" s="140"/>
      <c r="B349" s="140"/>
      <c r="C349" s="140"/>
      <c r="D349" s="142"/>
      <c r="E349" s="141"/>
      <c r="F349" s="145"/>
      <c r="G349" s="140"/>
      <c r="H349" s="143"/>
      <c r="I349" s="113"/>
      <c r="J349" s="140"/>
      <c r="K349" s="62"/>
      <c r="L349" s="62"/>
      <c r="M349" s="144"/>
      <c r="N349" s="144"/>
      <c r="O349" s="144"/>
      <c r="P349" s="61"/>
      <c r="Q349" s="61"/>
    </row>
    <row r="350" spans="1:17" ht="38.25" customHeight="1">
      <c r="A350" s="140"/>
      <c r="B350" s="140"/>
      <c r="C350" s="140"/>
      <c r="D350" s="142"/>
      <c r="E350" s="141"/>
      <c r="F350" s="145"/>
      <c r="G350" s="140"/>
      <c r="H350" s="143"/>
      <c r="I350" s="113"/>
      <c r="J350" s="140"/>
      <c r="K350" s="62"/>
      <c r="L350" s="62"/>
      <c r="M350" s="144"/>
      <c r="N350" s="144"/>
      <c r="O350" s="144"/>
      <c r="P350" s="61"/>
      <c r="Q350" s="61"/>
    </row>
    <row r="351" spans="1:17" ht="38.25" customHeight="1">
      <c r="A351" s="140"/>
      <c r="B351" s="140"/>
      <c r="C351" s="140"/>
      <c r="D351" s="142"/>
      <c r="E351" s="141"/>
      <c r="F351" s="140"/>
      <c r="G351" s="140"/>
      <c r="H351" s="143"/>
      <c r="I351" s="113"/>
      <c r="J351" s="140"/>
      <c r="K351" s="62"/>
      <c r="L351" s="62"/>
      <c r="M351" s="144"/>
      <c r="N351" s="144"/>
      <c r="O351" s="144"/>
      <c r="P351" s="61"/>
      <c r="Q351" s="61"/>
    </row>
    <row r="352" spans="1:17" ht="38.25" customHeight="1">
      <c r="A352" s="140"/>
      <c r="B352" s="140"/>
      <c r="C352" s="140"/>
      <c r="D352" s="142"/>
      <c r="E352" s="141"/>
      <c r="F352" s="140"/>
      <c r="G352" s="140"/>
      <c r="H352" s="143"/>
      <c r="I352" s="113"/>
      <c r="J352" s="140"/>
      <c r="K352" s="62"/>
      <c r="L352" s="62"/>
      <c r="M352" s="144"/>
      <c r="N352" s="144"/>
      <c r="O352" s="144"/>
      <c r="P352" s="61"/>
      <c r="Q352" s="61"/>
    </row>
    <row r="353" spans="1:17" ht="38.25" customHeight="1">
      <c r="A353" s="140"/>
      <c r="B353" s="140"/>
      <c r="C353" s="140"/>
      <c r="D353" s="142"/>
      <c r="E353" s="141"/>
      <c r="F353" s="140"/>
      <c r="G353" s="140"/>
      <c r="H353" s="143"/>
      <c r="I353" s="113"/>
      <c r="J353" s="140"/>
      <c r="K353" s="62"/>
      <c r="L353" s="62"/>
      <c r="M353" s="144"/>
      <c r="N353" s="144"/>
      <c r="O353" s="144"/>
      <c r="P353" s="61"/>
      <c r="Q353" s="61"/>
    </row>
    <row r="354" spans="1:17" ht="38.25" customHeight="1">
      <c r="A354" s="140"/>
      <c r="B354" s="140"/>
      <c r="C354" s="140"/>
      <c r="D354" s="142"/>
      <c r="E354" s="141"/>
      <c r="F354" s="140"/>
      <c r="G354" s="140"/>
      <c r="H354" s="143"/>
      <c r="I354" s="113"/>
      <c r="J354" s="140"/>
      <c r="K354" s="62"/>
      <c r="L354" s="62"/>
      <c r="M354" s="144"/>
      <c r="N354" s="144"/>
      <c r="O354" s="144"/>
      <c r="P354" s="61"/>
      <c r="Q354" s="61"/>
    </row>
    <row r="355" spans="1:17" ht="38.25" customHeight="1">
      <c r="A355" s="140"/>
      <c r="B355" s="140"/>
      <c r="C355" s="140"/>
      <c r="D355" s="142"/>
      <c r="E355" s="141"/>
      <c r="F355" s="140"/>
      <c r="G355" s="140"/>
      <c r="H355" s="143"/>
      <c r="I355" s="113"/>
      <c r="J355" s="140"/>
      <c r="K355" s="62"/>
      <c r="L355" s="62"/>
      <c r="M355" s="144"/>
      <c r="N355" s="144"/>
      <c r="O355" s="144"/>
      <c r="P355" s="61"/>
      <c r="Q355" s="61"/>
    </row>
    <row r="356" spans="1:17" ht="38.25" customHeight="1">
      <c r="A356" s="140"/>
      <c r="B356" s="140"/>
      <c r="C356" s="140"/>
      <c r="D356" s="142"/>
      <c r="E356" s="141"/>
      <c r="F356" s="140"/>
      <c r="G356" s="140"/>
      <c r="H356" s="143"/>
      <c r="I356" s="113"/>
      <c r="J356" s="140"/>
      <c r="K356" s="62"/>
      <c r="L356" s="62"/>
      <c r="M356" s="144"/>
      <c r="N356" s="144"/>
      <c r="O356" s="144"/>
      <c r="P356" s="61"/>
      <c r="Q356" s="61"/>
    </row>
    <row r="357" spans="1:17" ht="38.25" customHeight="1">
      <c r="A357" s="140"/>
      <c r="B357" s="140"/>
      <c r="C357" s="140"/>
      <c r="D357" s="142"/>
      <c r="E357" s="141"/>
      <c r="F357" s="140"/>
      <c r="G357" s="140"/>
      <c r="H357" s="143"/>
      <c r="I357" s="113"/>
      <c r="J357" s="140"/>
      <c r="K357" s="62"/>
      <c r="L357" s="62"/>
      <c r="M357" s="144"/>
      <c r="N357" s="144"/>
      <c r="O357" s="144"/>
      <c r="P357" s="61"/>
      <c r="Q357" s="61"/>
    </row>
    <row r="358" spans="1:17" ht="38.25" customHeight="1">
      <c r="A358" s="140"/>
      <c r="B358" s="140"/>
      <c r="C358" s="140"/>
      <c r="D358" s="142"/>
      <c r="E358" s="141"/>
      <c r="F358" s="140"/>
      <c r="G358" s="140"/>
      <c r="H358" s="143"/>
      <c r="I358" s="113"/>
      <c r="J358" s="140"/>
      <c r="K358" s="62"/>
      <c r="L358" s="62"/>
      <c r="M358" s="144"/>
      <c r="N358" s="144"/>
      <c r="O358" s="144"/>
      <c r="P358" s="61"/>
      <c r="Q358" s="61"/>
    </row>
    <row r="359" spans="1:17" ht="38.25" customHeight="1">
      <c r="A359" s="140"/>
      <c r="B359" s="140"/>
      <c r="C359" s="140"/>
      <c r="D359" s="142"/>
      <c r="E359" s="141"/>
      <c r="F359" s="140"/>
      <c r="G359" s="140"/>
      <c r="H359" s="143"/>
      <c r="I359" s="113"/>
      <c r="J359" s="140"/>
      <c r="K359" s="62"/>
      <c r="L359" s="62"/>
      <c r="M359" s="144"/>
      <c r="N359" s="144"/>
      <c r="O359" s="144"/>
      <c r="P359" s="61"/>
      <c r="Q359" s="61"/>
    </row>
    <row r="360" spans="1:17" ht="38.25" customHeight="1">
      <c r="A360" s="140"/>
      <c r="B360" s="140"/>
      <c r="C360" s="140"/>
      <c r="D360" s="142"/>
      <c r="E360" s="141"/>
      <c r="F360" s="140"/>
      <c r="G360" s="140"/>
      <c r="H360" s="143"/>
      <c r="I360" s="113"/>
      <c r="J360" s="140"/>
      <c r="K360" s="62"/>
      <c r="L360" s="62"/>
      <c r="M360" s="144"/>
      <c r="N360" s="144"/>
      <c r="O360" s="144"/>
      <c r="P360" s="61"/>
      <c r="Q360" s="61"/>
    </row>
    <row r="361" spans="1:17" ht="38.25" customHeight="1">
      <c r="A361" s="140"/>
      <c r="B361" s="140"/>
      <c r="C361" s="140"/>
      <c r="D361" s="142"/>
      <c r="E361" s="141"/>
      <c r="F361" s="164"/>
      <c r="G361" s="140"/>
      <c r="H361" s="143"/>
      <c r="I361" s="113"/>
      <c r="J361" s="140"/>
      <c r="K361" s="62"/>
      <c r="L361" s="62"/>
      <c r="M361" s="144"/>
      <c r="N361" s="144"/>
      <c r="O361" s="144"/>
      <c r="P361" s="61"/>
      <c r="Q361" s="61"/>
    </row>
    <row r="362" spans="1:17" ht="38.25" customHeight="1">
      <c r="A362" s="140"/>
      <c r="B362" s="140"/>
      <c r="C362" s="140"/>
      <c r="D362" s="142"/>
      <c r="E362" s="141"/>
      <c r="F362" s="164"/>
      <c r="G362" s="140"/>
      <c r="H362" s="143"/>
      <c r="I362" s="113"/>
      <c r="J362" s="140"/>
      <c r="K362" s="62"/>
      <c r="L362" s="62"/>
      <c r="M362" s="144"/>
      <c r="N362" s="144"/>
      <c r="O362" s="144"/>
      <c r="P362" s="61"/>
      <c r="Q362" s="61"/>
    </row>
    <row r="363" spans="1:17" ht="38.25" customHeight="1">
      <c r="A363" s="140"/>
      <c r="B363" s="140"/>
      <c r="C363" s="140"/>
      <c r="D363" s="142"/>
      <c r="E363" s="141"/>
      <c r="F363" s="140"/>
      <c r="G363" s="140"/>
      <c r="H363" s="143"/>
      <c r="I363" s="113"/>
      <c r="J363" s="140"/>
      <c r="K363" s="62"/>
      <c r="L363" s="62"/>
      <c r="M363" s="144"/>
      <c r="N363" s="144"/>
      <c r="O363" s="144"/>
      <c r="P363" s="61"/>
      <c r="Q363" s="61"/>
    </row>
    <row r="364" spans="1:17" ht="38.25" customHeight="1">
      <c r="A364" s="140"/>
      <c r="B364" s="140"/>
      <c r="C364" s="140"/>
      <c r="D364" s="142"/>
      <c r="E364" s="141"/>
      <c r="F364" s="165"/>
      <c r="G364" s="140"/>
      <c r="H364" s="143"/>
      <c r="I364" s="113"/>
      <c r="J364" s="140"/>
      <c r="K364" s="62"/>
      <c r="L364" s="62"/>
      <c r="M364" s="144"/>
      <c r="N364" s="144"/>
      <c r="O364" s="144"/>
      <c r="P364" s="61"/>
      <c r="Q364" s="61"/>
    </row>
    <row r="365" spans="1:17" ht="38.25" customHeight="1">
      <c r="A365" s="140"/>
      <c r="B365" s="140"/>
      <c r="C365" s="140"/>
      <c r="D365" s="142"/>
      <c r="E365" s="141"/>
      <c r="F365" s="165"/>
      <c r="G365" s="140"/>
      <c r="H365" s="143"/>
      <c r="I365" s="113"/>
      <c r="J365" s="140"/>
      <c r="K365" s="62"/>
      <c r="L365" s="62"/>
      <c r="M365" s="144"/>
      <c r="N365" s="144"/>
      <c r="O365" s="144"/>
      <c r="P365" s="61"/>
      <c r="Q365" s="61"/>
    </row>
    <row r="366" spans="1:17" ht="38.25" customHeight="1">
      <c r="A366" s="140"/>
      <c r="B366" s="140"/>
      <c r="C366" s="140"/>
      <c r="D366" s="142"/>
      <c r="E366" s="141"/>
      <c r="F366" s="165"/>
      <c r="G366" s="140"/>
      <c r="H366" s="143"/>
      <c r="I366" s="113"/>
      <c r="J366" s="140"/>
      <c r="K366" s="62"/>
      <c r="L366" s="62"/>
      <c r="M366" s="144"/>
      <c r="N366" s="144"/>
      <c r="O366" s="144"/>
      <c r="P366" s="61"/>
      <c r="Q366" s="61"/>
    </row>
    <row r="367" spans="1:17" ht="38.25" customHeight="1">
      <c r="A367" s="140"/>
      <c r="B367" s="140"/>
      <c r="C367" s="140"/>
      <c r="D367" s="142"/>
      <c r="E367" s="141"/>
      <c r="F367" s="140"/>
      <c r="G367" s="140"/>
      <c r="H367" s="143"/>
      <c r="I367" s="113"/>
      <c r="J367" s="140"/>
      <c r="K367" s="62"/>
      <c r="L367" s="62"/>
      <c r="M367" s="144"/>
      <c r="N367" s="144"/>
      <c r="O367" s="144"/>
      <c r="P367" s="61"/>
      <c r="Q367" s="61"/>
    </row>
    <row r="368" spans="1:17" ht="38.25" customHeight="1">
      <c r="A368" s="140"/>
      <c r="B368" s="140"/>
      <c r="C368" s="140"/>
      <c r="D368" s="142"/>
      <c r="E368" s="141"/>
      <c r="F368" s="164"/>
      <c r="G368" s="140"/>
      <c r="H368" s="143"/>
      <c r="I368" s="113"/>
      <c r="J368" s="140"/>
      <c r="K368" s="62"/>
      <c r="L368" s="62"/>
      <c r="M368" s="144"/>
      <c r="N368" s="144"/>
      <c r="O368" s="144"/>
      <c r="P368" s="61"/>
      <c r="Q368" s="61"/>
    </row>
    <row r="369" spans="1:17" ht="38.25" customHeight="1">
      <c r="A369" s="140"/>
      <c r="B369" s="140"/>
      <c r="C369" s="140"/>
      <c r="D369" s="142"/>
      <c r="E369" s="141"/>
      <c r="F369" s="165"/>
      <c r="G369" s="140"/>
      <c r="H369" s="143"/>
      <c r="I369" s="113"/>
      <c r="J369" s="140"/>
      <c r="K369" s="62"/>
      <c r="L369" s="62"/>
      <c r="M369" s="144"/>
      <c r="N369" s="144"/>
      <c r="O369" s="144"/>
      <c r="P369" s="61"/>
      <c r="Q369" s="61"/>
    </row>
    <row r="370" spans="1:17" ht="38.25" customHeight="1">
      <c r="A370" s="140"/>
      <c r="B370" s="140"/>
      <c r="C370" s="140"/>
      <c r="D370" s="142"/>
      <c r="E370" s="141"/>
      <c r="F370" s="140"/>
      <c r="G370" s="140"/>
      <c r="H370" s="166"/>
      <c r="I370" s="167"/>
      <c r="J370" s="140"/>
      <c r="K370" s="62"/>
      <c r="L370" s="62"/>
      <c r="M370" s="144"/>
      <c r="N370" s="144"/>
      <c r="O370" s="144"/>
      <c r="P370" s="61"/>
      <c r="Q370" s="61"/>
    </row>
    <row r="371" spans="1:17" ht="38.25" customHeight="1">
      <c r="A371" s="140"/>
      <c r="B371" s="140"/>
      <c r="C371" s="140"/>
      <c r="D371" s="142"/>
      <c r="E371" s="141"/>
      <c r="F371" s="140"/>
      <c r="G371" s="140"/>
      <c r="H371" s="166"/>
      <c r="I371" s="166"/>
      <c r="J371" s="140"/>
      <c r="K371" s="62"/>
      <c r="L371" s="62"/>
      <c r="M371" s="144"/>
      <c r="N371" s="144"/>
      <c r="O371" s="144"/>
      <c r="P371" s="61"/>
      <c r="Q371" s="61"/>
    </row>
    <row r="372" spans="1:17" ht="38.25" customHeight="1">
      <c r="A372" s="140"/>
      <c r="B372" s="140"/>
      <c r="C372" s="140"/>
      <c r="D372" s="142"/>
      <c r="E372" s="141"/>
      <c r="F372" s="165"/>
      <c r="G372" s="140"/>
      <c r="H372" s="166"/>
      <c r="I372" s="166"/>
      <c r="J372" s="140"/>
      <c r="K372" s="62"/>
      <c r="L372" s="62"/>
      <c r="M372" s="144"/>
      <c r="N372" s="144"/>
      <c r="O372" s="144"/>
      <c r="P372" s="61"/>
      <c r="Q372" s="61"/>
    </row>
    <row r="373" spans="1:17" ht="38.25" customHeight="1">
      <c r="A373" s="140"/>
      <c r="B373" s="140"/>
      <c r="C373" s="140"/>
      <c r="D373" s="142"/>
      <c r="E373" s="141"/>
      <c r="F373" s="140"/>
      <c r="G373" s="140"/>
      <c r="H373" s="166"/>
      <c r="I373" s="166"/>
      <c r="J373" s="140"/>
      <c r="K373" s="62"/>
      <c r="L373" s="62"/>
      <c r="M373" s="144"/>
      <c r="N373" s="144"/>
      <c r="O373" s="144"/>
      <c r="P373" s="61"/>
      <c r="Q373" s="61"/>
    </row>
    <row r="374" spans="1:17" ht="38.25" customHeight="1">
      <c r="A374" s="140"/>
      <c r="B374" s="140"/>
      <c r="C374" s="140"/>
      <c r="D374" s="142"/>
      <c r="E374" s="141"/>
      <c r="F374" s="164"/>
      <c r="G374" s="140"/>
      <c r="H374" s="166"/>
      <c r="I374" s="166"/>
      <c r="J374" s="140"/>
      <c r="K374" s="62"/>
      <c r="L374" s="62"/>
      <c r="M374" s="144"/>
      <c r="N374" s="144"/>
      <c r="O374" s="144"/>
      <c r="P374" s="61"/>
      <c r="Q374" s="61"/>
    </row>
    <row r="375" spans="1:17" ht="38.25" customHeight="1">
      <c r="A375" s="140"/>
      <c r="B375" s="140"/>
      <c r="C375" s="140"/>
      <c r="D375" s="142"/>
      <c r="E375" s="141"/>
      <c r="F375" s="165"/>
      <c r="G375" s="140"/>
      <c r="H375" s="166"/>
      <c r="I375" s="166"/>
      <c r="J375" s="140"/>
      <c r="K375" s="62"/>
      <c r="L375" s="62"/>
      <c r="M375" s="144"/>
      <c r="N375" s="144"/>
      <c r="O375" s="144"/>
      <c r="P375" s="61"/>
      <c r="Q375" s="61"/>
    </row>
    <row r="376" spans="1:17" ht="38.25" customHeight="1">
      <c r="A376" s="140"/>
      <c r="B376" s="140"/>
      <c r="C376" s="140"/>
      <c r="D376" s="142"/>
      <c r="E376" s="141"/>
      <c r="F376" s="140"/>
      <c r="G376" s="140"/>
      <c r="H376" s="166"/>
      <c r="I376" s="166"/>
      <c r="J376" s="140"/>
      <c r="K376" s="62"/>
      <c r="L376" s="62"/>
      <c r="M376" s="144"/>
      <c r="N376" s="144"/>
      <c r="O376" s="144"/>
      <c r="P376" s="61"/>
      <c r="Q376" s="61"/>
    </row>
    <row r="377" spans="1:17" ht="38.25" customHeight="1">
      <c r="A377" s="140"/>
      <c r="B377" s="140"/>
      <c r="C377" s="140"/>
      <c r="D377" s="142"/>
      <c r="E377" s="141"/>
      <c r="F377" s="140"/>
      <c r="G377" s="140"/>
      <c r="H377" s="166"/>
      <c r="I377" s="166"/>
      <c r="J377" s="140"/>
      <c r="K377" s="62"/>
      <c r="L377" s="62"/>
      <c r="M377" s="144"/>
      <c r="N377" s="144"/>
      <c r="O377" s="144"/>
      <c r="P377" s="61"/>
      <c r="Q377" s="61"/>
    </row>
    <row r="378" spans="1:17" ht="38.25" customHeight="1">
      <c r="A378" s="140"/>
      <c r="B378" s="140"/>
      <c r="C378" s="140"/>
      <c r="D378" s="142"/>
      <c r="E378" s="141"/>
      <c r="F378" s="140"/>
      <c r="G378" s="140"/>
      <c r="H378" s="166"/>
      <c r="I378" s="166"/>
      <c r="J378" s="140"/>
      <c r="K378" s="62"/>
      <c r="L378" s="62"/>
      <c r="M378" s="144"/>
      <c r="N378" s="144"/>
      <c r="O378" s="144"/>
      <c r="P378" s="61"/>
      <c r="Q378" s="61"/>
    </row>
    <row r="379" spans="1:17" ht="38.25" customHeight="1">
      <c r="A379" s="140"/>
      <c r="B379" s="140"/>
      <c r="C379" s="140"/>
      <c r="D379" s="142"/>
      <c r="E379" s="141"/>
      <c r="F379" s="140"/>
      <c r="G379" s="140"/>
      <c r="H379" s="166"/>
      <c r="I379" s="166"/>
      <c r="J379" s="140"/>
      <c r="K379" s="62"/>
      <c r="L379" s="62"/>
      <c r="M379" s="144"/>
      <c r="N379" s="144"/>
      <c r="O379" s="144"/>
      <c r="P379" s="61"/>
      <c r="Q379" s="61"/>
    </row>
    <row r="380" spans="1:17" ht="38.25" customHeight="1">
      <c r="A380" s="140"/>
      <c r="B380" s="140"/>
      <c r="C380" s="140"/>
      <c r="D380" s="142"/>
      <c r="E380" s="141"/>
      <c r="F380" s="140"/>
      <c r="G380" s="140"/>
      <c r="H380" s="166"/>
      <c r="I380" s="166"/>
      <c r="J380" s="140"/>
      <c r="K380" s="62"/>
      <c r="L380" s="62"/>
      <c r="M380" s="144"/>
      <c r="N380" s="144"/>
      <c r="O380" s="144"/>
      <c r="P380" s="61"/>
      <c r="Q380" s="61"/>
    </row>
    <row r="381" spans="1:17" ht="38.25" customHeight="1">
      <c r="A381" s="140"/>
      <c r="B381" s="140"/>
      <c r="C381" s="140"/>
      <c r="D381" s="142"/>
      <c r="E381" s="141"/>
      <c r="F381" s="140"/>
      <c r="G381" s="140"/>
      <c r="H381" s="166"/>
      <c r="I381" s="166"/>
      <c r="J381" s="140"/>
      <c r="K381" s="62"/>
      <c r="L381" s="62"/>
      <c r="M381" s="144"/>
      <c r="N381" s="144"/>
      <c r="O381" s="144"/>
      <c r="P381" s="61"/>
      <c r="Q381" s="61"/>
    </row>
    <row r="382" spans="1:17" ht="38.25" customHeight="1">
      <c r="A382" s="140"/>
      <c r="B382" s="140"/>
      <c r="C382" s="140"/>
      <c r="D382" s="142"/>
      <c r="E382" s="141"/>
      <c r="F382" s="140"/>
      <c r="G382" s="140"/>
      <c r="H382" s="166"/>
      <c r="I382" s="166"/>
      <c r="J382" s="140"/>
      <c r="K382" s="62"/>
      <c r="L382" s="62"/>
      <c r="M382" s="144"/>
      <c r="N382" s="144"/>
      <c r="O382" s="144"/>
      <c r="P382" s="61"/>
      <c r="Q382" s="61"/>
    </row>
    <row r="383" spans="1:17" ht="38.25" customHeight="1">
      <c r="A383" s="140"/>
      <c r="B383" s="140"/>
      <c r="C383" s="140"/>
      <c r="D383" s="142"/>
      <c r="E383" s="141"/>
      <c r="F383" s="140"/>
      <c r="G383" s="140"/>
      <c r="H383" s="166"/>
      <c r="I383" s="166"/>
      <c r="J383" s="140"/>
      <c r="K383" s="62"/>
      <c r="L383" s="62"/>
      <c r="M383" s="144"/>
      <c r="N383" s="144"/>
      <c r="O383" s="144"/>
      <c r="P383" s="61"/>
      <c r="Q383" s="61"/>
    </row>
    <row r="384" spans="1:17" ht="38.25" customHeight="1">
      <c r="A384" s="140"/>
      <c r="B384" s="140"/>
      <c r="C384" s="140"/>
      <c r="D384" s="142"/>
      <c r="E384" s="141"/>
      <c r="F384" s="140"/>
      <c r="G384" s="140"/>
      <c r="H384" s="166"/>
      <c r="I384" s="166"/>
      <c r="J384" s="140"/>
      <c r="K384" s="62"/>
      <c r="L384" s="62"/>
      <c r="M384" s="144"/>
      <c r="N384" s="144"/>
      <c r="O384" s="144"/>
      <c r="P384" s="61"/>
      <c r="Q384" s="61"/>
    </row>
    <row r="385" spans="1:17" ht="38.25" customHeight="1">
      <c r="A385" s="140"/>
      <c r="B385" s="140"/>
      <c r="C385" s="140"/>
      <c r="D385" s="142"/>
      <c r="E385" s="141"/>
      <c r="F385" s="140"/>
      <c r="G385" s="140"/>
      <c r="H385" s="166"/>
      <c r="I385" s="166"/>
      <c r="J385" s="140"/>
      <c r="K385" s="62"/>
      <c r="L385" s="62"/>
      <c r="M385" s="144"/>
      <c r="N385" s="144"/>
      <c r="O385" s="144"/>
      <c r="P385" s="61"/>
      <c r="Q385" s="61"/>
    </row>
    <row r="386" spans="1:17" ht="38.25" customHeight="1">
      <c r="A386" s="140"/>
      <c r="B386" s="140"/>
      <c r="C386" s="140"/>
      <c r="D386" s="142"/>
      <c r="E386" s="141"/>
      <c r="F386" s="140"/>
      <c r="G386" s="140"/>
      <c r="H386" s="166"/>
      <c r="I386" s="166"/>
      <c r="J386" s="140"/>
      <c r="K386" s="62"/>
      <c r="L386" s="62"/>
      <c r="M386" s="144"/>
      <c r="N386" s="144"/>
      <c r="O386" s="144"/>
      <c r="P386" s="61"/>
      <c r="Q386" s="61"/>
    </row>
    <row r="387" spans="1:17" ht="38.25" customHeight="1">
      <c r="A387" s="140"/>
      <c r="B387" s="140"/>
      <c r="C387" s="140"/>
      <c r="D387" s="142"/>
      <c r="E387" s="141"/>
      <c r="F387" s="140"/>
      <c r="G387" s="140"/>
      <c r="H387" s="166"/>
      <c r="I387" s="166"/>
      <c r="J387" s="140"/>
      <c r="K387" s="62"/>
      <c r="L387" s="62"/>
      <c r="M387" s="144"/>
      <c r="N387" s="144"/>
      <c r="O387" s="144"/>
      <c r="P387" s="61"/>
      <c r="Q387" s="61"/>
    </row>
    <row r="388" spans="1:17" ht="38.25" customHeight="1">
      <c r="A388" s="140"/>
      <c r="B388" s="140"/>
      <c r="C388" s="140"/>
      <c r="D388" s="142"/>
      <c r="E388" s="141"/>
      <c r="F388" s="168"/>
      <c r="G388" s="140"/>
      <c r="H388" s="166"/>
      <c r="I388" s="166"/>
      <c r="J388" s="140"/>
      <c r="K388" s="62"/>
      <c r="L388" s="62"/>
      <c r="M388" s="144"/>
      <c r="N388" s="144"/>
      <c r="O388" s="144"/>
      <c r="P388" s="61"/>
      <c r="Q388" s="61"/>
    </row>
    <row r="389" spans="1:17" ht="38.25" customHeight="1">
      <c r="A389" s="140"/>
      <c r="B389" s="140"/>
      <c r="C389" s="140"/>
      <c r="D389" s="142"/>
      <c r="E389" s="141"/>
      <c r="F389" s="168"/>
      <c r="G389" s="140"/>
      <c r="H389" s="166"/>
      <c r="I389" s="166"/>
      <c r="J389" s="140"/>
      <c r="K389" s="62"/>
      <c r="L389" s="62"/>
      <c r="M389" s="144"/>
      <c r="N389" s="144"/>
      <c r="O389" s="144"/>
      <c r="P389" s="61"/>
      <c r="Q389" s="61"/>
    </row>
    <row r="390" spans="1:17" ht="38.25" customHeight="1">
      <c r="A390" s="140"/>
      <c r="B390" s="140"/>
      <c r="C390" s="140"/>
      <c r="D390" s="142"/>
      <c r="E390" s="141"/>
      <c r="F390" s="168"/>
      <c r="G390" s="140"/>
      <c r="H390" s="166"/>
      <c r="I390" s="166"/>
      <c r="J390" s="140"/>
      <c r="K390" s="62"/>
      <c r="L390" s="62"/>
      <c r="M390" s="144"/>
      <c r="N390" s="144"/>
      <c r="O390" s="144"/>
      <c r="P390" s="61"/>
      <c r="Q390" s="61"/>
    </row>
    <row r="391" spans="1:17" ht="38.25" customHeight="1">
      <c r="A391" s="140"/>
      <c r="B391" s="140"/>
      <c r="C391" s="140"/>
      <c r="D391" s="142"/>
      <c r="E391" s="141"/>
      <c r="F391" s="140"/>
      <c r="G391" s="140"/>
      <c r="H391" s="166"/>
      <c r="I391" s="166"/>
      <c r="J391" s="140"/>
      <c r="K391" s="62"/>
      <c r="L391" s="62"/>
      <c r="M391" s="144"/>
      <c r="N391" s="144"/>
      <c r="O391" s="144"/>
      <c r="P391" s="61"/>
      <c r="Q391" s="61"/>
    </row>
    <row r="392" spans="1:17" ht="38.25" customHeight="1">
      <c r="A392" s="140"/>
      <c r="B392" s="140"/>
      <c r="C392" s="140"/>
      <c r="D392" s="142"/>
      <c r="E392" s="141"/>
      <c r="F392" s="140"/>
      <c r="G392" s="140"/>
      <c r="H392" s="166"/>
      <c r="I392" s="166"/>
      <c r="J392" s="140"/>
      <c r="K392" s="62"/>
      <c r="L392" s="62"/>
      <c r="M392" s="144"/>
      <c r="N392" s="144"/>
      <c r="O392" s="144"/>
      <c r="P392" s="61"/>
      <c r="Q392" s="61"/>
    </row>
    <row r="393" spans="1:17" ht="38.25" customHeight="1">
      <c r="A393" s="140"/>
      <c r="B393" s="140"/>
      <c r="C393" s="140"/>
      <c r="D393" s="142"/>
      <c r="E393" s="141"/>
      <c r="F393" s="140"/>
      <c r="G393" s="140"/>
      <c r="H393" s="166"/>
      <c r="I393" s="166"/>
      <c r="J393" s="140"/>
      <c r="K393" s="62"/>
      <c r="L393" s="62"/>
      <c r="M393" s="144"/>
      <c r="N393" s="144"/>
      <c r="O393" s="144"/>
      <c r="P393" s="61"/>
      <c r="Q393" s="61"/>
    </row>
    <row r="394" spans="1:17" ht="38.25" customHeight="1">
      <c r="A394" s="140"/>
      <c r="B394" s="140"/>
      <c r="C394" s="140"/>
      <c r="D394" s="142"/>
      <c r="E394" s="141"/>
      <c r="F394" s="140"/>
      <c r="G394" s="140"/>
      <c r="H394" s="166"/>
      <c r="I394" s="166"/>
      <c r="J394" s="140"/>
      <c r="K394" s="62"/>
      <c r="L394" s="62"/>
      <c r="M394" s="144"/>
      <c r="N394" s="144"/>
      <c r="O394" s="144"/>
      <c r="P394" s="61"/>
      <c r="Q394" s="61"/>
    </row>
    <row r="395" spans="1:17" ht="38.25" customHeight="1">
      <c r="A395" s="140"/>
      <c r="B395" s="140"/>
      <c r="C395" s="140"/>
      <c r="D395" s="142"/>
      <c r="E395" s="141"/>
      <c r="F395" s="140"/>
      <c r="G395" s="140"/>
      <c r="H395" s="166"/>
      <c r="I395" s="166"/>
      <c r="J395" s="140"/>
      <c r="K395" s="62"/>
      <c r="L395" s="62"/>
      <c r="M395" s="144"/>
      <c r="N395" s="144"/>
      <c r="O395" s="144"/>
      <c r="P395" s="61"/>
      <c r="Q395" s="61"/>
    </row>
    <row r="396" spans="1:17" ht="38.25" customHeight="1">
      <c r="A396" s="140"/>
      <c r="B396" s="140"/>
      <c r="C396" s="140"/>
      <c r="D396" s="142"/>
      <c r="E396" s="141"/>
      <c r="F396" s="140"/>
      <c r="G396" s="140"/>
      <c r="H396" s="166"/>
      <c r="I396" s="166"/>
      <c r="J396" s="140"/>
      <c r="K396" s="62"/>
      <c r="L396" s="62"/>
      <c r="M396" s="144"/>
      <c r="N396" s="144"/>
      <c r="O396" s="144"/>
      <c r="P396" s="61"/>
      <c r="Q396" s="61"/>
    </row>
    <row r="397" spans="1:17" ht="38.25" customHeight="1">
      <c r="A397" s="140"/>
      <c r="B397" s="140"/>
      <c r="C397" s="140"/>
      <c r="D397" s="142"/>
      <c r="E397" s="141"/>
      <c r="F397" s="140"/>
      <c r="G397" s="140"/>
      <c r="H397" s="166"/>
      <c r="I397" s="166"/>
      <c r="J397" s="140"/>
      <c r="K397" s="62"/>
      <c r="L397" s="62"/>
      <c r="M397" s="144"/>
      <c r="N397" s="144"/>
      <c r="O397" s="144"/>
      <c r="P397" s="61"/>
      <c r="Q397" s="61"/>
    </row>
    <row r="398" spans="1:17" ht="38.25" customHeight="1">
      <c r="A398" s="140"/>
      <c r="B398" s="140"/>
      <c r="C398" s="140"/>
      <c r="D398" s="142"/>
      <c r="E398" s="141"/>
      <c r="F398" s="140"/>
      <c r="G398" s="140"/>
      <c r="H398" s="166"/>
      <c r="I398" s="166"/>
      <c r="J398" s="140"/>
      <c r="K398" s="62"/>
      <c r="L398" s="62"/>
      <c r="M398" s="144"/>
      <c r="N398" s="144"/>
      <c r="O398" s="144"/>
      <c r="P398" s="61"/>
      <c r="Q398" s="61"/>
    </row>
    <row r="399" spans="1:17" ht="38.25" customHeight="1">
      <c r="A399" s="140"/>
      <c r="B399" s="140"/>
      <c r="C399" s="140"/>
      <c r="D399" s="142"/>
      <c r="E399" s="141"/>
      <c r="F399" s="140"/>
      <c r="G399" s="140"/>
      <c r="H399" s="166"/>
      <c r="I399" s="166"/>
      <c r="J399" s="140"/>
      <c r="K399" s="62"/>
      <c r="L399" s="62"/>
      <c r="M399" s="144"/>
      <c r="N399" s="144"/>
      <c r="O399" s="144"/>
      <c r="P399" s="61"/>
      <c r="Q399" s="61"/>
    </row>
    <row r="400" spans="1:17" ht="38.25" customHeight="1">
      <c r="A400" s="140"/>
      <c r="B400" s="140"/>
      <c r="C400" s="140"/>
      <c r="D400" s="142"/>
      <c r="E400" s="141"/>
      <c r="F400" s="140"/>
      <c r="G400" s="140"/>
      <c r="H400" s="166"/>
      <c r="I400" s="166"/>
      <c r="J400" s="140"/>
      <c r="K400" s="62"/>
      <c r="L400" s="62"/>
      <c r="M400" s="144"/>
      <c r="N400" s="144"/>
      <c r="O400" s="144"/>
      <c r="P400" s="61"/>
      <c r="Q400" s="61"/>
    </row>
    <row r="401" spans="1:17" ht="38.25" customHeight="1">
      <c r="A401" s="140"/>
      <c r="B401" s="140"/>
      <c r="C401" s="140"/>
      <c r="D401" s="142"/>
      <c r="E401" s="141"/>
      <c r="F401" s="140"/>
      <c r="G401" s="140"/>
      <c r="H401" s="166"/>
      <c r="I401" s="166"/>
      <c r="J401" s="140"/>
      <c r="K401" s="62"/>
      <c r="L401" s="62"/>
      <c r="M401" s="144"/>
      <c r="N401" s="144"/>
      <c r="O401" s="144"/>
      <c r="P401" s="61"/>
      <c r="Q401" s="61"/>
    </row>
    <row r="402" spans="1:17" ht="38.25" customHeight="1">
      <c r="A402" s="140"/>
      <c r="B402" s="140"/>
      <c r="C402" s="140"/>
      <c r="D402" s="142"/>
      <c r="E402" s="141"/>
      <c r="F402" s="140"/>
      <c r="G402" s="140"/>
      <c r="H402" s="166"/>
      <c r="I402" s="166"/>
      <c r="J402" s="140"/>
      <c r="K402" s="62"/>
      <c r="L402" s="62"/>
      <c r="M402" s="144"/>
      <c r="N402" s="144"/>
      <c r="O402" s="144"/>
      <c r="P402" s="61"/>
      <c r="Q402" s="61"/>
    </row>
    <row r="403" spans="1:17" ht="38.25" customHeight="1">
      <c r="A403" s="140"/>
      <c r="B403" s="140"/>
      <c r="C403" s="140"/>
      <c r="D403" s="142"/>
      <c r="E403" s="141"/>
      <c r="F403" s="140"/>
      <c r="G403" s="140"/>
      <c r="H403" s="166"/>
      <c r="I403" s="166"/>
      <c r="J403" s="140"/>
      <c r="K403" s="62"/>
      <c r="L403" s="62"/>
      <c r="M403" s="144"/>
      <c r="N403" s="144"/>
      <c r="O403" s="144"/>
      <c r="P403" s="61"/>
      <c r="Q403" s="61"/>
    </row>
    <row r="404" spans="1:17" ht="38.25" customHeight="1">
      <c r="A404" s="140"/>
      <c r="B404" s="140"/>
      <c r="C404" s="140"/>
      <c r="D404" s="142"/>
      <c r="E404" s="141"/>
      <c r="F404" s="140"/>
      <c r="G404" s="140"/>
      <c r="H404" s="166"/>
      <c r="I404" s="166"/>
      <c r="J404" s="140"/>
      <c r="K404" s="62"/>
      <c r="L404" s="62"/>
      <c r="M404" s="144"/>
      <c r="N404" s="144"/>
      <c r="O404" s="144"/>
      <c r="P404" s="61"/>
      <c r="Q404" s="61"/>
    </row>
    <row r="405" spans="1:17" ht="38.25" customHeight="1">
      <c r="A405" s="140"/>
      <c r="B405" s="140"/>
      <c r="C405" s="140"/>
      <c r="D405" s="142"/>
      <c r="E405" s="141"/>
      <c r="F405" s="140"/>
      <c r="G405" s="140"/>
      <c r="H405" s="166"/>
      <c r="I405" s="166"/>
      <c r="J405" s="140"/>
      <c r="K405" s="62"/>
      <c r="L405" s="62"/>
      <c r="M405" s="144"/>
      <c r="N405" s="144"/>
      <c r="O405" s="144"/>
      <c r="P405" s="61"/>
      <c r="Q405" s="61"/>
    </row>
    <row r="406" spans="1:17" ht="38.25" customHeight="1">
      <c r="A406" s="140"/>
      <c r="B406" s="140"/>
      <c r="C406" s="140"/>
      <c r="D406" s="142"/>
      <c r="E406" s="141"/>
      <c r="F406" s="140"/>
      <c r="G406" s="140"/>
      <c r="H406" s="166"/>
      <c r="I406" s="166"/>
      <c r="J406" s="140"/>
      <c r="K406" s="62"/>
      <c r="L406" s="62"/>
      <c r="M406" s="144"/>
      <c r="N406" s="144"/>
      <c r="O406" s="144"/>
      <c r="P406" s="61"/>
      <c r="Q406" s="61"/>
    </row>
    <row r="407" spans="1:17" ht="38.25" customHeight="1">
      <c r="A407" s="140"/>
      <c r="B407" s="140"/>
      <c r="C407" s="140"/>
      <c r="D407" s="142"/>
      <c r="E407" s="141"/>
      <c r="F407" s="140"/>
      <c r="G407" s="140"/>
      <c r="H407" s="166"/>
      <c r="I407" s="166"/>
      <c r="J407" s="140"/>
      <c r="K407" s="62"/>
      <c r="L407" s="62"/>
      <c r="M407" s="144"/>
      <c r="N407" s="144"/>
      <c r="O407" s="144"/>
      <c r="P407" s="61"/>
      <c r="Q407" s="61"/>
    </row>
    <row r="408" spans="1:17" ht="38.25" customHeight="1">
      <c r="A408" s="140"/>
      <c r="B408" s="140"/>
      <c r="C408" s="140"/>
      <c r="D408" s="142"/>
      <c r="E408" s="141"/>
      <c r="F408" s="140"/>
      <c r="G408" s="140"/>
      <c r="H408" s="166"/>
      <c r="I408" s="166"/>
      <c r="J408" s="140"/>
      <c r="K408" s="62"/>
      <c r="L408" s="62"/>
      <c r="M408" s="144"/>
      <c r="N408" s="144"/>
      <c r="O408" s="144"/>
      <c r="P408" s="61"/>
      <c r="Q408" s="61"/>
    </row>
    <row r="409" spans="1:17" ht="38.25" customHeight="1">
      <c r="A409" s="140"/>
      <c r="B409" s="140"/>
      <c r="C409" s="140"/>
      <c r="D409" s="142"/>
      <c r="E409" s="141"/>
      <c r="F409" s="140"/>
      <c r="G409" s="140"/>
      <c r="H409" s="166"/>
      <c r="I409" s="166"/>
      <c r="J409" s="140"/>
      <c r="K409" s="62"/>
      <c r="L409" s="62"/>
      <c r="M409" s="144"/>
      <c r="N409" s="144"/>
      <c r="O409" s="144"/>
      <c r="P409" s="61"/>
      <c r="Q409" s="61"/>
    </row>
    <row r="410" spans="1:17" ht="38.25" customHeight="1">
      <c r="A410" s="140"/>
      <c r="B410" s="140"/>
      <c r="C410" s="140"/>
      <c r="D410" s="142"/>
      <c r="E410" s="141"/>
      <c r="F410" s="140"/>
      <c r="G410" s="140"/>
      <c r="H410" s="166"/>
      <c r="I410" s="166"/>
      <c r="J410" s="140"/>
      <c r="K410" s="62"/>
      <c r="L410" s="62"/>
      <c r="M410" s="144"/>
      <c r="N410" s="144"/>
      <c r="O410" s="144"/>
      <c r="P410" s="61"/>
      <c r="Q410" s="61"/>
    </row>
    <row r="411" spans="1:17" ht="38.25" customHeight="1">
      <c r="A411" s="140"/>
      <c r="B411" s="140"/>
      <c r="C411" s="140"/>
      <c r="D411" s="142"/>
      <c r="E411" s="141"/>
      <c r="F411" s="140"/>
      <c r="G411" s="140"/>
      <c r="H411" s="166"/>
      <c r="I411" s="166"/>
      <c r="J411" s="140"/>
      <c r="K411" s="62"/>
      <c r="L411" s="62"/>
      <c r="M411" s="144"/>
      <c r="N411" s="144"/>
      <c r="O411" s="144"/>
      <c r="P411" s="61"/>
      <c r="Q411" s="61"/>
    </row>
    <row r="412" spans="1:17" ht="38.25" customHeight="1">
      <c r="A412" s="140"/>
      <c r="B412" s="140"/>
      <c r="C412" s="140"/>
      <c r="D412" s="142"/>
      <c r="E412" s="141"/>
      <c r="F412" s="140"/>
      <c r="G412" s="140"/>
      <c r="H412" s="166"/>
      <c r="I412" s="166"/>
      <c r="J412" s="140"/>
      <c r="K412" s="62"/>
      <c r="L412" s="62"/>
      <c r="M412" s="144"/>
      <c r="N412" s="144"/>
      <c r="O412" s="144"/>
      <c r="P412" s="61"/>
      <c r="Q412" s="61"/>
    </row>
    <row r="413" spans="1:17" ht="38.25" customHeight="1">
      <c r="A413" s="140"/>
      <c r="B413" s="140"/>
      <c r="C413" s="140"/>
      <c r="D413" s="142"/>
      <c r="E413" s="141"/>
      <c r="F413" s="140"/>
      <c r="G413" s="140"/>
      <c r="H413" s="166"/>
      <c r="I413" s="166"/>
      <c r="J413" s="140"/>
      <c r="K413" s="62"/>
      <c r="L413" s="62"/>
      <c r="M413" s="144"/>
      <c r="N413" s="144"/>
      <c r="O413" s="144"/>
      <c r="P413" s="61"/>
      <c r="Q413" s="61"/>
    </row>
    <row r="414" spans="1:17" ht="38.25" customHeight="1">
      <c r="A414" s="140"/>
      <c r="B414" s="140"/>
      <c r="C414" s="140"/>
      <c r="D414" s="142"/>
      <c r="E414" s="141"/>
      <c r="F414" s="140"/>
      <c r="G414" s="140"/>
      <c r="H414" s="166"/>
      <c r="I414" s="166"/>
      <c r="J414" s="140"/>
      <c r="K414" s="62"/>
      <c r="L414" s="62"/>
      <c r="M414" s="144"/>
      <c r="N414" s="144"/>
      <c r="O414" s="144"/>
      <c r="P414" s="61"/>
      <c r="Q414" s="61"/>
    </row>
    <row r="415" spans="1:17" ht="38.25" customHeight="1">
      <c r="A415" s="140"/>
      <c r="B415" s="140"/>
      <c r="C415" s="140"/>
      <c r="D415" s="142"/>
      <c r="E415" s="141"/>
      <c r="F415" s="140"/>
      <c r="G415" s="140"/>
      <c r="H415" s="166"/>
      <c r="I415" s="166"/>
      <c r="J415" s="140"/>
      <c r="K415" s="62"/>
      <c r="L415" s="62"/>
      <c r="M415" s="144"/>
      <c r="N415" s="144"/>
      <c r="O415" s="144"/>
      <c r="P415" s="61"/>
      <c r="Q415" s="61"/>
    </row>
    <row r="416" spans="1:17" ht="38.25" customHeight="1">
      <c r="A416" s="140"/>
      <c r="B416" s="140"/>
      <c r="C416" s="140"/>
      <c r="D416" s="142"/>
      <c r="E416" s="141"/>
      <c r="F416" s="140"/>
      <c r="G416" s="140"/>
      <c r="H416" s="166"/>
      <c r="I416" s="166"/>
      <c r="J416" s="140"/>
      <c r="K416" s="62"/>
      <c r="L416" s="62"/>
      <c r="M416" s="144"/>
      <c r="N416" s="144"/>
      <c r="O416" s="144"/>
      <c r="P416" s="61"/>
      <c r="Q416" s="61"/>
    </row>
    <row r="417" spans="1:17" ht="38.25" customHeight="1">
      <c r="A417" s="140"/>
      <c r="B417" s="140"/>
      <c r="C417" s="140"/>
      <c r="D417" s="142"/>
      <c r="E417" s="141"/>
      <c r="F417" s="140"/>
      <c r="G417" s="140"/>
      <c r="H417" s="166"/>
      <c r="I417" s="166"/>
      <c r="J417" s="140"/>
      <c r="K417" s="62"/>
      <c r="L417" s="62"/>
      <c r="M417" s="144"/>
      <c r="N417" s="144"/>
      <c r="O417" s="144"/>
      <c r="P417" s="61"/>
      <c r="Q417" s="61"/>
    </row>
    <row r="418" spans="1:17" ht="38.25" customHeight="1">
      <c r="A418" s="140"/>
      <c r="B418" s="140"/>
      <c r="C418" s="140"/>
      <c r="D418" s="142"/>
      <c r="E418" s="141"/>
      <c r="F418" s="140"/>
      <c r="G418" s="140"/>
      <c r="H418" s="166"/>
      <c r="I418" s="166"/>
      <c r="J418" s="140"/>
      <c r="K418" s="62"/>
      <c r="L418" s="62"/>
      <c r="M418" s="144"/>
      <c r="N418" s="144"/>
      <c r="O418" s="144"/>
      <c r="P418" s="61"/>
      <c r="Q418" s="61"/>
    </row>
    <row r="419" spans="1:17" ht="38.25" customHeight="1">
      <c r="A419" s="140"/>
      <c r="B419" s="140"/>
      <c r="C419" s="140"/>
      <c r="D419" s="142"/>
      <c r="E419" s="141"/>
      <c r="F419" s="140"/>
      <c r="G419" s="140"/>
      <c r="H419" s="166"/>
      <c r="I419" s="166"/>
      <c r="J419" s="140"/>
      <c r="K419" s="62"/>
      <c r="L419" s="62"/>
      <c r="M419" s="144"/>
      <c r="N419" s="144"/>
      <c r="O419" s="144"/>
      <c r="P419" s="61"/>
      <c r="Q419" s="61"/>
    </row>
    <row r="420" spans="1:17" ht="38.25" customHeight="1">
      <c r="A420" s="140"/>
      <c r="B420" s="140"/>
      <c r="C420" s="140"/>
      <c r="D420" s="142"/>
      <c r="E420" s="141"/>
      <c r="F420" s="140"/>
      <c r="G420" s="140"/>
      <c r="H420" s="166"/>
      <c r="I420" s="166"/>
      <c r="J420" s="140"/>
      <c r="K420" s="62"/>
      <c r="L420" s="62"/>
      <c r="M420" s="144"/>
      <c r="N420" s="144"/>
      <c r="O420" s="144"/>
      <c r="P420" s="61"/>
      <c r="Q420" s="61"/>
    </row>
    <row r="421" spans="1:17" ht="38.25" customHeight="1">
      <c r="A421" s="140"/>
      <c r="B421" s="140"/>
      <c r="C421" s="140"/>
      <c r="D421" s="142"/>
      <c r="E421" s="141"/>
      <c r="F421" s="140"/>
      <c r="G421" s="140"/>
      <c r="H421" s="166"/>
      <c r="I421" s="166"/>
      <c r="J421" s="140"/>
      <c r="K421" s="62"/>
      <c r="L421" s="62"/>
      <c r="M421" s="144"/>
      <c r="N421" s="144"/>
      <c r="O421" s="144"/>
      <c r="P421" s="61"/>
      <c r="Q421" s="61"/>
    </row>
    <row r="422" spans="1:17" ht="38.25" customHeight="1">
      <c r="A422" s="140"/>
      <c r="B422" s="140"/>
      <c r="C422" s="140"/>
      <c r="D422" s="142"/>
      <c r="E422" s="141"/>
      <c r="F422" s="140"/>
      <c r="G422" s="140"/>
      <c r="H422" s="166"/>
      <c r="I422" s="166"/>
      <c r="J422" s="140"/>
      <c r="K422" s="62"/>
      <c r="L422" s="62"/>
      <c r="M422" s="144"/>
      <c r="N422" s="144"/>
      <c r="O422" s="144"/>
      <c r="P422" s="61"/>
      <c r="Q422" s="61"/>
    </row>
    <row r="423" spans="1:17" ht="38.25" customHeight="1">
      <c r="A423" s="140"/>
      <c r="B423" s="140"/>
      <c r="C423" s="140"/>
      <c r="D423" s="142"/>
      <c r="E423" s="141"/>
      <c r="F423" s="140"/>
      <c r="G423" s="140"/>
      <c r="H423" s="166"/>
      <c r="I423" s="166"/>
      <c r="J423" s="140"/>
      <c r="K423" s="62"/>
      <c r="L423" s="62"/>
      <c r="M423" s="144"/>
      <c r="N423" s="144"/>
      <c r="O423" s="144"/>
      <c r="P423" s="61"/>
      <c r="Q423" s="61"/>
    </row>
    <row r="424" spans="1:17" ht="38.25" customHeight="1">
      <c r="A424" s="140"/>
      <c r="B424" s="140"/>
      <c r="C424" s="140"/>
      <c r="D424" s="142"/>
      <c r="E424" s="141"/>
      <c r="F424" s="140"/>
      <c r="G424" s="140"/>
      <c r="H424" s="166"/>
      <c r="I424" s="166"/>
      <c r="J424" s="140"/>
      <c r="K424" s="62"/>
      <c r="L424" s="62"/>
      <c r="M424" s="144"/>
      <c r="N424" s="144"/>
      <c r="O424" s="144"/>
      <c r="P424" s="61"/>
      <c r="Q424" s="61"/>
    </row>
    <row r="425" spans="1:17" ht="38.25" customHeight="1">
      <c r="A425" s="140"/>
      <c r="B425" s="140"/>
      <c r="C425" s="140"/>
      <c r="D425" s="142"/>
      <c r="E425" s="141"/>
      <c r="F425" s="140"/>
      <c r="G425" s="140"/>
      <c r="H425" s="166"/>
      <c r="I425" s="166"/>
      <c r="J425" s="140"/>
      <c r="K425" s="62"/>
      <c r="L425" s="62"/>
      <c r="M425" s="144"/>
      <c r="N425" s="144"/>
      <c r="O425" s="144"/>
      <c r="P425" s="61"/>
      <c r="Q425" s="61"/>
    </row>
    <row r="426" spans="1:17" ht="38.25" customHeight="1">
      <c r="A426" s="140"/>
      <c r="B426" s="140"/>
      <c r="C426" s="140"/>
      <c r="D426" s="142"/>
      <c r="E426" s="141"/>
      <c r="F426" s="140"/>
      <c r="G426" s="140"/>
      <c r="H426" s="166"/>
      <c r="I426" s="166"/>
      <c r="J426" s="140"/>
      <c r="K426" s="62"/>
      <c r="L426" s="62"/>
      <c r="M426" s="144"/>
      <c r="N426" s="144"/>
      <c r="O426" s="144"/>
      <c r="P426" s="61"/>
      <c r="Q426" s="61"/>
    </row>
    <row r="427" spans="1:17" ht="38.25" customHeight="1">
      <c r="A427" s="140"/>
      <c r="B427" s="140"/>
      <c r="C427" s="140"/>
      <c r="D427" s="142"/>
      <c r="E427" s="141"/>
      <c r="F427" s="140"/>
      <c r="G427" s="140"/>
      <c r="H427" s="166"/>
      <c r="I427" s="166"/>
      <c r="J427" s="140"/>
      <c r="K427" s="62"/>
      <c r="L427" s="62"/>
      <c r="M427" s="144"/>
      <c r="N427" s="144"/>
      <c r="O427" s="144"/>
      <c r="P427" s="61"/>
      <c r="Q427" s="61"/>
    </row>
    <row r="428" spans="1:17" ht="38.25" customHeight="1">
      <c r="A428" s="140"/>
      <c r="B428" s="140"/>
      <c r="C428" s="140"/>
      <c r="D428" s="142"/>
      <c r="E428" s="141"/>
      <c r="F428" s="140"/>
      <c r="G428" s="140"/>
      <c r="H428" s="166"/>
      <c r="I428" s="166"/>
      <c r="J428" s="140"/>
      <c r="K428" s="62"/>
      <c r="L428" s="62"/>
      <c r="M428" s="144"/>
      <c r="N428" s="144"/>
      <c r="O428" s="144"/>
      <c r="P428" s="61"/>
      <c r="Q428" s="61"/>
    </row>
    <row r="429" spans="1:17" ht="38.25" customHeight="1">
      <c r="A429" s="140"/>
      <c r="B429" s="140"/>
      <c r="C429" s="140"/>
      <c r="D429" s="142"/>
      <c r="E429" s="141"/>
      <c r="F429" s="140"/>
      <c r="G429" s="140"/>
      <c r="H429" s="166"/>
      <c r="I429" s="166"/>
      <c r="J429" s="140"/>
      <c r="K429" s="62"/>
      <c r="L429" s="62"/>
      <c r="M429" s="144"/>
      <c r="N429" s="144"/>
      <c r="O429" s="144"/>
      <c r="P429" s="61"/>
      <c r="Q429" s="61"/>
    </row>
    <row r="430" spans="1:17" ht="38.25" customHeight="1">
      <c r="A430" s="140"/>
      <c r="B430" s="140"/>
      <c r="C430" s="140"/>
      <c r="D430" s="142"/>
      <c r="E430" s="141"/>
      <c r="F430" s="140"/>
      <c r="G430" s="140"/>
      <c r="H430" s="166"/>
      <c r="I430" s="166"/>
      <c r="J430" s="140"/>
      <c r="K430" s="62"/>
      <c r="L430" s="62"/>
      <c r="M430" s="144"/>
      <c r="N430" s="144"/>
      <c r="O430" s="144"/>
      <c r="P430" s="61"/>
      <c r="Q430" s="61"/>
    </row>
    <row r="431" spans="1:17" ht="38.25" customHeight="1">
      <c r="A431" s="140"/>
      <c r="B431" s="140"/>
      <c r="C431" s="140"/>
      <c r="D431" s="142"/>
      <c r="E431" s="141"/>
      <c r="F431" s="140"/>
      <c r="G431" s="140"/>
      <c r="H431" s="166"/>
      <c r="I431" s="166"/>
      <c r="J431" s="140"/>
      <c r="K431" s="62"/>
      <c r="L431" s="62"/>
      <c r="M431" s="144"/>
      <c r="N431" s="144"/>
      <c r="O431" s="144"/>
      <c r="P431" s="61"/>
      <c r="Q431" s="61"/>
    </row>
    <row r="432" spans="1:17" ht="38.25" customHeight="1">
      <c r="A432" s="140"/>
      <c r="B432" s="140"/>
      <c r="C432" s="140"/>
      <c r="D432" s="142"/>
      <c r="E432" s="141"/>
      <c r="F432" s="140"/>
      <c r="G432" s="140"/>
      <c r="H432" s="166"/>
      <c r="I432" s="166"/>
      <c r="J432" s="140"/>
      <c r="K432" s="62"/>
      <c r="L432" s="62"/>
      <c r="M432" s="144"/>
      <c r="N432" s="144"/>
      <c r="O432" s="144"/>
      <c r="P432" s="61"/>
      <c r="Q432" s="61"/>
    </row>
    <row r="433" spans="1:17" ht="38.25" customHeight="1">
      <c r="A433" s="140"/>
      <c r="B433" s="140"/>
      <c r="C433" s="140"/>
      <c r="D433" s="142"/>
      <c r="E433" s="141"/>
      <c r="F433" s="140"/>
      <c r="G433" s="140"/>
      <c r="H433" s="166"/>
      <c r="I433" s="166"/>
      <c r="J433" s="140"/>
      <c r="K433" s="62"/>
      <c r="L433" s="62"/>
      <c r="M433" s="144"/>
      <c r="N433" s="144"/>
      <c r="O433" s="144"/>
      <c r="P433" s="61"/>
      <c r="Q433" s="61"/>
    </row>
    <row r="434" spans="1:17" ht="38.25" customHeight="1">
      <c r="A434" s="140"/>
      <c r="B434" s="140"/>
      <c r="C434" s="140"/>
      <c r="D434" s="142"/>
      <c r="E434" s="141"/>
      <c r="F434" s="140"/>
      <c r="G434" s="140"/>
      <c r="H434" s="166"/>
      <c r="I434" s="166"/>
      <c r="J434" s="140"/>
      <c r="K434" s="62"/>
      <c r="L434" s="62"/>
      <c r="M434" s="144"/>
      <c r="N434" s="144"/>
      <c r="O434" s="144"/>
      <c r="P434" s="61"/>
      <c r="Q434" s="61"/>
    </row>
    <row r="435" spans="1:17" ht="38.25" customHeight="1">
      <c r="A435" s="140"/>
      <c r="B435" s="140"/>
      <c r="C435" s="140"/>
      <c r="D435" s="142"/>
      <c r="E435" s="141"/>
      <c r="F435" s="140"/>
      <c r="G435" s="140"/>
      <c r="H435" s="166"/>
      <c r="I435" s="166"/>
      <c r="J435" s="140"/>
      <c r="K435" s="62"/>
      <c r="L435" s="62"/>
      <c r="M435" s="144"/>
      <c r="N435" s="144"/>
      <c r="O435" s="144"/>
      <c r="P435" s="61"/>
      <c r="Q435" s="61"/>
    </row>
    <row r="436" spans="1:17" ht="38.25" customHeight="1">
      <c r="A436" s="140"/>
      <c r="B436" s="140"/>
      <c r="C436" s="140"/>
      <c r="D436" s="142"/>
      <c r="E436" s="141"/>
      <c r="F436" s="140"/>
      <c r="G436" s="140"/>
      <c r="H436" s="166"/>
      <c r="I436" s="166"/>
      <c r="J436" s="140"/>
      <c r="K436" s="62"/>
      <c r="L436" s="62"/>
      <c r="M436" s="144"/>
      <c r="N436" s="144"/>
      <c r="O436" s="144"/>
      <c r="P436" s="61"/>
      <c r="Q436" s="61"/>
    </row>
    <row r="437" spans="1:17" ht="38.25" customHeight="1">
      <c r="A437" s="140"/>
      <c r="B437" s="140"/>
      <c r="C437" s="140"/>
      <c r="D437" s="142"/>
      <c r="E437" s="141"/>
      <c r="F437" s="140"/>
      <c r="G437" s="140"/>
      <c r="H437" s="166"/>
      <c r="I437" s="166"/>
      <c r="J437" s="140"/>
      <c r="K437" s="62"/>
      <c r="L437" s="62"/>
      <c r="M437" s="144"/>
      <c r="N437" s="144"/>
      <c r="O437" s="144"/>
      <c r="P437" s="61"/>
      <c r="Q437" s="61"/>
    </row>
    <row r="438" spans="1:17" ht="38.25" customHeight="1">
      <c r="A438" s="140"/>
      <c r="B438" s="140"/>
      <c r="C438" s="140"/>
      <c r="D438" s="142"/>
      <c r="E438" s="141"/>
      <c r="F438" s="140"/>
      <c r="G438" s="140"/>
      <c r="H438" s="166"/>
      <c r="I438" s="166"/>
      <c r="J438" s="140"/>
      <c r="K438" s="62"/>
      <c r="L438" s="62"/>
      <c r="M438" s="144"/>
      <c r="N438" s="144"/>
      <c r="O438" s="144"/>
      <c r="P438" s="61"/>
      <c r="Q438" s="61"/>
    </row>
    <row r="439" spans="1:17" ht="38.25" customHeight="1">
      <c r="A439" s="140"/>
      <c r="B439" s="140"/>
      <c r="C439" s="140"/>
      <c r="D439" s="142"/>
      <c r="E439" s="141"/>
      <c r="F439" s="140"/>
      <c r="G439" s="140"/>
      <c r="H439" s="166"/>
      <c r="I439" s="166"/>
      <c r="J439" s="140"/>
      <c r="K439" s="62"/>
      <c r="L439" s="62"/>
      <c r="M439" s="144"/>
      <c r="N439" s="144"/>
      <c r="O439" s="144"/>
      <c r="P439" s="61"/>
      <c r="Q439" s="61"/>
    </row>
    <row r="440" spans="1:17" ht="38.25" customHeight="1">
      <c r="A440" s="140"/>
      <c r="B440" s="140"/>
      <c r="C440" s="140"/>
      <c r="D440" s="142"/>
      <c r="E440" s="141"/>
      <c r="F440" s="140"/>
      <c r="G440" s="140"/>
      <c r="H440" s="166"/>
      <c r="I440" s="166"/>
      <c r="J440" s="140"/>
      <c r="K440" s="62"/>
      <c r="L440" s="62"/>
      <c r="M440" s="144"/>
      <c r="N440" s="144"/>
      <c r="O440" s="144"/>
      <c r="P440" s="61"/>
      <c r="Q440" s="61"/>
    </row>
    <row r="441" spans="1:17" ht="38.25" customHeight="1">
      <c r="A441" s="140"/>
      <c r="B441" s="140"/>
      <c r="C441" s="140"/>
      <c r="D441" s="142"/>
      <c r="E441" s="141"/>
      <c r="F441" s="140"/>
      <c r="G441" s="140"/>
      <c r="H441" s="166"/>
      <c r="I441" s="166"/>
      <c r="J441" s="140"/>
      <c r="K441" s="62"/>
      <c r="L441" s="62"/>
      <c r="M441" s="144"/>
      <c r="N441" s="144"/>
      <c r="O441" s="144"/>
      <c r="P441" s="61"/>
      <c r="Q441" s="61"/>
    </row>
    <row r="442" spans="1:17" ht="38.25" customHeight="1">
      <c r="A442" s="140"/>
      <c r="B442" s="140"/>
      <c r="C442" s="140"/>
      <c r="D442" s="142"/>
      <c r="E442" s="141"/>
      <c r="F442" s="140"/>
      <c r="G442" s="140"/>
      <c r="H442" s="166"/>
      <c r="I442" s="166"/>
      <c r="J442" s="140"/>
      <c r="K442" s="62"/>
      <c r="L442" s="62"/>
      <c r="M442" s="144"/>
      <c r="N442" s="144"/>
      <c r="O442" s="144"/>
      <c r="P442" s="61"/>
      <c r="Q442" s="61"/>
    </row>
    <row r="443" spans="1:17" ht="38.25" customHeight="1">
      <c r="A443" s="140"/>
      <c r="B443" s="140"/>
      <c r="C443" s="140"/>
      <c r="D443" s="142"/>
      <c r="E443" s="141"/>
      <c r="F443" s="140"/>
      <c r="G443" s="140"/>
      <c r="H443" s="166"/>
      <c r="I443" s="166"/>
      <c r="J443" s="140"/>
      <c r="K443" s="62"/>
      <c r="L443" s="62"/>
      <c r="M443" s="144"/>
      <c r="N443" s="144"/>
      <c r="O443" s="144"/>
      <c r="P443" s="61"/>
      <c r="Q443" s="61"/>
    </row>
    <row r="444" spans="1:17" ht="38.25" customHeight="1">
      <c r="A444" s="140"/>
      <c r="B444" s="140"/>
      <c r="C444" s="140"/>
      <c r="D444" s="142"/>
      <c r="E444" s="141"/>
      <c r="F444" s="140"/>
      <c r="G444" s="140"/>
      <c r="H444" s="166"/>
      <c r="I444" s="166"/>
      <c r="J444" s="140"/>
      <c r="K444" s="62"/>
      <c r="L444" s="62"/>
      <c r="M444" s="144"/>
      <c r="N444" s="144"/>
      <c r="O444" s="144"/>
      <c r="P444" s="61"/>
      <c r="Q444" s="61"/>
    </row>
    <row r="445" spans="1:17" ht="38.25" customHeight="1">
      <c r="A445" s="140"/>
      <c r="B445" s="140"/>
      <c r="C445" s="140"/>
      <c r="D445" s="142"/>
      <c r="E445" s="141"/>
      <c r="F445" s="140"/>
      <c r="G445" s="140"/>
      <c r="H445" s="166"/>
      <c r="I445" s="166"/>
      <c r="J445" s="140"/>
      <c r="K445" s="62"/>
      <c r="L445" s="62"/>
      <c r="M445" s="144"/>
      <c r="N445" s="144"/>
      <c r="O445" s="144"/>
      <c r="P445" s="61"/>
      <c r="Q445" s="61"/>
    </row>
    <row r="446" spans="1:17" ht="38.25" customHeight="1">
      <c r="A446" s="140"/>
      <c r="B446" s="140"/>
      <c r="C446" s="140"/>
      <c r="D446" s="142"/>
      <c r="E446" s="141"/>
      <c r="F446" s="140"/>
      <c r="G446" s="140"/>
      <c r="H446" s="166"/>
      <c r="I446" s="166"/>
      <c r="J446" s="140"/>
      <c r="K446" s="62"/>
      <c r="L446" s="62"/>
      <c r="M446" s="144"/>
      <c r="N446" s="144"/>
      <c r="O446" s="144"/>
      <c r="P446" s="61"/>
      <c r="Q446" s="61"/>
    </row>
    <row r="447" spans="1:17" ht="38.25" customHeight="1">
      <c r="A447" s="140"/>
      <c r="B447" s="140"/>
      <c r="C447" s="140"/>
      <c r="D447" s="142"/>
      <c r="E447" s="141"/>
      <c r="F447" s="140"/>
      <c r="G447" s="140"/>
      <c r="H447" s="166"/>
      <c r="I447" s="166"/>
      <c r="J447" s="140"/>
      <c r="K447" s="62"/>
      <c r="L447" s="62"/>
      <c r="M447" s="144"/>
      <c r="N447" s="144"/>
      <c r="O447" s="144"/>
      <c r="P447" s="61"/>
      <c r="Q447" s="61"/>
    </row>
    <row r="448" spans="1:17" ht="38.25" customHeight="1">
      <c r="A448" s="140"/>
      <c r="B448" s="140"/>
      <c r="C448" s="140"/>
      <c r="D448" s="142"/>
      <c r="E448" s="141"/>
      <c r="F448" s="140"/>
      <c r="G448" s="140"/>
      <c r="H448" s="166"/>
      <c r="I448" s="166"/>
      <c r="J448" s="140"/>
      <c r="K448" s="62"/>
      <c r="L448" s="62"/>
      <c r="M448" s="144"/>
      <c r="N448" s="144"/>
      <c r="O448" s="144"/>
      <c r="P448" s="61"/>
      <c r="Q448" s="61"/>
    </row>
    <row r="449" spans="1:17" ht="38.25" customHeight="1">
      <c r="A449" s="140"/>
      <c r="B449" s="140"/>
      <c r="C449" s="140"/>
      <c r="D449" s="142"/>
      <c r="E449" s="141"/>
      <c r="F449" s="140"/>
      <c r="G449" s="140"/>
      <c r="H449" s="166"/>
      <c r="I449" s="166"/>
      <c r="J449" s="140"/>
      <c r="K449" s="62"/>
      <c r="L449" s="62"/>
      <c r="M449" s="144"/>
      <c r="N449" s="144"/>
      <c r="O449" s="144"/>
      <c r="P449" s="61"/>
      <c r="Q449" s="61"/>
    </row>
    <row r="450" spans="1:17" ht="38.25" customHeight="1">
      <c r="A450" s="140"/>
      <c r="B450" s="140"/>
      <c r="C450" s="140"/>
      <c r="D450" s="142"/>
      <c r="E450" s="141"/>
      <c r="F450" s="140"/>
      <c r="G450" s="140"/>
      <c r="H450" s="166"/>
      <c r="I450" s="166"/>
      <c r="J450" s="140"/>
      <c r="K450" s="62"/>
      <c r="L450" s="62"/>
      <c r="M450" s="144"/>
      <c r="N450" s="144"/>
      <c r="O450" s="144"/>
      <c r="P450" s="61"/>
      <c r="Q450" s="61"/>
    </row>
    <row r="451" spans="1:17" ht="38.25" customHeight="1">
      <c r="A451" s="140"/>
      <c r="B451" s="140"/>
      <c r="C451" s="140"/>
      <c r="D451" s="142"/>
      <c r="E451" s="141"/>
      <c r="F451" s="140"/>
      <c r="G451" s="140"/>
      <c r="H451" s="166"/>
      <c r="I451" s="166"/>
      <c r="J451" s="140"/>
      <c r="K451" s="62"/>
      <c r="L451" s="62"/>
      <c r="M451" s="144"/>
      <c r="N451" s="144"/>
      <c r="O451" s="144"/>
      <c r="P451" s="61"/>
      <c r="Q451" s="61"/>
    </row>
    <row r="452" spans="1:17" ht="38.25" customHeight="1">
      <c r="A452" s="140"/>
      <c r="B452" s="140"/>
      <c r="C452" s="140"/>
      <c r="D452" s="142"/>
      <c r="E452" s="141"/>
      <c r="F452" s="140"/>
      <c r="G452" s="140"/>
      <c r="H452" s="166"/>
      <c r="I452" s="166"/>
      <c r="J452" s="140"/>
      <c r="K452" s="62"/>
      <c r="L452" s="62"/>
      <c r="M452" s="144"/>
      <c r="N452" s="144"/>
      <c r="O452" s="144"/>
      <c r="P452" s="61"/>
      <c r="Q452" s="61"/>
    </row>
    <row r="453" spans="1:17" ht="38.25" customHeight="1">
      <c r="A453" s="140"/>
      <c r="B453" s="140"/>
      <c r="C453" s="140"/>
      <c r="D453" s="142"/>
      <c r="E453" s="141"/>
      <c r="F453" s="140"/>
      <c r="G453" s="140"/>
      <c r="H453" s="166"/>
      <c r="I453" s="166"/>
      <c r="J453" s="140"/>
      <c r="K453" s="62"/>
      <c r="L453" s="62"/>
      <c r="M453" s="144"/>
      <c r="N453" s="144"/>
      <c r="O453" s="144"/>
      <c r="P453" s="61"/>
      <c r="Q453" s="61"/>
    </row>
    <row r="454" spans="1:17" ht="38.25" customHeight="1">
      <c r="A454" s="140"/>
      <c r="B454" s="140"/>
      <c r="C454" s="140"/>
      <c r="D454" s="142"/>
      <c r="E454" s="141"/>
      <c r="F454" s="140"/>
      <c r="G454" s="140"/>
      <c r="H454" s="166"/>
      <c r="I454" s="166"/>
      <c r="J454" s="140"/>
      <c r="K454" s="62"/>
      <c r="L454" s="62"/>
      <c r="M454" s="144"/>
      <c r="N454" s="144"/>
      <c r="O454" s="144"/>
      <c r="P454" s="61"/>
      <c r="Q454" s="61"/>
    </row>
    <row r="455" spans="1:17" ht="38.25" customHeight="1">
      <c r="A455" s="140"/>
      <c r="B455" s="140"/>
      <c r="C455" s="140"/>
      <c r="D455" s="142"/>
      <c r="E455" s="141"/>
      <c r="F455" s="140"/>
      <c r="G455" s="140"/>
      <c r="H455" s="166"/>
      <c r="I455" s="166"/>
      <c r="J455" s="140"/>
      <c r="K455" s="62"/>
      <c r="L455" s="62"/>
      <c r="M455" s="144"/>
      <c r="N455" s="144"/>
      <c r="O455" s="144"/>
      <c r="P455" s="61"/>
      <c r="Q455" s="61"/>
    </row>
    <row r="456" spans="1:17" ht="38.25" customHeight="1">
      <c r="A456" s="140"/>
      <c r="B456" s="140"/>
      <c r="C456" s="140"/>
      <c r="D456" s="142"/>
      <c r="E456" s="141"/>
      <c r="F456" s="140"/>
      <c r="G456" s="140"/>
      <c r="H456" s="166"/>
      <c r="I456" s="166"/>
      <c r="J456" s="140"/>
      <c r="K456" s="62"/>
      <c r="L456" s="62"/>
      <c r="M456" s="144"/>
      <c r="N456" s="144"/>
      <c r="O456" s="144"/>
      <c r="P456" s="61"/>
      <c r="Q456" s="61"/>
    </row>
    <row r="457" spans="1:17" ht="38.25" customHeight="1">
      <c r="A457" s="140"/>
      <c r="B457" s="140"/>
      <c r="C457" s="140"/>
      <c r="D457" s="142"/>
      <c r="E457" s="141"/>
      <c r="F457" s="140"/>
      <c r="G457" s="140"/>
      <c r="H457" s="166"/>
      <c r="I457" s="166"/>
      <c r="J457" s="140"/>
      <c r="K457" s="62"/>
      <c r="L457" s="62"/>
      <c r="M457" s="144"/>
      <c r="N457" s="144"/>
      <c r="O457" s="144"/>
      <c r="P457" s="61"/>
      <c r="Q457" s="61"/>
    </row>
    <row r="458" spans="1:17" ht="38.25" customHeight="1">
      <c r="A458" s="140"/>
      <c r="B458" s="140"/>
      <c r="C458" s="140"/>
      <c r="D458" s="142"/>
      <c r="E458" s="141"/>
      <c r="F458" s="140"/>
      <c r="G458" s="140"/>
      <c r="H458" s="166"/>
      <c r="I458" s="166"/>
      <c r="J458" s="140"/>
      <c r="K458" s="62"/>
      <c r="L458" s="62"/>
      <c r="M458" s="144"/>
      <c r="N458" s="144"/>
      <c r="O458" s="144"/>
      <c r="P458" s="61"/>
      <c r="Q458" s="61"/>
    </row>
    <row r="459" spans="1:17" ht="38.25" customHeight="1">
      <c r="A459" s="140"/>
      <c r="B459" s="140"/>
      <c r="C459" s="140"/>
      <c r="D459" s="142"/>
      <c r="E459" s="141"/>
      <c r="F459" s="140"/>
      <c r="G459" s="140"/>
      <c r="H459" s="166"/>
      <c r="I459" s="166"/>
      <c r="J459" s="140"/>
      <c r="K459" s="62"/>
      <c r="L459" s="62"/>
      <c r="M459" s="144"/>
      <c r="N459" s="144"/>
      <c r="O459" s="144"/>
      <c r="P459" s="61"/>
      <c r="Q459" s="61"/>
    </row>
    <row r="460" spans="1:17" ht="38.25" customHeight="1">
      <c r="A460" s="140"/>
      <c r="B460" s="140"/>
      <c r="C460" s="140"/>
      <c r="D460" s="142"/>
      <c r="E460" s="141"/>
      <c r="F460" s="140"/>
      <c r="G460" s="140"/>
      <c r="H460" s="166"/>
      <c r="I460" s="166"/>
      <c r="J460" s="140"/>
      <c r="K460" s="62"/>
      <c r="L460" s="62"/>
      <c r="M460" s="144"/>
      <c r="N460" s="144"/>
      <c r="O460" s="144"/>
      <c r="P460" s="61"/>
      <c r="Q460" s="61"/>
    </row>
    <row r="461" spans="1:17" ht="38.25" customHeight="1">
      <c r="A461" s="140"/>
      <c r="B461" s="140"/>
      <c r="C461" s="140"/>
      <c r="D461" s="142"/>
      <c r="E461" s="141"/>
      <c r="F461" s="140"/>
      <c r="G461" s="140"/>
      <c r="H461" s="166"/>
      <c r="I461" s="166"/>
      <c r="J461" s="140"/>
      <c r="K461" s="62"/>
      <c r="L461" s="62"/>
      <c r="M461" s="144"/>
      <c r="N461" s="144"/>
      <c r="O461" s="144"/>
      <c r="P461" s="61"/>
      <c r="Q461" s="61"/>
    </row>
    <row r="462" spans="1:17" ht="38.25" customHeight="1">
      <c r="A462" s="140"/>
      <c r="B462" s="140"/>
      <c r="C462" s="140"/>
      <c r="D462" s="142"/>
      <c r="E462" s="141"/>
      <c r="F462" s="140"/>
      <c r="G462" s="140"/>
      <c r="H462" s="166"/>
      <c r="I462" s="166"/>
      <c r="J462" s="140"/>
      <c r="K462" s="62"/>
      <c r="L462" s="62"/>
      <c r="M462" s="144"/>
      <c r="N462" s="144"/>
      <c r="O462" s="144"/>
      <c r="P462" s="61"/>
      <c r="Q462" s="61"/>
    </row>
    <row r="463" spans="1:17" ht="38.25" customHeight="1">
      <c r="A463" s="140"/>
      <c r="B463" s="140"/>
      <c r="C463" s="140"/>
      <c r="D463" s="142"/>
      <c r="E463" s="141"/>
      <c r="F463" s="140"/>
      <c r="G463" s="140"/>
      <c r="H463" s="166"/>
      <c r="I463" s="166"/>
      <c r="J463" s="140"/>
      <c r="K463" s="62"/>
      <c r="L463" s="62"/>
      <c r="M463" s="144"/>
      <c r="N463" s="144"/>
      <c r="O463" s="144"/>
      <c r="P463" s="61"/>
      <c r="Q463" s="61"/>
    </row>
    <row r="464" spans="1:17" ht="38.25" customHeight="1">
      <c r="A464" s="140"/>
      <c r="B464" s="140"/>
      <c r="C464" s="140"/>
      <c r="D464" s="142"/>
      <c r="E464" s="141"/>
      <c r="F464" s="140"/>
      <c r="G464" s="140"/>
      <c r="H464" s="166"/>
      <c r="I464" s="166"/>
      <c r="J464" s="140"/>
      <c r="K464" s="62"/>
      <c r="L464" s="62"/>
      <c r="M464" s="144"/>
      <c r="N464" s="144"/>
      <c r="O464" s="144"/>
      <c r="P464" s="61"/>
      <c r="Q464" s="61"/>
    </row>
    <row r="465" spans="1:17" ht="38.25" customHeight="1">
      <c r="A465" s="140"/>
      <c r="B465" s="140"/>
      <c r="C465" s="140"/>
      <c r="D465" s="142"/>
      <c r="E465" s="141"/>
      <c r="F465" s="140"/>
      <c r="G465" s="140"/>
      <c r="H465" s="166"/>
      <c r="I465" s="166"/>
      <c r="J465" s="140"/>
      <c r="K465" s="62"/>
      <c r="L465" s="62"/>
      <c r="M465" s="144"/>
      <c r="N465" s="144"/>
      <c r="O465" s="144"/>
      <c r="P465" s="61"/>
      <c r="Q465" s="61"/>
    </row>
    <row r="466" spans="1:17" ht="38.25" customHeight="1">
      <c r="A466" s="140"/>
      <c r="B466" s="140"/>
      <c r="C466" s="140"/>
      <c r="D466" s="142"/>
      <c r="E466" s="141"/>
      <c r="F466" s="140"/>
      <c r="G466" s="140"/>
      <c r="H466" s="166"/>
      <c r="I466" s="166"/>
      <c r="J466" s="140"/>
      <c r="K466" s="62"/>
      <c r="L466" s="62"/>
      <c r="M466" s="144"/>
      <c r="N466" s="144"/>
      <c r="O466" s="144"/>
      <c r="P466" s="61"/>
      <c r="Q466" s="61"/>
    </row>
    <row r="467" spans="1:17" ht="38.25" customHeight="1">
      <c r="A467" s="140"/>
      <c r="B467" s="140"/>
      <c r="C467" s="140"/>
      <c r="D467" s="142"/>
      <c r="E467" s="141"/>
      <c r="F467" s="140"/>
      <c r="G467" s="140"/>
      <c r="H467" s="166"/>
      <c r="I467" s="166"/>
      <c r="J467" s="140"/>
      <c r="K467" s="62"/>
      <c r="L467" s="62"/>
      <c r="M467" s="144"/>
      <c r="N467" s="144"/>
      <c r="O467" s="144"/>
      <c r="P467" s="61"/>
      <c r="Q467" s="61"/>
    </row>
    <row r="468" spans="1:17" ht="38.25" customHeight="1">
      <c r="A468" s="140"/>
      <c r="B468" s="140"/>
      <c r="C468" s="140"/>
      <c r="D468" s="142"/>
      <c r="E468" s="141"/>
      <c r="F468" s="140"/>
      <c r="G468" s="140"/>
      <c r="H468" s="166"/>
      <c r="I468" s="166"/>
      <c r="J468" s="140"/>
      <c r="K468" s="62"/>
      <c r="L468" s="62"/>
      <c r="M468" s="144"/>
      <c r="N468" s="144"/>
      <c r="O468" s="144"/>
      <c r="P468" s="61"/>
      <c r="Q468" s="61"/>
    </row>
    <row r="469" spans="1:17" ht="38.25" customHeight="1">
      <c r="A469" s="140"/>
      <c r="B469" s="140"/>
      <c r="C469" s="140"/>
      <c r="D469" s="142"/>
      <c r="E469" s="141"/>
      <c r="F469" s="140"/>
      <c r="G469" s="140"/>
      <c r="H469" s="166"/>
      <c r="I469" s="166"/>
      <c r="J469" s="140"/>
      <c r="K469" s="62"/>
      <c r="L469" s="62"/>
      <c r="M469" s="144"/>
      <c r="N469" s="144"/>
      <c r="O469" s="144"/>
      <c r="P469" s="61"/>
      <c r="Q469" s="61"/>
    </row>
    <row r="470" spans="1:17" ht="38.25" customHeight="1">
      <c r="A470" s="140"/>
      <c r="B470" s="140"/>
      <c r="C470" s="140"/>
      <c r="D470" s="142"/>
      <c r="E470" s="141"/>
      <c r="F470" s="140"/>
      <c r="G470" s="140"/>
      <c r="H470" s="166"/>
      <c r="I470" s="166"/>
      <c r="J470" s="140"/>
      <c r="K470" s="62"/>
      <c r="L470" s="62"/>
      <c r="M470" s="144"/>
      <c r="N470" s="144"/>
      <c r="O470" s="144"/>
      <c r="P470" s="61"/>
      <c r="Q470" s="61"/>
    </row>
    <row r="471" spans="1:17" ht="38.25" customHeight="1">
      <c r="A471" s="140"/>
      <c r="B471" s="140"/>
      <c r="C471" s="140"/>
      <c r="D471" s="142"/>
      <c r="E471" s="141"/>
      <c r="F471" s="140"/>
      <c r="G471" s="140"/>
      <c r="H471" s="166"/>
      <c r="I471" s="166"/>
      <c r="J471" s="140"/>
      <c r="K471" s="62"/>
      <c r="L471" s="62"/>
      <c r="M471" s="144"/>
      <c r="N471" s="144"/>
      <c r="O471" s="144"/>
      <c r="P471" s="61"/>
      <c r="Q471" s="61"/>
    </row>
    <row r="472" spans="1:17" ht="38.25" customHeight="1">
      <c r="A472" s="140"/>
      <c r="B472" s="140"/>
      <c r="C472" s="140"/>
      <c r="D472" s="142"/>
      <c r="E472" s="141"/>
      <c r="F472" s="140"/>
      <c r="G472" s="140"/>
      <c r="H472" s="166"/>
      <c r="I472" s="166"/>
      <c r="J472" s="140"/>
      <c r="K472" s="62"/>
      <c r="L472" s="62"/>
      <c r="M472" s="144"/>
      <c r="N472" s="144"/>
      <c r="O472" s="144"/>
      <c r="P472" s="61"/>
      <c r="Q472" s="61"/>
    </row>
    <row r="473" spans="1:17" ht="38.25" customHeight="1">
      <c r="A473" s="140"/>
      <c r="B473" s="140"/>
      <c r="C473" s="140"/>
      <c r="D473" s="142"/>
      <c r="E473" s="141"/>
      <c r="F473" s="140"/>
      <c r="G473" s="140"/>
      <c r="H473" s="166"/>
      <c r="I473" s="166"/>
      <c r="J473" s="140"/>
      <c r="K473" s="62"/>
      <c r="L473" s="62"/>
      <c r="M473" s="144"/>
      <c r="N473" s="144"/>
      <c r="O473" s="144"/>
      <c r="P473" s="61"/>
      <c r="Q473" s="61"/>
    </row>
    <row r="474" spans="1:17" ht="38.25" customHeight="1">
      <c r="A474" s="140"/>
      <c r="B474" s="140"/>
      <c r="C474" s="140"/>
      <c r="D474" s="142"/>
      <c r="E474" s="141"/>
      <c r="F474" s="140"/>
      <c r="G474" s="140"/>
      <c r="H474" s="166"/>
      <c r="I474" s="166"/>
      <c r="J474" s="140"/>
      <c r="K474" s="62"/>
      <c r="L474" s="62"/>
      <c r="M474" s="144"/>
      <c r="N474" s="144"/>
      <c r="O474" s="144"/>
      <c r="P474" s="61"/>
      <c r="Q474" s="61"/>
    </row>
    <row r="475" spans="1:17" ht="38.25" customHeight="1">
      <c r="A475" s="140"/>
      <c r="B475" s="140"/>
      <c r="C475" s="140"/>
      <c r="D475" s="142"/>
      <c r="E475" s="141"/>
      <c r="F475" s="140"/>
      <c r="G475" s="140"/>
      <c r="H475" s="166"/>
      <c r="I475" s="166"/>
      <c r="J475" s="140"/>
      <c r="K475" s="62"/>
      <c r="L475" s="62"/>
      <c r="M475" s="144"/>
      <c r="N475" s="144"/>
      <c r="O475" s="144"/>
      <c r="P475" s="61"/>
      <c r="Q475" s="61"/>
    </row>
    <row r="476" spans="1:17" ht="38.25" customHeight="1">
      <c r="A476" s="140"/>
      <c r="B476" s="140"/>
      <c r="C476" s="140"/>
      <c r="D476" s="142"/>
      <c r="E476" s="141"/>
      <c r="F476" s="140"/>
      <c r="G476" s="140"/>
      <c r="H476" s="166"/>
      <c r="I476" s="166"/>
      <c r="J476" s="140"/>
      <c r="K476" s="62"/>
      <c r="L476" s="62"/>
      <c r="M476" s="144"/>
      <c r="N476" s="144"/>
      <c r="O476" s="144"/>
      <c r="P476" s="61"/>
      <c r="Q476" s="61"/>
    </row>
    <row r="477" spans="1:17" ht="38.25" customHeight="1">
      <c r="A477" s="140"/>
      <c r="B477" s="140"/>
      <c r="C477" s="140"/>
      <c r="D477" s="142"/>
      <c r="E477" s="141"/>
      <c r="F477" s="140"/>
      <c r="G477" s="140"/>
      <c r="H477" s="166"/>
      <c r="I477" s="166"/>
      <c r="J477" s="140"/>
      <c r="K477" s="62"/>
      <c r="L477" s="62"/>
      <c r="M477" s="144"/>
      <c r="N477" s="144"/>
      <c r="O477" s="144"/>
      <c r="P477" s="61"/>
      <c r="Q477" s="61"/>
    </row>
    <row r="478" spans="1:17" ht="38.25" customHeight="1">
      <c r="A478" s="140"/>
      <c r="B478" s="140"/>
      <c r="C478" s="140"/>
      <c r="D478" s="142"/>
      <c r="E478" s="141"/>
      <c r="F478" s="140"/>
      <c r="G478" s="140"/>
      <c r="H478" s="166"/>
      <c r="I478" s="166"/>
      <c r="J478" s="140"/>
      <c r="K478" s="62"/>
      <c r="L478" s="62"/>
      <c r="M478" s="144"/>
      <c r="N478" s="144"/>
      <c r="O478" s="144"/>
      <c r="P478" s="61"/>
      <c r="Q478" s="61"/>
    </row>
    <row r="479" spans="1:17" ht="38.25" customHeight="1">
      <c r="A479" s="140"/>
      <c r="B479" s="140"/>
      <c r="C479" s="140"/>
      <c r="D479" s="142"/>
      <c r="E479" s="141"/>
      <c r="F479" s="140"/>
      <c r="G479" s="140"/>
      <c r="H479" s="166"/>
      <c r="I479" s="166"/>
      <c r="J479" s="140"/>
      <c r="K479" s="62"/>
      <c r="L479" s="62"/>
      <c r="M479" s="144"/>
      <c r="N479" s="144"/>
      <c r="O479" s="144"/>
      <c r="P479" s="61"/>
      <c r="Q479" s="61"/>
    </row>
    <row r="480" spans="1:17" ht="38.25" customHeight="1">
      <c r="A480" s="140"/>
      <c r="B480" s="140"/>
      <c r="C480" s="140"/>
      <c r="D480" s="142"/>
      <c r="E480" s="141"/>
      <c r="F480" s="140"/>
      <c r="G480" s="140"/>
      <c r="H480" s="166"/>
      <c r="I480" s="166"/>
      <c r="J480" s="140"/>
      <c r="K480" s="62"/>
      <c r="L480" s="62"/>
      <c r="M480" s="144"/>
      <c r="N480" s="144"/>
      <c r="O480" s="144"/>
      <c r="P480" s="61"/>
      <c r="Q480" s="61"/>
    </row>
    <row r="481" spans="1:17" ht="38.25" customHeight="1">
      <c r="A481" s="140"/>
      <c r="B481" s="140"/>
      <c r="C481" s="140"/>
      <c r="D481" s="142"/>
      <c r="E481" s="141"/>
      <c r="F481" s="140"/>
      <c r="G481" s="140"/>
      <c r="H481" s="166"/>
      <c r="I481" s="166"/>
      <c r="J481" s="140"/>
      <c r="K481" s="62"/>
      <c r="L481" s="62"/>
      <c r="M481" s="144"/>
      <c r="N481" s="144"/>
      <c r="O481" s="144"/>
      <c r="P481" s="61"/>
      <c r="Q481" s="61"/>
    </row>
    <row r="482" spans="1:17" ht="38.25" customHeight="1">
      <c r="A482" s="140"/>
      <c r="B482" s="140"/>
      <c r="C482" s="140"/>
      <c r="D482" s="142"/>
      <c r="E482" s="141"/>
      <c r="F482" s="140"/>
      <c r="G482" s="140"/>
      <c r="H482" s="166"/>
      <c r="I482" s="166"/>
      <c r="J482" s="140"/>
      <c r="K482" s="62"/>
      <c r="L482" s="62"/>
      <c r="M482" s="144"/>
      <c r="N482" s="144"/>
      <c r="O482" s="144"/>
      <c r="P482" s="61"/>
      <c r="Q482" s="61"/>
    </row>
    <row r="483" spans="1:17" ht="38.25" customHeight="1">
      <c r="A483" s="140"/>
      <c r="B483" s="140"/>
      <c r="C483" s="140"/>
      <c r="D483" s="142"/>
      <c r="E483" s="141"/>
      <c r="F483" s="140"/>
      <c r="G483" s="140"/>
      <c r="H483" s="166"/>
      <c r="I483" s="166"/>
      <c r="J483" s="140"/>
      <c r="K483" s="62"/>
      <c r="L483" s="62"/>
      <c r="M483" s="144"/>
      <c r="N483" s="144"/>
      <c r="O483" s="144"/>
      <c r="P483" s="61"/>
      <c r="Q483" s="61"/>
    </row>
    <row r="484" spans="1:17" ht="38.25" customHeight="1">
      <c r="A484" s="140"/>
      <c r="B484" s="140"/>
      <c r="C484" s="140"/>
      <c r="D484" s="142"/>
      <c r="E484" s="141"/>
      <c r="F484" s="140"/>
      <c r="G484" s="140"/>
      <c r="H484" s="166"/>
      <c r="I484" s="166"/>
      <c r="J484" s="140"/>
      <c r="K484" s="62"/>
      <c r="L484" s="62"/>
      <c r="M484" s="144"/>
      <c r="N484" s="144"/>
      <c r="O484" s="144"/>
      <c r="P484" s="61"/>
      <c r="Q484" s="61"/>
    </row>
    <row r="485" spans="1:17" ht="38.25" customHeight="1">
      <c r="A485" s="140"/>
      <c r="B485" s="140"/>
      <c r="C485" s="140"/>
      <c r="D485" s="142"/>
      <c r="E485" s="141"/>
      <c r="F485" s="140"/>
      <c r="G485" s="140"/>
      <c r="H485" s="166"/>
      <c r="I485" s="166"/>
      <c r="J485" s="140"/>
      <c r="K485" s="62"/>
      <c r="L485" s="62"/>
      <c r="M485" s="144"/>
      <c r="N485" s="144"/>
      <c r="O485" s="144"/>
      <c r="P485" s="61"/>
      <c r="Q485" s="61"/>
    </row>
    <row r="486" spans="1:17" ht="38.25" customHeight="1">
      <c r="A486" s="140"/>
      <c r="B486" s="140"/>
      <c r="C486" s="140"/>
      <c r="D486" s="142"/>
      <c r="E486" s="141"/>
      <c r="F486" s="140"/>
      <c r="G486" s="140"/>
      <c r="H486" s="166"/>
      <c r="I486" s="166"/>
      <c r="J486" s="140"/>
      <c r="K486" s="62"/>
      <c r="L486" s="62"/>
      <c r="M486" s="144"/>
      <c r="N486" s="144"/>
      <c r="O486" s="144"/>
      <c r="P486" s="61"/>
      <c r="Q486" s="61"/>
    </row>
    <row r="487" spans="1:17" ht="38.25" customHeight="1">
      <c r="A487" s="140"/>
      <c r="B487" s="140"/>
      <c r="C487" s="140"/>
      <c r="D487" s="142"/>
      <c r="E487" s="141"/>
      <c r="F487" s="140"/>
      <c r="G487" s="140"/>
      <c r="H487" s="166"/>
      <c r="I487" s="166"/>
      <c r="J487" s="140"/>
      <c r="K487" s="62"/>
      <c r="L487" s="62"/>
      <c r="M487" s="144"/>
      <c r="N487" s="144"/>
      <c r="O487" s="144"/>
      <c r="P487" s="61"/>
      <c r="Q487" s="61"/>
    </row>
    <row r="488" spans="1:17" ht="38.25" customHeight="1">
      <c r="A488" s="140"/>
      <c r="B488" s="140"/>
      <c r="C488" s="140"/>
      <c r="D488" s="142"/>
      <c r="E488" s="141"/>
      <c r="F488" s="140"/>
      <c r="G488" s="140"/>
      <c r="H488" s="166"/>
      <c r="I488" s="166"/>
      <c r="J488" s="140"/>
      <c r="K488" s="62"/>
      <c r="L488" s="62"/>
      <c r="M488" s="144"/>
      <c r="N488" s="144"/>
      <c r="O488" s="144"/>
      <c r="P488" s="61"/>
      <c r="Q488" s="61"/>
    </row>
    <row r="489" spans="1:17" ht="38.25" customHeight="1">
      <c r="A489" s="140"/>
      <c r="B489" s="140"/>
      <c r="C489" s="140"/>
      <c r="D489" s="142"/>
      <c r="E489" s="141"/>
      <c r="F489" s="140"/>
      <c r="G489" s="140"/>
      <c r="H489" s="166"/>
      <c r="I489" s="166"/>
      <c r="J489" s="140"/>
      <c r="K489" s="62"/>
      <c r="L489" s="62"/>
      <c r="M489" s="144"/>
      <c r="N489" s="144"/>
      <c r="O489" s="144"/>
      <c r="P489" s="61"/>
      <c r="Q489" s="61"/>
    </row>
    <row r="490" spans="1:17" ht="38.25" customHeight="1">
      <c r="A490" s="140"/>
      <c r="B490" s="140"/>
      <c r="C490" s="140"/>
      <c r="D490" s="142"/>
      <c r="E490" s="141"/>
      <c r="F490" s="140"/>
      <c r="G490" s="140"/>
      <c r="H490" s="166"/>
      <c r="I490" s="166"/>
      <c r="J490" s="140"/>
      <c r="K490" s="62"/>
      <c r="L490" s="62"/>
      <c r="M490" s="144"/>
      <c r="N490" s="144"/>
      <c r="O490" s="144"/>
      <c r="P490" s="61"/>
      <c r="Q490" s="61"/>
    </row>
    <row r="491" spans="1:17" ht="38.25" customHeight="1">
      <c r="A491" s="140"/>
      <c r="B491" s="140"/>
      <c r="C491" s="140"/>
      <c r="D491" s="142"/>
      <c r="E491" s="141"/>
      <c r="F491" s="140"/>
      <c r="G491" s="140"/>
      <c r="H491" s="166"/>
      <c r="I491" s="166"/>
      <c r="J491" s="140"/>
      <c r="K491" s="62"/>
      <c r="L491" s="62"/>
      <c r="M491" s="144"/>
      <c r="N491" s="144"/>
      <c r="O491" s="144"/>
      <c r="P491" s="61"/>
      <c r="Q491" s="61"/>
    </row>
    <row r="492" spans="1:17" ht="38.25" customHeight="1">
      <c r="A492" s="140"/>
      <c r="B492" s="140"/>
      <c r="C492" s="140"/>
      <c r="D492" s="142"/>
      <c r="E492" s="141"/>
      <c r="F492" s="140"/>
      <c r="G492" s="140"/>
      <c r="H492" s="166"/>
      <c r="I492" s="166"/>
      <c r="J492" s="140"/>
      <c r="K492" s="62"/>
      <c r="L492" s="62"/>
      <c r="M492" s="144"/>
      <c r="N492" s="144"/>
      <c r="O492" s="144"/>
      <c r="P492" s="61"/>
      <c r="Q492" s="61"/>
    </row>
    <row r="493" spans="1:17" ht="38.25" customHeight="1">
      <c r="A493" s="140"/>
      <c r="B493" s="140"/>
      <c r="C493" s="140"/>
      <c r="D493" s="142"/>
      <c r="E493" s="141"/>
      <c r="F493" s="140"/>
      <c r="G493" s="140"/>
      <c r="H493" s="166"/>
      <c r="I493" s="166"/>
      <c r="J493" s="140"/>
      <c r="K493" s="62"/>
      <c r="L493" s="62"/>
      <c r="M493" s="144"/>
      <c r="N493" s="144"/>
      <c r="O493" s="144"/>
      <c r="P493" s="61"/>
      <c r="Q493" s="61"/>
    </row>
    <row r="494" spans="1:17" ht="38.25" customHeight="1">
      <c r="A494" s="140"/>
      <c r="B494" s="140"/>
      <c r="C494" s="140"/>
      <c r="D494" s="142"/>
      <c r="E494" s="141"/>
      <c r="F494" s="140"/>
      <c r="G494" s="140"/>
      <c r="H494" s="166"/>
      <c r="I494" s="166"/>
      <c r="J494" s="140"/>
      <c r="K494" s="62"/>
      <c r="L494" s="62"/>
      <c r="M494" s="144"/>
      <c r="N494" s="144"/>
      <c r="O494" s="144"/>
      <c r="P494" s="61"/>
      <c r="Q494" s="61"/>
    </row>
    <row r="495" spans="1:17" ht="38.25" customHeight="1">
      <c r="A495" s="140"/>
      <c r="B495" s="140"/>
      <c r="C495" s="140"/>
      <c r="D495" s="142"/>
      <c r="E495" s="141"/>
      <c r="F495" s="140"/>
      <c r="G495" s="140"/>
      <c r="H495" s="166"/>
      <c r="I495" s="166"/>
      <c r="J495" s="140"/>
      <c r="K495" s="62"/>
      <c r="L495" s="62"/>
      <c r="M495" s="144"/>
      <c r="N495" s="144"/>
      <c r="O495" s="144"/>
      <c r="P495" s="61"/>
      <c r="Q495" s="61"/>
    </row>
    <row r="496" spans="1:17" ht="38.25" customHeight="1">
      <c r="A496" s="140"/>
      <c r="B496" s="140"/>
      <c r="C496" s="140"/>
      <c r="D496" s="142"/>
      <c r="E496" s="141"/>
      <c r="F496" s="140"/>
      <c r="G496" s="140"/>
      <c r="H496" s="166"/>
      <c r="I496" s="166"/>
      <c r="J496" s="140"/>
      <c r="K496" s="62"/>
      <c r="L496" s="62"/>
      <c r="M496" s="144"/>
      <c r="N496" s="144"/>
      <c r="O496" s="144"/>
      <c r="P496" s="61"/>
      <c r="Q496" s="61"/>
    </row>
    <row r="497" spans="1:17" ht="38.25" customHeight="1">
      <c r="A497" s="140"/>
      <c r="B497" s="140"/>
      <c r="C497" s="140"/>
      <c r="D497" s="142"/>
      <c r="E497" s="141"/>
      <c r="F497" s="140"/>
      <c r="G497" s="140"/>
      <c r="H497" s="166"/>
      <c r="I497" s="166"/>
      <c r="J497" s="140"/>
      <c r="K497" s="62"/>
      <c r="L497" s="62"/>
      <c r="M497" s="144"/>
      <c r="N497" s="144"/>
      <c r="O497" s="144"/>
      <c r="P497" s="61"/>
      <c r="Q497" s="61"/>
    </row>
    <row r="498" spans="1:17" ht="38.25" customHeight="1">
      <c r="A498" s="140"/>
      <c r="B498" s="140"/>
      <c r="C498" s="140"/>
      <c r="D498" s="142"/>
      <c r="E498" s="141"/>
      <c r="F498" s="140"/>
      <c r="G498" s="140"/>
      <c r="H498" s="166"/>
      <c r="I498" s="166"/>
      <c r="J498" s="140"/>
      <c r="K498" s="62"/>
      <c r="L498" s="62"/>
      <c r="M498" s="144"/>
      <c r="N498" s="144"/>
      <c r="O498" s="144"/>
      <c r="P498" s="61"/>
      <c r="Q498" s="61"/>
    </row>
    <row r="499" spans="1:17" ht="38.25" customHeight="1">
      <c r="A499" s="140"/>
      <c r="B499" s="140"/>
      <c r="C499" s="140"/>
      <c r="D499" s="142"/>
      <c r="E499" s="141"/>
      <c r="F499" s="140"/>
      <c r="G499" s="140"/>
      <c r="H499" s="166"/>
      <c r="I499" s="166"/>
      <c r="J499" s="140"/>
      <c r="K499" s="62"/>
      <c r="L499" s="62"/>
      <c r="M499" s="144"/>
      <c r="N499" s="144"/>
      <c r="O499" s="144"/>
      <c r="P499" s="61"/>
      <c r="Q499" s="61"/>
    </row>
    <row r="500" spans="1:17" ht="38.25" customHeight="1">
      <c r="A500" s="140"/>
      <c r="B500" s="140"/>
      <c r="C500" s="140"/>
      <c r="D500" s="142"/>
      <c r="E500" s="141"/>
      <c r="F500" s="140"/>
      <c r="G500" s="140"/>
      <c r="H500" s="166"/>
      <c r="I500" s="166"/>
      <c r="J500" s="140"/>
      <c r="K500" s="62"/>
      <c r="L500" s="62"/>
      <c r="M500" s="144"/>
      <c r="N500" s="144"/>
      <c r="O500" s="144"/>
      <c r="P500" s="61"/>
      <c r="Q500" s="61"/>
    </row>
    <row r="501" spans="1:17" ht="38.25" customHeight="1">
      <c r="A501" s="140"/>
      <c r="B501" s="140"/>
      <c r="C501" s="140"/>
      <c r="D501" s="142"/>
      <c r="E501" s="141"/>
      <c r="F501" s="140"/>
      <c r="G501" s="140"/>
      <c r="H501" s="166"/>
      <c r="I501" s="166"/>
      <c r="J501" s="140"/>
      <c r="K501" s="62"/>
      <c r="L501" s="62"/>
      <c r="M501" s="144"/>
      <c r="N501" s="144"/>
      <c r="O501" s="144"/>
      <c r="P501" s="61"/>
      <c r="Q501" s="61"/>
    </row>
    <row r="502" spans="1:17" ht="38.25" customHeight="1">
      <c r="A502" s="140"/>
      <c r="B502" s="140"/>
      <c r="C502" s="140"/>
      <c r="D502" s="142"/>
      <c r="E502" s="141"/>
      <c r="F502" s="140"/>
      <c r="G502" s="140"/>
      <c r="H502" s="166"/>
      <c r="I502" s="166"/>
      <c r="J502" s="140"/>
      <c r="K502" s="62"/>
      <c r="L502" s="62"/>
      <c r="M502" s="144"/>
      <c r="N502" s="144"/>
      <c r="O502" s="144"/>
      <c r="P502" s="61"/>
      <c r="Q502" s="61"/>
    </row>
    <row r="503" spans="1:17" ht="38.25" customHeight="1">
      <c r="A503" s="140"/>
      <c r="B503" s="140"/>
      <c r="C503" s="140"/>
      <c r="D503" s="142"/>
      <c r="E503" s="141"/>
      <c r="F503" s="140"/>
      <c r="G503" s="140"/>
      <c r="H503" s="166"/>
      <c r="I503" s="166"/>
      <c r="J503" s="140"/>
      <c r="K503" s="62"/>
      <c r="L503" s="62"/>
      <c r="M503" s="144"/>
      <c r="N503" s="144"/>
      <c r="O503" s="144"/>
      <c r="P503" s="61"/>
      <c r="Q503" s="61"/>
    </row>
    <row r="504" spans="1:17" ht="38.25" customHeight="1">
      <c r="A504" s="140"/>
      <c r="B504" s="140"/>
      <c r="C504" s="140"/>
      <c r="D504" s="142"/>
      <c r="E504" s="141"/>
      <c r="F504" s="140"/>
      <c r="G504" s="140"/>
      <c r="H504" s="166"/>
      <c r="I504" s="166"/>
      <c r="J504" s="140"/>
      <c r="K504" s="62"/>
      <c r="L504" s="62"/>
      <c r="M504" s="144"/>
      <c r="N504" s="144"/>
      <c r="O504" s="144"/>
      <c r="P504" s="61"/>
      <c r="Q504" s="61"/>
    </row>
    <row r="505" spans="1:17" ht="38.25" customHeight="1">
      <c r="A505" s="140"/>
      <c r="B505" s="140"/>
      <c r="C505" s="140"/>
      <c r="D505" s="142"/>
      <c r="E505" s="141"/>
      <c r="F505" s="140"/>
      <c r="G505" s="140"/>
      <c r="H505" s="166"/>
      <c r="I505" s="166"/>
      <c r="J505" s="140"/>
      <c r="K505" s="62"/>
      <c r="L505" s="62"/>
      <c r="M505" s="144"/>
      <c r="N505" s="144"/>
      <c r="O505" s="144"/>
      <c r="P505" s="61"/>
      <c r="Q505" s="61"/>
    </row>
    <row r="506" spans="1:17" ht="38.25" customHeight="1">
      <c r="A506" s="140"/>
      <c r="B506" s="140"/>
      <c r="C506" s="140"/>
      <c r="D506" s="142"/>
      <c r="E506" s="141"/>
      <c r="F506" s="140"/>
      <c r="G506" s="140"/>
      <c r="H506" s="166"/>
      <c r="I506" s="166"/>
      <c r="J506" s="140"/>
      <c r="K506" s="62"/>
      <c r="L506" s="62"/>
      <c r="M506" s="144"/>
      <c r="N506" s="144"/>
      <c r="O506" s="144"/>
      <c r="P506" s="61"/>
      <c r="Q506" s="61"/>
    </row>
    <row r="507" spans="1:17" ht="38.25" customHeight="1">
      <c r="A507" s="140"/>
      <c r="B507" s="140"/>
      <c r="C507" s="140"/>
      <c r="D507" s="142"/>
      <c r="E507" s="141"/>
      <c r="F507" s="140"/>
      <c r="G507" s="140"/>
      <c r="H507" s="166"/>
      <c r="I507" s="166"/>
      <c r="J507" s="140"/>
      <c r="K507" s="62"/>
      <c r="L507" s="62"/>
      <c r="M507" s="144"/>
      <c r="N507" s="144"/>
      <c r="O507" s="144"/>
      <c r="P507" s="61"/>
      <c r="Q507" s="61"/>
    </row>
    <row r="508" spans="1:17" ht="38.25" customHeight="1">
      <c r="A508" s="140"/>
      <c r="B508" s="140"/>
      <c r="C508" s="140"/>
      <c r="D508" s="142"/>
      <c r="E508" s="141"/>
      <c r="F508" s="140"/>
      <c r="G508" s="140"/>
      <c r="H508" s="166"/>
      <c r="I508" s="166"/>
      <c r="J508" s="140"/>
      <c r="K508" s="62"/>
      <c r="L508" s="62"/>
      <c r="M508" s="144"/>
      <c r="N508" s="144"/>
      <c r="O508" s="144"/>
      <c r="P508" s="61"/>
      <c r="Q508" s="61"/>
    </row>
    <row r="509" spans="1:17" ht="38.25" customHeight="1">
      <c r="A509" s="140"/>
      <c r="B509" s="140"/>
      <c r="C509" s="140"/>
      <c r="D509" s="142"/>
      <c r="E509" s="141"/>
      <c r="F509" s="140"/>
      <c r="G509" s="140"/>
      <c r="H509" s="166"/>
      <c r="I509" s="166"/>
      <c r="J509" s="140"/>
      <c r="K509" s="62"/>
      <c r="L509" s="62"/>
      <c r="M509" s="144"/>
      <c r="N509" s="144"/>
      <c r="O509" s="144"/>
      <c r="P509" s="61"/>
      <c r="Q509" s="61"/>
    </row>
    <row r="510" spans="1:17" ht="38.25" customHeight="1">
      <c r="A510" s="140"/>
      <c r="B510" s="140"/>
      <c r="C510" s="140"/>
      <c r="D510" s="142"/>
      <c r="E510" s="141"/>
      <c r="F510" s="140"/>
      <c r="G510" s="140"/>
      <c r="H510" s="166"/>
      <c r="I510" s="166"/>
      <c r="J510" s="140"/>
      <c r="K510" s="62"/>
      <c r="L510" s="62"/>
      <c r="M510" s="144"/>
      <c r="N510" s="144"/>
      <c r="O510" s="144"/>
      <c r="P510" s="61"/>
      <c r="Q510" s="61"/>
    </row>
    <row r="511" spans="1:17" ht="38.25" customHeight="1">
      <c r="A511" s="140"/>
      <c r="B511" s="140"/>
      <c r="C511" s="140"/>
      <c r="D511" s="142"/>
      <c r="E511" s="141"/>
      <c r="F511" s="140"/>
      <c r="G511" s="140"/>
      <c r="H511" s="166"/>
      <c r="I511" s="166"/>
      <c r="J511" s="140"/>
      <c r="K511" s="62"/>
      <c r="L511" s="62"/>
      <c r="M511" s="144"/>
      <c r="N511" s="144"/>
      <c r="O511" s="144"/>
      <c r="P511" s="61"/>
      <c r="Q511" s="61"/>
    </row>
    <row r="512" spans="1:17" ht="38.25" customHeight="1">
      <c r="A512" s="140"/>
      <c r="B512" s="140"/>
      <c r="C512" s="140"/>
      <c r="D512" s="142"/>
      <c r="E512" s="141"/>
      <c r="F512" s="140"/>
      <c r="G512" s="140"/>
      <c r="H512" s="166"/>
      <c r="I512" s="166"/>
      <c r="J512" s="140"/>
      <c r="K512" s="62"/>
      <c r="L512" s="62"/>
      <c r="M512" s="144"/>
      <c r="N512" s="144"/>
      <c r="O512" s="144"/>
      <c r="P512" s="61"/>
      <c r="Q512" s="61"/>
    </row>
    <row r="513" spans="1:17" ht="38.25" customHeight="1">
      <c r="A513" s="140"/>
      <c r="B513" s="140"/>
      <c r="C513" s="140"/>
      <c r="D513" s="142"/>
      <c r="E513" s="141"/>
      <c r="F513" s="140"/>
      <c r="G513" s="140"/>
      <c r="H513" s="166"/>
      <c r="I513" s="166"/>
      <c r="J513" s="140"/>
      <c r="K513" s="62"/>
      <c r="L513" s="62"/>
      <c r="M513" s="144"/>
      <c r="N513" s="144"/>
      <c r="O513" s="144"/>
      <c r="P513" s="61"/>
      <c r="Q513" s="61"/>
    </row>
    <row r="514" spans="1:17" ht="38.25" customHeight="1">
      <c r="A514" s="140"/>
      <c r="B514" s="140"/>
      <c r="C514" s="140"/>
      <c r="D514" s="142"/>
      <c r="E514" s="141"/>
      <c r="F514" s="140"/>
      <c r="G514" s="140"/>
      <c r="H514" s="166"/>
      <c r="I514" s="166"/>
      <c r="J514" s="140"/>
      <c r="K514" s="62"/>
      <c r="L514" s="62"/>
      <c r="M514" s="144"/>
      <c r="N514" s="144"/>
      <c r="O514" s="144"/>
      <c r="P514" s="61"/>
      <c r="Q514" s="61"/>
    </row>
    <row r="515" spans="1:17" ht="38.25" customHeight="1">
      <c r="A515" s="140"/>
      <c r="B515" s="140"/>
      <c r="C515" s="140"/>
      <c r="D515" s="142"/>
      <c r="E515" s="141"/>
      <c r="F515" s="140"/>
      <c r="G515" s="140"/>
      <c r="H515" s="166"/>
      <c r="I515" s="166"/>
      <c r="J515" s="140"/>
      <c r="K515" s="62"/>
      <c r="L515" s="62"/>
      <c r="M515" s="144"/>
      <c r="N515" s="144"/>
      <c r="O515" s="144"/>
      <c r="P515" s="61"/>
      <c r="Q515" s="61"/>
    </row>
    <row r="516" spans="1:17" ht="38.25" customHeight="1">
      <c r="A516" s="140"/>
      <c r="B516" s="140"/>
      <c r="C516" s="140"/>
      <c r="D516" s="142"/>
      <c r="E516" s="141"/>
      <c r="F516" s="140"/>
      <c r="G516" s="140"/>
      <c r="H516" s="166"/>
      <c r="I516" s="166"/>
      <c r="J516" s="140"/>
      <c r="K516" s="62"/>
      <c r="L516" s="62"/>
      <c r="M516" s="144"/>
      <c r="N516" s="144"/>
      <c r="O516" s="144"/>
      <c r="P516" s="61"/>
      <c r="Q516" s="61"/>
    </row>
    <row r="517" spans="1:17" ht="38.25" customHeight="1">
      <c r="A517" s="140"/>
      <c r="B517" s="140"/>
      <c r="C517" s="140"/>
      <c r="D517" s="142"/>
      <c r="E517" s="141"/>
      <c r="F517" s="140"/>
      <c r="G517" s="140"/>
      <c r="H517" s="166"/>
      <c r="I517" s="166"/>
      <c r="J517" s="140"/>
      <c r="K517" s="62"/>
      <c r="L517" s="62"/>
      <c r="M517" s="144"/>
      <c r="N517" s="144"/>
      <c r="O517" s="144"/>
      <c r="P517" s="61"/>
      <c r="Q517" s="61"/>
    </row>
    <row r="518" spans="1:17" ht="38.25" customHeight="1">
      <c r="A518" s="140"/>
      <c r="B518" s="140"/>
      <c r="C518" s="140"/>
      <c r="D518" s="142"/>
      <c r="E518" s="141"/>
      <c r="F518" s="140"/>
      <c r="G518" s="140"/>
      <c r="H518" s="166"/>
      <c r="I518" s="166"/>
      <c r="J518" s="140"/>
      <c r="K518" s="62"/>
      <c r="L518" s="62"/>
      <c r="M518" s="144"/>
      <c r="N518" s="144"/>
      <c r="O518" s="144"/>
      <c r="P518" s="61"/>
      <c r="Q518" s="61"/>
    </row>
    <row r="519" spans="1:17" ht="38.25" customHeight="1">
      <c r="A519" s="140"/>
      <c r="B519" s="140"/>
      <c r="C519" s="140"/>
      <c r="D519" s="142"/>
      <c r="E519" s="141"/>
      <c r="F519" s="140"/>
      <c r="G519" s="140"/>
      <c r="H519" s="166"/>
      <c r="I519" s="166"/>
      <c r="J519" s="140"/>
      <c r="K519" s="62"/>
      <c r="L519" s="62"/>
      <c r="M519" s="144"/>
      <c r="N519" s="144"/>
      <c r="O519" s="144"/>
      <c r="P519" s="61"/>
      <c r="Q519" s="61"/>
    </row>
    <row r="520" spans="1:17" ht="38.25" customHeight="1">
      <c r="A520" s="140"/>
      <c r="B520" s="140"/>
      <c r="C520" s="140"/>
      <c r="D520" s="142"/>
      <c r="E520" s="141"/>
      <c r="F520" s="140"/>
      <c r="G520" s="140"/>
      <c r="H520" s="166"/>
      <c r="I520" s="166"/>
      <c r="J520" s="140"/>
      <c r="K520" s="62"/>
      <c r="L520" s="62"/>
      <c r="M520" s="144"/>
      <c r="N520" s="144"/>
      <c r="O520" s="144"/>
      <c r="P520" s="61"/>
      <c r="Q520" s="61"/>
    </row>
    <row r="521" spans="1:17" ht="38.25" customHeight="1">
      <c r="A521" s="140"/>
      <c r="B521" s="140"/>
      <c r="C521" s="140"/>
      <c r="D521" s="142"/>
      <c r="E521" s="141"/>
      <c r="F521" s="140"/>
      <c r="G521" s="140"/>
      <c r="H521" s="166"/>
      <c r="I521" s="166"/>
      <c r="J521" s="140"/>
      <c r="K521" s="62"/>
      <c r="L521" s="62"/>
      <c r="M521" s="144"/>
      <c r="N521" s="144"/>
      <c r="O521" s="144"/>
      <c r="P521" s="61"/>
      <c r="Q521" s="61"/>
    </row>
    <row r="522" spans="1:17" ht="38.25" customHeight="1">
      <c r="A522" s="140"/>
      <c r="B522" s="140"/>
      <c r="C522" s="140"/>
      <c r="D522" s="142"/>
      <c r="E522" s="141"/>
      <c r="F522" s="140"/>
      <c r="G522" s="140"/>
      <c r="H522" s="166"/>
      <c r="I522" s="166"/>
      <c r="J522" s="140"/>
      <c r="K522" s="62"/>
      <c r="L522" s="62"/>
      <c r="M522" s="144"/>
      <c r="N522" s="144"/>
      <c r="O522" s="144"/>
      <c r="P522" s="61"/>
      <c r="Q522" s="61"/>
    </row>
    <row r="523" spans="1:17" ht="38.25" customHeight="1">
      <c r="A523" s="140"/>
      <c r="B523" s="140"/>
      <c r="C523" s="140"/>
      <c r="D523" s="142"/>
      <c r="E523" s="141"/>
      <c r="F523" s="140"/>
      <c r="G523" s="140"/>
      <c r="H523" s="166"/>
      <c r="I523" s="166"/>
      <c r="J523" s="140"/>
      <c r="K523" s="62"/>
      <c r="L523" s="62"/>
      <c r="M523" s="144"/>
      <c r="N523" s="144"/>
      <c r="O523" s="144"/>
      <c r="P523" s="61"/>
      <c r="Q523" s="61"/>
    </row>
    <row r="524" spans="1:17" ht="38.25" customHeight="1">
      <c r="A524" s="140"/>
      <c r="B524" s="140"/>
      <c r="C524" s="140"/>
      <c r="D524" s="142"/>
      <c r="E524" s="141"/>
      <c r="F524" s="140"/>
      <c r="G524" s="140"/>
      <c r="H524" s="166"/>
      <c r="I524" s="166"/>
      <c r="J524" s="140"/>
      <c r="K524" s="62"/>
      <c r="L524" s="62"/>
      <c r="M524" s="144"/>
      <c r="N524" s="144"/>
      <c r="O524" s="144"/>
      <c r="P524" s="61"/>
      <c r="Q524" s="61"/>
    </row>
    <row r="525" spans="1:17" ht="38.25" customHeight="1">
      <c r="A525" s="140"/>
      <c r="B525" s="140"/>
      <c r="C525" s="140"/>
      <c r="D525" s="142"/>
      <c r="E525" s="141"/>
      <c r="F525" s="140"/>
      <c r="G525" s="140"/>
      <c r="H525" s="166"/>
      <c r="I525" s="166"/>
      <c r="J525" s="140"/>
      <c r="K525" s="62"/>
      <c r="L525" s="62"/>
      <c r="M525" s="144"/>
      <c r="N525" s="144"/>
      <c r="O525" s="144"/>
      <c r="P525" s="61"/>
      <c r="Q525" s="61"/>
    </row>
    <row r="526" spans="1:17" ht="38.25" customHeight="1">
      <c r="A526" s="140"/>
      <c r="B526" s="140"/>
      <c r="C526" s="140"/>
      <c r="D526" s="142"/>
      <c r="E526" s="141"/>
      <c r="F526" s="140"/>
      <c r="G526" s="140"/>
      <c r="H526" s="166"/>
      <c r="I526" s="166"/>
      <c r="J526" s="140"/>
      <c r="K526" s="62"/>
      <c r="L526" s="62"/>
      <c r="M526" s="144"/>
      <c r="N526" s="144"/>
      <c r="O526" s="144"/>
      <c r="P526" s="61"/>
      <c r="Q526" s="61"/>
    </row>
    <row r="527" spans="1:17" ht="38.25" customHeight="1">
      <c r="A527" s="140"/>
      <c r="B527" s="140"/>
      <c r="C527" s="140"/>
      <c r="D527" s="142"/>
      <c r="E527" s="141"/>
      <c r="F527" s="140"/>
      <c r="G527" s="140"/>
      <c r="H527" s="166"/>
      <c r="I527" s="166"/>
      <c r="J527" s="140"/>
      <c r="K527" s="62"/>
      <c r="L527" s="62"/>
      <c r="M527" s="144"/>
      <c r="N527" s="144"/>
      <c r="O527" s="144"/>
      <c r="P527" s="61"/>
      <c r="Q527" s="61"/>
    </row>
    <row r="528" spans="1:17" ht="38.25" customHeight="1">
      <c r="A528" s="140"/>
      <c r="B528" s="140"/>
      <c r="C528" s="140"/>
      <c r="D528" s="142"/>
      <c r="E528" s="141"/>
      <c r="F528" s="140"/>
      <c r="G528" s="140"/>
      <c r="H528" s="166"/>
      <c r="I528" s="166"/>
      <c r="J528" s="140"/>
      <c r="K528" s="62"/>
      <c r="L528" s="62"/>
      <c r="M528" s="144"/>
      <c r="N528" s="144"/>
      <c r="O528" s="144"/>
      <c r="P528" s="61"/>
      <c r="Q528" s="61"/>
    </row>
    <row r="529" spans="1:17" ht="38.25" customHeight="1">
      <c r="A529" s="140"/>
      <c r="B529" s="140"/>
      <c r="C529" s="140"/>
      <c r="D529" s="142"/>
      <c r="E529" s="141"/>
      <c r="F529" s="140"/>
      <c r="G529" s="140"/>
      <c r="H529" s="166"/>
      <c r="I529" s="166"/>
      <c r="J529" s="140"/>
      <c r="K529" s="62"/>
      <c r="L529" s="62"/>
      <c r="M529" s="144"/>
      <c r="N529" s="144"/>
      <c r="O529" s="144"/>
      <c r="P529" s="61"/>
      <c r="Q529" s="61"/>
    </row>
    <row r="530" spans="1:17" ht="38.25" customHeight="1">
      <c r="A530" s="140"/>
      <c r="B530" s="140"/>
      <c r="C530" s="140"/>
      <c r="D530" s="142"/>
      <c r="E530" s="141"/>
      <c r="F530" s="140"/>
      <c r="G530" s="140"/>
      <c r="H530" s="166"/>
      <c r="I530" s="166"/>
      <c r="J530" s="140"/>
      <c r="K530" s="62"/>
      <c r="L530" s="62"/>
      <c r="M530" s="144"/>
      <c r="N530" s="144"/>
      <c r="O530" s="144"/>
      <c r="P530" s="61"/>
      <c r="Q530" s="61"/>
    </row>
    <row r="531" spans="1:17" ht="38.25" customHeight="1">
      <c r="A531" s="140"/>
      <c r="B531" s="140"/>
      <c r="C531" s="140"/>
      <c r="D531" s="142"/>
      <c r="E531" s="141"/>
      <c r="F531" s="140"/>
      <c r="G531" s="140"/>
      <c r="H531" s="166"/>
      <c r="I531" s="166"/>
      <c r="J531" s="140"/>
      <c r="K531" s="62"/>
      <c r="L531" s="62"/>
      <c r="M531" s="144"/>
      <c r="N531" s="144"/>
      <c r="O531" s="144"/>
      <c r="P531" s="61"/>
      <c r="Q531" s="61"/>
    </row>
    <row r="532" spans="1:17" ht="38.25" customHeight="1">
      <c r="A532" s="140"/>
      <c r="B532" s="140"/>
      <c r="C532" s="140"/>
      <c r="D532" s="142"/>
      <c r="E532" s="141"/>
      <c r="F532" s="140"/>
      <c r="G532" s="140"/>
      <c r="H532" s="166"/>
      <c r="I532" s="166"/>
      <c r="J532" s="140"/>
      <c r="K532" s="62"/>
      <c r="L532" s="62"/>
      <c r="M532" s="144"/>
      <c r="N532" s="144"/>
      <c r="O532" s="144"/>
      <c r="P532" s="61"/>
      <c r="Q532" s="61"/>
    </row>
    <row r="533" spans="1:17" ht="38.25" customHeight="1">
      <c r="A533" s="140"/>
      <c r="B533" s="140"/>
      <c r="C533" s="140"/>
      <c r="D533" s="142"/>
      <c r="E533" s="141"/>
      <c r="F533" s="140"/>
      <c r="G533" s="140"/>
      <c r="H533" s="166"/>
      <c r="I533" s="166"/>
      <c r="J533" s="140"/>
      <c r="K533" s="62"/>
      <c r="L533" s="62"/>
      <c r="M533" s="144"/>
      <c r="N533" s="144"/>
      <c r="O533" s="144"/>
      <c r="P533" s="61"/>
      <c r="Q533" s="61"/>
    </row>
    <row r="534" spans="1:17" ht="38.25" customHeight="1">
      <c r="A534" s="140"/>
      <c r="B534" s="140"/>
      <c r="C534" s="140"/>
      <c r="D534" s="142"/>
      <c r="E534" s="141"/>
      <c r="F534" s="140"/>
      <c r="G534" s="140"/>
      <c r="H534" s="166"/>
      <c r="I534" s="166"/>
      <c r="J534" s="140"/>
      <c r="K534" s="62"/>
      <c r="L534" s="62"/>
      <c r="M534" s="144"/>
      <c r="N534" s="144"/>
      <c r="O534" s="144"/>
      <c r="P534" s="61"/>
      <c r="Q534" s="61"/>
    </row>
    <row r="535" spans="1:17" ht="38.25" customHeight="1">
      <c r="A535" s="140"/>
      <c r="B535" s="140"/>
      <c r="C535" s="140"/>
      <c r="D535" s="142"/>
      <c r="E535" s="141"/>
      <c r="F535" s="140"/>
      <c r="G535" s="140"/>
      <c r="H535" s="166"/>
      <c r="I535" s="166"/>
      <c r="J535" s="140"/>
      <c r="K535" s="62"/>
      <c r="L535" s="62"/>
      <c r="M535" s="144"/>
      <c r="N535" s="144"/>
      <c r="O535" s="144"/>
      <c r="P535" s="61"/>
      <c r="Q535" s="61"/>
    </row>
    <row r="536" spans="1:17" ht="38.25" customHeight="1">
      <c r="A536" s="140"/>
      <c r="B536" s="140"/>
      <c r="C536" s="140"/>
      <c r="D536" s="142"/>
      <c r="E536" s="141"/>
      <c r="F536" s="140"/>
      <c r="G536" s="140"/>
      <c r="H536" s="166"/>
      <c r="I536" s="166"/>
      <c r="J536" s="140"/>
      <c r="K536" s="62"/>
      <c r="L536" s="62"/>
      <c r="M536" s="144"/>
      <c r="N536" s="144"/>
      <c r="O536" s="144"/>
      <c r="P536" s="61"/>
      <c r="Q536" s="61"/>
    </row>
    <row r="537" spans="1:17" ht="38.25" customHeight="1">
      <c r="A537" s="140"/>
      <c r="B537" s="140"/>
      <c r="C537" s="140"/>
      <c r="D537" s="142"/>
      <c r="E537" s="141"/>
      <c r="F537" s="140"/>
      <c r="G537" s="140"/>
      <c r="H537" s="166"/>
      <c r="I537" s="166"/>
      <c r="J537" s="140"/>
      <c r="K537" s="62"/>
      <c r="L537" s="62"/>
      <c r="M537" s="144"/>
      <c r="N537" s="144"/>
      <c r="O537" s="144"/>
      <c r="P537" s="61"/>
      <c r="Q537" s="61"/>
    </row>
    <row r="538" spans="1:17" ht="38.25" customHeight="1">
      <c r="A538" s="140"/>
      <c r="B538" s="140"/>
      <c r="C538" s="140"/>
      <c r="D538" s="142"/>
      <c r="E538" s="141"/>
      <c r="F538" s="140"/>
      <c r="G538" s="140"/>
      <c r="H538" s="166"/>
      <c r="I538" s="166"/>
      <c r="J538" s="140"/>
      <c r="K538" s="62"/>
      <c r="L538" s="62"/>
      <c r="M538" s="144"/>
      <c r="N538" s="144"/>
      <c r="O538" s="144"/>
      <c r="P538" s="61"/>
      <c r="Q538" s="61"/>
    </row>
    <row r="539" spans="1:17" ht="38.25" customHeight="1">
      <c r="A539" s="140"/>
      <c r="B539" s="140"/>
      <c r="C539" s="140"/>
      <c r="D539" s="142"/>
      <c r="E539" s="141"/>
      <c r="F539" s="140"/>
      <c r="G539" s="140"/>
      <c r="H539" s="166"/>
      <c r="I539" s="166"/>
      <c r="J539" s="140"/>
      <c r="K539" s="62"/>
      <c r="L539" s="62"/>
      <c r="M539" s="144"/>
      <c r="N539" s="144"/>
      <c r="O539" s="144"/>
      <c r="P539" s="61"/>
      <c r="Q539" s="61"/>
    </row>
    <row r="540" spans="1:17" ht="38.25" customHeight="1">
      <c r="A540" s="140"/>
      <c r="B540" s="140"/>
      <c r="C540" s="140"/>
      <c r="D540" s="142"/>
      <c r="E540" s="141"/>
      <c r="F540" s="140"/>
      <c r="G540" s="140"/>
      <c r="H540" s="166"/>
      <c r="I540" s="166"/>
      <c r="J540" s="140"/>
      <c r="K540" s="62"/>
      <c r="L540" s="62"/>
      <c r="M540" s="144"/>
      <c r="N540" s="144"/>
      <c r="O540" s="144"/>
      <c r="P540" s="61"/>
      <c r="Q540" s="61"/>
    </row>
    <row r="541" spans="1:17" ht="38.25" customHeight="1">
      <c r="A541" s="140"/>
      <c r="B541" s="140"/>
      <c r="C541" s="140"/>
      <c r="D541" s="142"/>
      <c r="E541" s="141"/>
      <c r="F541" s="140"/>
      <c r="G541" s="140"/>
      <c r="H541" s="166"/>
      <c r="I541" s="166"/>
      <c r="J541" s="140"/>
      <c r="K541" s="62"/>
      <c r="L541" s="62"/>
      <c r="M541" s="144"/>
      <c r="N541" s="144"/>
      <c r="O541" s="144"/>
      <c r="P541" s="61"/>
      <c r="Q541" s="61"/>
    </row>
    <row r="542" spans="1:17" ht="38.25" customHeight="1">
      <c r="A542" s="140"/>
      <c r="B542" s="140"/>
      <c r="C542" s="140"/>
      <c r="D542" s="142"/>
      <c r="E542" s="141"/>
      <c r="F542" s="140"/>
      <c r="G542" s="140"/>
      <c r="H542" s="166"/>
      <c r="I542" s="166"/>
      <c r="J542" s="140"/>
      <c r="K542" s="62"/>
      <c r="L542" s="62"/>
      <c r="M542" s="144"/>
      <c r="N542" s="144"/>
      <c r="O542" s="144"/>
      <c r="P542" s="61"/>
      <c r="Q542" s="61"/>
    </row>
    <row r="543" spans="1:17" ht="38.25" customHeight="1">
      <c r="A543" s="140"/>
      <c r="B543" s="140"/>
      <c r="C543" s="140"/>
      <c r="D543" s="142"/>
      <c r="E543" s="141"/>
      <c r="F543" s="140"/>
      <c r="G543" s="140"/>
      <c r="H543" s="166"/>
      <c r="I543" s="166"/>
      <c r="J543" s="140"/>
      <c r="K543" s="62"/>
      <c r="L543" s="62"/>
      <c r="M543" s="144"/>
      <c r="N543" s="144"/>
      <c r="O543" s="144"/>
      <c r="P543" s="61"/>
      <c r="Q543" s="61"/>
    </row>
    <row r="544" spans="1:17" ht="38.25" customHeight="1">
      <c r="A544" s="140"/>
      <c r="B544" s="140"/>
      <c r="C544" s="140"/>
      <c r="D544" s="142"/>
      <c r="E544" s="141"/>
      <c r="F544" s="140"/>
      <c r="G544" s="140"/>
      <c r="H544" s="166"/>
      <c r="I544" s="166"/>
      <c r="J544" s="140"/>
      <c r="K544" s="62"/>
      <c r="L544" s="62"/>
      <c r="M544" s="144"/>
      <c r="N544" s="144"/>
      <c r="O544" s="144"/>
      <c r="P544" s="61"/>
      <c r="Q544" s="61"/>
    </row>
    <row r="545" spans="1:17" ht="38.25" customHeight="1">
      <c r="A545" s="140"/>
      <c r="B545" s="140"/>
      <c r="C545" s="140"/>
      <c r="D545" s="142"/>
      <c r="E545" s="141"/>
      <c r="F545" s="140"/>
      <c r="G545" s="140"/>
      <c r="H545" s="166"/>
      <c r="I545" s="166"/>
      <c r="J545" s="140"/>
      <c r="K545" s="62"/>
      <c r="L545" s="62"/>
      <c r="M545" s="144"/>
      <c r="N545" s="144"/>
      <c r="O545" s="144"/>
      <c r="P545" s="61"/>
      <c r="Q545" s="61"/>
    </row>
    <row r="546" spans="1:17" ht="38.25" customHeight="1">
      <c r="A546" s="140"/>
      <c r="B546" s="140"/>
      <c r="C546" s="140"/>
      <c r="D546" s="142"/>
      <c r="E546" s="141"/>
      <c r="F546" s="140"/>
      <c r="G546" s="140"/>
      <c r="H546" s="166"/>
      <c r="I546" s="166"/>
      <c r="J546" s="140"/>
      <c r="K546" s="62"/>
      <c r="L546" s="62"/>
      <c r="M546" s="144"/>
      <c r="N546" s="144"/>
      <c r="O546" s="144"/>
      <c r="P546" s="61"/>
      <c r="Q546" s="61"/>
    </row>
    <row r="547" spans="1:17" ht="38.25" customHeight="1">
      <c r="A547" s="140"/>
      <c r="B547" s="140"/>
      <c r="C547" s="140"/>
      <c r="D547" s="142"/>
      <c r="E547" s="141"/>
      <c r="F547" s="140"/>
      <c r="G547" s="140"/>
      <c r="H547" s="166"/>
      <c r="I547" s="166"/>
      <c r="J547" s="140"/>
      <c r="K547" s="62"/>
      <c r="L547" s="62"/>
      <c r="M547" s="144"/>
      <c r="N547" s="144"/>
      <c r="O547" s="144"/>
      <c r="P547" s="61"/>
      <c r="Q547" s="61"/>
    </row>
    <row r="548" spans="1:17" ht="38.25" customHeight="1">
      <c r="A548" s="140"/>
      <c r="B548" s="140"/>
      <c r="C548" s="140"/>
      <c r="D548" s="142"/>
      <c r="E548" s="141"/>
      <c r="F548" s="140"/>
      <c r="G548" s="140"/>
      <c r="H548" s="166"/>
      <c r="I548" s="166"/>
      <c r="J548" s="140"/>
      <c r="K548" s="62"/>
      <c r="L548" s="62"/>
      <c r="M548" s="144"/>
      <c r="N548" s="144"/>
      <c r="O548" s="144"/>
      <c r="P548" s="61"/>
      <c r="Q548" s="61"/>
    </row>
    <row r="549" spans="1:17" ht="38.25" customHeight="1">
      <c r="A549" s="140"/>
      <c r="B549" s="140"/>
      <c r="C549" s="140"/>
      <c r="D549" s="142"/>
      <c r="E549" s="141"/>
      <c r="F549" s="140"/>
      <c r="G549" s="140"/>
      <c r="H549" s="166"/>
      <c r="I549" s="166"/>
      <c r="J549" s="140"/>
      <c r="K549" s="62"/>
      <c r="L549" s="62"/>
      <c r="M549" s="144"/>
      <c r="N549" s="144"/>
      <c r="O549" s="144"/>
      <c r="P549" s="61"/>
      <c r="Q549" s="61"/>
    </row>
    <row r="550" spans="1:17" ht="38.25" customHeight="1">
      <c r="A550" s="140"/>
      <c r="B550" s="140"/>
      <c r="C550" s="140"/>
      <c r="D550" s="142"/>
      <c r="E550" s="141"/>
      <c r="F550" s="140"/>
      <c r="G550" s="140"/>
      <c r="H550" s="166"/>
      <c r="I550" s="166"/>
      <c r="J550" s="140"/>
      <c r="K550" s="62"/>
      <c r="L550" s="62"/>
      <c r="M550" s="144"/>
      <c r="N550" s="144"/>
      <c r="O550" s="144"/>
      <c r="P550" s="61"/>
      <c r="Q550" s="61"/>
    </row>
    <row r="551" spans="1:17" ht="38.25" customHeight="1">
      <c r="A551" s="140"/>
      <c r="B551" s="140"/>
      <c r="C551" s="140"/>
      <c r="D551" s="142"/>
      <c r="E551" s="141"/>
      <c r="F551" s="140"/>
      <c r="G551" s="140"/>
      <c r="H551" s="166"/>
      <c r="I551" s="166"/>
      <c r="J551" s="140"/>
      <c r="K551" s="62"/>
      <c r="L551" s="62"/>
      <c r="M551" s="144"/>
      <c r="N551" s="144"/>
      <c r="O551" s="144"/>
      <c r="P551" s="61"/>
      <c r="Q551" s="61"/>
    </row>
    <row r="552" spans="1:17" ht="38.25" customHeight="1">
      <c r="A552" s="140"/>
      <c r="B552" s="140"/>
      <c r="C552" s="140"/>
      <c r="D552" s="142"/>
      <c r="E552" s="141"/>
      <c r="F552" s="140"/>
      <c r="G552" s="140"/>
      <c r="H552" s="166"/>
      <c r="I552" s="166"/>
      <c r="J552" s="140"/>
      <c r="K552" s="62"/>
      <c r="L552" s="62"/>
      <c r="M552" s="144"/>
      <c r="N552" s="144"/>
      <c r="O552" s="144"/>
      <c r="P552" s="61"/>
      <c r="Q552" s="61"/>
    </row>
    <row r="553" spans="1:17" ht="38.25" customHeight="1">
      <c r="A553" s="140"/>
      <c r="B553" s="140"/>
      <c r="C553" s="140"/>
      <c r="D553" s="142"/>
      <c r="E553" s="141"/>
      <c r="F553" s="140"/>
      <c r="G553" s="140"/>
      <c r="H553" s="166"/>
      <c r="I553" s="166"/>
      <c r="J553" s="140"/>
      <c r="K553" s="62"/>
      <c r="L553" s="62"/>
      <c r="M553" s="144"/>
      <c r="N553" s="144"/>
      <c r="O553" s="144"/>
      <c r="P553" s="61"/>
      <c r="Q553" s="61"/>
    </row>
    <row r="554" spans="1:17" ht="38.25" customHeight="1">
      <c r="A554" s="140"/>
      <c r="B554" s="140"/>
      <c r="C554" s="140"/>
      <c r="D554" s="142"/>
      <c r="E554" s="141"/>
      <c r="F554" s="140"/>
      <c r="G554" s="140"/>
      <c r="H554" s="166"/>
      <c r="I554" s="166"/>
      <c r="J554" s="140"/>
      <c r="K554" s="62"/>
      <c r="L554" s="62"/>
      <c r="M554" s="144"/>
      <c r="N554" s="144"/>
      <c r="O554" s="144"/>
      <c r="P554" s="61"/>
      <c r="Q554" s="61"/>
    </row>
    <row r="555" spans="1:17" ht="38.25" customHeight="1">
      <c r="A555" s="140"/>
      <c r="B555" s="140"/>
      <c r="C555" s="140"/>
      <c r="D555" s="142"/>
      <c r="E555" s="141"/>
      <c r="F555" s="140"/>
      <c r="G555" s="140"/>
      <c r="H555" s="166"/>
      <c r="I555" s="166"/>
      <c r="J555" s="140"/>
      <c r="K555" s="62"/>
      <c r="L555" s="62"/>
      <c r="M555" s="144"/>
      <c r="N555" s="144"/>
      <c r="O555" s="144"/>
      <c r="P555" s="61"/>
      <c r="Q555" s="61"/>
    </row>
    <row r="556" spans="1:17" ht="38.25" customHeight="1">
      <c r="A556" s="140"/>
      <c r="B556" s="140"/>
      <c r="C556" s="140"/>
      <c r="D556" s="142"/>
      <c r="E556" s="141"/>
      <c r="F556" s="140"/>
      <c r="G556" s="140"/>
      <c r="H556" s="166"/>
      <c r="I556" s="166"/>
      <c r="J556" s="140"/>
      <c r="K556" s="62"/>
      <c r="L556" s="62"/>
      <c r="M556" s="144"/>
      <c r="N556" s="144"/>
      <c r="O556" s="144"/>
      <c r="P556" s="61"/>
      <c r="Q556" s="61"/>
    </row>
    <row r="557" spans="1:17" ht="38.25" customHeight="1">
      <c r="A557" s="140"/>
      <c r="B557" s="140"/>
      <c r="C557" s="140"/>
      <c r="D557" s="142"/>
      <c r="E557" s="141"/>
      <c r="F557" s="140"/>
      <c r="G557" s="140"/>
      <c r="H557" s="166"/>
      <c r="I557" s="166"/>
      <c r="J557" s="140"/>
      <c r="K557" s="62"/>
      <c r="L557" s="62"/>
      <c r="M557" s="144"/>
      <c r="N557" s="144"/>
      <c r="O557" s="144"/>
      <c r="P557" s="61"/>
      <c r="Q557" s="61"/>
    </row>
    <row r="558" spans="1:17" ht="38.25" customHeight="1">
      <c r="A558" s="140"/>
      <c r="B558" s="140"/>
      <c r="C558" s="140"/>
      <c r="D558" s="142"/>
      <c r="E558" s="141"/>
      <c r="F558" s="140"/>
      <c r="G558" s="140"/>
      <c r="H558" s="166"/>
      <c r="I558" s="166"/>
      <c r="J558" s="140"/>
      <c r="K558" s="62"/>
      <c r="L558" s="62"/>
      <c r="M558" s="144"/>
      <c r="N558" s="144"/>
      <c r="O558" s="144"/>
      <c r="P558" s="61"/>
      <c r="Q558" s="61"/>
    </row>
    <row r="559" spans="1:17" ht="38.25" customHeight="1">
      <c r="A559" s="140"/>
      <c r="B559" s="140"/>
      <c r="C559" s="140"/>
      <c r="D559" s="142"/>
      <c r="E559" s="141"/>
      <c r="F559" s="140"/>
      <c r="G559" s="140"/>
      <c r="H559" s="166"/>
      <c r="I559" s="166"/>
      <c r="J559" s="140"/>
      <c r="K559" s="62"/>
      <c r="L559" s="62"/>
      <c r="M559" s="144"/>
      <c r="N559" s="144"/>
      <c r="O559" s="144"/>
      <c r="P559" s="61"/>
      <c r="Q559" s="61"/>
    </row>
    <row r="560" spans="1:17" ht="38.25" customHeight="1">
      <c r="A560" s="140"/>
      <c r="B560" s="140"/>
      <c r="C560" s="140"/>
      <c r="D560" s="142"/>
      <c r="E560" s="141"/>
      <c r="F560" s="140"/>
      <c r="G560" s="140"/>
      <c r="H560" s="166"/>
      <c r="I560" s="166"/>
      <c r="J560" s="140"/>
      <c r="K560" s="62"/>
      <c r="L560" s="62"/>
      <c r="M560" s="144"/>
      <c r="N560" s="144"/>
      <c r="O560" s="144"/>
      <c r="P560" s="61"/>
      <c r="Q560" s="61"/>
    </row>
    <row r="561" spans="1:17" ht="38.25" customHeight="1">
      <c r="A561" s="140"/>
      <c r="B561" s="140"/>
      <c r="C561" s="140"/>
      <c r="D561" s="142"/>
      <c r="E561" s="141"/>
      <c r="F561" s="140"/>
      <c r="G561" s="140"/>
      <c r="H561" s="166"/>
      <c r="I561" s="166"/>
      <c r="J561" s="140"/>
      <c r="K561" s="62"/>
      <c r="L561" s="62"/>
      <c r="M561" s="144"/>
      <c r="N561" s="144"/>
      <c r="O561" s="144"/>
      <c r="P561" s="61"/>
      <c r="Q561" s="61"/>
    </row>
    <row r="562" spans="1:17" ht="38.25" customHeight="1">
      <c r="A562" s="140"/>
      <c r="B562" s="140"/>
      <c r="C562" s="140"/>
      <c r="D562" s="142"/>
      <c r="E562" s="141"/>
      <c r="F562" s="140"/>
      <c r="G562" s="140"/>
      <c r="H562" s="166"/>
      <c r="I562" s="166"/>
      <c r="J562" s="140"/>
      <c r="K562" s="62"/>
      <c r="L562" s="62"/>
      <c r="M562" s="144"/>
      <c r="N562" s="144"/>
      <c r="O562" s="144"/>
      <c r="P562" s="61"/>
      <c r="Q562" s="61"/>
    </row>
    <row r="563" spans="1:17" ht="38.25" customHeight="1">
      <c r="A563" s="140"/>
      <c r="B563" s="140"/>
      <c r="C563" s="140"/>
      <c r="D563" s="142"/>
      <c r="E563" s="141"/>
      <c r="F563" s="140"/>
      <c r="G563" s="140"/>
      <c r="H563" s="166"/>
      <c r="I563" s="166"/>
      <c r="J563" s="140"/>
      <c r="K563" s="62"/>
      <c r="L563" s="62"/>
      <c r="M563" s="144"/>
      <c r="N563" s="144"/>
      <c r="O563" s="144"/>
      <c r="P563" s="61"/>
      <c r="Q563" s="61"/>
    </row>
    <row r="564" spans="1:17" ht="38.25" customHeight="1">
      <c r="A564" s="140"/>
      <c r="B564" s="140"/>
      <c r="C564" s="140"/>
      <c r="D564" s="142"/>
      <c r="E564" s="141"/>
      <c r="F564" s="140"/>
      <c r="G564" s="140"/>
      <c r="H564" s="166"/>
      <c r="I564" s="166"/>
      <c r="J564" s="140"/>
      <c r="K564" s="62"/>
      <c r="L564" s="62"/>
      <c r="M564" s="144"/>
      <c r="N564" s="144"/>
      <c r="O564" s="144"/>
      <c r="P564" s="61"/>
      <c r="Q564" s="61"/>
    </row>
    <row r="565" spans="1:17" ht="38.25" customHeight="1">
      <c r="A565" s="140"/>
      <c r="B565" s="140"/>
      <c r="C565" s="140"/>
      <c r="D565" s="142"/>
      <c r="E565" s="141"/>
      <c r="F565" s="140"/>
      <c r="G565" s="140"/>
      <c r="H565" s="166"/>
      <c r="I565" s="166"/>
      <c r="J565" s="140"/>
      <c r="K565" s="62"/>
      <c r="L565" s="62"/>
      <c r="M565" s="144"/>
      <c r="N565" s="144"/>
      <c r="O565" s="144"/>
      <c r="P565" s="61"/>
      <c r="Q565" s="61"/>
    </row>
    <row r="566" spans="1:17" ht="38.25" customHeight="1">
      <c r="A566" s="140"/>
      <c r="B566" s="140"/>
      <c r="C566" s="140"/>
      <c r="D566" s="142"/>
      <c r="E566" s="141"/>
      <c r="F566" s="140"/>
      <c r="G566" s="140"/>
      <c r="H566" s="166"/>
      <c r="I566" s="166"/>
      <c r="J566" s="140"/>
      <c r="K566" s="62"/>
      <c r="L566" s="62"/>
      <c r="M566" s="144"/>
      <c r="N566" s="144"/>
      <c r="O566" s="144"/>
      <c r="P566" s="61"/>
      <c r="Q566" s="61"/>
    </row>
    <row r="567" spans="1:17" ht="38.25" customHeight="1">
      <c r="A567" s="140"/>
      <c r="B567" s="140"/>
      <c r="C567" s="140"/>
      <c r="D567" s="142"/>
      <c r="E567" s="141"/>
      <c r="F567" s="140"/>
      <c r="G567" s="140"/>
      <c r="H567" s="166"/>
      <c r="I567" s="166"/>
      <c r="J567" s="140"/>
      <c r="K567" s="62"/>
      <c r="L567" s="62"/>
      <c r="M567" s="144"/>
      <c r="N567" s="144"/>
      <c r="O567" s="144"/>
      <c r="P567" s="61"/>
      <c r="Q567" s="61"/>
    </row>
    <row r="568" spans="1:17" ht="38.25" customHeight="1">
      <c r="A568" s="140"/>
      <c r="B568" s="140"/>
      <c r="C568" s="140"/>
      <c r="D568" s="142"/>
      <c r="E568" s="141"/>
      <c r="F568" s="140"/>
      <c r="G568" s="140"/>
      <c r="H568" s="166"/>
      <c r="I568" s="166"/>
      <c r="J568" s="140"/>
      <c r="K568" s="62"/>
      <c r="L568" s="62"/>
      <c r="M568" s="144"/>
      <c r="N568" s="144"/>
      <c r="O568" s="144"/>
      <c r="P568" s="61"/>
      <c r="Q568" s="61"/>
    </row>
    <row r="569" spans="1:17" ht="38.25" customHeight="1">
      <c r="A569" s="140"/>
      <c r="B569" s="140"/>
      <c r="C569" s="140"/>
      <c r="D569" s="142"/>
      <c r="E569" s="141"/>
      <c r="F569" s="140"/>
      <c r="G569" s="140"/>
      <c r="H569" s="166"/>
      <c r="I569" s="166"/>
      <c r="J569" s="140"/>
      <c r="K569" s="62"/>
      <c r="L569" s="62"/>
      <c r="M569" s="144"/>
      <c r="N569" s="144"/>
      <c r="O569" s="144"/>
      <c r="P569" s="61"/>
      <c r="Q569" s="61"/>
    </row>
    <row r="570" spans="1:17" ht="38.25" customHeight="1">
      <c r="A570" s="140"/>
      <c r="B570" s="140"/>
      <c r="C570" s="140"/>
      <c r="D570" s="142"/>
      <c r="E570" s="141"/>
      <c r="F570" s="140"/>
      <c r="G570" s="140"/>
      <c r="H570" s="166"/>
      <c r="I570" s="166"/>
      <c r="J570" s="140"/>
      <c r="K570" s="62"/>
      <c r="L570" s="62"/>
      <c r="M570" s="144"/>
      <c r="N570" s="144"/>
      <c r="O570" s="144"/>
      <c r="P570" s="61"/>
      <c r="Q570" s="61"/>
    </row>
    <row r="571" spans="1:17" ht="38.25" customHeight="1">
      <c r="A571" s="140"/>
      <c r="B571" s="140"/>
      <c r="C571" s="140"/>
      <c r="D571" s="142"/>
      <c r="E571" s="141"/>
      <c r="F571" s="140"/>
      <c r="G571" s="140"/>
      <c r="H571" s="166"/>
      <c r="I571" s="166"/>
      <c r="J571" s="140"/>
      <c r="K571" s="62"/>
      <c r="L571" s="62"/>
      <c r="M571" s="144"/>
      <c r="N571" s="144"/>
      <c r="O571" s="144"/>
      <c r="P571" s="61"/>
      <c r="Q571" s="61"/>
    </row>
    <row r="572" spans="1:17" ht="38.25" customHeight="1">
      <c r="A572" s="140"/>
      <c r="B572" s="140"/>
      <c r="C572" s="140"/>
      <c r="D572" s="142"/>
      <c r="E572" s="141"/>
      <c r="F572" s="140"/>
      <c r="G572" s="140"/>
      <c r="H572" s="166"/>
      <c r="I572" s="166"/>
      <c r="J572" s="140"/>
      <c r="K572" s="62"/>
      <c r="L572" s="62"/>
      <c r="M572" s="144"/>
      <c r="N572" s="144"/>
      <c r="O572" s="144"/>
      <c r="P572" s="61"/>
      <c r="Q572" s="61"/>
    </row>
    <row r="573" spans="1:17" ht="38.25" customHeight="1">
      <c r="A573" s="140"/>
      <c r="B573" s="140"/>
      <c r="C573" s="140"/>
      <c r="D573" s="142"/>
      <c r="E573" s="141"/>
      <c r="F573" s="140"/>
      <c r="G573" s="140"/>
      <c r="H573" s="166"/>
      <c r="I573" s="166"/>
      <c r="J573" s="140"/>
      <c r="K573" s="62"/>
      <c r="L573" s="62"/>
      <c r="M573" s="144"/>
      <c r="N573" s="144"/>
      <c r="O573" s="144"/>
      <c r="P573" s="61"/>
      <c r="Q573" s="61"/>
    </row>
    <row r="574" spans="1:17" ht="38.25" customHeight="1">
      <c r="A574" s="140"/>
      <c r="B574" s="140"/>
      <c r="C574" s="140"/>
      <c r="D574" s="142"/>
      <c r="E574" s="141"/>
      <c r="F574" s="140"/>
      <c r="G574" s="140"/>
      <c r="H574" s="166"/>
      <c r="I574" s="166"/>
      <c r="J574" s="140"/>
      <c r="K574" s="62"/>
      <c r="L574" s="62"/>
      <c r="M574" s="144"/>
      <c r="N574" s="144"/>
      <c r="O574" s="144"/>
      <c r="P574" s="61"/>
      <c r="Q574" s="61"/>
    </row>
    <row r="575" spans="1:17" ht="38.25" customHeight="1">
      <c r="A575" s="140"/>
      <c r="B575" s="140"/>
      <c r="C575" s="140"/>
      <c r="D575" s="142"/>
      <c r="E575" s="141"/>
      <c r="F575" s="140"/>
      <c r="G575" s="140"/>
      <c r="H575" s="166"/>
      <c r="I575" s="166"/>
      <c r="J575" s="140"/>
      <c r="K575" s="62"/>
      <c r="L575" s="62"/>
      <c r="M575" s="144"/>
      <c r="N575" s="144"/>
      <c r="O575" s="144"/>
      <c r="P575" s="61"/>
      <c r="Q575" s="61"/>
    </row>
    <row r="576" spans="1:17" ht="38.25" customHeight="1">
      <c r="A576" s="140"/>
      <c r="B576" s="140"/>
      <c r="C576" s="140"/>
      <c r="D576" s="142"/>
      <c r="E576" s="141"/>
      <c r="F576" s="140"/>
      <c r="G576" s="140"/>
      <c r="H576" s="166"/>
      <c r="I576" s="166"/>
      <c r="J576" s="140"/>
      <c r="K576" s="62"/>
      <c r="L576" s="62"/>
      <c r="M576" s="144"/>
      <c r="N576" s="144"/>
      <c r="O576" s="144"/>
      <c r="P576" s="61"/>
      <c r="Q576" s="61"/>
    </row>
    <row r="577" spans="1:17" ht="38.25" customHeight="1">
      <c r="A577" s="140"/>
      <c r="B577" s="140"/>
      <c r="C577" s="140"/>
      <c r="D577" s="142"/>
      <c r="E577" s="141"/>
      <c r="F577" s="140"/>
      <c r="G577" s="140"/>
      <c r="H577" s="166"/>
      <c r="I577" s="166"/>
      <c r="J577" s="140"/>
      <c r="K577" s="62"/>
      <c r="L577" s="62"/>
      <c r="M577" s="144"/>
      <c r="N577" s="144"/>
      <c r="O577" s="144"/>
      <c r="P577" s="61"/>
      <c r="Q577" s="61"/>
    </row>
    <row r="578" spans="1:17" ht="38.25" customHeight="1">
      <c r="A578" s="140"/>
      <c r="B578" s="140"/>
      <c r="C578" s="140"/>
      <c r="D578" s="142"/>
      <c r="E578" s="141"/>
      <c r="F578" s="140"/>
      <c r="G578" s="140"/>
      <c r="H578" s="166"/>
      <c r="I578" s="166"/>
      <c r="J578" s="140"/>
      <c r="K578" s="62"/>
      <c r="L578" s="62"/>
      <c r="M578" s="144"/>
      <c r="N578" s="144"/>
      <c r="O578" s="144"/>
      <c r="P578" s="61"/>
      <c r="Q578" s="61"/>
    </row>
    <row r="579" spans="1:17" ht="38.25" customHeight="1">
      <c r="A579" s="140"/>
      <c r="B579" s="140"/>
      <c r="C579" s="140"/>
      <c r="D579" s="142"/>
      <c r="E579" s="141"/>
      <c r="F579" s="140"/>
      <c r="G579" s="140"/>
      <c r="H579" s="166"/>
      <c r="I579" s="166"/>
      <c r="J579" s="140"/>
      <c r="K579" s="62"/>
      <c r="L579" s="62"/>
      <c r="M579" s="144"/>
      <c r="N579" s="144"/>
      <c r="O579" s="144"/>
      <c r="P579" s="61"/>
      <c r="Q579" s="61"/>
    </row>
    <row r="580" spans="1:17" ht="38.25" customHeight="1">
      <c r="A580" s="140"/>
      <c r="B580" s="140"/>
      <c r="C580" s="140"/>
      <c r="D580" s="142"/>
      <c r="E580" s="141"/>
      <c r="F580" s="140"/>
      <c r="G580" s="140"/>
      <c r="H580" s="166"/>
      <c r="I580" s="166"/>
      <c r="J580" s="140"/>
      <c r="K580" s="62"/>
      <c r="L580" s="62"/>
      <c r="M580" s="144"/>
      <c r="N580" s="144"/>
      <c r="O580" s="144"/>
      <c r="P580" s="61"/>
      <c r="Q580" s="61"/>
    </row>
    <row r="581" spans="1:17" ht="38.25" customHeight="1">
      <c r="A581" s="140"/>
      <c r="B581" s="140"/>
      <c r="C581" s="140"/>
      <c r="D581" s="142"/>
      <c r="E581" s="141"/>
      <c r="F581" s="140"/>
      <c r="G581" s="140"/>
      <c r="H581" s="166"/>
      <c r="I581" s="166"/>
      <c r="J581" s="140"/>
      <c r="K581" s="62"/>
      <c r="L581" s="62"/>
      <c r="M581" s="144"/>
      <c r="N581" s="144"/>
      <c r="O581" s="144"/>
      <c r="P581" s="61"/>
      <c r="Q581" s="61"/>
    </row>
    <row r="582" spans="1:17" ht="38.25" customHeight="1">
      <c r="A582" s="140"/>
      <c r="B582" s="140"/>
      <c r="C582" s="140"/>
      <c r="D582" s="142"/>
      <c r="E582" s="141"/>
      <c r="F582" s="140"/>
      <c r="G582" s="140"/>
      <c r="H582" s="166"/>
      <c r="I582" s="166"/>
      <c r="J582" s="140"/>
      <c r="K582" s="62"/>
      <c r="L582" s="62"/>
      <c r="M582" s="144"/>
      <c r="N582" s="144"/>
      <c r="O582" s="144"/>
      <c r="P582" s="61"/>
      <c r="Q582" s="61"/>
    </row>
    <row r="583" spans="1:17" ht="38.25" customHeight="1">
      <c r="A583" s="140"/>
      <c r="B583" s="140"/>
      <c r="C583" s="140"/>
      <c r="D583" s="142"/>
      <c r="E583" s="141"/>
      <c r="F583" s="140"/>
      <c r="G583" s="140"/>
      <c r="H583" s="166"/>
      <c r="I583" s="166"/>
      <c r="J583" s="140"/>
      <c r="K583" s="62"/>
      <c r="L583" s="62"/>
      <c r="M583" s="144"/>
      <c r="N583" s="144"/>
      <c r="O583" s="144"/>
      <c r="P583" s="61"/>
      <c r="Q583" s="61"/>
    </row>
    <row r="584" spans="1:17" ht="38.25" customHeight="1">
      <c r="A584" s="140"/>
      <c r="B584" s="140"/>
      <c r="C584" s="140"/>
      <c r="D584" s="142"/>
      <c r="E584" s="141"/>
      <c r="F584" s="140"/>
      <c r="G584" s="140"/>
      <c r="H584" s="166"/>
      <c r="I584" s="166"/>
      <c r="J584" s="140"/>
      <c r="K584" s="62"/>
      <c r="L584" s="62"/>
      <c r="M584" s="144"/>
      <c r="N584" s="144"/>
      <c r="O584" s="144"/>
      <c r="P584" s="61"/>
      <c r="Q584" s="61"/>
    </row>
    <row r="585" spans="1:17" ht="38.25" customHeight="1">
      <c r="A585" s="140"/>
      <c r="B585" s="140"/>
      <c r="C585" s="140"/>
      <c r="D585" s="142"/>
      <c r="E585" s="141"/>
      <c r="F585" s="140"/>
      <c r="G585" s="140"/>
      <c r="H585" s="166"/>
      <c r="I585" s="166"/>
      <c r="J585" s="140"/>
      <c r="K585" s="62"/>
      <c r="L585" s="62"/>
      <c r="M585" s="144"/>
      <c r="N585" s="144"/>
      <c r="O585" s="144"/>
      <c r="P585" s="61"/>
      <c r="Q585" s="61"/>
    </row>
    <row r="586" spans="1:17" ht="38.25" customHeight="1">
      <c r="A586" s="140"/>
      <c r="B586" s="140"/>
      <c r="C586" s="140"/>
      <c r="D586" s="142"/>
      <c r="E586" s="141"/>
      <c r="F586" s="140"/>
      <c r="G586" s="140"/>
      <c r="H586" s="166"/>
      <c r="I586" s="166"/>
      <c r="J586" s="140"/>
      <c r="K586" s="62"/>
      <c r="L586" s="62"/>
      <c r="M586" s="144"/>
      <c r="N586" s="144"/>
      <c r="O586" s="144"/>
      <c r="P586" s="61"/>
      <c r="Q586" s="61"/>
    </row>
    <row r="587" spans="1:17" ht="38.25" customHeight="1">
      <c r="A587" s="140"/>
      <c r="B587" s="140"/>
      <c r="C587" s="140"/>
      <c r="D587" s="142"/>
      <c r="E587" s="141"/>
      <c r="F587" s="140"/>
      <c r="G587" s="140"/>
      <c r="H587" s="166"/>
      <c r="I587" s="166"/>
      <c r="J587" s="140"/>
      <c r="K587" s="62"/>
      <c r="L587" s="62"/>
      <c r="M587" s="144"/>
      <c r="N587" s="144"/>
      <c r="O587" s="144"/>
      <c r="P587" s="61"/>
      <c r="Q587" s="61"/>
    </row>
    <row r="588" spans="1:17" ht="38.25" customHeight="1">
      <c r="A588" s="140"/>
      <c r="B588" s="140"/>
      <c r="C588" s="140"/>
      <c r="D588" s="142"/>
      <c r="E588" s="141"/>
      <c r="F588" s="140"/>
      <c r="G588" s="140"/>
      <c r="H588" s="166"/>
      <c r="I588" s="166"/>
      <c r="J588" s="140"/>
      <c r="K588" s="62"/>
      <c r="L588" s="62"/>
      <c r="M588" s="144"/>
      <c r="N588" s="144"/>
      <c r="O588" s="144"/>
      <c r="P588" s="61"/>
      <c r="Q588" s="61"/>
    </row>
    <row r="589" spans="1:17" ht="38.25" customHeight="1">
      <c r="A589" s="140"/>
      <c r="B589" s="140"/>
      <c r="C589" s="140"/>
      <c r="D589" s="142"/>
      <c r="E589" s="141"/>
      <c r="F589" s="140"/>
      <c r="G589" s="140"/>
      <c r="H589" s="166"/>
      <c r="I589" s="166"/>
      <c r="J589" s="140"/>
      <c r="K589" s="62"/>
      <c r="L589" s="62"/>
      <c r="M589" s="144"/>
      <c r="N589" s="144"/>
      <c r="O589" s="144"/>
      <c r="P589" s="61"/>
      <c r="Q589" s="61"/>
    </row>
    <row r="590" spans="1:17" ht="38.25" customHeight="1">
      <c r="A590" s="140"/>
      <c r="B590" s="140"/>
      <c r="C590" s="140"/>
      <c r="D590" s="142"/>
      <c r="E590" s="141"/>
      <c r="F590" s="140"/>
      <c r="G590" s="140"/>
      <c r="H590" s="166"/>
      <c r="I590" s="166"/>
      <c r="J590" s="140"/>
      <c r="K590" s="62"/>
      <c r="L590" s="62"/>
      <c r="M590" s="144"/>
      <c r="N590" s="144"/>
      <c r="O590" s="144"/>
      <c r="P590" s="61"/>
      <c r="Q590" s="61"/>
    </row>
    <row r="591" spans="1:17" ht="38.25" customHeight="1">
      <c r="A591" s="140"/>
      <c r="B591" s="140"/>
      <c r="C591" s="140"/>
      <c r="D591" s="142"/>
      <c r="E591" s="141"/>
      <c r="F591" s="140"/>
      <c r="G591" s="140"/>
      <c r="H591" s="166"/>
      <c r="I591" s="166"/>
      <c r="J591" s="140"/>
      <c r="K591" s="62"/>
      <c r="L591" s="62"/>
      <c r="M591" s="144"/>
      <c r="N591" s="144"/>
      <c r="O591" s="144"/>
      <c r="P591" s="61"/>
      <c r="Q591" s="61"/>
    </row>
    <row r="592" spans="1:17" ht="38.25" customHeight="1">
      <c r="A592" s="140"/>
      <c r="B592" s="140"/>
      <c r="C592" s="140"/>
      <c r="D592" s="142"/>
      <c r="E592" s="141"/>
      <c r="F592" s="140"/>
      <c r="G592" s="140"/>
      <c r="H592" s="166"/>
      <c r="I592" s="166"/>
      <c r="J592" s="140"/>
      <c r="K592" s="62"/>
      <c r="L592" s="62"/>
      <c r="M592" s="144"/>
      <c r="N592" s="144"/>
      <c r="O592" s="144"/>
      <c r="P592" s="61"/>
      <c r="Q592" s="61"/>
    </row>
    <row r="593" spans="1:17" ht="38.25" customHeight="1">
      <c r="A593" s="140"/>
      <c r="B593" s="140"/>
      <c r="C593" s="140"/>
      <c r="D593" s="142"/>
      <c r="E593" s="141"/>
      <c r="F593" s="140"/>
      <c r="G593" s="140"/>
      <c r="H593" s="166"/>
      <c r="I593" s="166"/>
      <c r="J593" s="140"/>
      <c r="K593" s="62"/>
      <c r="L593" s="62"/>
      <c r="M593" s="144"/>
      <c r="N593" s="144"/>
      <c r="O593" s="144"/>
      <c r="P593" s="61"/>
      <c r="Q593" s="61"/>
    </row>
    <row r="594" spans="1:17" ht="38.25" customHeight="1">
      <c r="A594" s="140"/>
      <c r="B594" s="140"/>
      <c r="C594" s="140"/>
      <c r="D594" s="142"/>
      <c r="E594" s="141"/>
      <c r="F594" s="140"/>
      <c r="G594" s="140"/>
      <c r="H594" s="166"/>
      <c r="I594" s="166"/>
      <c r="J594" s="140"/>
      <c r="K594" s="62"/>
      <c r="L594" s="62"/>
      <c r="M594" s="144"/>
      <c r="N594" s="144"/>
      <c r="O594" s="144"/>
      <c r="P594" s="61"/>
      <c r="Q594" s="61"/>
    </row>
    <row r="595" spans="1:17" ht="38.25" customHeight="1">
      <c r="A595" s="140"/>
      <c r="B595" s="140"/>
      <c r="C595" s="140"/>
      <c r="D595" s="142"/>
      <c r="E595" s="141"/>
      <c r="F595" s="140"/>
      <c r="G595" s="140"/>
      <c r="H595" s="166"/>
      <c r="I595" s="166"/>
      <c r="J595" s="140"/>
      <c r="K595" s="62"/>
      <c r="L595" s="62"/>
      <c r="M595" s="144"/>
      <c r="N595" s="144"/>
      <c r="O595" s="144"/>
      <c r="P595" s="61"/>
      <c r="Q595" s="61"/>
    </row>
    <row r="596" spans="1:17" ht="38.25" customHeight="1">
      <c r="A596" s="140"/>
      <c r="B596" s="140"/>
      <c r="C596" s="140"/>
      <c r="D596" s="142"/>
      <c r="E596" s="141"/>
      <c r="F596" s="140"/>
      <c r="G596" s="140"/>
      <c r="H596" s="166"/>
      <c r="I596" s="166"/>
      <c r="J596" s="140"/>
      <c r="K596" s="62"/>
      <c r="L596" s="62"/>
      <c r="M596" s="144"/>
      <c r="N596" s="144"/>
      <c r="O596" s="144"/>
      <c r="P596" s="61"/>
      <c r="Q596" s="61"/>
    </row>
    <row r="597" spans="1:17" ht="38.25" customHeight="1">
      <c r="A597" s="140"/>
      <c r="B597" s="140"/>
      <c r="C597" s="140"/>
      <c r="D597" s="142"/>
      <c r="E597" s="141"/>
      <c r="F597" s="140"/>
      <c r="G597" s="140"/>
      <c r="H597" s="166"/>
      <c r="I597" s="166"/>
      <c r="J597" s="140"/>
      <c r="K597" s="62"/>
      <c r="L597" s="62"/>
      <c r="M597" s="144"/>
      <c r="N597" s="144"/>
      <c r="O597" s="144"/>
      <c r="P597" s="61"/>
      <c r="Q597" s="61"/>
    </row>
    <row r="598" spans="1:17" ht="38.25" customHeight="1">
      <c r="A598" s="140"/>
      <c r="B598" s="140"/>
      <c r="C598" s="140"/>
      <c r="D598" s="142"/>
      <c r="E598" s="141"/>
      <c r="F598" s="140"/>
      <c r="G598" s="140"/>
      <c r="H598" s="166"/>
      <c r="I598" s="166"/>
      <c r="J598" s="140"/>
      <c r="K598" s="62"/>
      <c r="L598" s="62"/>
      <c r="M598" s="144"/>
      <c r="N598" s="144"/>
      <c r="O598" s="144"/>
      <c r="P598" s="61"/>
      <c r="Q598" s="61"/>
    </row>
    <row r="599" spans="1:17" ht="38.25" customHeight="1">
      <c r="A599" s="140"/>
      <c r="B599" s="140"/>
      <c r="C599" s="140"/>
      <c r="D599" s="142"/>
      <c r="E599" s="141"/>
      <c r="F599" s="140"/>
      <c r="G599" s="140"/>
      <c r="H599" s="166"/>
      <c r="I599" s="166"/>
      <c r="J599" s="140"/>
      <c r="K599" s="62"/>
      <c r="L599" s="62"/>
      <c r="M599" s="144"/>
      <c r="N599" s="144"/>
      <c r="O599" s="144"/>
      <c r="P599" s="61"/>
      <c r="Q599" s="61"/>
    </row>
    <row r="600" spans="1:17" ht="38.25" customHeight="1">
      <c r="A600" s="140"/>
      <c r="B600" s="140"/>
      <c r="C600" s="140"/>
      <c r="D600" s="142"/>
      <c r="E600" s="141"/>
      <c r="F600" s="140"/>
      <c r="G600" s="140"/>
      <c r="H600" s="166"/>
      <c r="I600" s="166"/>
      <c r="J600" s="140"/>
      <c r="K600" s="62"/>
      <c r="L600" s="62"/>
      <c r="M600" s="144"/>
      <c r="N600" s="144"/>
      <c r="O600" s="144"/>
      <c r="P600" s="61"/>
      <c r="Q600" s="61"/>
    </row>
    <row r="601" spans="1:17" ht="38.25" customHeight="1">
      <c r="A601" s="140"/>
      <c r="B601" s="140"/>
      <c r="C601" s="140"/>
      <c r="D601" s="142"/>
      <c r="E601" s="141"/>
      <c r="F601" s="140"/>
      <c r="G601" s="140"/>
      <c r="H601" s="166"/>
      <c r="I601" s="166"/>
      <c r="J601" s="140"/>
      <c r="K601" s="62"/>
      <c r="L601" s="62"/>
      <c r="M601" s="144"/>
      <c r="N601" s="144"/>
      <c r="O601" s="144"/>
      <c r="P601" s="61"/>
      <c r="Q601" s="61"/>
    </row>
    <row r="602" spans="1:17" ht="38.25" customHeight="1">
      <c r="A602" s="140"/>
      <c r="B602" s="140"/>
      <c r="C602" s="140"/>
      <c r="D602" s="142"/>
      <c r="E602" s="141"/>
      <c r="F602" s="140"/>
      <c r="G602" s="140"/>
      <c r="H602" s="166"/>
      <c r="I602" s="166"/>
      <c r="J602" s="140"/>
      <c r="K602" s="62"/>
      <c r="L602" s="62"/>
      <c r="M602" s="144"/>
      <c r="N602" s="144"/>
      <c r="O602" s="144"/>
      <c r="P602" s="61"/>
      <c r="Q602" s="61"/>
    </row>
    <row r="603" spans="1:17" ht="38.25" customHeight="1">
      <c r="A603" s="140"/>
      <c r="B603" s="140"/>
      <c r="C603" s="140"/>
      <c r="D603" s="142"/>
      <c r="E603" s="141"/>
      <c r="F603" s="140"/>
      <c r="G603" s="140"/>
      <c r="H603" s="166"/>
      <c r="I603" s="166"/>
      <c r="J603" s="140"/>
      <c r="K603" s="62"/>
      <c r="L603" s="62"/>
      <c r="M603" s="144"/>
      <c r="N603" s="144"/>
      <c r="O603" s="144"/>
      <c r="P603" s="61"/>
      <c r="Q603" s="61"/>
    </row>
    <row r="604" spans="1:17" ht="38.25" customHeight="1">
      <c r="A604" s="140"/>
      <c r="B604" s="140"/>
      <c r="C604" s="140"/>
      <c r="D604" s="142"/>
      <c r="E604" s="141"/>
      <c r="F604" s="140"/>
      <c r="G604" s="140"/>
      <c r="H604" s="166"/>
      <c r="I604" s="166"/>
      <c r="J604" s="140"/>
      <c r="K604" s="62"/>
      <c r="L604" s="62"/>
      <c r="M604" s="144"/>
      <c r="N604" s="144"/>
      <c r="O604" s="144"/>
      <c r="P604" s="61"/>
      <c r="Q604" s="61"/>
    </row>
    <row r="605" spans="1:17" ht="38.25" customHeight="1">
      <c r="A605" s="140"/>
      <c r="B605" s="140"/>
      <c r="C605" s="140"/>
      <c r="D605" s="142"/>
      <c r="E605" s="141"/>
      <c r="F605" s="140"/>
      <c r="G605" s="140"/>
      <c r="H605" s="166"/>
      <c r="I605" s="166"/>
      <c r="J605" s="140"/>
      <c r="K605" s="62"/>
      <c r="L605" s="62"/>
      <c r="M605" s="144"/>
      <c r="N605" s="144"/>
      <c r="O605" s="144"/>
      <c r="P605" s="61"/>
      <c r="Q605" s="61"/>
    </row>
    <row r="606" spans="1:17" ht="38.25" customHeight="1">
      <c r="A606" s="140"/>
      <c r="B606" s="140"/>
      <c r="C606" s="140"/>
      <c r="D606" s="142"/>
      <c r="E606" s="141"/>
      <c r="F606" s="140"/>
      <c r="G606" s="140"/>
      <c r="H606" s="166"/>
      <c r="I606" s="166"/>
      <c r="J606" s="140"/>
      <c r="K606" s="62"/>
      <c r="L606" s="62"/>
      <c r="M606" s="144"/>
      <c r="N606" s="144"/>
      <c r="O606" s="144"/>
      <c r="P606" s="61"/>
      <c r="Q606" s="61"/>
    </row>
    <row r="607" spans="1:17" ht="38.25" customHeight="1">
      <c r="A607" s="140"/>
      <c r="B607" s="140"/>
      <c r="C607" s="140"/>
      <c r="D607" s="142"/>
      <c r="E607" s="141"/>
      <c r="F607" s="140"/>
      <c r="G607" s="140"/>
      <c r="H607" s="166"/>
      <c r="I607" s="166"/>
      <c r="J607" s="140"/>
      <c r="K607" s="62"/>
      <c r="L607" s="62"/>
      <c r="M607" s="144"/>
      <c r="N607" s="144"/>
      <c r="O607" s="144"/>
      <c r="P607" s="61"/>
      <c r="Q607" s="61"/>
    </row>
    <row r="608" spans="1:17" ht="38.25" customHeight="1">
      <c r="A608" s="140"/>
      <c r="B608" s="140"/>
      <c r="C608" s="140"/>
      <c r="D608" s="142"/>
      <c r="E608" s="141"/>
      <c r="F608" s="140"/>
      <c r="G608" s="140"/>
      <c r="H608" s="166"/>
      <c r="I608" s="166"/>
      <c r="J608" s="140"/>
      <c r="K608" s="62"/>
      <c r="L608" s="62"/>
      <c r="M608" s="144"/>
      <c r="N608" s="144"/>
      <c r="O608" s="144"/>
      <c r="P608" s="61"/>
      <c r="Q608" s="61"/>
    </row>
    <row r="609" spans="1:17" ht="38.25" customHeight="1">
      <c r="A609" s="140"/>
      <c r="B609" s="140"/>
      <c r="C609" s="140"/>
      <c r="D609" s="142"/>
      <c r="E609" s="141"/>
      <c r="F609" s="140"/>
      <c r="G609" s="140"/>
      <c r="H609" s="166"/>
      <c r="I609" s="166"/>
      <c r="J609" s="140"/>
      <c r="K609" s="62"/>
      <c r="L609" s="62"/>
      <c r="M609" s="144"/>
      <c r="N609" s="144"/>
      <c r="O609" s="144"/>
      <c r="P609" s="61"/>
      <c r="Q609" s="61"/>
    </row>
    <row r="610" spans="1:17" ht="38.25" customHeight="1">
      <c r="A610" s="140"/>
      <c r="B610" s="140"/>
      <c r="C610" s="140"/>
      <c r="D610" s="142"/>
      <c r="E610" s="141"/>
      <c r="F610" s="140"/>
      <c r="G610" s="140"/>
      <c r="H610" s="166"/>
      <c r="I610" s="166"/>
      <c r="J610" s="140"/>
      <c r="K610" s="62"/>
      <c r="L610" s="62"/>
      <c r="M610" s="144"/>
      <c r="N610" s="144"/>
      <c r="O610" s="144"/>
      <c r="P610" s="61"/>
      <c r="Q610" s="61"/>
    </row>
    <row r="611" spans="1:17" ht="38.25" customHeight="1">
      <c r="A611" s="140"/>
      <c r="B611" s="140"/>
      <c r="C611" s="140"/>
      <c r="D611" s="142"/>
      <c r="E611" s="141"/>
      <c r="F611" s="140"/>
      <c r="G611" s="140"/>
      <c r="H611" s="166"/>
      <c r="I611" s="166"/>
      <c r="J611" s="140"/>
      <c r="K611" s="62"/>
      <c r="L611" s="62"/>
      <c r="M611" s="144"/>
      <c r="N611" s="144"/>
      <c r="O611" s="144"/>
      <c r="P611" s="61"/>
      <c r="Q611" s="61"/>
    </row>
    <row r="612" spans="1:17" ht="38.25" customHeight="1">
      <c r="A612" s="140"/>
      <c r="B612" s="140"/>
      <c r="C612" s="140"/>
      <c r="D612" s="142"/>
      <c r="E612" s="141"/>
      <c r="F612" s="140"/>
      <c r="G612" s="140"/>
      <c r="H612" s="166"/>
      <c r="I612" s="166"/>
      <c r="J612" s="140"/>
      <c r="K612" s="62"/>
      <c r="L612" s="62"/>
      <c r="M612" s="144"/>
      <c r="N612" s="144"/>
      <c r="O612" s="144"/>
      <c r="P612" s="61"/>
      <c r="Q612" s="61"/>
    </row>
    <row r="613" spans="1:17" ht="38.25" customHeight="1">
      <c r="A613" s="140"/>
      <c r="B613" s="140"/>
      <c r="C613" s="140"/>
      <c r="D613" s="142"/>
      <c r="E613" s="141"/>
      <c r="F613" s="140"/>
      <c r="G613" s="140"/>
      <c r="H613" s="166"/>
      <c r="I613" s="166"/>
      <c r="J613" s="140"/>
      <c r="K613" s="62"/>
      <c r="L613" s="62"/>
      <c r="M613" s="144"/>
      <c r="N613" s="144"/>
      <c r="O613" s="144"/>
      <c r="P613" s="61"/>
      <c r="Q613" s="61"/>
    </row>
    <row r="614" spans="1:17" ht="38.25" customHeight="1">
      <c r="A614" s="140"/>
      <c r="B614" s="140"/>
      <c r="C614" s="140"/>
      <c r="D614" s="142"/>
      <c r="E614" s="141"/>
      <c r="F614" s="140"/>
      <c r="G614" s="140"/>
      <c r="H614" s="166"/>
      <c r="I614" s="166"/>
      <c r="J614" s="140"/>
      <c r="K614" s="62"/>
      <c r="L614" s="62"/>
      <c r="M614" s="144"/>
      <c r="N614" s="144"/>
      <c r="O614" s="144"/>
      <c r="P614" s="61"/>
      <c r="Q614" s="61"/>
    </row>
    <row r="615" spans="1:17" ht="38.25" customHeight="1">
      <c r="A615" s="140"/>
      <c r="B615" s="140"/>
      <c r="C615" s="140"/>
      <c r="D615" s="142"/>
      <c r="E615" s="141"/>
      <c r="F615" s="140"/>
      <c r="G615" s="140"/>
      <c r="H615" s="166"/>
      <c r="I615" s="166"/>
      <c r="J615" s="140"/>
      <c r="K615" s="62"/>
      <c r="L615" s="62"/>
      <c r="M615" s="144"/>
      <c r="N615" s="144"/>
      <c r="O615" s="144"/>
      <c r="P615" s="61"/>
      <c r="Q615" s="61"/>
    </row>
    <row r="616" spans="1:17" ht="38.25" customHeight="1">
      <c r="A616" s="140"/>
      <c r="B616" s="140"/>
      <c r="C616" s="140"/>
      <c r="D616" s="142"/>
      <c r="E616" s="141"/>
      <c r="F616" s="140"/>
      <c r="G616" s="140"/>
      <c r="H616" s="166"/>
      <c r="I616" s="166"/>
      <c r="J616" s="140"/>
      <c r="K616" s="62"/>
      <c r="L616" s="62"/>
      <c r="M616" s="144"/>
      <c r="N616" s="144"/>
      <c r="O616" s="144"/>
      <c r="P616" s="61"/>
      <c r="Q616" s="61"/>
    </row>
    <row r="617" spans="1:17" ht="38.25" customHeight="1">
      <c r="A617" s="140"/>
      <c r="B617" s="140"/>
      <c r="C617" s="140"/>
      <c r="D617" s="142"/>
      <c r="E617" s="141"/>
      <c r="F617" s="140"/>
      <c r="G617" s="140"/>
      <c r="H617" s="166"/>
      <c r="I617" s="166"/>
      <c r="J617" s="140"/>
      <c r="K617" s="62"/>
      <c r="L617" s="62"/>
      <c r="M617" s="144"/>
      <c r="N617" s="144"/>
      <c r="O617" s="144"/>
      <c r="P617" s="61"/>
      <c r="Q617" s="61"/>
    </row>
    <row r="618" spans="1:17" ht="38.25" customHeight="1">
      <c r="A618" s="140"/>
      <c r="B618" s="140"/>
      <c r="C618" s="140"/>
      <c r="D618" s="142"/>
      <c r="E618" s="141"/>
      <c r="F618" s="140"/>
      <c r="G618" s="140"/>
      <c r="H618" s="166"/>
      <c r="I618" s="166"/>
      <c r="J618" s="140"/>
      <c r="K618" s="62"/>
      <c r="L618" s="62"/>
      <c r="M618" s="144"/>
      <c r="N618" s="144"/>
      <c r="O618" s="144"/>
      <c r="P618" s="61"/>
      <c r="Q618" s="61"/>
    </row>
    <row r="619" spans="1:17" ht="38.25" customHeight="1">
      <c r="A619" s="140"/>
      <c r="B619" s="140"/>
      <c r="C619" s="140"/>
      <c r="D619" s="142"/>
      <c r="E619" s="141"/>
      <c r="F619" s="140"/>
      <c r="G619" s="140"/>
      <c r="H619" s="166"/>
      <c r="I619" s="166"/>
      <c r="J619" s="140"/>
      <c r="K619" s="62"/>
      <c r="L619" s="62"/>
      <c r="M619" s="144"/>
      <c r="N619" s="144"/>
      <c r="O619" s="144"/>
      <c r="P619" s="61"/>
      <c r="Q619" s="61"/>
    </row>
    <row r="620" spans="1:17" ht="38.25" customHeight="1">
      <c r="A620" s="140"/>
      <c r="B620" s="140"/>
      <c r="C620" s="140"/>
      <c r="D620" s="142"/>
      <c r="E620" s="141"/>
      <c r="F620" s="140"/>
      <c r="G620" s="140"/>
      <c r="H620" s="166"/>
      <c r="I620" s="166"/>
      <c r="J620" s="140"/>
      <c r="K620" s="62"/>
      <c r="L620" s="62"/>
      <c r="M620" s="144"/>
      <c r="N620" s="144"/>
      <c r="O620" s="144"/>
      <c r="P620" s="61"/>
      <c r="Q620" s="61"/>
    </row>
    <row r="621" spans="1:17" ht="38.25" customHeight="1">
      <c r="A621" s="140"/>
      <c r="B621" s="140"/>
      <c r="C621" s="140"/>
      <c r="D621" s="142"/>
      <c r="E621" s="141"/>
      <c r="F621" s="140"/>
      <c r="G621" s="140"/>
      <c r="H621" s="166"/>
      <c r="I621" s="166"/>
      <c r="J621" s="140"/>
      <c r="K621" s="62"/>
      <c r="L621" s="62"/>
      <c r="M621" s="144"/>
      <c r="N621" s="144"/>
      <c r="O621" s="144"/>
      <c r="P621" s="61"/>
      <c r="Q621" s="61"/>
    </row>
    <row r="622" spans="1:17" ht="38.25" customHeight="1">
      <c r="A622" s="140"/>
      <c r="B622" s="140"/>
      <c r="C622" s="140"/>
      <c r="D622" s="142"/>
      <c r="E622" s="141"/>
      <c r="F622" s="140"/>
      <c r="G622" s="140"/>
      <c r="H622" s="166"/>
      <c r="I622" s="166"/>
      <c r="J622" s="140"/>
      <c r="K622" s="62"/>
      <c r="L622" s="62"/>
      <c r="M622" s="144"/>
      <c r="N622" s="144"/>
      <c r="O622" s="144"/>
      <c r="P622" s="61"/>
      <c r="Q622" s="61"/>
    </row>
    <row r="623" spans="1:17" ht="38.25" customHeight="1">
      <c r="A623" s="140"/>
      <c r="B623" s="140"/>
      <c r="C623" s="140"/>
      <c r="D623" s="142"/>
      <c r="E623" s="141"/>
      <c r="F623" s="140"/>
      <c r="G623" s="140"/>
      <c r="H623" s="166"/>
      <c r="I623" s="166"/>
      <c r="J623" s="140"/>
      <c r="K623" s="62"/>
      <c r="L623" s="62"/>
      <c r="M623" s="144"/>
      <c r="N623" s="144"/>
      <c r="O623" s="144"/>
      <c r="P623" s="61"/>
      <c r="Q623" s="61"/>
    </row>
    <row r="624" spans="1:17" ht="38.25" customHeight="1">
      <c r="A624" s="140"/>
      <c r="B624" s="140"/>
      <c r="C624" s="140"/>
      <c r="D624" s="142"/>
      <c r="E624" s="141"/>
      <c r="F624" s="140"/>
      <c r="G624" s="140"/>
      <c r="H624" s="166"/>
      <c r="I624" s="166"/>
      <c r="J624" s="140"/>
      <c r="K624" s="62"/>
      <c r="L624" s="62"/>
      <c r="M624" s="144"/>
      <c r="N624" s="144"/>
      <c r="O624" s="144"/>
      <c r="P624" s="61"/>
      <c r="Q624" s="61"/>
    </row>
    <row r="625" spans="1:17" ht="38.25" customHeight="1">
      <c r="A625" s="140"/>
      <c r="B625" s="140"/>
      <c r="C625" s="140"/>
      <c r="D625" s="142"/>
      <c r="E625" s="141"/>
      <c r="F625" s="140"/>
      <c r="G625" s="140"/>
      <c r="H625" s="166"/>
      <c r="I625" s="166"/>
      <c r="J625" s="140"/>
      <c r="K625" s="62"/>
      <c r="L625" s="62"/>
      <c r="M625" s="144"/>
      <c r="N625" s="144"/>
      <c r="O625" s="144"/>
      <c r="P625" s="61"/>
      <c r="Q625" s="61"/>
    </row>
    <row r="626" spans="1:17" ht="38.25" customHeight="1">
      <c r="A626" s="140"/>
      <c r="B626" s="140"/>
      <c r="C626" s="140"/>
      <c r="D626" s="142"/>
      <c r="E626" s="141"/>
      <c r="F626" s="140"/>
      <c r="G626" s="140"/>
      <c r="H626" s="166"/>
      <c r="I626" s="166"/>
      <c r="J626" s="140"/>
      <c r="K626" s="62"/>
      <c r="L626" s="62"/>
      <c r="M626" s="144"/>
      <c r="N626" s="144"/>
      <c r="O626" s="144"/>
      <c r="P626" s="61"/>
      <c r="Q626" s="61"/>
    </row>
    <row r="627" spans="1:17" ht="38.25" customHeight="1">
      <c r="A627" s="140"/>
      <c r="B627" s="140"/>
      <c r="C627" s="140"/>
      <c r="D627" s="142"/>
      <c r="E627" s="141"/>
      <c r="F627" s="140"/>
      <c r="G627" s="140"/>
      <c r="H627" s="166"/>
      <c r="I627" s="166"/>
      <c r="J627" s="140"/>
      <c r="K627" s="62"/>
      <c r="L627" s="62"/>
      <c r="M627" s="144"/>
      <c r="N627" s="144"/>
      <c r="O627" s="144"/>
      <c r="P627" s="61"/>
      <c r="Q627" s="61"/>
    </row>
    <row r="628" spans="1:17" ht="38.25" customHeight="1">
      <c r="A628" s="140"/>
      <c r="B628" s="140"/>
      <c r="C628" s="140"/>
      <c r="D628" s="142"/>
      <c r="E628" s="141"/>
      <c r="F628" s="140"/>
      <c r="G628" s="140"/>
      <c r="H628" s="166"/>
      <c r="I628" s="166"/>
      <c r="J628" s="140"/>
      <c r="K628" s="62"/>
      <c r="L628" s="62"/>
      <c r="M628" s="144"/>
      <c r="N628" s="144"/>
      <c r="O628" s="144"/>
      <c r="P628" s="61"/>
      <c r="Q628" s="61"/>
    </row>
    <row r="629" spans="1:17" ht="38.25" customHeight="1">
      <c r="A629" s="140"/>
      <c r="B629" s="140"/>
      <c r="C629" s="140"/>
      <c r="D629" s="142"/>
      <c r="E629" s="141"/>
      <c r="F629" s="140"/>
      <c r="G629" s="140"/>
      <c r="H629" s="166"/>
      <c r="I629" s="166"/>
      <c r="J629" s="140"/>
      <c r="K629" s="62"/>
      <c r="L629" s="62"/>
      <c r="M629" s="144"/>
      <c r="N629" s="144"/>
      <c r="O629" s="144"/>
      <c r="P629" s="61"/>
      <c r="Q629" s="61"/>
    </row>
    <row r="630" spans="1:17" ht="38.25" customHeight="1">
      <c r="A630" s="140"/>
      <c r="B630" s="140"/>
      <c r="C630" s="140"/>
      <c r="D630" s="142"/>
      <c r="E630" s="141"/>
      <c r="F630" s="140"/>
      <c r="G630" s="140"/>
      <c r="H630" s="166"/>
      <c r="I630" s="166"/>
      <c r="J630" s="140"/>
      <c r="K630" s="62"/>
      <c r="L630" s="62"/>
      <c r="M630" s="144"/>
      <c r="N630" s="144"/>
      <c r="O630" s="144"/>
      <c r="P630" s="61"/>
      <c r="Q630" s="61"/>
    </row>
    <row r="631" spans="1:17" ht="38.25" customHeight="1">
      <c r="A631" s="140"/>
      <c r="B631" s="140"/>
      <c r="C631" s="140"/>
      <c r="D631" s="142"/>
      <c r="E631" s="141"/>
      <c r="F631" s="140"/>
      <c r="G631" s="140"/>
      <c r="H631" s="166"/>
      <c r="I631" s="166"/>
      <c r="J631" s="140"/>
      <c r="K631" s="62"/>
      <c r="L631" s="62"/>
      <c r="M631" s="144"/>
      <c r="N631" s="144"/>
      <c r="O631" s="144"/>
      <c r="P631" s="61"/>
      <c r="Q631" s="61"/>
    </row>
    <row r="632" spans="1:17" ht="38.25" customHeight="1">
      <c r="A632" s="140"/>
      <c r="B632" s="140"/>
      <c r="C632" s="140"/>
      <c r="D632" s="142"/>
      <c r="E632" s="141"/>
      <c r="F632" s="140"/>
      <c r="G632" s="140"/>
      <c r="H632" s="166"/>
      <c r="I632" s="166"/>
      <c r="J632" s="140"/>
      <c r="K632" s="62"/>
      <c r="L632" s="62"/>
      <c r="M632" s="144"/>
      <c r="N632" s="144"/>
      <c r="O632" s="144"/>
      <c r="P632" s="61"/>
      <c r="Q632" s="61"/>
    </row>
    <row r="633" spans="1:17" ht="38.25" customHeight="1">
      <c r="A633" s="140"/>
      <c r="B633" s="140"/>
      <c r="C633" s="140"/>
      <c r="D633" s="142"/>
      <c r="E633" s="141"/>
      <c r="F633" s="140"/>
      <c r="G633" s="140"/>
      <c r="H633" s="166"/>
      <c r="I633" s="166"/>
      <c r="J633" s="140"/>
      <c r="K633" s="62"/>
      <c r="L633" s="62"/>
      <c r="M633" s="144"/>
      <c r="N633" s="144"/>
      <c r="O633" s="144"/>
      <c r="P633" s="61"/>
      <c r="Q633" s="61"/>
    </row>
    <row r="634" spans="1:17" ht="38.25" customHeight="1">
      <c r="A634" s="140"/>
      <c r="B634" s="140"/>
      <c r="C634" s="140"/>
      <c r="D634" s="142"/>
      <c r="E634" s="141"/>
      <c r="F634" s="140"/>
      <c r="G634" s="140"/>
      <c r="H634" s="166"/>
      <c r="I634" s="166"/>
      <c r="J634" s="140"/>
      <c r="K634" s="62"/>
      <c r="L634" s="62"/>
      <c r="M634" s="144"/>
      <c r="N634" s="144"/>
      <c r="O634" s="144"/>
      <c r="P634" s="61"/>
      <c r="Q634" s="61"/>
    </row>
    <row r="635" spans="1:17" ht="38.25" customHeight="1">
      <c r="A635" s="140"/>
      <c r="B635" s="140"/>
      <c r="C635" s="140"/>
      <c r="D635" s="142"/>
      <c r="E635" s="141"/>
      <c r="F635" s="140"/>
      <c r="G635" s="140"/>
      <c r="H635" s="166"/>
      <c r="I635" s="166"/>
      <c r="J635" s="140"/>
      <c r="K635" s="62"/>
      <c r="L635" s="62"/>
      <c r="M635" s="144"/>
      <c r="N635" s="144"/>
      <c r="O635" s="144"/>
      <c r="P635" s="61"/>
      <c r="Q635" s="61"/>
    </row>
    <row r="636" spans="1:17" ht="38.25" customHeight="1">
      <c r="A636" s="140"/>
      <c r="B636" s="140"/>
      <c r="C636" s="140"/>
      <c r="D636" s="142"/>
      <c r="E636" s="141"/>
      <c r="F636" s="140"/>
      <c r="G636" s="140"/>
      <c r="H636" s="166"/>
      <c r="I636" s="166"/>
      <c r="J636" s="140"/>
      <c r="K636" s="62"/>
      <c r="L636" s="62"/>
      <c r="M636" s="144"/>
      <c r="N636" s="144"/>
      <c r="O636" s="144"/>
      <c r="P636" s="61"/>
      <c r="Q636" s="61"/>
    </row>
    <row r="637" spans="1:17" ht="38.25" customHeight="1">
      <c r="A637" s="140"/>
      <c r="B637" s="140"/>
      <c r="C637" s="140"/>
      <c r="D637" s="142"/>
      <c r="E637" s="141"/>
      <c r="F637" s="140"/>
      <c r="G637" s="140"/>
      <c r="H637" s="166"/>
      <c r="I637" s="166"/>
      <c r="J637" s="140"/>
      <c r="K637" s="62"/>
      <c r="L637" s="62"/>
      <c r="M637" s="144"/>
      <c r="N637" s="144"/>
      <c r="O637" s="144"/>
      <c r="P637" s="61"/>
      <c r="Q637" s="61"/>
    </row>
    <row r="638" spans="1:17" ht="38.25" customHeight="1">
      <c r="A638" s="140"/>
      <c r="B638" s="140"/>
      <c r="C638" s="140"/>
      <c r="D638" s="142"/>
      <c r="E638" s="141"/>
      <c r="F638" s="140"/>
      <c r="G638" s="140"/>
      <c r="H638" s="166"/>
      <c r="I638" s="166"/>
      <c r="J638" s="140"/>
      <c r="K638" s="62"/>
      <c r="L638" s="62"/>
      <c r="M638" s="144"/>
      <c r="N638" s="144"/>
      <c r="O638" s="144"/>
      <c r="P638" s="61"/>
      <c r="Q638" s="61"/>
    </row>
    <row r="639" spans="1:17" ht="38.25" customHeight="1">
      <c r="A639" s="140"/>
      <c r="B639" s="140"/>
      <c r="C639" s="140"/>
      <c r="D639" s="142"/>
      <c r="E639" s="141"/>
      <c r="F639" s="140"/>
      <c r="G639" s="140"/>
      <c r="H639" s="166"/>
      <c r="I639" s="166"/>
      <c r="J639" s="140"/>
      <c r="K639" s="62"/>
      <c r="L639" s="62"/>
      <c r="M639" s="144"/>
      <c r="N639" s="144"/>
      <c r="O639" s="144"/>
      <c r="P639" s="61"/>
      <c r="Q639" s="61"/>
    </row>
    <row r="640" spans="1:17" ht="38.25" customHeight="1">
      <c r="A640" s="140"/>
      <c r="B640" s="140"/>
      <c r="C640" s="140"/>
      <c r="D640" s="142"/>
      <c r="E640" s="141"/>
      <c r="F640" s="140"/>
      <c r="G640" s="140"/>
      <c r="H640" s="166"/>
      <c r="I640" s="166"/>
      <c r="J640" s="140"/>
      <c r="K640" s="62"/>
      <c r="L640" s="62"/>
      <c r="M640" s="144"/>
      <c r="N640" s="144"/>
      <c r="O640" s="144"/>
      <c r="P640" s="61"/>
      <c r="Q640" s="61"/>
    </row>
    <row r="641" spans="1:17" ht="38.25" customHeight="1">
      <c r="A641" s="140"/>
      <c r="B641" s="140"/>
      <c r="C641" s="140"/>
      <c r="D641" s="142"/>
      <c r="E641" s="141"/>
      <c r="F641" s="140"/>
      <c r="G641" s="140"/>
      <c r="H641" s="166"/>
      <c r="I641" s="166"/>
      <c r="J641" s="140"/>
      <c r="K641" s="62"/>
      <c r="L641" s="62"/>
      <c r="M641" s="144"/>
      <c r="N641" s="144"/>
      <c r="O641" s="144"/>
      <c r="P641" s="61"/>
      <c r="Q641" s="61"/>
    </row>
    <row r="642" spans="1:17" ht="38.25" customHeight="1">
      <c r="A642" s="140"/>
      <c r="B642" s="140"/>
      <c r="C642" s="140"/>
      <c r="D642" s="142"/>
      <c r="E642" s="141"/>
      <c r="F642" s="140"/>
      <c r="G642" s="140"/>
      <c r="H642" s="166"/>
      <c r="I642" s="166"/>
      <c r="J642" s="140"/>
      <c r="K642" s="62"/>
      <c r="L642" s="62"/>
      <c r="M642" s="144"/>
      <c r="N642" s="144"/>
      <c r="O642" s="144"/>
      <c r="P642" s="61"/>
      <c r="Q642" s="61"/>
    </row>
    <row r="643" spans="1:17" ht="38.25" customHeight="1">
      <c r="A643" s="140"/>
      <c r="B643" s="140"/>
      <c r="C643" s="140"/>
      <c r="D643" s="142"/>
      <c r="E643" s="141"/>
      <c r="F643" s="140"/>
      <c r="G643" s="140"/>
      <c r="H643" s="166"/>
      <c r="I643" s="166"/>
      <c r="J643" s="140"/>
      <c r="K643" s="62"/>
      <c r="L643" s="62"/>
      <c r="M643" s="144"/>
      <c r="N643" s="144"/>
      <c r="O643" s="144"/>
      <c r="P643" s="61"/>
      <c r="Q643" s="61"/>
    </row>
    <row r="644" spans="1:17" ht="38.25" customHeight="1">
      <c r="A644" s="140"/>
      <c r="B644" s="140"/>
      <c r="C644" s="140"/>
      <c r="D644" s="142"/>
      <c r="E644" s="141"/>
      <c r="F644" s="140"/>
      <c r="G644" s="140"/>
      <c r="H644" s="166"/>
      <c r="I644" s="166"/>
      <c r="J644" s="140"/>
      <c r="K644" s="62"/>
      <c r="L644" s="62"/>
      <c r="M644" s="144"/>
      <c r="N644" s="144"/>
      <c r="O644" s="144"/>
      <c r="P644" s="61"/>
      <c r="Q644" s="61"/>
    </row>
    <row r="645" spans="1:17" ht="38.25" customHeight="1">
      <c r="A645" s="140"/>
      <c r="B645" s="140"/>
      <c r="C645" s="140"/>
      <c r="D645" s="142"/>
      <c r="E645" s="141"/>
      <c r="F645" s="140"/>
      <c r="G645" s="140"/>
      <c r="H645" s="166"/>
      <c r="I645" s="166"/>
      <c r="J645" s="140"/>
      <c r="K645" s="62"/>
      <c r="L645" s="62"/>
      <c r="M645" s="144"/>
      <c r="N645" s="144"/>
      <c r="O645" s="144"/>
      <c r="P645" s="61"/>
      <c r="Q645" s="61"/>
    </row>
    <row r="646" spans="1:17" ht="38.25" customHeight="1">
      <c r="A646" s="140"/>
      <c r="B646" s="140"/>
      <c r="C646" s="140"/>
      <c r="D646" s="142"/>
      <c r="E646" s="141"/>
      <c r="F646" s="140"/>
      <c r="G646" s="140"/>
      <c r="H646" s="166"/>
      <c r="I646" s="166"/>
      <c r="J646" s="140"/>
      <c r="K646" s="62"/>
      <c r="L646" s="62"/>
      <c r="M646" s="144"/>
      <c r="N646" s="144"/>
      <c r="O646" s="144"/>
      <c r="P646" s="61"/>
      <c r="Q646" s="61"/>
    </row>
    <row r="647" spans="1:17" ht="38.25" customHeight="1">
      <c r="A647" s="140"/>
      <c r="B647" s="140"/>
      <c r="C647" s="140"/>
      <c r="D647" s="142"/>
      <c r="E647" s="141"/>
      <c r="F647" s="140"/>
      <c r="G647" s="140"/>
      <c r="H647" s="166"/>
      <c r="I647" s="166"/>
      <c r="J647" s="140"/>
      <c r="K647" s="62"/>
      <c r="L647" s="62"/>
      <c r="M647" s="144"/>
      <c r="N647" s="144"/>
      <c r="O647" s="144"/>
      <c r="P647" s="61"/>
      <c r="Q647" s="61"/>
    </row>
    <row r="648" spans="1:17" ht="38.25" customHeight="1">
      <c r="A648" s="140"/>
      <c r="B648" s="140"/>
      <c r="C648" s="140"/>
      <c r="D648" s="142"/>
      <c r="E648" s="141"/>
      <c r="F648" s="140"/>
      <c r="G648" s="140"/>
      <c r="H648" s="166"/>
      <c r="I648" s="166"/>
      <c r="J648" s="140"/>
      <c r="K648" s="62"/>
      <c r="L648" s="62"/>
      <c r="M648" s="144"/>
      <c r="N648" s="144"/>
      <c r="O648" s="144"/>
      <c r="P648" s="61"/>
      <c r="Q648" s="61"/>
    </row>
    <row r="649" spans="1:17" ht="38.25" customHeight="1">
      <c r="A649" s="140"/>
      <c r="B649" s="140"/>
      <c r="C649" s="140"/>
      <c r="D649" s="142"/>
      <c r="E649" s="141"/>
      <c r="F649" s="140"/>
      <c r="G649" s="140"/>
      <c r="H649" s="166"/>
      <c r="I649" s="166"/>
      <c r="J649" s="140"/>
      <c r="K649" s="62"/>
      <c r="L649" s="62"/>
      <c r="M649" s="144"/>
      <c r="N649" s="144"/>
      <c r="O649" s="144"/>
      <c r="P649" s="61"/>
      <c r="Q649" s="61"/>
    </row>
    <row r="650" spans="1:17" ht="38.25" customHeight="1">
      <c r="A650" s="140"/>
      <c r="B650" s="140"/>
      <c r="C650" s="140"/>
      <c r="D650" s="142"/>
      <c r="E650" s="141"/>
      <c r="F650" s="140"/>
      <c r="G650" s="140"/>
      <c r="H650" s="166"/>
      <c r="I650" s="166"/>
      <c r="J650" s="140"/>
      <c r="K650" s="62"/>
      <c r="L650" s="62"/>
      <c r="M650" s="144"/>
      <c r="N650" s="144"/>
      <c r="O650" s="144"/>
      <c r="P650" s="61"/>
      <c r="Q650" s="61"/>
    </row>
    <row r="651" spans="1:17" ht="38.25" customHeight="1">
      <c r="A651" s="140"/>
      <c r="B651" s="140"/>
      <c r="C651" s="140"/>
      <c r="D651" s="142"/>
      <c r="E651" s="141"/>
      <c r="F651" s="140"/>
      <c r="G651" s="140"/>
      <c r="H651" s="166"/>
      <c r="I651" s="166"/>
      <c r="J651" s="140"/>
      <c r="K651" s="62"/>
      <c r="L651" s="62"/>
      <c r="M651" s="144"/>
      <c r="N651" s="144"/>
      <c r="O651" s="144"/>
      <c r="P651" s="61"/>
      <c r="Q651" s="61"/>
    </row>
    <row r="652" spans="1:17" ht="38.25" customHeight="1">
      <c r="A652" s="140"/>
      <c r="B652" s="140"/>
      <c r="C652" s="140"/>
      <c r="D652" s="142"/>
      <c r="E652" s="141"/>
      <c r="F652" s="140"/>
      <c r="G652" s="140"/>
      <c r="H652" s="166"/>
      <c r="I652" s="166"/>
      <c r="J652" s="140"/>
      <c r="K652" s="62"/>
      <c r="L652" s="62"/>
      <c r="M652" s="144"/>
      <c r="N652" s="144"/>
      <c r="O652" s="144"/>
      <c r="P652" s="61"/>
      <c r="Q652" s="61"/>
    </row>
    <row r="653" spans="1:17" ht="38.25" customHeight="1">
      <c r="A653" s="140"/>
      <c r="B653" s="140"/>
      <c r="C653" s="140"/>
      <c r="D653" s="142"/>
      <c r="E653" s="141"/>
      <c r="F653" s="140"/>
      <c r="G653" s="140"/>
      <c r="H653" s="166"/>
      <c r="I653" s="166"/>
      <c r="J653" s="140"/>
      <c r="K653" s="62"/>
      <c r="L653" s="62"/>
      <c r="M653" s="144"/>
      <c r="N653" s="144"/>
      <c r="O653" s="144"/>
      <c r="P653" s="61"/>
      <c r="Q653" s="61"/>
    </row>
    <row r="654" spans="1:17" ht="38.25" customHeight="1">
      <c r="A654" s="140"/>
      <c r="B654" s="140"/>
      <c r="C654" s="140"/>
      <c r="D654" s="142"/>
      <c r="E654" s="141"/>
      <c r="F654" s="140"/>
      <c r="G654" s="140"/>
      <c r="H654" s="166"/>
      <c r="I654" s="166"/>
      <c r="J654" s="140"/>
      <c r="K654" s="62"/>
      <c r="L654" s="62"/>
      <c r="M654" s="144"/>
      <c r="N654" s="144"/>
      <c r="O654" s="144"/>
      <c r="P654" s="61"/>
      <c r="Q654" s="61"/>
    </row>
    <row r="655" spans="1:17" ht="38.25" customHeight="1">
      <c r="A655" s="140"/>
      <c r="B655" s="140"/>
      <c r="C655" s="140"/>
      <c r="D655" s="142"/>
      <c r="E655" s="141"/>
      <c r="F655" s="140"/>
      <c r="G655" s="140"/>
      <c r="H655" s="166"/>
      <c r="I655" s="166"/>
      <c r="J655" s="140"/>
      <c r="K655" s="62"/>
      <c r="L655" s="62"/>
      <c r="M655" s="144"/>
      <c r="N655" s="144"/>
      <c r="O655" s="144"/>
      <c r="P655" s="61"/>
      <c r="Q655" s="61"/>
    </row>
    <row r="656" spans="1:17" ht="38.25" customHeight="1">
      <c r="A656" s="140"/>
      <c r="B656" s="140"/>
      <c r="C656" s="140"/>
      <c r="D656" s="142"/>
      <c r="E656" s="141"/>
      <c r="F656" s="140"/>
      <c r="G656" s="140"/>
      <c r="H656" s="166"/>
      <c r="I656" s="166"/>
      <c r="J656" s="140"/>
      <c r="K656" s="62"/>
      <c r="L656" s="62"/>
      <c r="M656" s="144"/>
      <c r="N656" s="144"/>
      <c r="O656" s="144"/>
      <c r="P656" s="61"/>
      <c r="Q656" s="61"/>
    </row>
    <row r="657" spans="1:17" ht="38.25" customHeight="1">
      <c r="A657" s="140"/>
      <c r="B657" s="140"/>
      <c r="C657" s="140"/>
      <c r="D657" s="142"/>
      <c r="E657" s="141"/>
      <c r="F657" s="140"/>
      <c r="G657" s="140"/>
      <c r="H657" s="166"/>
      <c r="I657" s="166"/>
      <c r="J657" s="140"/>
      <c r="K657" s="62"/>
      <c r="L657" s="62"/>
      <c r="M657" s="144"/>
      <c r="N657" s="144"/>
      <c r="O657" s="144"/>
      <c r="P657" s="61"/>
      <c r="Q657" s="61"/>
    </row>
    <row r="658" spans="1:17" ht="38.25" customHeight="1">
      <c r="A658" s="140"/>
      <c r="B658" s="140"/>
      <c r="C658" s="140"/>
      <c r="D658" s="142"/>
      <c r="E658" s="141"/>
      <c r="F658" s="140"/>
      <c r="G658" s="140"/>
      <c r="H658" s="166"/>
      <c r="I658" s="166"/>
      <c r="J658" s="140"/>
      <c r="K658" s="62"/>
      <c r="L658" s="62"/>
      <c r="M658" s="144"/>
      <c r="N658" s="144"/>
      <c r="O658" s="144"/>
      <c r="P658" s="61"/>
      <c r="Q658" s="61"/>
    </row>
    <row r="659" spans="1:17" ht="38.25" customHeight="1">
      <c r="A659" s="140"/>
      <c r="B659" s="140"/>
      <c r="C659" s="140"/>
      <c r="D659" s="142"/>
      <c r="E659" s="141"/>
      <c r="F659" s="140"/>
      <c r="G659" s="140"/>
      <c r="H659" s="166"/>
      <c r="I659" s="166"/>
      <c r="J659" s="140"/>
      <c r="K659" s="62"/>
      <c r="L659" s="62"/>
      <c r="M659" s="144"/>
      <c r="N659" s="144"/>
      <c r="O659" s="144"/>
      <c r="P659" s="61"/>
      <c r="Q659" s="61"/>
    </row>
    <row r="660" spans="1:17" ht="38.25" customHeight="1">
      <c r="A660" s="140"/>
      <c r="B660" s="140"/>
      <c r="C660" s="140"/>
      <c r="D660" s="142"/>
      <c r="E660" s="141"/>
      <c r="F660" s="140"/>
      <c r="G660" s="140"/>
      <c r="H660" s="166"/>
      <c r="I660" s="166"/>
      <c r="J660" s="140"/>
      <c r="K660" s="62"/>
      <c r="L660" s="62"/>
      <c r="M660" s="144"/>
      <c r="N660" s="144"/>
      <c r="O660" s="144"/>
      <c r="P660" s="61"/>
      <c r="Q660" s="61"/>
    </row>
    <row r="661" spans="1:17" ht="38.25" customHeight="1">
      <c r="A661" s="140"/>
      <c r="B661" s="140"/>
      <c r="C661" s="140"/>
      <c r="D661" s="142"/>
      <c r="E661" s="141"/>
      <c r="F661" s="140"/>
      <c r="G661" s="140"/>
      <c r="H661" s="166"/>
      <c r="I661" s="166"/>
      <c r="J661" s="140"/>
      <c r="K661" s="62"/>
      <c r="L661" s="62"/>
      <c r="M661" s="144"/>
      <c r="N661" s="144"/>
      <c r="O661" s="144"/>
      <c r="P661" s="61"/>
      <c r="Q661" s="61"/>
    </row>
    <row r="662" spans="1:17" ht="38.25" customHeight="1">
      <c r="A662" s="140"/>
      <c r="B662" s="140"/>
      <c r="C662" s="140"/>
      <c r="D662" s="142"/>
      <c r="E662" s="141"/>
      <c r="F662" s="140"/>
      <c r="G662" s="140"/>
      <c r="H662" s="166"/>
      <c r="I662" s="166"/>
      <c r="J662" s="140"/>
      <c r="K662" s="62"/>
      <c r="L662" s="62"/>
      <c r="M662" s="144"/>
      <c r="N662" s="144"/>
      <c r="O662" s="144"/>
      <c r="P662" s="61"/>
      <c r="Q662" s="61"/>
    </row>
    <row r="663" spans="1:17" ht="38.25" customHeight="1">
      <c r="A663" s="140"/>
      <c r="B663" s="140"/>
      <c r="C663" s="140"/>
      <c r="D663" s="142"/>
      <c r="E663" s="141"/>
      <c r="F663" s="140"/>
      <c r="G663" s="140"/>
      <c r="H663" s="166"/>
      <c r="I663" s="166"/>
      <c r="J663" s="140"/>
      <c r="K663" s="62"/>
      <c r="L663" s="62"/>
      <c r="M663" s="144"/>
      <c r="N663" s="144"/>
      <c r="O663" s="144"/>
      <c r="P663" s="61"/>
      <c r="Q663" s="61"/>
    </row>
    <row r="664" spans="1:17" ht="38.25" customHeight="1">
      <c r="A664" s="140"/>
      <c r="B664" s="140"/>
      <c r="C664" s="140"/>
      <c r="D664" s="142"/>
      <c r="E664" s="141"/>
      <c r="F664" s="140"/>
      <c r="G664" s="140"/>
      <c r="H664" s="166"/>
      <c r="I664" s="166"/>
      <c r="J664" s="140"/>
      <c r="K664" s="62"/>
      <c r="L664" s="62"/>
      <c r="M664" s="144"/>
      <c r="N664" s="144"/>
      <c r="O664" s="144"/>
      <c r="P664" s="61"/>
      <c r="Q664" s="61"/>
    </row>
    <row r="665" spans="1:17" ht="38.25" customHeight="1">
      <c r="A665" s="140"/>
      <c r="B665" s="140"/>
      <c r="C665" s="140"/>
      <c r="D665" s="142"/>
      <c r="E665" s="141"/>
      <c r="F665" s="140"/>
      <c r="G665" s="140"/>
      <c r="H665" s="166"/>
      <c r="I665" s="166"/>
      <c r="J665" s="140"/>
      <c r="K665" s="62"/>
      <c r="L665" s="62"/>
      <c r="M665" s="144"/>
      <c r="N665" s="144"/>
      <c r="O665" s="144"/>
      <c r="P665" s="61"/>
      <c r="Q665" s="61"/>
    </row>
    <row r="666" spans="1:17" ht="38.25" customHeight="1">
      <c r="A666" s="140"/>
      <c r="B666" s="140"/>
      <c r="C666" s="140"/>
      <c r="D666" s="142"/>
      <c r="E666" s="141"/>
      <c r="F666" s="140"/>
      <c r="G666" s="140"/>
      <c r="H666" s="166"/>
      <c r="I666" s="166"/>
      <c r="J666" s="140"/>
      <c r="K666" s="62"/>
      <c r="L666" s="62"/>
      <c r="M666" s="144"/>
      <c r="N666" s="144"/>
      <c r="O666" s="144"/>
      <c r="P666" s="61"/>
      <c r="Q666" s="61"/>
    </row>
    <row r="667" spans="1:17" ht="38.25" customHeight="1">
      <c r="A667" s="140"/>
      <c r="B667" s="140"/>
      <c r="C667" s="140"/>
      <c r="D667" s="142"/>
      <c r="E667" s="141"/>
      <c r="F667" s="140"/>
      <c r="G667" s="140"/>
      <c r="H667" s="166"/>
      <c r="I667" s="166"/>
      <c r="J667" s="140"/>
      <c r="K667" s="62"/>
      <c r="L667" s="62"/>
      <c r="M667" s="144"/>
      <c r="N667" s="144"/>
      <c r="O667" s="144"/>
      <c r="P667" s="61"/>
      <c r="Q667" s="61"/>
    </row>
    <row r="668" spans="1:17" ht="38.25" customHeight="1">
      <c r="A668" s="140"/>
      <c r="B668" s="140"/>
      <c r="C668" s="140"/>
      <c r="D668" s="142"/>
      <c r="E668" s="141"/>
      <c r="F668" s="140"/>
      <c r="G668" s="140"/>
      <c r="H668" s="166"/>
      <c r="I668" s="166"/>
      <c r="J668" s="140"/>
      <c r="K668" s="62"/>
      <c r="L668" s="62"/>
      <c r="M668" s="144"/>
      <c r="N668" s="144"/>
      <c r="O668" s="144"/>
      <c r="P668" s="61"/>
      <c r="Q668" s="61"/>
    </row>
    <row r="669" spans="1:17" ht="38.25" customHeight="1">
      <c r="A669" s="140"/>
      <c r="B669" s="140"/>
      <c r="C669" s="140"/>
      <c r="D669" s="142"/>
      <c r="E669" s="141"/>
      <c r="F669" s="140"/>
      <c r="G669" s="140"/>
      <c r="H669" s="166"/>
      <c r="I669" s="166"/>
      <c r="J669" s="140"/>
      <c r="K669" s="62"/>
      <c r="L669" s="62"/>
      <c r="M669" s="144"/>
      <c r="N669" s="144"/>
      <c r="O669" s="144"/>
      <c r="P669" s="61"/>
      <c r="Q669" s="61"/>
    </row>
    <row r="670" spans="1:17" ht="38.25" customHeight="1">
      <c r="A670" s="140"/>
      <c r="B670" s="140"/>
      <c r="C670" s="140"/>
      <c r="D670" s="142"/>
      <c r="E670" s="141"/>
      <c r="F670" s="140"/>
      <c r="G670" s="140"/>
      <c r="H670" s="166"/>
      <c r="I670" s="166"/>
      <c r="J670" s="140"/>
      <c r="K670" s="62"/>
      <c r="L670" s="62"/>
      <c r="M670" s="144"/>
      <c r="N670" s="144"/>
      <c r="O670" s="144"/>
      <c r="P670" s="61"/>
      <c r="Q670" s="61"/>
    </row>
    <row r="671" spans="1:17" ht="38.25" customHeight="1">
      <c r="A671" s="140"/>
      <c r="B671" s="140"/>
      <c r="C671" s="140"/>
      <c r="D671" s="142"/>
      <c r="E671" s="141"/>
      <c r="F671" s="140"/>
      <c r="G671" s="140"/>
      <c r="H671" s="166"/>
      <c r="I671" s="166"/>
      <c r="J671" s="140"/>
      <c r="K671" s="62"/>
      <c r="L671" s="62"/>
      <c r="M671" s="144"/>
      <c r="N671" s="144"/>
      <c r="O671" s="144"/>
      <c r="P671" s="61"/>
      <c r="Q671" s="61"/>
    </row>
    <row r="672" spans="1:17" ht="38.25" customHeight="1">
      <c r="A672" s="140"/>
      <c r="B672" s="140"/>
      <c r="C672" s="140"/>
      <c r="D672" s="142"/>
      <c r="E672" s="141"/>
      <c r="F672" s="140"/>
      <c r="G672" s="140"/>
      <c r="H672" s="166"/>
      <c r="I672" s="166"/>
      <c r="J672" s="140"/>
      <c r="K672" s="62"/>
      <c r="L672" s="62"/>
      <c r="M672" s="144"/>
      <c r="N672" s="144"/>
      <c r="O672" s="144"/>
      <c r="P672" s="61"/>
      <c r="Q672" s="61"/>
    </row>
    <row r="673" spans="1:17" ht="38.25" customHeight="1">
      <c r="A673" s="140"/>
      <c r="B673" s="140"/>
      <c r="C673" s="140"/>
      <c r="D673" s="142"/>
      <c r="E673" s="141"/>
      <c r="F673" s="140"/>
      <c r="G673" s="140"/>
      <c r="H673" s="166"/>
      <c r="I673" s="166"/>
      <c r="J673" s="140"/>
      <c r="K673" s="62"/>
      <c r="L673" s="62"/>
      <c r="M673" s="144"/>
      <c r="N673" s="144"/>
      <c r="O673" s="144"/>
      <c r="P673" s="61"/>
      <c r="Q673" s="61"/>
    </row>
    <row r="674" spans="1:17" ht="38.25" customHeight="1">
      <c r="A674" s="140"/>
      <c r="B674" s="140"/>
      <c r="C674" s="140"/>
      <c r="D674" s="142"/>
      <c r="E674" s="141"/>
      <c r="F674" s="140"/>
      <c r="G674" s="140"/>
      <c r="H674" s="166"/>
      <c r="I674" s="166"/>
      <c r="J674" s="140"/>
      <c r="K674" s="62"/>
      <c r="L674" s="62"/>
      <c r="M674" s="144"/>
      <c r="N674" s="144"/>
      <c r="O674" s="144"/>
      <c r="P674" s="61"/>
      <c r="Q674" s="61"/>
    </row>
    <row r="675" spans="1:17" ht="38.25" customHeight="1">
      <c r="A675" s="140"/>
      <c r="B675" s="140"/>
      <c r="C675" s="140"/>
      <c r="D675" s="142"/>
      <c r="E675" s="141"/>
      <c r="F675" s="140"/>
      <c r="G675" s="140"/>
      <c r="H675" s="166"/>
      <c r="I675" s="166"/>
      <c r="J675" s="140"/>
      <c r="K675" s="62"/>
      <c r="L675" s="62"/>
      <c r="M675" s="144"/>
      <c r="N675" s="144"/>
      <c r="O675" s="144"/>
      <c r="P675" s="61"/>
      <c r="Q675" s="61"/>
    </row>
    <row r="676" spans="1:17" ht="38.25" customHeight="1">
      <c r="A676" s="140"/>
      <c r="B676" s="140"/>
      <c r="C676" s="140"/>
      <c r="D676" s="142"/>
      <c r="E676" s="141"/>
      <c r="F676" s="140"/>
      <c r="G676" s="140"/>
      <c r="H676" s="166"/>
      <c r="I676" s="166"/>
      <c r="J676" s="140"/>
      <c r="K676" s="62"/>
      <c r="L676" s="62"/>
      <c r="M676" s="144"/>
      <c r="N676" s="144"/>
      <c r="O676" s="144"/>
      <c r="P676" s="61"/>
      <c r="Q676" s="61"/>
    </row>
    <row r="677" spans="1:17" ht="38.25" customHeight="1">
      <c r="A677" s="140"/>
      <c r="B677" s="140"/>
      <c r="C677" s="140"/>
      <c r="D677" s="142"/>
      <c r="E677" s="141"/>
      <c r="F677" s="140"/>
      <c r="G677" s="140"/>
      <c r="H677" s="166"/>
      <c r="I677" s="166"/>
      <c r="J677" s="140"/>
      <c r="K677" s="62"/>
      <c r="L677" s="62"/>
      <c r="M677" s="144"/>
      <c r="N677" s="144"/>
      <c r="O677" s="144"/>
      <c r="P677" s="61"/>
      <c r="Q677" s="61"/>
    </row>
    <row r="678" spans="1:17" ht="38.25" customHeight="1">
      <c r="A678" s="140"/>
      <c r="B678" s="140"/>
      <c r="C678" s="140"/>
      <c r="D678" s="142"/>
      <c r="E678" s="141"/>
      <c r="F678" s="140"/>
      <c r="G678" s="140"/>
      <c r="H678" s="166"/>
      <c r="I678" s="166"/>
      <c r="J678" s="140"/>
      <c r="K678" s="62"/>
      <c r="L678" s="62"/>
      <c r="M678" s="144"/>
      <c r="N678" s="144"/>
      <c r="O678" s="144"/>
      <c r="P678" s="61"/>
      <c r="Q678" s="61"/>
    </row>
    <row r="679" spans="1:17" ht="38.25" customHeight="1">
      <c r="A679" s="140"/>
      <c r="B679" s="140"/>
      <c r="C679" s="140"/>
      <c r="D679" s="142"/>
      <c r="E679" s="141"/>
      <c r="F679" s="140"/>
      <c r="G679" s="140"/>
      <c r="H679" s="166"/>
      <c r="I679" s="166"/>
      <c r="J679" s="140"/>
      <c r="K679" s="62"/>
      <c r="L679" s="62"/>
      <c r="M679" s="144"/>
      <c r="N679" s="144"/>
      <c r="O679" s="144"/>
      <c r="P679" s="61"/>
      <c r="Q679" s="61"/>
    </row>
    <row r="680" spans="1:17" ht="38.25" customHeight="1">
      <c r="A680" s="140"/>
      <c r="B680" s="140"/>
      <c r="C680" s="140"/>
      <c r="D680" s="142"/>
      <c r="E680" s="141"/>
      <c r="F680" s="140"/>
      <c r="G680" s="140"/>
      <c r="H680" s="166"/>
      <c r="I680" s="166"/>
      <c r="J680" s="140"/>
      <c r="K680" s="62"/>
      <c r="L680" s="62"/>
      <c r="M680" s="144"/>
      <c r="N680" s="144"/>
      <c r="O680" s="144"/>
      <c r="P680" s="61"/>
      <c r="Q680" s="61"/>
    </row>
    <row r="681" spans="1:17" ht="38.25" customHeight="1">
      <c r="A681" s="140"/>
      <c r="B681" s="140"/>
      <c r="C681" s="140"/>
      <c r="D681" s="142"/>
      <c r="E681" s="141"/>
      <c r="F681" s="140"/>
      <c r="G681" s="140"/>
      <c r="H681" s="166"/>
      <c r="I681" s="166"/>
      <c r="J681" s="140"/>
      <c r="K681" s="62"/>
      <c r="L681" s="62"/>
      <c r="M681" s="144"/>
      <c r="N681" s="144"/>
      <c r="O681" s="144"/>
      <c r="P681" s="61"/>
      <c r="Q681" s="61"/>
    </row>
    <row r="682" spans="1:17" ht="38.25" customHeight="1">
      <c r="A682" s="140"/>
      <c r="B682" s="140"/>
      <c r="C682" s="140"/>
      <c r="D682" s="142"/>
      <c r="E682" s="141"/>
      <c r="F682" s="140"/>
      <c r="G682" s="140"/>
      <c r="H682" s="166"/>
      <c r="I682" s="166"/>
      <c r="J682" s="140"/>
      <c r="K682" s="62"/>
      <c r="L682" s="62"/>
      <c r="M682" s="144"/>
      <c r="N682" s="144"/>
      <c r="O682" s="144"/>
      <c r="P682" s="61"/>
      <c r="Q682" s="61"/>
    </row>
    <row r="683" spans="1:17" ht="38.25" customHeight="1">
      <c r="A683" s="140"/>
      <c r="B683" s="140"/>
      <c r="C683" s="140"/>
      <c r="D683" s="142"/>
      <c r="E683" s="141"/>
      <c r="F683" s="140"/>
      <c r="G683" s="140"/>
      <c r="H683" s="166"/>
      <c r="I683" s="166"/>
      <c r="J683" s="140"/>
      <c r="K683" s="62"/>
      <c r="L683" s="62"/>
      <c r="M683" s="144"/>
      <c r="N683" s="144"/>
      <c r="O683" s="144"/>
      <c r="P683" s="61"/>
      <c r="Q683" s="61"/>
    </row>
    <row r="684" spans="1:17" ht="38.25" customHeight="1">
      <c r="A684" s="140"/>
      <c r="B684" s="140"/>
      <c r="C684" s="140"/>
      <c r="D684" s="142"/>
      <c r="E684" s="141"/>
      <c r="F684" s="140"/>
      <c r="G684" s="140"/>
      <c r="H684" s="166"/>
      <c r="I684" s="166"/>
      <c r="J684" s="140"/>
      <c r="K684" s="62"/>
      <c r="L684" s="62"/>
      <c r="M684" s="144"/>
      <c r="N684" s="144"/>
      <c r="O684" s="144"/>
      <c r="P684" s="61"/>
      <c r="Q684" s="61"/>
    </row>
    <row r="685" spans="1:17" ht="38.25" customHeight="1">
      <c r="A685" s="140"/>
      <c r="B685" s="140"/>
      <c r="C685" s="140"/>
      <c r="D685" s="142"/>
      <c r="E685" s="141"/>
      <c r="F685" s="140"/>
      <c r="G685" s="140"/>
      <c r="H685" s="166"/>
      <c r="I685" s="166"/>
      <c r="J685" s="140"/>
      <c r="K685" s="62"/>
      <c r="L685" s="62"/>
      <c r="M685" s="144"/>
      <c r="N685" s="144"/>
      <c r="O685" s="144"/>
      <c r="P685" s="61"/>
      <c r="Q685" s="61"/>
    </row>
    <row r="686" spans="1:17" ht="38.25" customHeight="1">
      <c r="A686" s="140"/>
      <c r="B686" s="140"/>
      <c r="C686" s="140"/>
      <c r="D686" s="142"/>
      <c r="E686" s="141"/>
      <c r="F686" s="140"/>
      <c r="G686" s="140"/>
      <c r="H686" s="166"/>
      <c r="I686" s="166"/>
      <c r="J686" s="140"/>
      <c r="K686" s="62"/>
      <c r="L686" s="62"/>
      <c r="M686" s="144"/>
      <c r="N686" s="144"/>
      <c r="O686" s="144"/>
      <c r="P686" s="61"/>
      <c r="Q686" s="61"/>
    </row>
    <row r="687" spans="1:17" ht="38.25" customHeight="1">
      <c r="A687" s="140"/>
      <c r="B687" s="140"/>
      <c r="C687" s="140"/>
      <c r="D687" s="142"/>
      <c r="E687" s="141"/>
      <c r="F687" s="140"/>
      <c r="G687" s="140"/>
      <c r="H687" s="166"/>
      <c r="I687" s="166"/>
      <c r="J687" s="140"/>
      <c r="K687" s="62"/>
      <c r="L687" s="62"/>
      <c r="M687" s="144"/>
      <c r="N687" s="144"/>
      <c r="O687" s="144"/>
      <c r="P687" s="61"/>
      <c r="Q687" s="61"/>
    </row>
    <row r="688" spans="1:17" ht="38.25" customHeight="1">
      <c r="A688" s="140"/>
      <c r="B688" s="140"/>
      <c r="C688" s="140"/>
      <c r="D688" s="142"/>
      <c r="E688" s="141"/>
      <c r="F688" s="140"/>
      <c r="G688" s="140"/>
      <c r="H688" s="166"/>
      <c r="I688" s="166"/>
      <c r="J688" s="140"/>
      <c r="K688" s="62"/>
      <c r="L688" s="62"/>
      <c r="M688" s="144"/>
      <c r="N688" s="144"/>
      <c r="O688" s="144"/>
      <c r="P688" s="61"/>
      <c r="Q688" s="61"/>
    </row>
    <row r="689" spans="1:17" ht="38.25" customHeight="1">
      <c r="A689" s="140"/>
      <c r="B689" s="140"/>
      <c r="C689" s="140"/>
      <c r="D689" s="142"/>
      <c r="E689" s="141"/>
      <c r="F689" s="140"/>
      <c r="G689" s="140"/>
      <c r="H689" s="166"/>
      <c r="I689" s="166"/>
      <c r="J689" s="140"/>
      <c r="K689" s="62"/>
      <c r="L689" s="62"/>
      <c r="M689" s="144"/>
      <c r="N689" s="144"/>
      <c r="O689" s="144"/>
      <c r="P689" s="61"/>
      <c r="Q689" s="61"/>
    </row>
    <row r="690" spans="1:17" ht="38.25" customHeight="1">
      <c r="A690" s="140"/>
      <c r="B690" s="140"/>
      <c r="C690" s="140"/>
      <c r="D690" s="142"/>
      <c r="E690" s="141"/>
      <c r="F690" s="140"/>
      <c r="G690" s="140"/>
      <c r="H690" s="166"/>
      <c r="I690" s="166"/>
      <c r="J690" s="140"/>
      <c r="K690" s="62"/>
      <c r="L690" s="62"/>
      <c r="M690" s="144"/>
      <c r="N690" s="144"/>
      <c r="O690" s="144"/>
      <c r="P690" s="61"/>
      <c r="Q690" s="61"/>
    </row>
    <row r="691" spans="1:17" ht="38.25" customHeight="1">
      <c r="A691" s="140"/>
      <c r="B691" s="140"/>
      <c r="C691" s="140"/>
      <c r="D691" s="142"/>
      <c r="E691" s="141"/>
      <c r="F691" s="140"/>
      <c r="G691" s="140"/>
      <c r="H691" s="166"/>
      <c r="I691" s="166"/>
      <c r="J691" s="140"/>
      <c r="K691" s="62"/>
      <c r="L691" s="62"/>
      <c r="M691" s="144"/>
      <c r="N691" s="144"/>
      <c r="O691" s="144"/>
      <c r="P691" s="61"/>
      <c r="Q691" s="61"/>
    </row>
    <row r="692" spans="1:17" ht="38.25" customHeight="1">
      <c r="A692" s="140"/>
      <c r="B692" s="140"/>
      <c r="C692" s="140"/>
      <c r="D692" s="142"/>
      <c r="E692" s="141"/>
      <c r="F692" s="140"/>
      <c r="G692" s="140"/>
      <c r="H692" s="166"/>
      <c r="I692" s="166"/>
      <c r="J692" s="140"/>
      <c r="K692" s="62"/>
      <c r="L692" s="62"/>
      <c r="M692" s="144"/>
      <c r="N692" s="144"/>
      <c r="O692" s="144"/>
      <c r="P692" s="61"/>
      <c r="Q692" s="61"/>
    </row>
    <row r="693" spans="1:17" ht="38.25" customHeight="1">
      <c r="A693" s="140"/>
      <c r="B693" s="140"/>
      <c r="C693" s="140"/>
      <c r="D693" s="142"/>
      <c r="E693" s="141"/>
      <c r="F693" s="140"/>
      <c r="G693" s="140"/>
      <c r="H693" s="166"/>
      <c r="I693" s="166"/>
      <c r="J693" s="140"/>
      <c r="K693" s="62"/>
      <c r="L693" s="62"/>
      <c r="M693" s="144"/>
      <c r="N693" s="144"/>
      <c r="O693" s="144"/>
      <c r="P693" s="61"/>
      <c r="Q693" s="61"/>
    </row>
    <row r="694" spans="1:17" ht="38.25" customHeight="1">
      <c r="A694" s="140"/>
      <c r="B694" s="140"/>
      <c r="C694" s="140"/>
      <c r="D694" s="142"/>
      <c r="E694" s="141"/>
      <c r="F694" s="140"/>
      <c r="G694" s="140"/>
      <c r="H694" s="166"/>
      <c r="I694" s="166"/>
      <c r="J694" s="140"/>
      <c r="K694" s="62"/>
      <c r="L694" s="62"/>
      <c r="M694" s="144"/>
      <c r="N694" s="144"/>
      <c r="O694" s="144"/>
      <c r="P694" s="61"/>
      <c r="Q694" s="61"/>
    </row>
    <row r="695" spans="1:17" ht="38.25" customHeight="1">
      <c r="A695" s="140"/>
      <c r="B695" s="140"/>
      <c r="C695" s="140"/>
      <c r="D695" s="142"/>
      <c r="E695" s="141"/>
      <c r="F695" s="140"/>
      <c r="G695" s="140"/>
      <c r="H695" s="166"/>
      <c r="I695" s="166"/>
      <c r="J695" s="140"/>
      <c r="K695" s="62"/>
      <c r="L695" s="62"/>
      <c r="M695" s="144"/>
      <c r="N695" s="144"/>
      <c r="O695" s="144"/>
      <c r="P695" s="61"/>
      <c r="Q695" s="61"/>
    </row>
    <row r="696" spans="1:17" ht="38.25" customHeight="1">
      <c r="A696" s="140"/>
      <c r="B696" s="140"/>
      <c r="C696" s="140"/>
      <c r="D696" s="142"/>
      <c r="E696" s="141"/>
      <c r="F696" s="140"/>
      <c r="G696" s="140"/>
      <c r="H696" s="166"/>
      <c r="I696" s="166"/>
      <c r="J696" s="140"/>
      <c r="K696" s="62"/>
      <c r="L696" s="62"/>
      <c r="M696" s="144"/>
      <c r="N696" s="144"/>
      <c r="O696" s="144"/>
      <c r="P696" s="61"/>
      <c r="Q696" s="61"/>
    </row>
    <row r="697" spans="1:17" ht="38.25" customHeight="1">
      <c r="A697" s="140"/>
      <c r="B697" s="140"/>
      <c r="C697" s="140"/>
      <c r="D697" s="142"/>
      <c r="E697" s="141"/>
      <c r="F697" s="140"/>
      <c r="G697" s="140"/>
      <c r="H697" s="166"/>
      <c r="I697" s="166"/>
      <c r="J697" s="140"/>
      <c r="K697" s="62"/>
      <c r="L697" s="62"/>
      <c r="M697" s="144"/>
      <c r="N697" s="144"/>
      <c r="O697" s="144"/>
      <c r="P697" s="61"/>
      <c r="Q697" s="61"/>
    </row>
    <row r="698" spans="1:17" ht="38.25" customHeight="1">
      <c r="A698" s="140"/>
      <c r="B698" s="140"/>
      <c r="C698" s="140"/>
      <c r="D698" s="142"/>
      <c r="E698" s="141"/>
      <c r="F698" s="140"/>
      <c r="G698" s="140"/>
      <c r="H698" s="166"/>
      <c r="I698" s="166"/>
      <c r="J698" s="140"/>
      <c r="K698" s="62"/>
      <c r="L698" s="62"/>
      <c r="M698" s="144"/>
      <c r="N698" s="144"/>
      <c r="O698" s="144"/>
      <c r="P698" s="61"/>
      <c r="Q698" s="61"/>
    </row>
    <row r="699" spans="1:17" ht="38.25" customHeight="1">
      <c r="A699" s="140"/>
      <c r="B699" s="140"/>
      <c r="C699" s="140"/>
      <c r="D699" s="142"/>
      <c r="E699" s="141"/>
      <c r="F699" s="140"/>
      <c r="G699" s="140"/>
      <c r="H699" s="166"/>
      <c r="I699" s="166"/>
      <c r="J699" s="140"/>
      <c r="K699" s="62"/>
      <c r="L699" s="62"/>
      <c r="M699" s="144"/>
      <c r="N699" s="144"/>
      <c r="O699" s="144"/>
      <c r="P699" s="61"/>
      <c r="Q699" s="61"/>
    </row>
    <row r="700" spans="1:17" ht="38.25" customHeight="1">
      <c r="A700" s="140"/>
      <c r="B700" s="140"/>
      <c r="C700" s="140"/>
      <c r="D700" s="142"/>
      <c r="E700" s="141"/>
      <c r="F700" s="140"/>
      <c r="G700" s="140"/>
      <c r="H700" s="166"/>
      <c r="I700" s="166"/>
      <c r="J700" s="140"/>
      <c r="K700" s="62"/>
      <c r="L700" s="62"/>
      <c r="M700" s="144"/>
      <c r="N700" s="144"/>
      <c r="O700" s="144"/>
      <c r="P700" s="61"/>
      <c r="Q700" s="61"/>
    </row>
    <row r="701" spans="1:17" ht="38.25" customHeight="1">
      <c r="A701" s="140"/>
      <c r="B701" s="140"/>
      <c r="C701" s="140"/>
      <c r="D701" s="142"/>
      <c r="E701" s="141"/>
      <c r="F701" s="140"/>
      <c r="G701" s="140"/>
      <c r="H701" s="166"/>
      <c r="I701" s="166"/>
      <c r="J701" s="140"/>
      <c r="K701" s="62"/>
      <c r="L701" s="62"/>
      <c r="M701" s="144"/>
      <c r="N701" s="144"/>
      <c r="O701" s="144"/>
      <c r="P701" s="61"/>
      <c r="Q701" s="61"/>
    </row>
    <row r="702" spans="1:17" ht="38.25" customHeight="1">
      <c r="A702" s="140"/>
      <c r="B702" s="140"/>
      <c r="C702" s="140"/>
      <c r="D702" s="142"/>
      <c r="E702" s="141"/>
      <c r="F702" s="140"/>
      <c r="G702" s="140"/>
      <c r="H702" s="166"/>
      <c r="I702" s="166"/>
      <c r="J702" s="140"/>
      <c r="K702" s="62"/>
      <c r="L702" s="62"/>
      <c r="M702" s="144"/>
      <c r="N702" s="144"/>
      <c r="O702" s="144"/>
      <c r="P702" s="61"/>
      <c r="Q702" s="61"/>
    </row>
    <row r="703" spans="1:17" ht="38.25" customHeight="1">
      <c r="A703" s="140"/>
      <c r="B703" s="140"/>
      <c r="C703" s="140"/>
      <c r="D703" s="142"/>
      <c r="E703" s="141"/>
      <c r="F703" s="140"/>
      <c r="G703" s="140"/>
      <c r="H703" s="166"/>
      <c r="I703" s="166"/>
      <c r="J703" s="140"/>
      <c r="K703" s="62"/>
      <c r="L703" s="62"/>
      <c r="M703" s="144"/>
      <c r="N703" s="144"/>
      <c r="O703" s="144"/>
      <c r="P703" s="61"/>
      <c r="Q703" s="61"/>
    </row>
    <row r="704" spans="1:17" ht="38.25" customHeight="1">
      <c r="A704" s="140"/>
      <c r="B704" s="140"/>
      <c r="C704" s="140"/>
      <c r="D704" s="142"/>
      <c r="E704" s="141"/>
      <c r="F704" s="140"/>
      <c r="G704" s="140"/>
      <c r="H704" s="166"/>
      <c r="I704" s="166"/>
      <c r="J704" s="140"/>
      <c r="K704" s="62"/>
      <c r="L704" s="62"/>
      <c r="M704" s="144"/>
      <c r="N704" s="144"/>
      <c r="O704" s="144"/>
      <c r="P704" s="61"/>
      <c r="Q704" s="61"/>
    </row>
    <row r="705" spans="1:17" ht="38.25" customHeight="1">
      <c r="A705" s="140"/>
      <c r="B705" s="140"/>
      <c r="C705" s="140"/>
      <c r="D705" s="142"/>
      <c r="E705" s="141"/>
      <c r="F705" s="140"/>
      <c r="G705" s="140"/>
      <c r="H705" s="166"/>
      <c r="I705" s="166"/>
      <c r="J705" s="140"/>
      <c r="K705" s="62"/>
      <c r="L705" s="62"/>
      <c r="M705" s="144"/>
      <c r="N705" s="144"/>
      <c r="O705" s="144"/>
      <c r="P705" s="61"/>
      <c r="Q705" s="61"/>
    </row>
    <row r="706" spans="1:17" ht="38.25" customHeight="1">
      <c r="A706" s="140"/>
      <c r="B706" s="140"/>
      <c r="C706" s="140"/>
      <c r="D706" s="142"/>
      <c r="E706" s="141"/>
      <c r="F706" s="140"/>
      <c r="G706" s="140"/>
      <c r="H706" s="166"/>
      <c r="I706" s="166"/>
      <c r="J706" s="140"/>
      <c r="K706" s="62"/>
      <c r="L706" s="62"/>
      <c r="M706" s="144"/>
      <c r="N706" s="144"/>
      <c r="O706" s="144"/>
      <c r="P706" s="61"/>
      <c r="Q706" s="61"/>
    </row>
    <row r="707" spans="1:17" ht="38.25" customHeight="1">
      <c r="A707" s="140"/>
      <c r="B707" s="140"/>
      <c r="C707" s="140"/>
      <c r="D707" s="142"/>
      <c r="E707" s="141"/>
      <c r="F707" s="140"/>
      <c r="G707" s="140"/>
      <c r="H707" s="166"/>
      <c r="I707" s="166"/>
      <c r="J707" s="140"/>
      <c r="K707" s="62"/>
      <c r="L707" s="62"/>
      <c r="M707" s="144"/>
      <c r="N707" s="144"/>
      <c r="O707" s="144"/>
      <c r="P707" s="61"/>
      <c r="Q707" s="61"/>
    </row>
    <row r="708" spans="1:17" ht="38.25" customHeight="1">
      <c r="A708" s="140"/>
      <c r="B708" s="140"/>
      <c r="C708" s="140"/>
      <c r="D708" s="142"/>
      <c r="E708" s="141"/>
      <c r="F708" s="140"/>
      <c r="G708" s="140"/>
      <c r="H708" s="166"/>
      <c r="I708" s="166"/>
      <c r="J708" s="140"/>
      <c r="K708" s="62"/>
      <c r="L708" s="62"/>
      <c r="M708" s="144"/>
      <c r="N708" s="144"/>
      <c r="O708" s="144"/>
      <c r="P708" s="61"/>
      <c r="Q708" s="61"/>
    </row>
    <row r="709" spans="1:17" ht="38.25" customHeight="1">
      <c r="A709" s="140"/>
      <c r="B709" s="140"/>
      <c r="C709" s="140"/>
      <c r="D709" s="142"/>
      <c r="E709" s="141"/>
      <c r="F709" s="140"/>
      <c r="G709" s="140"/>
      <c r="H709" s="166"/>
      <c r="I709" s="166"/>
      <c r="J709" s="140"/>
      <c r="K709" s="62"/>
      <c r="L709" s="62"/>
      <c r="M709" s="144"/>
      <c r="N709" s="144"/>
      <c r="O709" s="144"/>
      <c r="P709" s="61"/>
      <c r="Q709" s="61"/>
    </row>
    <row r="710" spans="1:17" ht="38.25" customHeight="1">
      <c r="A710" s="140"/>
      <c r="B710" s="140"/>
      <c r="C710" s="140"/>
      <c r="D710" s="142"/>
      <c r="E710" s="141"/>
      <c r="F710" s="140"/>
      <c r="G710" s="140"/>
      <c r="H710" s="166"/>
      <c r="I710" s="166"/>
      <c r="J710" s="140"/>
      <c r="K710" s="62"/>
      <c r="L710" s="62"/>
      <c r="M710" s="144"/>
      <c r="N710" s="144"/>
      <c r="O710" s="144"/>
      <c r="P710" s="61"/>
      <c r="Q710" s="61"/>
    </row>
    <row r="711" spans="1:17" ht="38.25" customHeight="1">
      <c r="A711" s="140"/>
      <c r="B711" s="140"/>
      <c r="C711" s="140"/>
      <c r="D711" s="142"/>
      <c r="E711" s="141"/>
      <c r="F711" s="140"/>
      <c r="G711" s="140"/>
      <c r="H711" s="166"/>
      <c r="I711" s="166"/>
      <c r="J711" s="140"/>
      <c r="K711" s="62"/>
      <c r="L711" s="62"/>
      <c r="M711" s="144"/>
      <c r="N711" s="144"/>
      <c r="O711" s="144"/>
      <c r="P711" s="61"/>
      <c r="Q711" s="61"/>
    </row>
    <row r="712" spans="1:17" ht="38.25" customHeight="1">
      <c r="A712" s="140"/>
      <c r="B712" s="140"/>
      <c r="C712" s="140"/>
      <c r="D712" s="142"/>
      <c r="E712" s="141"/>
      <c r="F712" s="140"/>
      <c r="G712" s="140"/>
      <c r="H712" s="166"/>
      <c r="I712" s="166"/>
      <c r="J712" s="140"/>
      <c r="K712" s="62"/>
      <c r="L712" s="62"/>
      <c r="M712" s="144"/>
      <c r="N712" s="144"/>
      <c r="O712" s="144"/>
      <c r="P712" s="61"/>
      <c r="Q712" s="61"/>
    </row>
    <row r="713" spans="1:17" ht="38.25" customHeight="1">
      <c r="A713" s="140"/>
      <c r="B713" s="140"/>
      <c r="C713" s="140"/>
      <c r="D713" s="142"/>
      <c r="E713" s="141"/>
      <c r="F713" s="140"/>
      <c r="G713" s="140"/>
      <c r="H713" s="166"/>
      <c r="I713" s="166"/>
      <c r="J713" s="140"/>
      <c r="K713" s="62"/>
      <c r="L713" s="62"/>
      <c r="M713" s="144"/>
      <c r="N713" s="144"/>
      <c r="O713" s="144"/>
      <c r="P713" s="61"/>
      <c r="Q713" s="61"/>
    </row>
    <row r="714" spans="1:17" ht="38.25" customHeight="1">
      <c r="A714" s="140"/>
      <c r="B714" s="140"/>
      <c r="C714" s="140"/>
      <c r="D714" s="142"/>
      <c r="E714" s="141"/>
      <c r="F714" s="140"/>
      <c r="G714" s="140"/>
      <c r="H714" s="166"/>
      <c r="I714" s="166"/>
      <c r="J714" s="140"/>
      <c r="K714" s="62"/>
      <c r="L714" s="62"/>
      <c r="M714" s="144"/>
      <c r="N714" s="144"/>
      <c r="O714" s="144"/>
      <c r="P714" s="61"/>
      <c r="Q714" s="61"/>
    </row>
    <row r="715" spans="1:17" ht="38.25" customHeight="1">
      <c r="A715" s="140"/>
      <c r="B715" s="140"/>
      <c r="C715" s="140"/>
      <c r="D715" s="142"/>
      <c r="E715" s="141"/>
      <c r="F715" s="140"/>
      <c r="G715" s="140"/>
      <c r="H715" s="166"/>
      <c r="I715" s="166"/>
      <c r="J715" s="140"/>
      <c r="K715" s="62"/>
      <c r="L715" s="62"/>
      <c r="M715" s="144"/>
      <c r="N715" s="144"/>
      <c r="O715" s="144"/>
      <c r="P715" s="61"/>
      <c r="Q715" s="61"/>
    </row>
    <row r="716" spans="1:17" ht="38.25" customHeight="1">
      <c r="A716" s="140"/>
      <c r="B716" s="140"/>
      <c r="C716" s="140"/>
      <c r="D716" s="142"/>
      <c r="E716" s="141"/>
      <c r="F716" s="140"/>
      <c r="G716" s="140"/>
      <c r="H716" s="166"/>
      <c r="I716" s="166"/>
      <c r="J716" s="140"/>
      <c r="K716" s="62"/>
      <c r="L716" s="62"/>
      <c r="M716" s="144"/>
      <c r="N716" s="144"/>
      <c r="O716" s="144"/>
      <c r="P716" s="61"/>
      <c r="Q716" s="61"/>
    </row>
    <row r="717" spans="1:17" ht="38.25" customHeight="1">
      <c r="A717" s="140"/>
      <c r="B717" s="140"/>
      <c r="C717" s="140"/>
      <c r="D717" s="142"/>
      <c r="E717" s="141"/>
      <c r="F717" s="140"/>
      <c r="G717" s="140"/>
      <c r="H717" s="166"/>
      <c r="I717" s="166"/>
      <c r="J717" s="140"/>
      <c r="K717" s="62"/>
      <c r="L717" s="62"/>
      <c r="M717" s="144"/>
      <c r="N717" s="144"/>
      <c r="O717" s="144"/>
      <c r="P717" s="61"/>
      <c r="Q717" s="61"/>
    </row>
    <row r="718" spans="1:17" ht="38.25" customHeight="1">
      <c r="A718" s="140"/>
      <c r="B718" s="140"/>
      <c r="C718" s="140"/>
      <c r="D718" s="142"/>
      <c r="E718" s="141"/>
      <c r="F718" s="140"/>
      <c r="G718" s="140"/>
      <c r="H718" s="166"/>
      <c r="I718" s="166"/>
      <c r="J718" s="140"/>
      <c r="K718" s="62"/>
      <c r="L718" s="62"/>
      <c r="M718" s="144"/>
      <c r="N718" s="144"/>
      <c r="O718" s="144"/>
      <c r="P718" s="61"/>
      <c r="Q718" s="61"/>
    </row>
    <row r="719" spans="1:17" ht="38.25" customHeight="1">
      <c r="A719" s="140"/>
      <c r="B719" s="140"/>
      <c r="C719" s="140"/>
      <c r="D719" s="142"/>
      <c r="E719" s="141"/>
      <c r="F719" s="140"/>
      <c r="G719" s="140"/>
      <c r="H719" s="166"/>
      <c r="I719" s="166"/>
      <c r="J719" s="140"/>
      <c r="K719" s="62"/>
      <c r="L719" s="62"/>
      <c r="M719" s="144"/>
      <c r="N719" s="144"/>
      <c r="O719" s="144"/>
      <c r="P719" s="61"/>
      <c r="Q719" s="61"/>
    </row>
    <row r="720" spans="1:17" ht="38.25" customHeight="1">
      <c r="A720" s="140"/>
      <c r="B720" s="140"/>
      <c r="C720" s="140"/>
      <c r="D720" s="142"/>
      <c r="E720" s="141"/>
      <c r="F720" s="140"/>
      <c r="G720" s="140"/>
      <c r="H720" s="166"/>
      <c r="I720" s="166"/>
      <c r="J720" s="140"/>
      <c r="K720" s="62"/>
      <c r="L720" s="62"/>
      <c r="M720" s="144"/>
      <c r="N720" s="144"/>
      <c r="O720" s="144"/>
      <c r="P720" s="61"/>
      <c r="Q720" s="61"/>
    </row>
    <row r="721" spans="1:17" ht="38.25" customHeight="1">
      <c r="A721" s="140"/>
      <c r="B721" s="140"/>
      <c r="C721" s="140"/>
      <c r="D721" s="142"/>
      <c r="E721" s="141"/>
      <c r="F721" s="140"/>
      <c r="G721" s="140"/>
      <c r="H721" s="166"/>
      <c r="I721" s="166"/>
      <c r="J721" s="140"/>
      <c r="K721" s="62"/>
      <c r="L721" s="62"/>
      <c r="M721" s="144"/>
      <c r="N721" s="144"/>
      <c r="O721" s="144"/>
      <c r="P721" s="61"/>
      <c r="Q721" s="61"/>
    </row>
    <row r="722" spans="1:17" ht="38.25" customHeight="1">
      <c r="A722" s="140"/>
      <c r="B722" s="140"/>
      <c r="C722" s="140"/>
      <c r="D722" s="142"/>
      <c r="E722" s="141"/>
      <c r="F722" s="140"/>
      <c r="G722" s="140"/>
      <c r="H722" s="166"/>
      <c r="I722" s="166"/>
      <c r="J722" s="140"/>
      <c r="K722" s="62"/>
      <c r="L722" s="62"/>
      <c r="M722" s="144"/>
      <c r="N722" s="144"/>
      <c r="O722" s="144"/>
      <c r="P722" s="61"/>
      <c r="Q722" s="61"/>
    </row>
    <row r="723" spans="1:17" ht="38.25" customHeight="1">
      <c r="A723" s="140"/>
      <c r="B723" s="140"/>
      <c r="C723" s="140"/>
      <c r="D723" s="142"/>
      <c r="E723" s="141"/>
      <c r="F723" s="140"/>
      <c r="G723" s="140"/>
      <c r="H723" s="166"/>
      <c r="I723" s="166"/>
      <c r="J723" s="140"/>
      <c r="K723" s="62"/>
      <c r="L723" s="62"/>
      <c r="M723" s="144"/>
      <c r="N723" s="144"/>
      <c r="O723" s="144"/>
      <c r="P723" s="61"/>
      <c r="Q723" s="61"/>
    </row>
    <row r="724" spans="1:17" ht="38.25" customHeight="1">
      <c r="A724" s="140"/>
      <c r="B724" s="140"/>
      <c r="C724" s="140"/>
      <c r="D724" s="142"/>
      <c r="E724" s="141"/>
      <c r="F724" s="140"/>
      <c r="G724" s="140"/>
      <c r="H724" s="166"/>
      <c r="I724" s="166"/>
      <c r="J724" s="140"/>
      <c r="K724" s="62"/>
      <c r="L724" s="62"/>
      <c r="M724" s="144"/>
      <c r="N724" s="144"/>
      <c r="O724" s="144"/>
      <c r="P724" s="61"/>
      <c r="Q724" s="61"/>
    </row>
    <row r="725" spans="1:17" ht="38.25" customHeight="1">
      <c r="A725" s="140"/>
      <c r="B725" s="140"/>
      <c r="C725" s="140"/>
      <c r="D725" s="142"/>
      <c r="E725" s="141"/>
      <c r="F725" s="140"/>
      <c r="G725" s="140"/>
      <c r="H725" s="166"/>
      <c r="I725" s="166"/>
      <c r="J725" s="140"/>
      <c r="K725" s="62"/>
      <c r="L725" s="62"/>
      <c r="M725" s="144"/>
      <c r="N725" s="144"/>
      <c r="O725" s="144"/>
      <c r="P725" s="61"/>
      <c r="Q725" s="61"/>
    </row>
    <row r="726" spans="1:17" ht="38.25" customHeight="1">
      <c r="A726" s="140"/>
      <c r="B726" s="140"/>
      <c r="C726" s="140"/>
      <c r="D726" s="142"/>
      <c r="E726" s="141"/>
      <c r="F726" s="140"/>
      <c r="G726" s="140"/>
      <c r="H726" s="166"/>
      <c r="I726" s="166"/>
      <c r="J726" s="140"/>
      <c r="K726" s="62"/>
      <c r="L726" s="62"/>
      <c r="M726" s="144"/>
      <c r="N726" s="144"/>
      <c r="O726" s="144"/>
      <c r="P726" s="61"/>
      <c r="Q726" s="61"/>
    </row>
    <row r="727" spans="1:17" ht="38.25" customHeight="1">
      <c r="A727" s="140"/>
      <c r="B727" s="140"/>
      <c r="C727" s="140"/>
      <c r="D727" s="142"/>
      <c r="E727" s="141"/>
      <c r="F727" s="140"/>
      <c r="G727" s="140"/>
      <c r="H727" s="166"/>
      <c r="I727" s="166"/>
      <c r="J727" s="140"/>
      <c r="K727" s="62"/>
      <c r="L727" s="62"/>
      <c r="M727" s="144"/>
      <c r="N727" s="144"/>
      <c r="O727" s="144"/>
      <c r="P727" s="61"/>
      <c r="Q727" s="61"/>
    </row>
    <row r="728" spans="1:17" ht="38.25" customHeight="1">
      <c r="A728" s="140"/>
      <c r="B728" s="140"/>
      <c r="C728" s="140"/>
      <c r="D728" s="142"/>
      <c r="E728" s="141"/>
      <c r="F728" s="140"/>
      <c r="G728" s="140"/>
      <c r="H728" s="166"/>
      <c r="I728" s="166"/>
      <c r="J728" s="140"/>
      <c r="K728" s="62"/>
      <c r="L728" s="62"/>
      <c r="M728" s="144"/>
      <c r="N728" s="144"/>
      <c r="O728" s="144"/>
      <c r="P728" s="61"/>
      <c r="Q728" s="61"/>
    </row>
    <row r="729" spans="1:17" ht="38.25" customHeight="1">
      <c r="A729" s="140"/>
      <c r="B729" s="140"/>
      <c r="C729" s="140"/>
      <c r="D729" s="142"/>
      <c r="E729" s="141"/>
      <c r="F729" s="140"/>
      <c r="G729" s="140"/>
      <c r="H729" s="166"/>
      <c r="I729" s="166"/>
      <c r="J729" s="140"/>
      <c r="K729" s="62"/>
      <c r="L729" s="62"/>
      <c r="M729" s="144"/>
      <c r="N729" s="144"/>
      <c r="O729" s="144"/>
      <c r="P729" s="61"/>
      <c r="Q729" s="61"/>
    </row>
    <row r="730" spans="1:17" ht="38.25" customHeight="1">
      <c r="A730" s="140"/>
      <c r="B730" s="140"/>
      <c r="C730" s="140"/>
      <c r="D730" s="142"/>
      <c r="E730" s="141"/>
      <c r="F730" s="140"/>
      <c r="G730" s="140"/>
      <c r="H730" s="166"/>
      <c r="I730" s="166"/>
      <c r="J730" s="140"/>
      <c r="K730" s="62"/>
      <c r="L730" s="62"/>
      <c r="M730" s="144"/>
      <c r="N730" s="144"/>
      <c r="O730" s="144"/>
      <c r="P730" s="61"/>
      <c r="Q730" s="61"/>
    </row>
    <row r="731" spans="1:17" ht="38.25" customHeight="1">
      <c r="A731" s="140"/>
      <c r="B731" s="140"/>
      <c r="C731" s="140"/>
      <c r="D731" s="142"/>
      <c r="E731" s="141"/>
      <c r="F731" s="140"/>
      <c r="G731" s="140"/>
      <c r="H731" s="166"/>
      <c r="I731" s="166"/>
      <c r="J731" s="140"/>
      <c r="K731" s="62"/>
      <c r="L731" s="62"/>
      <c r="M731" s="144"/>
      <c r="N731" s="144"/>
      <c r="O731" s="144"/>
      <c r="P731" s="61"/>
      <c r="Q731" s="61"/>
    </row>
    <row r="732" spans="1:17" ht="38.25" customHeight="1">
      <c r="A732" s="140"/>
      <c r="B732" s="140"/>
      <c r="C732" s="140"/>
      <c r="D732" s="142"/>
      <c r="E732" s="141"/>
      <c r="F732" s="140"/>
      <c r="G732" s="140"/>
      <c r="H732" s="166"/>
      <c r="I732" s="166"/>
      <c r="J732" s="140"/>
      <c r="K732" s="62"/>
      <c r="L732" s="62"/>
      <c r="M732" s="144"/>
      <c r="N732" s="144"/>
      <c r="O732" s="144"/>
      <c r="P732" s="61"/>
      <c r="Q732" s="61"/>
    </row>
    <row r="733" spans="1:17" ht="38.25" customHeight="1">
      <c r="A733" s="140"/>
      <c r="B733" s="140"/>
      <c r="C733" s="140"/>
      <c r="D733" s="142"/>
      <c r="E733" s="141"/>
      <c r="F733" s="140"/>
      <c r="G733" s="140"/>
      <c r="H733" s="166"/>
      <c r="I733" s="166"/>
      <c r="J733" s="140"/>
      <c r="K733" s="62"/>
      <c r="L733" s="62"/>
      <c r="M733" s="144"/>
      <c r="N733" s="144"/>
      <c r="O733" s="144"/>
      <c r="P733" s="61"/>
      <c r="Q733" s="61"/>
    </row>
    <row r="734" spans="1:17" ht="38.25" customHeight="1">
      <c r="A734" s="140"/>
      <c r="B734" s="140"/>
      <c r="C734" s="140"/>
      <c r="D734" s="142"/>
      <c r="E734" s="141"/>
      <c r="F734" s="140"/>
      <c r="G734" s="140"/>
      <c r="H734" s="166"/>
      <c r="I734" s="166"/>
      <c r="J734" s="140"/>
      <c r="K734" s="62"/>
      <c r="L734" s="62"/>
      <c r="M734" s="144"/>
      <c r="N734" s="144"/>
      <c r="O734" s="144"/>
      <c r="P734" s="61"/>
      <c r="Q734" s="61"/>
    </row>
    <row r="735" spans="1:17" ht="38.25" customHeight="1">
      <c r="A735" s="140"/>
      <c r="B735" s="140"/>
      <c r="C735" s="140"/>
      <c r="D735" s="142"/>
      <c r="E735" s="141"/>
      <c r="F735" s="140"/>
      <c r="G735" s="140"/>
      <c r="H735" s="166"/>
      <c r="I735" s="166"/>
      <c r="J735" s="140"/>
      <c r="K735" s="62"/>
      <c r="L735" s="62"/>
      <c r="M735" s="144"/>
      <c r="N735" s="144"/>
      <c r="O735" s="144"/>
      <c r="P735" s="61"/>
      <c r="Q735" s="61"/>
    </row>
    <row r="736" spans="1:17" ht="38.25" customHeight="1">
      <c r="A736" s="140"/>
      <c r="B736" s="140"/>
      <c r="C736" s="140"/>
      <c r="D736" s="142"/>
      <c r="E736" s="141"/>
      <c r="F736" s="140"/>
      <c r="G736" s="140"/>
      <c r="H736" s="166"/>
      <c r="I736" s="166"/>
      <c r="J736" s="140"/>
      <c r="K736" s="62"/>
      <c r="L736" s="62"/>
      <c r="M736" s="144"/>
      <c r="N736" s="144"/>
      <c r="O736" s="144"/>
      <c r="P736" s="61"/>
      <c r="Q736" s="61"/>
    </row>
    <row r="737" spans="1:17" ht="38.25" customHeight="1">
      <c r="A737" s="140"/>
      <c r="B737" s="140"/>
      <c r="C737" s="140"/>
      <c r="D737" s="142"/>
      <c r="E737" s="141"/>
      <c r="F737" s="140"/>
      <c r="G737" s="140"/>
      <c r="H737" s="166"/>
      <c r="I737" s="166"/>
      <c r="J737" s="140"/>
      <c r="K737" s="62"/>
      <c r="L737" s="62"/>
      <c r="M737" s="144"/>
      <c r="N737" s="144"/>
      <c r="O737" s="144"/>
      <c r="P737" s="61"/>
      <c r="Q737" s="61"/>
    </row>
    <row r="738" spans="1:17" ht="38.25" customHeight="1">
      <c r="A738" s="140"/>
      <c r="B738" s="140"/>
      <c r="C738" s="140"/>
      <c r="D738" s="142"/>
      <c r="E738" s="141"/>
      <c r="F738" s="140"/>
      <c r="G738" s="140"/>
      <c r="H738" s="166"/>
      <c r="I738" s="166"/>
      <c r="J738" s="140"/>
      <c r="K738" s="62"/>
      <c r="L738" s="62"/>
      <c r="M738" s="144"/>
      <c r="N738" s="144"/>
      <c r="O738" s="144"/>
      <c r="P738" s="61"/>
      <c r="Q738" s="61"/>
    </row>
    <row r="739" spans="1:17" ht="38.25" customHeight="1">
      <c r="A739" s="140"/>
      <c r="B739" s="140"/>
      <c r="C739" s="140"/>
      <c r="D739" s="142"/>
      <c r="E739" s="141"/>
      <c r="F739" s="140"/>
      <c r="G739" s="140"/>
      <c r="H739" s="166"/>
      <c r="I739" s="166"/>
      <c r="J739" s="140"/>
      <c r="K739" s="62"/>
      <c r="L739" s="62"/>
      <c r="M739" s="144"/>
      <c r="N739" s="144"/>
      <c r="O739" s="144"/>
      <c r="P739" s="61"/>
      <c r="Q739" s="61"/>
    </row>
    <row r="740" spans="1:17" ht="38.25" customHeight="1">
      <c r="A740" s="140"/>
      <c r="B740" s="140"/>
      <c r="C740" s="140"/>
      <c r="D740" s="142"/>
      <c r="E740" s="141"/>
      <c r="F740" s="140"/>
      <c r="G740" s="140"/>
      <c r="H740" s="166"/>
      <c r="I740" s="166"/>
      <c r="J740" s="140"/>
      <c r="K740" s="62"/>
      <c r="L740" s="62"/>
      <c r="M740" s="144"/>
      <c r="N740" s="144"/>
      <c r="O740" s="144"/>
      <c r="P740" s="61"/>
      <c r="Q740" s="61"/>
    </row>
    <row r="741" spans="1:17" ht="38.25" customHeight="1">
      <c r="A741" s="140"/>
      <c r="B741" s="140"/>
      <c r="C741" s="140"/>
      <c r="D741" s="142"/>
      <c r="E741" s="141"/>
      <c r="F741" s="140"/>
      <c r="G741" s="140"/>
      <c r="H741" s="166"/>
      <c r="I741" s="166"/>
      <c r="J741" s="140"/>
      <c r="K741" s="62"/>
      <c r="L741" s="62"/>
      <c r="M741" s="144"/>
      <c r="N741" s="144"/>
      <c r="O741" s="144"/>
      <c r="P741" s="61"/>
      <c r="Q741" s="61"/>
    </row>
    <row r="742" spans="1:17" ht="38.25" customHeight="1">
      <c r="A742" s="140"/>
      <c r="B742" s="140"/>
      <c r="C742" s="140"/>
      <c r="D742" s="142"/>
      <c r="E742" s="141"/>
      <c r="F742" s="140"/>
      <c r="G742" s="140"/>
      <c r="H742" s="166"/>
      <c r="I742" s="166"/>
      <c r="J742" s="140"/>
      <c r="K742" s="62"/>
      <c r="L742" s="62"/>
      <c r="M742" s="144"/>
      <c r="N742" s="144"/>
      <c r="O742" s="144"/>
      <c r="P742" s="61"/>
      <c r="Q742" s="61"/>
    </row>
    <row r="743" spans="1:17" ht="38.25" customHeight="1">
      <c r="A743" s="140"/>
      <c r="B743" s="140"/>
      <c r="C743" s="140"/>
      <c r="D743" s="142"/>
      <c r="E743" s="141"/>
      <c r="F743" s="140"/>
      <c r="G743" s="140"/>
      <c r="H743" s="166"/>
      <c r="I743" s="166"/>
      <c r="J743" s="140"/>
      <c r="K743" s="62"/>
      <c r="L743" s="62"/>
      <c r="M743" s="144"/>
      <c r="N743" s="144"/>
      <c r="O743" s="144"/>
      <c r="P743" s="61"/>
      <c r="Q743" s="61"/>
    </row>
    <row r="744" spans="1:17" ht="38.25" customHeight="1">
      <c r="A744" s="140"/>
      <c r="B744" s="140"/>
      <c r="C744" s="140"/>
      <c r="D744" s="142"/>
      <c r="E744" s="141"/>
      <c r="F744" s="140"/>
      <c r="G744" s="140"/>
      <c r="H744" s="166"/>
      <c r="I744" s="166"/>
      <c r="J744" s="140"/>
      <c r="K744" s="62"/>
      <c r="L744" s="62"/>
      <c r="M744" s="144"/>
      <c r="N744" s="144"/>
      <c r="O744" s="144"/>
      <c r="P744" s="61"/>
      <c r="Q744" s="61"/>
    </row>
    <row r="745" spans="1:17" ht="38.25" customHeight="1">
      <c r="A745" s="140"/>
      <c r="B745" s="140"/>
      <c r="C745" s="140"/>
      <c r="D745" s="142"/>
      <c r="E745" s="141"/>
      <c r="F745" s="140"/>
      <c r="G745" s="140"/>
      <c r="H745" s="166"/>
      <c r="I745" s="166"/>
      <c r="J745" s="140"/>
      <c r="K745" s="62"/>
      <c r="L745" s="62"/>
      <c r="M745" s="144"/>
      <c r="N745" s="144"/>
      <c r="O745" s="144"/>
      <c r="P745" s="61"/>
      <c r="Q745" s="61"/>
    </row>
    <row r="746" spans="1:17" ht="38.25" customHeight="1">
      <c r="A746" s="140"/>
      <c r="B746" s="140"/>
      <c r="C746" s="140"/>
      <c r="D746" s="142"/>
      <c r="E746" s="141"/>
      <c r="F746" s="140"/>
      <c r="G746" s="140"/>
      <c r="H746" s="166"/>
      <c r="I746" s="166"/>
      <c r="J746" s="140"/>
      <c r="K746" s="62"/>
      <c r="L746" s="62"/>
      <c r="M746" s="144"/>
      <c r="N746" s="144"/>
      <c r="O746" s="144"/>
      <c r="P746" s="61"/>
      <c r="Q746" s="61"/>
    </row>
    <row r="747" spans="1:17" ht="38.25" customHeight="1">
      <c r="A747" s="140"/>
      <c r="B747" s="140"/>
      <c r="C747" s="140"/>
      <c r="D747" s="142"/>
      <c r="E747" s="141"/>
      <c r="F747" s="140"/>
      <c r="G747" s="140"/>
      <c r="H747" s="166"/>
      <c r="I747" s="166"/>
      <c r="J747" s="140"/>
      <c r="K747" s="62"/>
      <c r="L747" s="62"/>
      <c r="M747" s="144"/>
      <c r="N747" s="144"/>
      <c r="O747" s="144"/>
      <c r="P747" s="61"/>
      <c r="Q747" s="61"/>
    </row>
    <row r="748" spans="1:17" ht="38.25" customHeight="1">
      <c r="A748" s="140"/>
      <c r="B748" s="140"/>
      <c r="C748" s="140"/>
      <c r="D748" s="142"/>
      <c r="E748" s="141"/>
      <c r="F748" s="140"/>
      <c r="G748" s="140"/>
      <c r="H748" s="166"/>
      <c r="I748" s="166"/>
      <c r="J748" s="140"/>
      <c r="K748" s="62"/>
      <c r="L748" s="62"/>
      <c r="M748" s="144"/>
      <c r="N748" s="144"/>
      <c r="O748" s="144"/>
      <c r="P748" s="61"/>
      <c r="Q748" s="61"/>
    </row>
    <row r="749" spans="1:17" ht="38.25" customHeight="1">
      <c r="A749" s="140"/>
      <c r="B749" s="140"/>
      <c r="C749" s="140"/>
      <c r="D749" s="142"/>
      <c r="E749" s="141"/>
      <c r="F749" s="140"/>
      <c r="G749" s="140"/>
      <c r="H749" s="166"/>
      <c r="I749" s="166"/>
      <c r="J749" s="140"/>
      <c r="K749" s="62"/>
      <c r="L749" s="62"/>
      <c r="M749" s="144"/>
      <c r="N749" s="144"/>
      <c r="O749" s="144"/>
      <c r="P749" s="61"/>
      <c r="Q749" s="61"/>
    </row>
    <row r="750" spans="1:17" ht="38.25" customHeight="1">
      <c r="A750" s="140"/>
      <c r="B750" s="140"/>
      <c r="C750" s="140"/>
      <c r="D750" s="142"/>
      <c r="E750" s="141"/>
      <c r="F750" s="140"/>
      <c r="G750" s="140"/>
      <c r="H750" s="166"/>
      <c r="I750" s="166"/>
      <c r="J750" s="140"/>
      <c r="K750" s="62"/>
      <c r="L750" s="62"/>
      <c r="M750" s="144"/>
      <c r="N750" s="144"/>
      <c r="O750" s="144"/>
      <c r="P750" s="61"/>
      <c r="Q750" s="61"/>
    </row>
    <row r="751" spans="1:17" ht="38.25" customHeight="1">
      <c r="A751" s="140"/>
      <c r="B751" s="140"/>
      <c r="C751" s="140"/>
      <c r="D751" s="142"/>
      <c r="E751" s="141"/>
      <c r="F751" s="140"/>
      <c r="G751" s="140"/>
      <c r="H751" s="166"/>
      <c r="I751" s="166"/>
      <c r="J751" s="140"/>
      <c r="K751" s="62"/>
      <c r="L751" s="62"/>
      <c r="M751" s="144"/>
      <c r="N751" s="144"/>
      <c r="O751" s="144"/>
      <c r="P751" s="61"/>
      <c r="Q751" s="61"/>
    </row>
    <row r="752" spans="1:17" ht="38.25" customHeight="1">
      <c r="A752" s="140"/>
      <c r="B752" s="140"/>
      <c r="C752" s="140"/>
      <c r="D752" s="142"/>
      <c r="E752" s="141"/>
      <c r="F752" s="140"/>
      <c r="G752" s="140"/>
      <c r="H752" s="166"/>
      <c r="I752" s="166"/>
      <c r="J752" s="140"/>
      <c r="K752" s="62"/>
      <c r="L752" s="62"/>
      <c r="M752" s="144"/>
      <c r="N752" s="144"/>
      <c r="O752" s="144"/>
      <c r="P752" s="61"/>
      <c r="Q752" s="61"/>
    </row>
    <row r="753" spans="1:17" ht="38.25" customHeight="1">
      <c r="A753" s="140"/>
      <c r="B753" s="140"/>
      <c r="C753" s="140"/>
      <c r="D753" s="142"/>
      <c r="E753" s="141"/>
      <c r="F753" s="140"/>
      <c r="G753" s="140"/>
      <c r="H753" s="166"/>
      <c r="I753" s="166"/>
      <c r="J753" s="140"/>
      <c r="K753" s="62"/>
      <c r="L753" s="62"/>
      <c r="M753" s="144"/>
      <c r="N753" s="144"/>
      <c r="O753" s="144"/>
      <c r="P753" s="61"/>
      <c r="Q753" s="61"/>
    </row>
    <row r="754" spans="1:17" ht="38.25" customHeight="1">
      <c r="A754" s="140"/>
      <c r="B754" s="140"/>
      <c r="C754" s="140"/>
      <c r="D754" s="142"/>
      <c r="E754" s="141"/>
      <c r="F754" s="140"/>
      <c r="G754" s="140"/>
      <c r="H754" s="166"/>
      <c r="I754" s="166"/>
      <c r="J754" s="140"/>
      <c r="K754" s="62"/>
      <c r="L754" s="62"/>
      <c r="M754" s="144"/>
      <c r="N754" s="144"/>
      <c r="O754" s="144"/>
      <c r="P754" s="61"/>
      <c r="Q754" s="61"/>
    </row>
    <row r="755" spans="1:17" ht="38.25" customHeight="1">
      <c r="A755" s="140"/>
      <c r="B755" s="140"/>
      <c r="C755" s="140"/>
      <c r="D755" s="142"/>
      <c r="E755" s="141"/>
      <c r="F755" s="140"/>
      <c r="G755" s="140"/>
      <c r="H755" s="166"/>
      <c r="I755" s="166"/>
      <c r="J755" s="140"/>
      <c r="K755" s="62"/>
      <c r="L755" s="62"/>
      <c r="M755" s="144"/>
      <c r="N755" s="144"/>
      <c r="O755" s="144"/>
      <c r="P755" s="61"/>
      <c r="Q755" s="61"/>
    </row>
    <row r="756" spans="1:17" ht="38.25" customHeight="1">
      <c r="A756" s="140"/>
      <c r="B756" s="140"/>
      <c r="C756" s="140"/>
      <c r="D756" s="142"/>
      <c r="E756" s="141"/>
      <c r="F756" s="140"/>
      <c r="G756" s="140"/>
      <c r="H756" s="166"/>
      <c r="I756" s="166"/>
      <c r="J756" s="140"/>
      <c r="K756" s="62"/>
      <c r="L756" s="62"/>
      <c r="M756" s="144"/>
      <c r="N756" s="144"/>
      <c r="O756" s="144"/>
      <c r="P756" s="61"/>
      <c r="Q756" s="61"/>
    </row>
    <row r="757" spans="1:17" ht="38.25" customHeight="1">
      <c r="A757" s="140"/>
      <c r="B757" s="140"/>
      <c r="C757" s="140"/>
      <c r="D757" s="142"/>
      <c r="E757" s="141"/>
      <c r="F757" s="140"/>
      <c r="G757" s="140"/>
      <c r="H757" s="166"/>
      <c r="I757" s="166"/>
      <c r="J757" s="140"/>
      <c r="K757" s="62"/>
      <c r="L757" s="62"/>
      <c r="M757" s="144"/>
      <c r="N757" s="144"/>
      <c r="O757" s="144"/>
      <c r="P757" s="61"/>
      <c r="Q757" s="61"/>
    </row>
    <row r="758" spans="1:17" ht="38.25" customHeight="1">
      <c r="A758" s="140"/>
      <c r="B758" s="140"/>
      <c r="C758" s="140"/>
      <c r="D758" s="142"/>
      <c r="E758" s="141"/>
      <c r="F758" s="140"/>
      <c r="G758" s="140"/>
      <c r="H758" s="166"/>
      <c r="I758" s="166"/>
      <c r="J758" s="140"/>
      <c r="K758" s="62"/>
      <c r="L758" s="62"/>
      <c r="M758" s="144"/>
      <c r="N758" s="144"/>
      <c r="O758" s="144"/>
      <c r="P758" s="61"/>
      <c r="Q758" s="61"/>
    </row>
    <row r="759" spans="1:17" ht="38.25" customHeight="1">
      <c r="A759" s="140"/>
      <c r="B759" s="140"/>
      <c r="C759" s="140"/>
      <c r="D759" s="142"/>
      <c r="E759" s="141"/>
      <c r="F759" s="140"/>
      <c r="G759" s="140"/>
      <c r="H759" s="166"/>
      <c r="I759" s="166"/>
      <c r="J759" s="140"/>
      <c r="K759" s="62"/>
      <c r="L759" s="62"/>
      <c r="M759" s="144"/>
      <c r="N759" s="144"/>
      <c r="O759" s="144"/>
      <c r="P759" s="61"/>
      <c r="Q759" s="61"/>
    </row>
    <row r="760" spans="1:17" ht="38.25" customHeight="1">
      <c r="A760" s="140"/>
      <c r="B760" s="140"/>
      <c r="C760" s="140"/>
      <c r="D760" s="142"/>
      <c r="E760" s="141"/>
      <c r="F760" s="140"/>
      <c r="G760" s="140"/>
      <c r="H760" s="166"/>
      <c r="I760" s="166"/>
      <c r="J760" s="140"/>
      <c r="K760" s="62"/>
      <c r="L760" s="62"/>
      <c r="M760" s="144"/>
      <c r="N760" s="144"/>
      <c r="O760" s="144"/>
      <c r="P760" s="61"/>
      <c r="Q760" s="61"/>
    </row>
    <row r="761" spans="1:17" ht="38.25" customHeight="1">
      <c r="A761" s="140"/>
      <c r="B761" s="140"/>
      <c r="C761" s="140"/>
      <c r="D761" s="142"/>
      <c r="E761" s="141"/>
      <c r="F761" s="140"/>
      <c r="G761" s="140"/>
      <c r="H761" s="166"/>
      <c r="I761" s="166"/>
      <c r="J761" s="140"/>
      <c r="K761" s="62"/>
      <c r="L761" s="62"/>
      <c r="M761" s="144"/>
      <c r="N761" s="144"/>
      <c r="O761" s="144"/>
      <c r="P761" s="61"/>
      <c r="Q761" s="61"/>
    </row>
    <row r="762" spans="1:17" ht="38.25" customHeight="1">
      <c r="A762" s="140"/>
      <c r="B762" s="140"/>
      <c r="C762" s="140"/>
      <c r="D762" s="142"/>
      <c r="E762" s="141"/>
      <c r="F762" s="140"/>
      <c r="G762" s="140"/>
      <c r="H762" s="166"/>
      <c r="I762" s="166"/>
      <c r="J762" s="140"/>
      <c r="K762" s="62"/>
      <c r="L762" s="62"/>
      <c r="M762" s="144"/>
      <c r="N762" s="144"/>
      <c r="O762" s="144"/>
      <c r="P762" s="61"/>
      <c r="Q762" s="61"/>
    </row>
    <row r="763" spans="1:17" ht="38.25" customHeight="1">
      <c r="A763" s="140"/>
      <c r="B763" s="140"/>
      <c r="C763" s="140"/>
      <c r="D763" s="142"/>
      <c r="E763" s="141"/>
      <c r="F763" s="140"/>
      <c r="G763" s="140"/>
      <c r="H763" s="166"/>
      <c r="I763" s="166"/>
      <c r="J763" s="140"/>
      <c r="K763" s="62"/>
      <c r="L763" s="62"/>
      <c r="M763" s="144"/>
      <c r="N763" s="144"/>
      <c r="O763" s="144"/>
      <c r="P763" s="61"/>
      <c r="Q763" s="61"/>
    </row>
    <row r="764" spans="1:17" ht="38.25" customHeight="1">
      <c r="A764" s="140"/>
      <c r="B764" s="140"/>
      <c r="C764" s="140"/>
      <c r="D764" s="142"/>
      <c r="E764" s="141"/>
      <c r="F764" s="140"/>
      <c r="G764" s="140"/>
      <c r="H764" s="166"/>
      <c r="I764" s="166"/>
      <c r="J764" s="140"/>
      <c r="K764" s="62"/>
      <c r="L764" s="62"/>
      <c r="M764" s="144"/>
      <c r="N764" s="144"/>
      <c r="O764" s="144"/>
      <c r="P764" s="61"/>
      <c r="Q764" s="61"/>
    </row>
    <row r="765" spans="1:17" ht="38.25" customHeight="1">
      <c r="A765" s="140"/>
      <c r="B765" s="140"/>
      <c r="C765" s="140"/>
      <c r="D765" s="142"/>
      <c r="E765" s="141"/>
      <c r="F765" s="140"/>
      <c r="G765" s="140"/>
      <c r="H765" s="166"/>
      <c r="I765" s="166"/>
      <c r="J765" s="140"/>
      <c r="K765" s="62"/>
      <c r="L765" s="62"/>
      <c r="M765" s="144"/>
      <c r="N765" s="144"/>
      <c r="O765" s="144"/>
      <c r="P765" s="61"/>
      <c r="Q765" s="61"/>
    </row>
    <row r="766" spans="1:17" ht="38.25" customHeight="1">
      <c r="A766" s="140"/>
      <c r="B766" s="140"/>
      <c r="C766" s="140"/>
      <c r="D766" s="142"/>
      <c r="E766" s="141"/>
      <c r="F766" s="140"/>
      <c r="G766" s="140"/>
      <c r="H766" s="166"/>
      <c r="I766" s="166"/>
      <c r="J766" s="140"/>
      <c r="K766" s="62"/>
      <c r="L766" s="62"/>
      <c r="M766" s="144"/>
      <c r="N766" s="144"/>
      <c r="O766" s="144"/>
      <c r="P766" s="61"/>
      <c r="Q766" s="61"/>
    </row>
    <row r="767" spans="1:17" ht="38.25" customHeight="1">
      <c r="A767" s="140"/>
      <c r="B767" s="140"/>
      <c r="C767" s="140"/>
      <c r="D767" s="142"/>
      <c r="E767" s="141"/>
      <c r="F767" s="140"/>
      <c r="G767" s="140"/>
      <c r="H767" s="166"/>
      <c r="I767" s="166"/>
      <c r="J767" s="140"/>
      <c r="K767" s="62"/>
      <c r="L767" s="62"/>
      <c r="M767" s="144"/>
      <c r="N767" s="144"/>
      <c r="O767" s="144"/>
      <c r="P767" s="61"/>
      <c r="Q767" s="61"/>
    </row>
    <row r="768" spans="1:17" ht="38.25" customHeight="1">
      <c r="A768" s="140"/>
      <c r="B768" s="140"/>
      <c r="C768" s="140"/>
      <c r="D768" s="142"/>
      <c r="E768" s="141"/>
      <c r="F768" s="140"/>
      <c r="G768" s="140"/>
      <c r="H768" s="166"/>
      <c r="I768" s="166"/>
      <c r="J768" s="140"/>
      <c r="K768" s="62"/>
      <c r="L768" s="62"/>
      <c r="M768" s="144"/>
      <c r="N768" s="144"/>
      <c r="O768" s="144"/>
      <c r="P768" s="61"/>
      <c r="Q768" s="61"/>
    </row>
    <row r="769" spans="1:17" ht="38.25" customHeight="1">
      <c r="A769" s="140"/>
      <c r="B769" s="140"/>
      <c r="C769" s="140"/>
      <c r="D769" s="142"/>
      <c r="E769" s="141"/>
      <c r="F769" s="140"/>
      <c r="G769" s="140"/>
      <c r="H769" s="166"/>
      <c r="I769" s="166"/>
      <c r="J769" s="140"/>
      <c r="K769" s="62"/>
      <c r="L769" s="62"/>
      <c r="M769" s="144"/>
      <c r="N769" s="144"/>
      <c r="O769" s="144"/>
      <c r="P769" s="61"/>
      <c r="Q769" s="61"/>
    </row>
    <row r="770" spans="1:17" ht="38.25" customHeight="1">
      <c r="A770" s="140"/>
      <c r="B770" s="140"/>
      <c r="C770" s="140"/>
      <c r="D770" s="142"/>
      <c r="E770" s="141"/>
      <c r="F770" s="140"/>
      <c r="G770" s="140"/>
      <c r="H770" s="166"/>
      <c r="I770" s="166"/>
      <c r="J770" s="140"/>
      <c r="K770" s="62"/>
      <c r="L770" s="62"/>
      <c r="M770" s="144"/>
      <c r="N770" s="144"/>
      <c r="O770" s="144"/>
      <c r="P770" s="61"/>
      <c r="Q770" s="61"/>
    </row>
    <row r="771" spans="1:17" ht="38.25" customHeight="1">
      <c r="A771" s="140"/>
      <c r="B771" s="140"/>
      <c r="C771" s="140"/>
      <c r="D771" s="142"/>
      <c r="E771" s="141"/>
      <c r="F771" s="140"/>
      <c r="G771" s="140"/>
      <c r="H771" s="166"/>
      <c r="I771" s="166"/>
      <c r="J771" s="140"/>
      <c r="K771" s="62"/>
      <c r="L771" s="62"/>
      <c r="M771" s="144"/>
      <c r="N771" s="144"/>
      <c r="O771" s="144"/>
      <c r="P771" s="61"/>
      <c r="Q771" s="61"/>
    </row>
    <row r="772" spans="1:17" ht="38.25" customHeight="1">
      <c r="A772" s="140"/>
      <c r="B772" s="140"/>
      <c r="C772" s="140"/>
      <c r="D772" s="142"/>
      <c r="E772" s="141"/>
      <c r="F772" s="140"/>
      <c r="G772" s="140"/>
      <c r="H772" s="166"/>
      <c r="I772" s="166"/>
      <c r="J772" s="140"/>
      <c r="K772" s="62"/>
      <c r="L772" s="62"/>
      <c r="M772" s="144"/>
      <c r="N772" s="144"/>
      <c r="O772" s="144"/>
      <c r="P772" s="61"/>
      <c r="Q772" s="61"/>
    </row>
    <row r="773" spans="1:17" ht="38.25" customHeight="1">
      <c r="A773" s="140"/>
      <c r="B773" s="140"/>
      <c r="C773" s="140"/>
      <c r="D773" s="142"/>
      <c r="E773" s="141"/>
      <c r="F773" s="140"/>
      <c r="G773" s="140"/>
      <c r="H773" s="166"/>
      <c r="I773" s="166"/>
      <c r="J773" s="140"/>
      <c r="K773" s="62"/>
      <c r="L773" s="62"/>
      <c r="M773" s="144"/>
      <c r="N773" s="144"/>
      <c r="O773" s="144"/>
      <c r="P773" s="61"/>
      <c r="Q773" s="61"/>
    </row>
    <row r="774" spans="1:17" ht="38.25" customHeight="1">
      <c r="A774" s="140"/>
      <c r="B774" s="140"/>
      <c r="C774" s="140"/>
      <c r="D774" s="142"/>
      <c r="E774" s="141"/>
      <c r="F774" s="140"/>
      <c r="G774" s="140"/>
      <c r="H774" s="166"/>
      <c r="I774" s="166"/>
      <c r="J774" s="140"/>
      <c r="K774" s="62"/>
      <c r="L774" s="62"/>
      <c r="M774" s="144"/>
      <c r="N774" s="144"/>
      <c r="O774" s="144"/>
      <c r="P774" s="61"/>
      <c r="Q774" s="61"/>
    </row>
    <row r="775" spans="1:17" ht="38.25" customHeight="1">
      <c r="A775" s="140"/>
      <c r="B775" s="140"/>
      <c r="C775" s="140"/>
      <c r="D775" s="142"/>
      <c r="E775" s="141"/>
      <c r="F775" s="140"/>
      <c r="G775" s="140"/>
      <c r="H775" s="166"/>
      <c r="I775" s="166"/>
      <c r="J775" s="140"/>
      <c r="K775" s="62"/>
      <c r="L775" s="62"/>
      <c r="M775" s="144"/>
      <c r="N775" s="144"/>
      <c r="O775" s="144"/>
      <c r="P775" s="61"/>
      <c r="Q775" s="61"/>
    </row>
    <row r="776" spans="1:17" ht="38.25" customHeight="1">
      <c r="A776" s="140"/>
      <c r="B776" s="140"/>
      <c r="C776" s="140"/>
      <c r="D776" s="142"/>
      <c r="E776" s="141"/>
      <c r="F776" s="140"/>
      <c r="G776" s="140"/>
      <c r="H776" s="166"/>
      <c r="I776" s="166"/>
      <c r="J776" s="140"/>
      <c r="K776" s="62"/>
      <c r="L776" s="62"/>
      <c r="M776" s="144"/>
      <c r="N776" s="144"/>
      <c r="O776" s="144"/>
      <c r="P776" s="61"/>
      <c r="Q776" s="61"/>
    </row>
    <row r="777" spans="1:17" ht="38.25" customHeight="1">
      <c r="A777" s="140"/>
      <c r="B777" s="140"/>
      <c r="C777" s="140"/>
      <c r="D777" s="142"/>
      <c r="E777" s="141"/>
      <c r="F777" s="140"/>
      <c r="G777" s="140"/>
      <c r="H777" s="166"/>
      <c r="I777" s="166"/>
      <c r="J777" s="140"/>
      <c r="K777" s="62"/>
      <c r="L777" s="62"/>
      <c r="M777" s="144"/>
      <c r="N777" s="144"/>
      <c r="O777" s="144"/>
      <c r="P777" s="61"/>
      <c r="Q777" s="61"/>
    </row>
    <row r="778" spans="1:17" ht="38.25" customHeight="1">
      <c r="A778" s="140"/>
      <c r="B778" s="140"/>
      <c r="C778" s="140"/>
      <c r="D778" s="142"/>
      <c r="E778" s="141"/>
      <c r="F778" s="140"/>
      <c r="G778" s="140"/>
      <c r="H778" s="166"/>
      <c r="I778" s="166"/>
      <c r="J778" s="140"/>
      <c r="K778" s="62"/>
      <c r="L778" s="62"/>
      <c r="M778" s="144"/>
      <c r="N778" s="144"/>
      <c r="O778" s="144"/>
      <c r="P778" s="61"/>
      <c r="Q778" s="61"/>
    </row>
    <row r="779" spans="1:17" ht="38.25" customHeight="1">
      <c r="A779" s="140"/>
      <c r="B779" s="140"/>
      <c r="C779" s="140"/>
      <c r="D779" s="142"/>
      <c r="E779" s="141"/>
      <c r="F779" s="140"/>
      <c r="G779" s="140"/>
      <c r="H779" s="166"/>
      <c r="I779" s="166"/>
      <c r="J779" s="140"/>
      <c r="K779" s="62"/>
      <c r="L779" s="62"/>
      <c r="M779" s="144"/>
      <c r="N779" s="144"/>
      <c r="O779" s="144"/>
      <c r="P779" s="61"/>
      <c r="Q779" s="61"/>
    </row>
    <row r="780" spans="1:17" ht="38.25" customHeight="1">
      <c r="A780" s="140"/>
      <c r="B780" s="140"/>
      <c r="C780" s="140"/>
      <c r="D780" s="142"/>
      <c r="E780" s="141"/>
      <c r="F780" s="140"/>
      <c r="G780" s="140"/>
      <c r="H780" s="166"/>
      <c r="I780" s="166"/>
      <c r="J780" s="140"/>
      <c r="K780" s="62"/>
      <c r="L780" s="62"/>
      <c r="M780" s="144"/>
      <c r="N780" s="144"/>
      <c r="O780" s="144"/>
      <c r="P780" s="61"/>
      <c r="Q780" s="61"/>
    </row>
    <row r="781" spans="1:17" ht="38.25" customHeight="1">
      <c r="A781" s="140"/>
      <c r="B781" s="140"/>
      <c r="C781" s="140"/>
      <c r="D781" s="142"/>
      <c r="E781" s="141"/>
      <c r="F781" s="140"/>
      <c r="G781" s="140"/>
      <c r="H781" s="166"/>
      <c r="I781" s="166"/>
      <c r="J781" s="140"/>
      <c r="K781" s="62"/>
      <c r="L781" s="62"/>
      <c r="M781" s="144"/>
      <c r="N781" s="144"/>
      <c r="O781" s="144"/>
      <c r="P781" s="61"/>
      <c r="Q781" s="61"/>
    </row>
    <row r="782" spans="1:17" ht="38.25" customHeight="1">
      <c r="A782" s="140"/>
      <c r="B782" s="140"/>
      <c r="C782" s="140"/>
      <c r="D782" s="142"/>
      <c r="E782" s="141"/>
      <c r="F782" s="140"/>
      <c r="G782" s="140"/>
      <c r="H782" s="166"/>
      <c r="I782" s="166"/>
      <c r="J782" s="140"/>
      <c r="K782" s="62"/>
      <c r="L782" s="62"/>
      <c r="M782" s="144"/>
      <c r="N782" s="144"/>
      <c r="O782" s="144"/>
      <c r="P782" s="61"/>
      <c r="Q782" s="61"/>
    </row>
    <row r="783" spans="1:17" ht="38.25" customHeight="1">
      <c r="A783" s="140"/>
      <c r="B783" s="140"/>
      <c r="C783" s="140"/>
      <c r="D783" s="142"/>
      <c r="E783" s="141"/>
      <c r="F783" s="140"/>
      <c r="G783" s="140"/>
      <c r="H783" s="166"/>
      <c r="I783" s="166"/>
      <c r="J783" s="140"/>
      <c r="K783" s="62"/>
      <c r="L783" s="62"/>
      <c r="M783" s="144"/>
      <c r="N783" s="144"/>
      <c r="O783" s="144"/>
      <c r="P783" s="61"/>
      <c r="Q783" s="61"/>
    </row>
    <row r="784" spans="1:17" ht="38.25" customHeight="1">
      <c r="A784" s="140"/>
      <c r="B784" s="140"/>
      <c r="C784" s="140"/>
      <c r="D784" s="142"/>
      <c r="E784" s="141"/>
      <c r="F784" s="140"/>
      <c r="G784" s="140"/>
      <c r="H784" s="166"/>
      <c r="I784" s="166"/>
      <c r="J784" s="140"/>
      <c r="K784" s="62"/>
      <c r="L784" s="62"/>
      <c r="M784" s="144"/>
      <c r="N784" s="144"/>
      <c r="O784" s="144"/>
      <c r="P784" s="61"/>
      <c r="Q784" s="61"/>
    </row>
    <row r="785" spans="1:17" ht="38.25" customHeight="1">
      <c r="A785" s="140"/>
      <c r="B785" s="140"/>
      <c r="C785" s="140"/>
      <c r="D785" s="142"/>
      <c r="E785" s="141"/>
      <c r="F785" s="140"/>
      <c r="G785" s="140"/>
      <c r="H785" s="166"/>
      <c r="I785" s="166"/>
      <c r="J785" s="140"/>
      <c r="K785" s="62"/>
      <c r="L785" s="62"/>
      <c r="M785" s="144"/>
      <c r="N785" s="144"/>
      <c r="O785" s="144"/>
      <c r="P785" s="61"/>
      <c r="Q785" s="61"/>
    </row>
    <row r="786" spans="1:17" ht="38.25" customHeight="1">
      <c r="A786" s="140"/>
      <c r="B786" s="140"/>
      <c r="C786" s="140"/>
      <c r="D786" s="142"/>
      <c r="E786" s="141"/>
      <c r="F786" s="140"/>
      <c r="G786" s="140"/>
      <c r="H786" s="166"/>
      <c r="I786" s="166"/>
      <c r="J786" s="140"/>
      <c r="K786" s="62"/>
      <c r="L786" s="62"/>
      <c r="M786" s="144"/>
      <c r="N786" s="144"/>
      <c r="O786" s="144"/>
      <c r="P786" s="61"/>
      <c r="Q786" s="61"/>
    </row>
    <row r="787" spans="1:17" ht="38.25" customHeight="1">
      <c r="A787" s="140"/>
      <c r="B787" s="140"/>
      <c r="C787" s="140"/>
      <c r="D787" s="142"/>
      <c r="E787" s="141"/>
      <c r="F787" s="140"/>
      <c r="G787" s="140"/>
      <c r="H787" s="166"/>
      <c r="I787" s="166"/>
      <c r="J787" s="140"/>
      <c r="K787" s="62"/>
      <c r="L787" s="62"/>
      <c r="M787" s="144"/>
      <c r="N787" s="144"/>
      <c r="O787" s="144"/>
      <c r="P787" s="61"/>
      <c r="Q787" s="61"/>
    </row>
    <row r="788" spans="1:17" ht="38.25" customHeight="1">
      <c r="A788" s="140"/>
      <c r="B788" s="140"/>
      <c r="C788" s="140"/>
      <c r="D788" s="142"/>
      <c r="E788" s="141"/>
      <c r="F788" s="140"/>
      <c r="G788" s="140"/>
      <c r="H788" s="166"/>
      <c r="I788" s="166"/>
      <c r="J788" s="140"/>
      <c r="K788" s="62"/>
      <c r="L788" s="62"/>
      <c r="M788" s="144"/>
      <c r="N788" s="144"/>
      <c r="O788" s="144"/>
      <c r="P788" s="61"/>
      <c r="Q788" s="61"/>
    </row>
    <row r="789" spans="1:17" ht="38.25" customHeight="1">
      <c r="A789" s="140"/>
      <c r="B789" s="140"/>
      <c r="C789" s="140"/>
      <c r="D789" s="142"/>
      <c r="E789" s="141"/>
      <c r="F789" s="140"/>
      <c r="G789" s="140"/>
      <c r="H789" s="166"/>
      <c r="I789" s="166"/>
      <c r="J789" s="140"/>
      <c r="K789" s="62"/>
      <c r="L789" s="62"/>
      <c r="M789" s="144"/>
      <c r="N789" s="144"/>
      <c r="O789" s="144"/>
      <c r="P789" s="61"/>
      <c r="Q789" s="61"/>
    </row>
    <row r="790" spans="1:17" ht="38.25" customHeight="1">
      <c r="A790" s="140"/>
      <c r="B790" s="140"/>
      <c r="C790" s="140"/>
      <c r="D790" s="142"/>
      <c r="E790" s="141"/>
      <c r="F790" s="140"/>
      <c r="G790" s="140"/>
      <c r="H790" s="166"/>
      <c r="I790" s="166"/>
      <c r="J790" s="140"/>
      <c r="K790" s="62"/>
      <c r="L790" s="62"/>
      <c r="M790" s="144"/>
      <c r="N790" s="144"/>
      <c r="O790" s="144"/>
      <c r="P790" s="61"/>
      <c r="Q790" s="61"/>
    </row>
    <row r="791" spans="1:17" ht="38.25" customHeight="1">
      <c r="A791" s="140"/>
      <c r="B791" s="140"/>
      <c r="C791" s="140"/>
      <c r="D791" s="142"/>
      <c r="E791" s="141"/>
      <c r="F791" s="140"/>
      <c r="G791" s="140"/>
      <c r="H791" s="166"/>
      <c r="I791" s="166"/>
      <c r="J791" s="140"/>
      <c r="K791" s="62"/>
      <c r="L791" s="62"/>
      <c r="M791" s="144"/>
      <c r="N791" s="144"/>
      <c r="O791" s="144"/>
      <c r="P791" s="61"/>
      <c r="Q791" s="61"/>
    </row>
    <row r="792" spans="1:17" ht="38.25" customHeight="1">
      <c r="A792" s="140"/>
      <c r="B792" s="140"/>
      <c r="C792" s="140"/>
      <c r="D792" s="142"/>
      <c r="E792" s="141"/>
      <c r="F792" s="140"/>
      <c r="G792" s="140"/>
      <c r="H792" s="166"/>
      <c r="I792" s="166"/>
      <c r="J792" s="140"/>
      <c r="K792" s="62"/>
      <c r="L792" s="62"/>
      <c r="M792" s="144"/>
      <c r="N792" s="144"/>
      <c r="O792" s="144"/>
      <c r="P792" s="61"/>
      <c r="Q792" s="61"/>
    </row>
    <row r="793" spans="1:17" ht="38.25" customHeight="1">
      <c r="A793" s="140"/>
      <c r="B793" s="140"/>
      <c r="C793" s="140"/>
      <c r="D793" s="142"/>
      <c r="E793" s="141"/>
      <c r="F793" s="140"/>
      <c r="G793" s="140"/>
      <c r="H793" s="166"/>
      <c r="I793" s="166"/>
      <c r="J793" s="140"/>
      <c r="K793" s="62"/>
      <c r="L793" s="62"/>
      <c r="M793" s="144"/>
      <c r="N793" s="144"/>
      <c r="O793" s="144"/>
      <c r="P793" s="61"/>
      <c r="Q793" s="61"/>
    </row>
    <row r="794" spans="1:17" ht="38.25" customHeight="1">
      <c r="A794" s="140"/>
      <c r="B794" s="140"/>
      <c r="C794" s="140"/>
      <c r="D794" s="142"/>
      <c r="E794" s="141"/>
      <c r="F794" s="140"/>
      <c r="G794" s="140"/>
      <c r="H794" s="166"/>
      <c r="I794" s="166"/>
      <c r="J794" s="140"/>
      <c r="K794" s="62"/>
      <c r="L794" s="62"/>
      <c r="M794" s="144"/>
      <c r="N794" s="144"/>
      <c r="O794" s="144"/>
      <c r="P794" s="61"/>
      <c r="Q794" s="61"/>
    </row>
    <row r="795" spans="1:17" ht="38.25" customHeight="1">
      <c r="A795" s="140"/>
      <c r="B795" s="140"/>
      <c r="C795" s="140"/>
      <c r="D795" s="142"/>
      <c r="E795" s="141"/>
      <c r="F795" s="140"/>
      <c r="G795" s="140"/>
      <c r="H795" s="166"/>
      <c r="I795" s="166"/>
      <c r="J795" s="140"/>
      <c r="K795" s="62"/>
      <c r="L795" s="62"/>
      <c r="M795" s="144"/>
      <c r="N795" s="144"/>
      <c r="O795" s="144"/>
      <c r="P795" s="61"/>
      <c r="Q795" s="61"/>
    </row>
    <row r="796" spans="1:17" ht="38.25" customHeight="1">
      <c r="A796" s="140"/>
      <c r="B796" s="140"/>
      <c r="C796" s="140"/>
      <c r="D796" s="142"/>
      <c r="E796" s="141"/>
      <c r="F796" s="140"/>
      <c r="G796" s="140"/>
      <c r="H796" s="166"/>
      <c r="I796" s="166"/>
      <c r="J796" s="140"/>
      <c r="K796" s="62"/>
      <c r="L796" s="62"/>
      <c r="M796" s="144"/>
      <c r="N796" s="144"/>
      <c r="O796" s="144"/>
      <c r="P796" s="61"/>
      <c r="Q796" s="61"/>
    </row>
    <row r="797" spans="1:17" ht="38.25" customHeight="1">
      <c r="A797" s="140"/>
      <c r="B797" s="140"/>
      <c r="C797" s="140"/>
      <c r="D797" s="142"/>
      <c r="E797" s="141"/>
      <c r="F797" s="140"/>
      <c r="G797" s="140"/>
      <c r="H797" s="166"/>
      <c r="I797" s="166"/>
      <c r="J797" s="140"/>
      <c r="K797" s="62"/>
      <c r="L797" s="62"/>
      <c r="M797" s="144"/>
      <c r="N797" s="144"/>
      <c r="O797" s="144"/>
      <c r="P797" s="61"/>
      <c r="Q797" s="61"/>
    </row>
    <row r="798" spans="1:17" ht="38.25" customHeight="1">
      <c r="A798" s="140"/>
      <c r="B798" s="140"/>
      <c r="C798" s="140"/>
      <c r="D798" s="142"/>
      <c r="E798" s="141"/>
      <c r="F798" s="140"/>
      <c r="G798" s="140"/>
      <c r="H798" s="166"/>
      <c r="I798" s="166"/>
      <c r="J798" s="140"/>
      <c r="K798" s="62"/>
      <c r="L798" s="62"/>
      <c r="M798" s="144"/>
      <c r="N798" s="144"/>
      <c r="O798" s="144"/>
      <c r="P798" s="61"/>
      <c r="Q798" s="61"/>
    </row>
    <row r="799" spans="1:17" ht="38.25" customHeight="1">
      <c r="A799" s="140"/>
      <c r="B799" s="140"/>
      <c r="C799" s="140"/>
      <c r="D799" s="142"/>
      <c r="E799" s="141"/>
      <c r="F799" s="140"/>
      <c r="G799" s="140"/>
      <c r="H799" s="166"/>
      <c r="I799" s="166"/>
      <c r="J799" s="140"/>
      <c r="K799" s="62"/>
      <c r="L799" s="62"/>
      <c r="M799" s="144"/>
      <c r="N799" s="144"/>
      <c r="O799" s="144"/>
      <c r="P799" s="61"/>
      <c r="Q799" s="61"/>
    </row>
    <row r="800" spans="1:17" ht="38.25" customHeight="1">
      <c r="A800" s="140"/>
      <c r="B800" s="140"/>
      <c r="C800" s="140"/>
      <c r="D800" s="142"/>
      <c r="E800" s="141"/>
      <c r="F800" s="140"/>
      <c r="G800" s="140"/>
      <c r="H800" s="166"/>
      <c r="I800" s="166"/>
      <c r="J800" s="140"/>
      <c r="K800" s="62"/>
      <c r="L800" s="62"/>
      <c r="M800" s="144"/>
      <c r="N800" s="144"/>
      <c r="O800" s="144"/>
      <c r="P800" s="61"/>
      <c r="Q800" s="61"/>
    </row>
    <row r="801" spans="1:17" ht="38.25" customHeight="1">
      <c r="A801" s="140"/>
      <c r="B801" s="140"/>
      <c r="C801" s="140"/>
      <c r="D801" s="142"/>
      <c r="E801" s="141"/>
      <c r="F801" s="140"/>
      <c r="G801" s="140"/>
      <c r="H801" s="166"/>
      <c r="I801" s="166"/>
      <c r="J801" s="140"/>
      <c r="K801" s="62"/>
      <c r="L801" s="62"/>
      <c r="M801" s="144"/>
      <c r="N801" s="144"/>
      <c r="O801" s="144"/>
      <c r="P801" s="61"/>
      <c r="Q801" s="61"/>
    </row>
    <row r="802" spans="1:17" ht="38.25" customHeight="1">
      <c r="A802" s="140"/>
      <c r="B802" s="140"/>
      <c r="C802" s="140"/>
      <c r="D802" s="142"/>
      <c r="E802" s="141"/>
      <c r="F802" s="140"/>
      <c r="G802" s="140"/>
      <c r="H802" s="166"/>
      <c r="I802" s="166"/>
      <c r="J802" s="140"/>
      <c r="K802" s="62"/>
      <c r="L802" s="62"/>
      <c r="M802" s="144"/>
      <c r="N802" s="144"/>
      <c r="O802" s="144"/>
      <c r="P802" s="61"/>
      <c r="Q802" s="61"/>
    </row>
    <row r="803" spans="1:17" ht="38.25" customHeight="1">
      <c r="A803" s="140"/>
      <c r="B803" s="140"/>
      <c r="C803" s="140"/>
      <c r="D803" s="142"/>
      <c r="E803" s="141"/>
      <c r="F803" s="140"/>
      <c r="G803" s="140"/>
      <c r="H803" s="166"/>
      <c r="I803" s="166"/>
      <c r="J803" s="140"/>
      <c r="K803" s="62"/>
      <c r="L803" s="62"/>
      <c r="M803" s="144"/>
      <c r="N803" s="144"/>
      <c r="O803" s="144"/>
      <c r="P803" s="61"/>
      <c r="Q803" s="61"/>
    </row>
    <row r="804" spans="1:17" ht="38.25" customHeight="1">
      <c r="A804" s="140"/>
      <c r="B804" s="140"/>
      <c r="C804" s="140"/>
      <c r="D804" s="142"/>
      <c r="E804" s="141"/>
      <c r="F804" s="140"/>
      <c r="G804" s="140"/>
      <c r="H804" s="166"/>
      <c r="I804" s="166"/>
      <c r="J804" s="140"/>
      <c r="K804" s="62"/>
      <c r="L804" s="62"/>
      <c r="M804" s="144"/>
      <c r="N804" s="144"/>
      <c r="O804" s="144"/>
      <c r="P804" s="61"/>
      <c r="Q804" s="61"/>
    </row>
    <row r="805" spans="1:17" ht="38.25" customHeight="1">
      <c r="A805" s="140"/>
      <c r="B805" s="140"/>
      <c r="C805" s="140"/>
      <c r="D805" s="142"/>
      <c r="E805" s="141"/>
      <c r="F805" s="140"/>
      <c r="G805" s="140"/>
      <c r="H805" s="166"/>
      <c r="I805" s="166"/>
      <c r="J805" s="140"/>
      <c r="K805" s="62"/>
      <c r="L805" s="62"/>
      <c r="M805" s="144"/>
      <c r="N805" s="144"/>
      <c r="O805" s="144"/>
      <c r="P805" s="61"/>
      <c r="Q805" s="61"/>
    </row>
    <row r="806" spans="1:17" ht="38.25" customHeight="1">
      <c r="A806" s="140"/>
      <c r="B806" s="140"/>
      <c r="C806" s="140"/>
      <c r="D806" s="142"/>
      <c r="E806" s="141"/>
      <c r="F806" s="140"/>
      <c r="G806" s="140"/>
      <c r="H806" s="166"/>
      <c r="I806" s="166"/>
      <c r="J806" s="140"/>
      <c r="K806" s="62"/>
      <c r="L806" s="62"/>
      <c r="M806" s="144"/>
      <c r="N806" s="144"/>
      <c r="O806" s="144"/>
      <c r="P806" s="61"/>
      <c r="Q806" s="61"/>
    </row>
    <row r="807" spans="1:17" ht="38.25" customHeight="1">
      <c r="A807" s="140"/>
      <c r="B807" s="140"/>
      <c r="C807" s="140"/>
      <c r="D807" s="142"/>
      <c r="E807" s="141"/>
      <c r="F807" s="140"/>
      <c r="G807" s="140"/>
      <c r="H807" s="166"/>
      <c r="I807" s="166"/>
      <c r="J807" s="140"/>
      <c r="K807" s="62"/>
      <c r="L807" s="62"/>
      <c r="M807" s="144"/>
      <c r="N807" s="144"/>
      <c r="O807" s="144"/>
      <c r="P807" s="61"/>
      <c r="Q807" s="61"/>
    </row>
    <row r="808" spans="1:17" ht="38.25" customHeight="1">
      <c r="A808" s="140"/>
      <c r="B808" s="140"/>
      <c r="C808" s="140"/>
      <c r="D808" s="142"/>
      <c r="E808" s="141"/>
      <c r="F808" s="140"/>
      <c r="G808" s="140"/>
      <c r="H808" s="166"/>
      <c r="I808" s="166"/>
      <c r="J808" s="140"/>
      <c r="K808" s="62"/>
      <c r="L808" s="62"/>
      <c r="M808" s="144"/>
      <c r="N808" s="144"/>
      <c r="O808" s="144"/>
      <c r="P808" s="61"/>
      <c r="Q808" s="61"/>
    </row>
    <row r="809" spans="1:17" ht="38.25" customHeight="1">
      <c r="A809" s="140"/>
      <c r="B809" s="140"/>
      <c r="C809" s="140"/>
      <c r="D809" s="142"/>
      <c r="E809" s="141"/>
      <c r="F809" s="140"/>
      <c r="G809" s="140"/>
      <c r="H809" s="166"/>
      <c r="I809" s="166"/>
      <c r="J809" s="140"/>
      <c r="K809" s="62"/>
      <c r="L809" s="62"/>
      <c r="M809" s="144"/>
      <c r="N809" s="144"/>
      <c r="O809" s="144"/>
      <c r="P809" s="61"/>
      <c r="Q809" s="61"/>
    </row>
    <row r="810" spans="1:17" ht="38.25" customHeight="1">
      <c r="A810" s="140"/>
      <c r="B810" s="140"/>
      <c r="C810" s="140"/>
      <c r="D810" s="142"/>
      <c r="E810" s="141"/>
      <c r="F810" s="140"/>
      <c r="G810" s="140"/>
      <c r="H810" s="166"/>
      <c r="I810" s="166"/>
      <c r="J810" s="140"/>
      <c r="K810" s="62"/>
      <c r="L810" s="62"/>
      <c r="M810" s="144"/>
      <c r="N810" s="144"/>
      <c r="O810" s="144"/>
      <c r="P810" s="61"/>
      <c r="Q810" s="61"/>
    </row>
    <row r="811" spans="1:17" ht="38.25" customHeight="1">
      <c r="A811" s="140"/>
      <c r="B811" s="140"/>
      <c r="C811" s="140"/>
      <c r="D811" s="142"/>
      <c r="E811" s="141"/>
      <c r="F811" s="140"/>
      <c r="G811" s="140"/>
      <c r="H811" s="166"/>
      <c r="I811" s="166"/>
      <c r="J811" s="140"/>
      <c r="K811" s="62"/>
      <c r="L811" s="62"/>
      <c r="M811" s="144"/>
      <c r="N811" s="144"/>
      <c r="O811" s="144"/>
      <c r="P811" s="61"/>
      <c r="Q811" s="61"/>
    </row>
    <row r="812" spans="1:17" ht="38.25" customHeight="1">
      <c r="A812" s="140"/>
      <c r="B812" s="140"/>
      <c r="C812" s="140"/>
      <c r="D812" s="142"/>
      <c r="E812" s="141"/>
      <c r="F812" s="140"/>
      <c r="G812" s="140"/>
      <c r="H812" s="166"/>
      <c r="I812" s="166"/>
      <c r="J812" s="140"/>
      <c r="K812" s="62"/>
      <c r="L812" s="62"/>
      <c r="M812" s="144"/>
      <c r="N812" s="144"/>
      <c r="O812" s="144"/>
      <c r="P812" s="61"/>
      <c r="Q812" s="61"/>
    </row>
    <row r="813" spans="1:17" s="173" customFormat="1" ht="15.75" customHeight="1">
      <c r="A813" s="169" t="s">
        <v>29</v>
      </c>
      <c r="B813" s="169"/>
      <c r="C813" s="169" t="s">
        <v>29</v>
      </c>
      <c r="D813" s="169" t="s">
        <v>29</v>
      </c>
      <c r="E813" s="170" t="s">
        <v>29</v>
      </c>
      <c r="F813" s="169" t="s">
        <v>29</v>
      </c>
      <c r="G813" s="169" t="s">
        <v>29</v>
      </c>
      <c r="H813" s="171" t="s">
        <v>29</v>
      </c>
      <c r="I813" s="171"/>
      <c r="J813" s="169" t="s">
        <v>29</v>
      </c>
      <c r="K813" s="169" t="s">
        <v>29</v>
      </c>
      <c r="L813" s="172" t="s">
        <v>29</v>
      </c>
      <c r="M813" s="169" t="s">
        <v>29</v>
      </c>
      <c r="N813" s="169" t="s">
        <v>29</v>
      </c>
      <c r="O813" s="169" t="s">
        <v>29</v>
      </c>
      <c r="P813" s="219" t="s">
        <v>29</v>
      </c>
      <c r="Q813" s="219" t="s">
        <v>29</v>
      </c>
    </row>
    <row r="814" spans="1:17" ht="15" customHeight="1">
      <c r="D814" s="175"/>
    </row>
    <row r="815" spans="1:17" ht="15" customHeight="1">
      <c r="D815" s="175"/>
    </row>
    <row r="816" spans="1:17" ht="15" customHeight="1">
      <c r="D816" s="175"/>
    </row>
    <row r="817" spans="4:4" ht="15" customHeight="1">
      <c r="D817" s="175"/>
    </row>
    <row r="818" spans="4:4" ht="15" customHeight="1">
      <c r="D818" s="175"/>
    </row>
    <row r="819" spans="4:4" ht="15" customHeight="1">
      <c r="D819" s="175"/>
    </row>
    <row r="820" spans="4:4" ht="15" customHeight="1">
      <c r="D820" s="175"/>
    </row>
    <row r="821" spans="4:4" ht="15" customHeight="1">
      <c r="D821" s="175"/>
    </row>
    <row r="822" spans="4:4" ht="15" customHeight="1">
      <c r="D822" s="175"/>
    </row>
    <row r="823" spans="4:4" ht="15" customHeight="1">
      <c r="D823" s="175"/>
    </row>
    <row r="824" spans="4:4" ht="15" customHeight="1">
      <c r="D824" s="175"/>
    </row>
    <row r="825" spans="4:4" ht="15" customHeight="1">
      <c r="D825" s="175"/>
    </row>
    <row r="826" spans="4:4" ht="15" customHeight="1">
      <c r="D826" s="175"/>
    </row>
    <row r="827" spans="4:4" ht="15" customHeight="1">
      <c r="D827" s="175"/>
    </row>
    <row r="828" spans="4:4" ht="15" customHeight="1">
      <c r="D828" s="175"/>
    </row>
    <row r="829" spans="4:4" ht="15" customHeight="1">
      <c r="D829" s="175"/>
    </row>
    <row r="830" spans="4:4" ht="15" customHeight="1">
      <c r="D830" s="175"/>
    </row>
    <row r="831" spans="4:4" ht="15" customHeight="1">
      <c r="D831" s="175"/>
    </row>
    <row r="832" spans="4:4" ht="15" customHeight="1">
      <c r="D832" s="175"/>
    </row>
    <row r="833" spans="4:4" ht="15" customHeight="1">
      <c r="D833" s="175"/>
    </row>
    <row r="834" spans="4:4" ht="15" customHeight="1">
      <c r="D834" s="175"/>
    </row>
    <row r="835" spans="4:4" ht="15" customHeight="1">
      <c r="D835" s="175"/>
    </row>
    <row r="836" spans="4:4" ht="15" customHeight="1">
      <c r="D836" s="175"/>
    </row>
    <row r="837" spans="4:4" ht="15" customHeight="1">
      <c r="D837" s="175"/>
    </row>
    <row r="838" spans="4:4" ht="15" customHeight="1">
      <c r="D838" s="175"/>
    </row>
    <row r="839" spans="4:4" ht="15" customHeight="1">
      <c r="D839" s="175"/>
    </row>
    <row r="840" spans="4:4" ht="15" customHeight="1">
      <c r="D840" s="175"/>
    </row>
    <row r="841" spans="4:4" ht="15" customHeight="1">
      <c r="D841" s="175"/>
    </row>
    <row r="842" spans="4:4" ht="15" customHeight="1">
      <c r="D842" s="175"/>
    </row>
    <row r="843" spans="4:4" ht="15" customHeight="1">
      <c r="D843" s="175"/>
    </row>
    <row r="844" spans="4:4" ht="15" customHeight="1">
      <c r="D844" s="175"/>
    </row>
    <row r="845" spans="4:4" ht="15" customHeight="1">
      <c r="D845" s="175"/>
    </row>
    <row r="846" spans="4:4" ht="15" customHeight="1">
      <c r="D846" s="175"/>
    </row>
    <row r="847" spans="4:4" ht="15" customHeight="1">
      <c r="D847" s="175"/>
    </row>
    <row r="848" spans="4:4" ht="15" customHeight="1">
      <c r="D848" s="175"/>
    </row>
    <row r="849" spans="4:4" ht="15" customHeight="1">
      <c r="D849" s="175"/>
    </row>
    <row r="850" spans="4:4" ht="15" customHeight="1">
      <c r="D850" s="175"/>
    </row>
    <row r="851" spans="4:4" ht="15" customHeight="1">
      <c r="D851" s="175"/>
    </row>
    <row r="852" spans="4:4" ht="15" customHeight="1">
      <c r="D852" s="175"/>
    </row>
    <row r="853" spans="4:4" ht="15" customHeight="1">
      <c r="D853" s="175"/>
    </row>
    <row r="854" spans="4:4" ht="15" customHeight="1">
      <c r="D854" s="175"/>
    </row>
    <row r="855" spans="4:4" ht="15" customHeight="1">
      <c r="D855" s="175"/>
    </row>
    <row r="856" spans="4:4" ht="15" customHeight="1">
      <c r="D856" s="175"/>
    </row>
    <row r="857" spans="4:4" ht="15" customHeight="1">
      <c r="D857" s="175"/>
    </row>
    <row r="858" spans="4:4" ht="15" customHeight="1">
      <c r="D858" s="175"/>
    </row>
    <row r="859" spans="4:4" ht="15" customHeight="1">
      <c r="D859" s="175"/>
    </row>
    <row r="860" spans="4:4" ht="15" customHeight="1">
      <c r="D860" s="175"/>
    </row>
    <row r="861" spans="4:4" ht="15" customHeight="1">
      <c r="D861" s="175"/>
    </row>
    <row r="862" spans="4:4" ht="15" customHeight="1">
      <c r="D862" s="175"/>
    </row>
    <row r="863" spans="4:4" ht="15" customHeight="1">
      <c r="D863" s="175"/>
    </row>
    <row r="864" spans="4:4" ht="15" customHeight="1">
      <c r="D864" s="175"/>
    </row>
    <row r="865" spans="4:4" ht="15" customHeight="1">
      <c r="D865" s="175"/>
    </row>
    <row r="866" spans="4:4" ht="15" customHeight="1">
      <c r="D866" s="175"/>
    </row>
    <row r="867" spans="4:4" ht="15" customHeight="1">
      <c r="D867" s="175"/>
    </row>
    <row r="868" spans="4:4" ht="15" customHeight="1">
      <c r="D868" s="175"/>
    </row>
    <row r="869" spans="4:4" ht="15" customHeight="1">
      <c r="D869" s="175"/>
    </row>
    <row r="870" spans="4:4" ht="15" customHeight="1">
      <c r="D870" s="175"/>
    </row>
    <row r="871" spans="4:4" ht="15" customHeight="1">
      <c r="D871" s="175"/>
    </row>
    <row r="872" spans="4:4" ht="15" customHeight="1">
      <c r="D872" s="175"/>
    </row>
    <row r="873" spans="4:4" ht="15" customHeight="1">
      <c r="D873" s="175"/>
    </row>
    <row r="874" spans="4:4" ht="15" customHeight="1">
      <c r="D874" s="175"/>
    </row>
    <row r="875" spans="4:4" ht="15" customHeight="1">
      <c r="D875" s="175"/>
    </row>
    <row r="876" spans="4:4" ht="15" customHeight="1">
      <c r="D876" s="175"/>
    </row>
    <row r="877" spans="4:4" ht="15" customHeight="1">
      <c r="D877" s="175"/>
    </row>
    <row r="878" spans="4:4" ht="15" customHeight="1">
      <c r="D878" s="175"/>
    </row>
    <row r="879" spans="4:4" ht="15" customHeight="1">
      <c r="D879" s="175"/>
    </row>
    <row r="880" spans="4:4" ht="15" customHeight="1">
      <c r="D880" s="175"/>
    </row>
    <row r="881" spans="4:4" ht="15" customHeight="1">
      <c r="D881" s="175"/>
    </row>
    <row r="882" spans="4:4" ht="15" customHeight="1">
      <c r="D882" s="175"/>
    </row>
    <row r="883" spans="4:4" ht="15" customHeight="1">
      <c r="D883" s="175"/>
    </row>
    <row r="884" spans="4:4" ht="15" customHeight="1">
      <c r="D884" s="175"/>
    </row>
    <row r="885" spans="4:4" ht="15" customHeight="1">
      <c r="D885" s="175"/>
    </row>
    <row r="886" spans="4:4" ht="15" customHeight="1">
      <c r="D886" s="175"/>
    </row>
    <row r="887" spans="4:4" ht="15" customHeight="1">
      <c r="D887" s="175"/>
    </row>
    <row r="888" spans="4:4" ht="15" customHeight="1">
      <c r="D888" s="175"/>
    </row>
    <row r="889" spans="4:4" ht="15" customHeight="1">
      <c r="D889" s="175"/>
    </row>
    <row r="890" spans="4:4" ht="15" customHeight="1">
      <c r="D890" s="175"/>
    </row>
    <row r="891" spans="4:4" ht="15" customHeight="1">
      <c r="D891" s="175"/>
    </row>
    <row r="892" spans="4:4" ht="15" customHeight="1">
      <c r="D892" s="175"/>
    </row>
    <row r="893" spans="4:4" ht="15" customHeight="1">
      <c r="D893" s="175"/>
    </row>
    <row r="894" spans="4:4" ht="15" customHeight="1">
      <c r="D894" s="175"/>
    </row>
    <row r="895" spans="4:4" ht="15" customHeight="1">
      <c r="D895" s="175"/>
    </row>
    <row r="896" spans="4:4" ht="15" customHeight="1">
      <c r="D896" s="175"/>
    </row>
    <row r="897" spans="4:4" ht="15" customHeight="1">
      <c r="D897" s="175"/>
    </row>
    <row r="898" spans="4:4" ht="15" customHeight="1">
      <c r="D898" s="175"/>
    </row>
    <row r="899" spans="4:4" ht="15" customHeight="1">
      <c r="D899" s="175"/>
    </row>
    <row r="900" spans="4:4" ht="15" customHeight="1">
      <c r="D900" s="175"/>
    </row>
    <row r="901" spans="4:4" ht="15" customHeight="1">
      <c r="D901" s="175"/>
    </row>
    <row r="902" spans="4:4" ht="15" customHeight="1">
      <c r="D902" s="175"/>
    </row>
    <row r="903" spans="4:4" ht="15" customHeight="1">
      <c r="D903" s="175"/>
    </row>
    <row r="904" spans="4:4" ht="15" customHeight="1">
      <c r="D904" s="175"/>
    </row>
    <row r="905" spans="4:4" ht="15" customHeight="1">
      <c r="D905" s="175"/>
    </row>
    <row r="906" spans="4:4" ht="15" customHeight="1">
      <c r="D906" s="175"/>
    </row>
    <row r="907" spans="4:4" ht="15" customHeight="1">
      <c r="D907" s="175"/>
    </row>
    <row r="908" spans="4:4" ht="15" customHeight="1">
      <c r="D908" s="175"/>
    </row>
    <row r="909" spans="4:4" ht="15" customHeight="1">
      <c r="D909" s="175"/>
    </row>
    <row r="910" spans="4:4" ht="15" customHeight="1">
      <c r="D910" s="175"/>
    </row>
    <row r="911" spans="4:4" ht="15" customHeight="1">
      <c r="D911" s="175"/>
    </row>
    <row r="912" spans="4:4" ht="15" customHeight="1">
      <c r="D912" s="175"/>
    </row>
    <row r="913" spans="4:4" ht="15" customHeight="1">
      <c r="D913" s="175"/>
    </row>
    <row r="914" spans="4:4" ht="15" customHeight="1">
      <c r="D914" s="175"/>
    </row>
    <row r="915" spans="4:4" ht="15" customHeight="1">
      <c r="D915" s="175"/>
    </row>
    <row r="916" spans="4:4" ht="15" customHeight="1">
      <c r="D916" s="175"/>
    </row>
    <row r="917" spans="4:4" ht="15" customHeight="1">
      <c r="D917" s="175"/>
    </row>
    <row r="918" spans="4:4" ht="15" customHeight="1">
      <c r="D918" s="175"/>
    </row>
    <row r="919" spans="4:4" ht="15" customHeight="1">
      <c r="D919" s="175"/>
    </row>
    <row r="920" spans="4:4" ht="15" customHeight="1">
      <c r="D920" s="175"/>
    </row>
    <row r="921" spans="4:4" ht="15" customHeight="1">
      <c r="D921" s="175"/>
    </row>
    <row r="922" spans="4:4" ht="15" customHeight="1">
      <c r="D922" s="175"/>
    </row>
    <row r="923" spans="4:4" ht="15" customHeight="1">
      <c r="D923" s="175"/>
    </row>
    <row r="924" spans="4:4" ht="15" customHeight="1">
      <c r="D924" s="175"/>
    </row>
    <row r="925" spans="4:4" ht="15" customHeight="1">
      <c r="D925" s="175"/>
    </row>
    <row r="926" spans="4:4" ht="15" customHeight="1">
      <c r="D926" s="175"/>
    </row>
    <row r="927" spans="4:4" ht="15" customHeight="1">
      <c r="D927" s="175"/>
    </row>
    <row r="928" spans="4:4" ht="15" customHeight="1">
      <c r="D928" s="175"/>
    </row>
    <row r="929" spans="4:4" ht="15" customHeight="1">
      <c r="D929" s="175"/>
    </row>
    <row r="930" spans="4:4" ht="15" customHeight="1">
      <c r="D930" s="175"/>
    </row>
    <row r="931" spans="4:4" ht="15" customHeight="1">
      <c r="D931" s="175"/>
    </row>
    <row r="932" spans="4:4" ht="15" customHeight="1">
      <c r="D932" s="175"/>
    </row>
    <row r="933" spans="4:4" ht="15" customHeight="1">
      <c r="D933" s="175"/>
    </row>
    <row r="934" spans="4:4" ht="15" customHeight="1">
      <c r="D934" s="175"/>
    </row>
    <row r="935" spans="4:4" ht="15" customHeight="1">
      <c r="D935" s="175"/>
    </row>
    <row r="936" spans="4:4" ht="15" customHeight="1">
      <c r="D936" s="175"/>
    </row>
    <row r="937" spans="4:4" ht="15" customHeight="1">
      <c r="D937" s="175"/>
    </row>
    <row r="938" spans="4:4" ht="15" customHeight="1">
      <c r="D938" s="175"/>
    </row>
    <row r="939" spans="4:4" ht="15" customHeight="1">
      <c r="D939" s="175"/>
    </row>
    <row r="940" spans="4:4" ht="15" customHeight="1">
      <c r="D940" s="175"/>
    </row>
    <row r="941" spans="4:4" ht="15" customHeight="1">
      <c r="D941" s="175"/>
    </row>
    <row r="942" spans="4:4" ht="15" customHeight="1">
      <c r="D942" s="175"/>
    </row>
    <row r="943" spans="4:4" ht="15" customHeight="1">
      <c r="D943" s="175"/>
    </row>
    <row r="944" spans="4:4" ht="15" customHeight="1">
      <c r="D944" s="175"/>
    </row>
    <row r="945" spans="4:4" ht="15" customHeight="1">
      <c r="D945" s="175"/>
    </row>
    <row r="946" spans="4:4" ht="15" customHeight="1">
      <c r="D946" s="175"/>
    </row>
    <row r="947" spans="4:4" ht="15" customHeight="1">
      <c r="D947" s="175"/>
    </row>
    <row r="948" spans="4:4" ht="15" customHeight="1">
      <c r="D948" s="175"/>
    </row>
    <row r="949" spans="4:4" ht="15" customHeight="1">
      <c r="D949" s="175"/>
    </row>
    <row r="950" spans="4:4" ht="15" customHeight="1">
      <c r="D950" s="175"/>
    </row>
    <row r="951" spans="4:4" ht="15" customHeight="1">
      <c r="D951" s="175"/>
    </row>
    <row r="952" spans="4:4" ht="15" customHeight="1">
      <c r="D952" s="175"/>
    </row>
    <row r="953" spans="4:4" ht="15" customHeight="1">
      <c r="D953" s="175"/>
    </row>
    <row r="954" spans="4:4" ht="15" customHeight="1">
      <c r="D954" s="175"/>
    </row>
    <row r="955" spans="4:4" ht="15" customHeight="1">
      <c r="D955" s="175"/>
    </row>
    <row r="956" spans="4:4" ht="15" customHeight="1">
      <c r="D956" s="175"/>
    </row>
    <row r="957" spans="4:4" ht="15" customHeight="1">
      <c r="D957" s="175"/>
    </row>
    <row r="958" spans="4:4" ht="15" customHeight="1">
      <c r="D958" s="175"/>
    </row>
    <row r="959" spans="4:4" ht="15" customHeight="1">
      <c r="D959" s="175"/>
    </row>
    <row r="960" spans="4:4" ht="15" customHeight="1">
      <c r="D960" s="175"/>
    </row>
    <row r="961" spans="4:4" ht="15" customHeight="1">
      <c r="D961" s="175"/>
    </row>
    <row r="962" spans="4:4" ht="15" customHeight="1">
      <c r="D962" s="175"/>
    </row>
    <row r="963" spans="4:4" ht="15" customHeight="1">
      <c r="D963" s="175"/>
    </row>
    <row r="964" spans="4:4" ht="15" customHeight="1">
      <c r="D964" s="175"/>
    </row>
    <row r="965" spans="4:4" ht="15" customHeight="1">
      <c r="D965" s="175"/>
    </row>
    <row r="966" spans="4:4" ht="15" customHeight="1">
      <c r="D966" s="175"/>
    </row>
    <row r="967" spans="4:4" ht="15" customHeight="1">
      <c r="D967" s="175"/>
    </row>
    <row r="968" spans="4:4" ht="15" customHeight="1">
      <c r="D968" s="175"/>
    </row>
    <row r="969" spans="4:4" ht="15" customHeight="1">
      <c r="D969" s="175"/>
    </row>
    <row r="970" spans="4:4" ht="15" customHeight="1">
      <c r="D970" s="175"/>
    </row>
    <row r="971" spans="4:4" ht="15" customHeight="1">
      <c r="D971" s="175"/>
    </row>
    <row r="972" spans="4:4" ht="15" customHeight="1">
      <c r="D972" s="175"/>
    </row>
    <row r="973" spans="4:4" ht="15" customHeight="1">
      <c r="D973" s="175"/>
    </row>
    <row r="974" spans="4:4" ht="15" customHeight="1">
      <c r="D974" s="175"/>
    </row>
    <row r="975" spans="4:4" ht="15" customHeight="1">
      <c r="D975" s="175"/>
    </row>
    <row r="976" spans="4:4" ht="15" customHeight="1">
      <c r="D976" s="175"/>
    </row>
    <row r="977" spans="4:4" ht="15" customHeight="1">
      <c r="D977" s="175"/>
    </row>
    <row r="978" spans="4:4" ht="15" customHeight="1">
      <c r="D978" s="175"/>
    </row>
    <row r="979" spans="4:4" ht="15" customHeight="1">
      <c r="D979" s="175"/>
    </row>
    <row r="980" spans="4:4" ht="15" customHeight="1">
      <c r="D980" s="175"/>
    </row>
    <row r="981" spans="4:4" ht="15" customHeight="1">
      <c r="D981" s="175"/>
    </row>
    <row r="982" spans="4:4" ht="15" customHeight="1">
      <c r="D982" s="175"/>
    </row>
    <row r="983" spans="4:4" ht="15" customHeight="1">
      <c r="D983" s="175"/>
    </row>
    <row r="984" spans="4:4" ht="15" customHeight="1">
      <c r="D984" s="175"/>
    </row>
    <row r="985" spans="4:4" ht="15" customHeight="1">
      <c r="D985" s="175"/>
    </row>
    <row r="986" spans="4:4" ht="15" customHeight="1">
      <c r="D986" s="175"/>
    </row>
    <row r="987" spans="4:4" ht="15" customHeight="1">
      <c r="D987" s="175"/>
    </row>
    <row r="988" spans="4:4" ht="15" customHeight="1">
      <c r="D988" s="175"/>
    </row>
    <row r="989" spans="4:4" ht="15" customHeight="1">
      <c r="D989" s="175"/>
    </row>
    <row r="990" spans="4:4" ht="15" customHeight="1">
      <c r="D990" s="175"/>
    </row>
    <row r="991" spans="4:4" ht="15" customHeight="1">
      <c r="D991" s="175"/>
    </row>
    <row r="992" spans="4:4" ht="15" customHeight="1">
      <c r="D992" s="175"/>
    </row>
    <row r="993" spans="4:4" ht="15" customHeight="1">
      <c r="D993" s="175"/>
    </row>
    <row r="994" spans="4:4" ht="15" customHeight="1">
      <c r="D994" s="175"/>
    </row>
    <row r="995" spans="4:4" ht="15" customHeight="1">
      <c r="D995" s="175"/>
    </row>
    <row r="996" spans="4:4" ht="15" customHeight="1">
      <c r="D996" s="175"/>
    </row>
    <row r="997" spans="4:4" ht="15" customHeight="1">
      <c r="D997" s="175"/>
    </row>
    <row r="998" spans="4:4" ht="15" customHeight="1">
      <c r="D998" s="175"/>
    </row>
    <row r="999" spans="4:4" ht="15" customHeight="1">
      <c r="D999" s="175"/>
    </row>
    <row r="1000" spans="4:4" ht="15" customHeight="1">
      <c r="D1000" s="175"/>
    </row>
    <row r="1001" spans="4:4" ht="15" customHeight="1">
      <c r="D1001" s="175"/>
    </row>
    <row r="1002" spans="4:4" ht="15" customHeight="1">
      <c r="D1002" s="175"/>
    </row>
    <row r="1003" spans="4:4" ht="15" customHeight="1">
      <c r="D1003" s="175"/>
    </row>
    <row r="1004" spans="4:4" ht="15" customHeight="1">
      <c r="D1004" s="175"/>
    </row>
    <row r="1005" spans="4:4" ht="15" customHeight="1">
      <c r="D1005" s="175"/>
    </row>
    <row r="1006" spans="4:4" ht="15" customHeight="1">
      <c r="D1006" s="175"/>
    </row>
    <row r="1007" spans="4:4" ht="15" customHeight="1">
      <c r="D1007" s="175"/>
    </row>
    <row r="1008" spans="4:4" ht="15" customHeight="1">
      <c r="D1008" s="175"/>
    </row>
    <row r="1009" spans="4:4" ht="15" customHeight="1">
      <c r="D1009" s="175"/>
    </row>
    <row r="1010" spans="4:4" ht="15" customHeight="1">
      <c r="D1010" s="175"/>
    </row>
    <row r="1011" spans="4:4" ht="15" customHeight="1">
      <c r="D1011" s="175"/>
    </row>
    <row r="1012" spans="4:4" ht="15" customHeight="1">
      <c r="D1012" s="175"/>
    </row>
    <row r="1013" spans="4:4" ht="15" customHeight="1">
      <c r="D1013" s="175"/>
    </row>
    <row r="1014" spans="4:4" ht="15" customHeight="1">
      <c r="D1014" s="175"/>
    </row>
    <row r="1015" spans="4:4" ht="15" customHeight="1">
      <c r="D1015" s="175"/>
    </row>
    <row r="1016" spans="4:4" ht="15" customHeight="1">
      <c r="D1016" s="175"/>
    </row>
    <row r="1017" spans="4:4" ht="15" customHeight="1">
      <c r="D1017" s="175"/>
    </row>
    <row r="1018" spans="4:4" ht="15" customHeight="1">
      <c r="D1018" s="175"/>
    </row>
    <row r="1019" spans="4:4" ht="15" customHeight="1">
      <c r="D1019" s="175"/>
    </row>
    <row r="1020" spans="4:4" ht="15" customHeight="1">
      <c r="D1020" s="175"/>
    </row>
    <row r="1021" spans="4:4" ht="15" customHeight="1">
      <c r="D1021" s="175"/>
    </row>
    <row r="1022" spans="4:4" ht="15" customHeight="1">
      <c r="D1022" s="175"/>
    </row>
    <row r="1023" spans="4:4" ht="15" customHeight="1">
      <c r="D1023" s="175"/>
    </row>
    <row r="1024" spans="4:4" ht="15" customHeight="1">
      <c r="D1024" s="175"/>
    </row>
    <row r="1025" spans="4:4" ht="15" customHeight="1">
      <c r="D1025" s="175"/>
    </row>
    <row r="1026" spans="4:4" ht="15" customHeight="1">
      <c r="D1026" s="175"/>
    </row>
    <row r="1027" spans="4:4" ht="15" customHeight="1">
      <c r="D1027" s="175"/>
    </row>
    <row r="1028" spans="4:4" ht="15" customHeight="1">
      <c r="D1028" s="175"/>
    </row>
    <row r="1029" spans="4:4" ht="15" customHeight="1">
      <c r="D1029" s="175"/>
    </row>
    <row r="1030" spans="4:4" ht="15" customHeight="1">
      <c r="D1030" s="175"/>
    </row>
    <row r="1031" spans="4:4" ht="15" customHeight="1">
      <c r="D1031" s="175"/>
    </row>
    <row r="1032" spans="4:4" ht="15" customHeight="1">
      <c r="D1032" s="175"/>
    </row>
    <row r="1033" spans="4:4" ht="15" customHeight="1">
      <c r="D1033" s="175"/>
    </row>
    <row r="1034" spans="4:4" ht="15" customHeight="1">
      <c r="D1034" s="175"/>
    </row>
    <row r="1035" spans="4:4" ht="15" customHeight="1">
      <c r="D1035" s="175"/>
    </row>
    <row r="1036" spans="4:4" ht="15" customHeight="1">
      <c r="D1036" s="175"/>
    </row>
    <row r="1037" spans="4:4" ht="15" customHeight="1">
      <c r="D1037" s="175"/>
    </row>
    <row r="1038" spans="4:4" ht="15" customHeight="1">
      <c r="D1038" s="175"/>
    </row>
    <row r="1039" spans="4:4" ht="15" customHeight="1">
      <c r="D1039" s="175"/>
    </row>
    <row r="1040" spans="4:4" ht="15" customHeight="1">
      <c r="D1040" s="175"/>
    </row>
    <row r="1041" spans="4:4" ht="15" customHeight="1">
      <c r="D1041" s="175"/>
    </row>
    <row r="1042" spans="4:4" ht="15" customHeight="1">
      <c r="D1042" s="175"/>
    </row>
    <row r="1043" spans="4:4" ht="15" customHeight="1">
      <c r="D1043" s="175"/>
    </row>
    <row r="1044" spans="4:4" ht="15" customHeight="1">
      <c r="D1044" s="175"/>
    </row>
    <row r="1045" spans="4:4" ht="15" customHeight="1">
      <c r="D1045" s="175"/>
    </row>
    <row r="1046" spans="4:4" ht="15" customHeight="1">
      <c r="D1046" s="175"/>
    </row>
    <row r="1047" spans="4:4" ht="15" customHeight="1">
      <c r="D1047" s="175"/>
    </row>
    <row r="1048" spans="4:4" ht="15" customHeight="1">
      <c r="D1048" s="175"/>
    </row>
    <row r="1049" spans="4:4" ht="15" customHeight="1">
      <c r="D1049" s="175"/>
    </row>
    <row r="1050" spans="4:4" ht="15" customHeight="1">
      <c r="D1050" s="175"/>
    </row>
    <row r="1051" spans="4:4" ht="15" customHeight="1">
      <c r="D1051" s="175"/>
    </row>
    <row r="1052" spans="4:4" ht="15" customHeight="1">
      <c r="D1052" s="175"/>
    </row>
    <row r="1053" spans="4:4" ht="15" customHeight="1">
      <c r="D1053" s="175"/>
    </row>
    <row r="1054" spans="4:4" ht="15" customHeight="1">
      <c r="D1054" s="175"/>
    </row>
    <row r="1055" spans="4:4" ht="15" customHeight="1">
      <c r="D1055" s="175"/>
    </row>
    <row r="1056" spans="4:4" ht="15" customHeight="1">
      <c r="D1056" s="175"/>
    </row>
    <row r="1057" spans="4:4" ht="15" customHeight="1">
      <c r="D1057" s="175"/>
    </row>
    <row r="1058" spans="4:4" ht="15" customHeight="1">
      <c r="D1058" s="175"/>
    </row>
    <row r="1059" spans="4:4" ht="15" customHeight="1">
      <c r="D1059" s="175"/>
    </row>
    <row r="1060" spans="4:4" ht="15" customHeight="1">
      <c r="D1060" s="175"/>
    </row>
    <row r="1061" spans="4:4" ht="15" customHeight="1">
      <c r="D1061" s="175"/>
    </row>
    <row r="1062" spans="4:4" ht="15" customHeight="1">
      <c r="D1062" s="175"/>
    </row>
    <row r="1063" spans="4:4" ht="15" customHeight="1">
      <c r="D1063" s="175"/>
    </row>
    <row r="1064" spans="4:4" ht="15" customHeight="1">
      <c r="D1064" s="175"/>
    </row>
    <row r="1065" spans="4:4" ht="15" customHeight="1">
      <c r="D1065" s="175"/>
    </row>
    <row r="1066" spans="4:4" ht="15" customHeight="1">
      <c r="D1066" s="175"/>
    </row>
    <row r="1067" spans="4:4" ht="15" customHeight="1">
      <c r="D1067" s="175"/>
    </row>
    <row r="1068" spans="4:4" ht="15" customHeight="1">
      <c r="D1068" s="175"/>
    </row>
    <row r="1069" spans="4:4" ht="15" customHeight="1">
      <c r="D1069" s="175"/>
    </row>
    <row r="1070" spans="4:4" ht="15" customHeight="1">
      <c r="D1070" s="175"/>
    </row>
    <row r="1071" spans="4:4" ht="15" customHeight="1">
      <c r="D1071" s="175"/>
    </row>
    <row r="1072" spans="4:4" ht="15" customHeight="1">
      <c r="D1072" s="175"/>
    </row>
    <row r="1073" spans="4:4" ht="15" customHeight="1">
      <c r="D1073" s="175"/>
    </row>
    <row r="1074" spans="4:4" ht="15" customHeight="1">
      <c r="D1074" s="175"/>
    </row>
    <row r="1075" spans="4:4" ht="15" customHeight="1">
      <c r="D1075" s="175"/>
    </row>
    <row r="1076" spans="4:4" ht="15" customHeight="1">
      <c r="D1076" s="175"/>
    </row>
    <row r="1077" spans="4:4" ht="15" customHeight="1">
      <c r="D1077" s="175"/>
    </row>
    <row r="1078" spans="4:4" ht="15" customHeight="1">
      <c r="D1078" s="175"/>
    </row>
    <row r="1079" spans="4:4" ht="15" customHeight="1">
      <c r="D1079" s="175"/>
    </row>
    <row r="1080" spans="4:4" ht="15" customHeight="1">
      <c r="D1080" s="175"/>
    </row>
    <row r="1081" spans="4:4" ht="15" customHeight="1">
      <c r="D1081" s="175"/>
    </row>
    <row r="1082" spans="4:4" ht="15" customHeight="1">
      <c r="D1082" s="175"/>
    </row>
    <row r="1083" spans="4:4" ht="15" customHeight="1">
      <c r="D1083" s="175"/>
    </row>
    <row r="1084" spans="4:4" ht="15" customHeight="1">
      <c r="D1084" s="175"/>
    </row>
    <row r="1085" spans="4:4" ht="15" customHeight="1">
      <c r="D1085" s="175"/>
    </row>
    <row r="1086" spans="4:4" ht="15" customHeight="1">
      <c r="D1086" s="175"/>
    </row>
    <row r="1087" spans="4:4" ht="15" customHeight="1">
      <c r="D1087" s="175"/>
    </row>
    <row r="1088" spans="4:4" ht="15" customHeight="1">
      <c r="D1088" s="175"/>
    </row>
    <row r="1089" spans="4:4" ht="15" customHeight="1">
      <c r="D1089" s="175"/>
    </row>
    <row r="1090" spans="4:4" ht="15" customHeight="1">
      <c r="D1090" s="175"/>
    </row>
    <row r="1091" spans="4:4" ht="15" customHeight="1">
      <c r="D1091" s="175"/>
    </row>
    <row r="1092" spans="4:4" ht="15" customHeight="1">
      <c r="D1092" s="175"/>
    </row>
    <row r="1093" spans="4:4" ht="15" customHeight="1">
      <c r="D1093" s="175"/>
    </row>
    <row r="1094" spans="4:4" ht="15" customHeight="1">
      <c r="D1094" s="175"/>
    </row>
    <row r="1095" spans="4:4" ht="15" customHeight="1">
      <c r="D1095" s="175"/>
    </row>
    <row r="1096" spans="4:4" ht="15" customHeight="1">
      <c r="D1096" s="175"/>
    </row>
    <row r="1097" spans="4:4" ht="15" customHeight="1">
      <c r="D1097" s="175"/>
    </row>
    <row r="1098" spans="4:4" ht="15" customHeight="1">
      <c r="D1098" s="175"/>
    </row>
    <row r="1099" spans="4:4" ht="15" customHeight="1">
      <c r="D1099" s="175"/>
    </row>
    <row r="1100" spans="4:4" ht="15" customHeight="1">
      <c r="D1100" s="175"/>
    </row>
    <row r="1101" spans="4:4" ht="15" customHeight="1">
      <c r="D1101" s="175"/>
    </row>
    <row r="1102" spans="4:4" ht="15" customHeight="1">
      <c r="D1102" s="175"/>
    </row>
    <row r="1103" spans="4:4" ht="15" customHeight="1">
      <c r="D1103" s="175"/>
    </row>
    <row r="1104" spans="4:4" ht="15" customHeight="1">
      <c r="D1104" s="175"/>
    </row>
    <row r="1105" spans="4:4" ht="15" customHeight="1">
      <c r="D1105" s="175"/>
    </row>
    <row r="1106" spans="4:4" ht="15" customHeight="1">
      <c r="D1106" s="175"/>
    </row>
    <row r="1107" spans="4:4" ht="15" customHeight="1">
      <c r="D1107" s="175"/>
    </row>
    <row r="1108" spans="4:4" ht="15" customHeight="1">
      <c r="D1108" s="175"/>
    </row>
    <row r="1109" spans="4:4" ht="15" customHeight="1">
      <c r="D1109" s="175"/>
    </row>
    <row r="1110" spans="4:4" ht="15" customHeight="1">
      <c r="D1110" s="175"/>
    </row>
    <row r="1111" spans="4:4" ht="15" customHeight="1">
      <c r="D1111" s="175"/>
    </row>
    <row r="1112" spans="4:4" ht="15" customHeight="1">
      <c r="D1112" s="175"/>
    </row>
    <row r="1113" spans="4:4" ht="15" customHeight="1">
      <c r="D1113" s="175"/>
    </row>
    <row r="1114" spans="4:4" ht="15" customHeight="1">
      <c r="D1114" s="175"/>
    </row>
    <row r="1115" spans="4:4" ht="15" customHeight="1">
      <c r="D1115" s="175"/>
    </row>
    <row r="1116" spans="4:4" ht="15" customHeight="1">
      <c r="D1116" s="175"/>
    </row>
    <row r="1117" spans="4:4" ht="15" customHeight="1">
      <c r="D1117" s="175"/>
    </row>
    <row r="1118" spans="4:4" ht="15" customHeight="1">
      <c r="D1118" s="175"/>
    </row>
    <row r="1119" spans="4:4" ht="15" customHeight="1">
      <c r="D1119" s="175"/>
    </row>
    <row r="1120" spans="4:4" ht="15" customHeight="1">
      <c r="D1120" s="175"/>
    </row>
    <row r="1121" spans="4:4" ht="15" customHeight="1">
      <c r="D1121" s="175"/>
    </row>
    <row r="1122" spans="4:4" ht="15" customHeight="1">
      <c r="D1122" s="175"/>
    </row>
    <row r="1123" spans="4:4" ht="15" customHeight="1">
      <c r="D1123" s="175"/>
    </row>
    <row r="1124" spans="4:4" ht="15" customHeight="1">
      <c r="D1124" s="175"/>
    </row>
    <row r="1125" spans="4:4" ht="15" customHeight="1">
      <c r="D1125" s="175"/>
    </row>
    <row r="1126" spans="4:4" ht="15" customHeight="1">
      <c r="D1126" s="175"/>
    </row>
    <row r="1127" spans="4:4" ht="15" customHeight="1">
      <c r="D1127" s="175"/>
    </row>
    <row r="1128" spans="4:4" ht="15" customHeight="1">
      <c r="D1128" s="175"/>
    </row>
    <row r="1129" spans="4:4" ht="15" customHeight="1">
      <c r="D1129" s="175"/>
    </row>
    <row r="1130" spans="4:4" ht="15" customHeight="1">
      <c r="D1130" s="175"/>
    </row>
    <row r="1131" spans="4:4" ht="15" customHeight="1">
      <c r="D1131" s="175"/>
    </row>
    <row r="1132" spans="4:4" ht="15" customHeight="1">
      <c r="D1132" s="175"/>
    </row>
    <row r="1133" spans="4:4" ht="15" customHeight="1">
      <c r="D1133" s="175"/>
    </row>
    <row r="1134" spans="4:4" ht="15" customHeight="1">
      <c r="D1134" s="175"/>
    </row>
    <row r="1135" spans="4:4" ht="15" customHeight="1">
      <c r="D1135" s="175"/>
    </row>
    <row r="1136" spans="4:4" ht="15" customHeight="1">
      <c r="D1136" s="175"/>
    </row>
    <row r="1137" spans="4:4" ht="15" customHeight="1">
      <c r="D1137" s="175"/>
    </row>
    <row r="1138" spans="4:4" ht="15" customHeight="1">
      <c r="D1138" s="175"/>
    </row>
    <row r="1139" spans="4:4" ht="15" customHeight="1">
      <c r="D1139" s="175"/>
    </row>
    <row r="1140" spans="4:4" ht="15" customHeight="1">
      <c r="D1140" s="175"/>
    </row>
    <row r="1141" spans="4:4" ht="15" customHeight="1">
      <c r="D1141" s="175"/>
    </row>
    <row r="1142" spans="4:4" ht="15" customHeight="1">
      <c r="D1142" s="175"/>
    </row>
    <row r="1143" spans="4:4" ht="15" customHeight="1">
      <c r="D1143" s="175"/>
    </row>
    <row r="1144" spans="4:4" ht="15" customHeight="1">
      <c r="D1144" s="175"/>
    </row>
    <row r="1145" spans="4:4" ht="15" customHeight="1">
      <c r="D1145" s="175"/>
    </row>
    <row r="1146" spans="4:4" ht="15" customHeight="1">
      <c r="D1146" s="175"/>
    </row>
    <row r="1147" spans="4:4" ht="15" customHeight="1">
      <c r="D1147" s="175"/>
    </row>
    <row r="1148" spans="4:4" ht="15" customHeight="1">
      <c r="D1148" s="175"/>
    </row>
    <row r="1149" spans="4:4" ht="15" customHeight="1">
      <c r="D1149" s="175"/>
    </row>
    <row r="1150" spans="4:4" ht="15" customHeight="1">
      <c r="D1150" s="175"/>
    </row>
    <row r="1151" spans="4:4" ht="15" customHeight="1">
      <c r="D1151" s="175"/>
    </row>
    <row r="1152" spans="4:4" ht="15" customHeight="1">
      <c r="D1152" s="175"/>
    </row>
    <row r="1153" spans="4:4" ht="15" customHeight="1">
      <c r="D1153" s="175"/>
    </row>
    <row r="1154" spans="4:4" ht="15" customHeight="1">
      <c r="D1154" s="175"/>
    </row>
    <row r="1155" spans="4:4" ht="15" customHeight="1">
      <c r="D1155" s="175"/>
    </row>
    <row r="1156" spans="4:4" ht="15" customHeight="1">
      <c r="D1156" s="175"/>
    </row>
    <row r="1157" spans="4:4" ht="15" customHeight="1">
      <c r="D1157" s="175"/>
    </row>
    <row r="1158" spans="4:4" ht="15" customHeight="1">
      <c r="D1158" s="175"/>
    </row>
    <row r="1159" spans="4:4" ht="15" customHeight="1">
      <c r="D1159" s="175"/>
    </row>
    <row r="1160" spans="4:4" ht="15" customHeight="1">
      <c r="D1160" s="175"/>
    </row>
    <row r="1161" spans="4:4" ht="15" customHeight="1">
      <c r="D1161" s="175"/>
    </row>
    <row r="1162" spans="4:4" ht="15" customHeight="1">
      <c r="D1162" s="175"/>
    </row>
    <row r="1163" spans="4:4" ht="15" customHeight="1">
      <c r="D1163" s="175"/>
    </row>
    <row r="1164" spans="4:4" ht="15" customHeight="1">
      <c r="D1164" s="175"/>
    </row>
    <row r="1165" spans="4:4" ht="15" customHeight="1">
      <c r="D1165" s="175"/>
    </row>
    <row r="1166" spans="4:4" ht="15" customHeight="1">
      <c r="D1166" s="175"/>
    </row>
    <row r="1167" spans="4:4" ht="15" customHeight="1">
      <c r="D1167" s="175"/>
    </row>
    <row r="1168" spans="4:4" ht="15" customHeight="1">
      <c r="D1168" s="175"/>
    </row>
    <row r="1169" spans="4:4" ht="15" customHeight="1">
      <c r="D1169" s="175"/>
    </row>
    <row r="1170" spans="4:4" ht="15" customHeight="1">
      <c r="D1170" s="175"/>
    </row>
    <row r="1171" spans="4:4" ht="15" customHeight="1">
      <c r="D1171" s="175"/>
    </row>
    <row r="1172" spans="4:4" ht="15" customHeight="1">
      <c r="D1172" s="175"/>
    </row>
    <row r="1173" spans="4:4" ht="15" customHeight="1">
      <c r="D1173" s="175"/>
    </row>
    <row r="1174" spans="4:4" ht="15" customHeight="1">
      <c r="D1174" s="175"/>
    </row>
    <row r="1175" spans="4:4" ht="15" customHeight="1">
      <c r="D1175" s="175"/>
    </row>
    <row r="1176" spans="4:4" ht="15" customHeight="1">
      <c r="D1176" s="175"/>
    </row>
    <row r="1177" spans="4:4" ht="15" customHeight="1">
      <c r="D1177" s="175"/>
    </row>
    <row r="1178" spans="4:4" ht="15" customHeight="1">
      <c r="D1178" s="175"/>
    </row>
    <row r="1179" spans="4:4" ht="15" customHeight="1">
      <c r="D1179" s="175"/>
    </row>
    <row r="1180" spans="4:4" ht="15" customHeight="1">
      <c r="D1180" s="175"/>
    </row>
    <row r="1181" spans="4:4" ht="15" customHeight="1">
      <c r="D1181" s="175"/>
    </row>
    <row r="1182" spans="4:4" ht="15" customHeight="1">
      <c r="D1182" s="175"/>
    </row>
    <row r="1183" spans="4:4" ht="15" customHeight="1">
      <c r="D1183" s="175"/>
    </row>
    <row r="1184" spans="4:4" ht="15" customHeight="1">
      <c r="D1184" s="175"/>
    </row>
    <row r="1185" spans="4:4" ht="15" customHeight="1">
      <c r="D1185" s="175"/>
    </row>
    <row r="1186" spans="4:4" ht="15" customHeight="1">
      <c r="D1186" s="175"/>
    </row>
    <row r="1187" spans="4:4" ht="15" customHeight="1">
      <c r="D1187" s="175"/>
    </row>
    <row r="1188" spans="4:4" ht="15" customHeight="1">
      <c r="D1188" s="175"/>
    </row>
    <row r="1189" spans="4:4" ht="15" customHeight="1">
      <c r="D1189" s="175"/>
    </row>
    <row r="1190" spans="4:4" ht="15" customHeight="1">
      <c r="D1190" s="175"/>
    </row>
    <row r="1191" spans="4:4" ht="15" customHeight="1">
      <c r="D1191" s="175"/>
    </row>
    <row r="1192" spans="4:4" ht="15" customHeight="1">
      <c r="D1192" s="175"/>
    </row>
    <row r="1193" spans="4:4" ht="15" customHeight="1">
      <c r="D1193" s="175"/>
    </row>
    <row r="1194" spans="4:4" ht="15" customHeight="1">
      <c r="D1194" s="175"/>
    </row>
    <row r="1195" spans="4:4" ht="15" customHeight="1">
      <c r="D1195" s="175"/>
    </row>
    <row r="1196" spans="4:4" ht="15" customHeight="1">
      <c r="D1196" s="175"/>
    </row>
    <row r="1197" spans="4:4" ht="15" customHeight="1">
      <c r="D1197" s="175"/>
    </row>
    <row r="1198" spans="4:4" ht="15" customHeight="1">
      <c r="D1198" s="175"/>
    </row>
    <row r="1199" spans="4:4" ht="15" customHeight="1">
      <c r="D1199" s="175"/>
    </row>
    <row r="1200" spans="4:4" ht="15" customHeight="1">
      <c r="D1200" s="175"/>
    </row>
    <row r="1201" spans="4:4" ht="15" customHeight="1">
      <c r="D1201" s="175"/>
    </row>
    <row r="1202" spans="4:4" ht="15" customHeight="1">
      <c r="D1202" s="175"/>
    </row>
    <row r="1203" spans="4:4" ht="15" customHeight="1">
      <c r="D1203" s="175"/>
    </row>
    <row r="1204" spans="4:4" ht="15" customHeight="1">
      <c r="D1204" s="175"/>
    </row>
    <row r="1205" spans="4:4" ht="15" customHeight="1">
      <c r="D1205" s="175"/>
    </row>
    <row r="1206" spans="4:4" ht="15" customHeight="1">
      <c r="D1206" s="175"/>
    </row>
    <row r="1207" spans="4:4" ht="15" customHeight="1">
      <c r="D1207" s="175"/>
    </row>
    <row r="1208" spans="4:4" ht="15" customHeight="1">
      <c r="D1208" s="175"/>
    </row>
    <row r="1209" spans="4:4" ht="15" customHeight="1">
      <c r="D1209" s="175"/>
    </row>
    <row r="1210" spans="4:4" ht="15" customHeight="1">
      <c r="D1210" s="175"/>
    </row>
    <row r="1211" spans="4:4" ht="15" customHeight="1">
      <c r="D1211" s="175"/>
    </row>
    <row r="1212" spans="4:4" ht="15" customHeight="1">
      <c r="D1212" s="175"/>
    </row>
    <row r="1213" spans="4:4" ht="15" customHeight="1">
      <c r="D1213" s="175"/>
    </row>
    <row r="1214" spans="4:4" ht="15" customHeight="1">
      <c r="D1214" s="175"/>
    </row>
    <row r="1215" spans="4:4" ht="15" customHeight="1">
      <c r="D1215" s="175"/>
    </row>
    <row r="1216" spans="4:4" ht="15" customHeight="1">
      <c r="D1216" s="175"/>
    </row>
    <row r="1217" spans="4:4" ht="15" customHeight="1">
      <c r="D1217" s="175"/>
    </row>
    <row r="1218" spans="4:4" ht="15" customHeight="1">
      <c r="D1218" s="175"/>
    </row>
    <row r="1219" spans="4:4" ht="15" customHeight="1">
      <c r="D1219" s="175"/>
    </row>
    <row r="1220" spans="4:4" ht="15" customHeight="1">
      <c r="D1220" s="175"/>
    </row>
    <row r="1221" spans="4:4" ht="15" customHeight="1">
      <c r="D1221" s="175"/>
    </row>
    <row r="1222" spans="4:4" ht="15" customHeight="1">
      <c r="D1222" s="175"/>
    </row>
    <row r="1223" spans="4:4" ht="15" customHeight="1">
      <c r="D1223" s="175"/>
    </row>
    <row r="1224" spans="4:4" ht="15" customHeight="1">
      <c r="D1224" s="175"/>
    </row>
    <row r="1225" spans="4:4" ht="15" customHeight="1">
      <c r="D1225" s="175"/>
    </row>
    <row r="1226" spans="4:4" ht="15" customHeight="1">
      <c r="D1226" s="175"/>
    </row>
    <row r="1227" spans="4:4" ht="15" customHeight="1">
      <c r="D1227" s="175"/>
    </row>
    <row r="1228" spans="4:4" ht="15" customHeight="1">
      <c r="D1228" s="175"/>
    </row>
    <row r="1229" spans="4:4" ht="15" customHeight="1">
      <c r="D1229" s="175"/>
    </row>
    <row r="1230" spans="4:4" ht="15" customHeight="1">
      <c r="D1230" s="175"/>
    </row>
    <row r="1231" spans="4:4" ht="15" customHeight="1">
      <c r="D1231" s="175"/>
    </row>
    <row r="1232" spans="4:4" ht="15" customHeight="1">
      <c r="D1232" s="175"/>
    </row>
    <row r="1233" spans="4:4" ht="15" customHeight="1">
      <c r="D1233" s="175"/>
    </row>
    <row r="1234" spans="4:4" ht="15" customHeight="1">
      <c r="D1234" s="175"/>
    </row>
    <row r="1235" spans="4:4" ht="15" customHeight="1">
      <c r="D1235" s="175"/>
    </row>
    <row r="1236" spans="4:4" ht="15" customHeight="1">
      <c r="D1236" s="175"/>
    </row>
    <row r="1237" spans="4:4" ht="15" customHeight="1">
      <c r="D1237" s="175"/>
    </row>
    <row r="1238" spans="4:4" ht="15" customHeight="1">
      <c r="D1238" s="175"/>
    </row>
    <row r="1239" spans="4:4" ht="15" customHeight="1">
      <c r="D1239" s="175"/>
    </row>
    <row r="1240" spans="4:4" ht="15" customHeight="1">
      <c r="D1240" s="175"/>
    </row>
    <row r="1241" spans="4:4" ht="15" customHeight="1">
      <c r="D1241" s="175"/>
    </row>
    <row r="1242" spans="4:4" ht="15" customHeight="1">
      <c r="D1242" s="175"/>
    </row>
    <row r="1243" spans="4:4" ht="15" customHeight="1">
      <c r="D1243" s="175"/>
    </row>
    <row r="1244" spans="4:4" ht="15" customHeight="1">
      <c r="D1244" s="175"/>
    </row>
    <row r="1245" spans="4:4" ht="15" customHeight="1">
      <c r="D1245" s="175"/>
    </row>
    <row r="1246" spans="4:4" ht="15" customHeight="1">
      <c r="D1246" s="175"/>
    </row>
    <row r="1247" spans="4:4" ht="15" customHeight="1">
      <c r="D1247" s="175"/>
    </row>
    <row r="1248" spans="4:4" ht="15" customHeight="1">
      <c r="D1248" s="175"/>
    </row>
    <row r="1249" spans="4:4" ht="15" customHeight="1">
      <c r="D1249" s="175"/>
    </row>
  </sheetData>
  <sheetProtection formatCells="0" insertRows="0" insertHyperlinks="0" sort="0" autoFilter="0" pivotTables="0"/>
  <autoFilter ref="A8:Q313"/>
  <mergeCells count="4">
    <mergeCell ref="K5:L5"/>
    <mergeCell ref="M5:N5"/>
    <mergeCell ref="B1:Q1"/>
    <mergeCell ref="B3:Q3"/>
  </mergeCells>
  <conditionalFormatting sqref="G9 G269:G278 G50:G52 G165:G177 G205:G233 G247:G248">
    <cfRule type="expression" dxfId="373" priority="1683" stopIfTrue="1">
      <formula>#REF!="Item do PAA completamente executado"</formula>
    </cfRule>
  </conditionalFormatting>
  <conditionalFormatting sqref="G9 G46:G47 G25 G49:G61">
    <cfRule type="expression" dxfId="372" priority="1684" stopIfTrue="1">
      <formula>#REF!="Item do PAA com execução interrompida"</formula>
    </cfRule>
    <cfRule type="expression" dxfId="371" priority="1685" stopIfTrue="1">
      <formula>#REF!="Item do PAA sem execução"</formula>
    </cfRule>
  </conditionalFormatting>
  <conditionalFormatting sqref="G10">
    <cfRule type="expression" dxfId="370" priority="499">
      <formula>#REF!="Item do PAA com execução iniciada"</formula>
    </cfRule>
    <cfRule type="expression" dxfId="369" priority="500">
      <formula>#REF!="Item do PAA completamente executado"</formula>
    </cfRule>
    <cfRule type="expression" dxfId="368" priority="501">
      <formula>#REF!="Item do PAA com execução interrompida"</formula>
    </cfRule>
    <cfRule type="expression" dxfId="367" priority="502">
      <formula>#REF!="Item do PAA sem execução"</formula>
    </cfRule>
    <cfRule type="expression" dxfId="366" priority="503">
      <formula>#REF!="Sim"</formula>
    </cfRule>
  </conditionalFormatting>
  <conditionalFormatting sqref="G11">
    <cfRule type="expression" dxfId="365" priority="494">
      <formula>#REF!="Item do PAA completamente executado"</formula>
    </cfRule>
    <cfRule type="expression" dxfId="364" priority="495">
      <formula>#REF!="Item do PAA com execução interrompida"</formula>
    </cfRule>
    <cfRule type="expression" dxfId="363" priority="496">
      <formula>#REF!="Item do PAA sem execução"</formula>
    </cfRule>
  </conditionalFormatting>
  <conditionalFormatting sqref="G11:G12">
    <cfRule type="expression" dxfId="362" priority="481">
      <formula>#REF!="Item do PAA com execução iniciada"</formula>
    </cfRule>
  </conditionalFormatting>
  <conditionalFormatting sqref="G11:G13">
    <cfRule type="expression" dxfId="361" priority="497">
      <formula>#REF!="Sim"</formula>
    </cfRule>
  </conditionalFormatting>
  <conditionalFormatting sqref="G12">
    <cfRule type="expression" dxfId="360" priority="482">
      <formula>#REF!="Item do PAA completamente executado"</formula>
    </cfRule>
    <cfRule type="expression" dxfId="359" priority="483">
      <formula>#REF!="Item do PAA com execução interrompida"</formula>
    </cfRule>
    <cfRule type="expression" dxfId="358" priority="484">
      <formula>#REF!="Item do PAA sem execução"</formula>
    </cfRule>
  </conditionalFormatting>
  <conditionalFormatting sqref="G12:G13">
    <cfRule type="expression" dxfId="357" priority="477">
      <formula>#REF!="Item do PAA com execução iniciada"</formula>
    </cfRule>
    <cfRule type="expression" dxfId="356" priority="478">
      <formula>#REF!="Item do PAA completamente executado"</formula>
    </cfRule>
    <cfRule type="expression" dxfId="355" priority="479">
      <formula>#REF!="Item do PAA com execução interrompida"</formula>
    </cfRule>
    <cfRule type="expression" dxfId="354" priority="480">
      <formula>#REF!="Item do PAA sem execução"</formula>
    </cfRule>
  </conditionalFormatting>
  <conditionalFormatting sqref="G14:G15">
    <cfRule type="expression" dxfId="353" priority="444">
      <formula>#REF!="Item do PAA com execução iniciada"</formula>
    </cfRule>
    <cfRule type="expression" dxfId="352" priority="445">
      <formula>#REF!="Item do PAA completamente executado"</formula>
    </cfRule>
    <cfRule type="expression" dxfId="351" priority="446">
      <formula>#REF!="Item do PAA com execução interrompida"</formula>
    </cfRule>
    <cfRule type="expression" dxfId="350" priority="447">
      <formula>#REF!="Item do PAA sem execução"</formula>
    </cfRule>
    <cfRule type="expression" dxfId="349" priority="448">
      <formula>#REF!="Sim"</formula>
    </cfRule>
  </conditionalFormatting>
  <conditionalFormatting sqref="G204 G16:G22">
    <cfRule type="expression" dxfId="348" priority="1129" stopIfTrue="1">
      <formula>#REF!="Item do PAA com execução iniciada"</formula>
    </cfRule>
    <cfRule type="expression" dxfId="347" priority="1130" stopIfTrue="1">
      <formula>#REF!="Item do PAA completamente executado"</formula>
    </cfRule>
    <cfRule type="expression" dxfId="346" priority="1131" stopIfTrue="1">
      <formula>#REF!="Item do PAA com execução interrompida"</formula>
    </cfRule>
    <cfRule type="expression" dxfId="345" priority="1132" stopIfTrue="1">
      <formula>#REF!="Item do PAA sem execução"</formula>
    </cfRule>
  </conditionalFormatting>
  <conditionalFormatting sqref="G34:G43 G46:G47 G149:G163 G165:G177 G204:G241 G16:G22 G25 G257:G326 G247:G248 G49:G68 G251 G99:G134">
    <cfRule type="expression" dxfId="344" priority="1145" stopIfTrue="1">
      <formula>#REF!="Sim"</formula>
    </cfRule>
  </conditionalFormatting>
  <conditionalFormatting sqref="G271:G272">
    <cfRule type="expression" dxfId="343" priority="1677" stopIfTrue="1">
      <formula>#REF!="Item do PAA com execução interrompida"</formula>
    </cfRule>
    <cfRule type="expression" dxfId="342" priority="1678" stopIfTrue="1">
      <formula>#REF!="Item do PAA sem execução"</formula>
    </cfRule>
  </conditionalFormatting>
  <conditionalFormatting sqref="G28:G36 G50:G52 G205:G233 G247:G248 G48 G25 G109:G163">
    <cfRule type="expression" dxfId="341" priority="1070" stopIfTrue="1">
      <formula>#REF!="Item do PAA com execução iniciada"</formula>
    </cfRule>
  </conditionalFormatting>
  <conditionalFormatting sqref="G48">
    <cfRule type="expression" dxfId="340" priority="1067" stopIfTrue="1">
      <formula>#REF!="Item do PAA completamente executado"</formula>
    </cfRule>
    <cfRule type="expression" dxfId="339" priority="1068" stopIfTrue="1">
      <formula>#REF!="Item do PAA com execução interrompida"</formula>
    </cfRule>
    <cfRule type="expression" dxfId="338" priority="1069" stopIfTrue="1">
      <formula>#REF!="Item do PAA sem execução"</formula>
    </cfRule>
    <cfRule type="expression" dxfId="337" priority="1075" stopIfTrue="1">
      <formula>#REF!="Sim"</formula>
    </cfRule>
  </conditionalFormatting>
  <conditionalFormatting sqref="G24">
    <cfRule type="expression" dxfId="336" priority="607">
      <formula>#REF!="Item do PAA completamente executado"</formula>
    </cfRule>
    <cfRule type="expression" dxfId="335" priority="608">
      <formula>#REF!="Item do PAA com execução interrompida"</formula>
    </cfRule>
    <cfRule type="expression" dxfId="334" priority="609">
      <formula>#REF!="Item do PAA sem execução"</formula>
    </cfRule>
  </conditionalFormatting>
  <conditionalFormatting sqref="G24">
    <cfRule type="expression" dxfId="333" priority="610">
      <formula>#REF!="Item do PAA com execução iniciada"</formula>
    </cfRule>
    <cfRule type="expression" dxfId="332" priority="615">
      <formula>#REF!="Sim"</formula>
    </cfRule>
  </conditionalFormatting>
  <conditionalFormatting sqref="G25">
    <cfRule type="expression" dxfId="331" priority="1676" stopIfTrue="1">
      <formula>#REF!="Item do PAA completamente executado"</formula>
    </cfRule>
  </conditionalFormatting>
  <conditionalFormatting sqref="G26">
    <cfRule type="expression" dxfId="330" priority="587" stopIfTrue="1">
      <formula>#REF!="Item do PAA com execução iniciada"</formula>
    </cfRule>
    <cfRule type="expression" dxfId="329" priority="591" stopIfTrue="1">
      <formula>#REF!="Sim"</formula>
    </cfRule>
  </conditionalFormatting>
  <conditionalFormatting sqref="G26:G37 G135:G163">
    <cfRule type="expression" dxfId="328" priority="588" stopIfTrue="1">
      <formula>#REF!="Item do PAA completamente executado"</formula>
    </cfRule>
    <cfRule type="expression" dxfId="327" priority="589" stopIfTrue="1">
      <formula>#REF!="Item do PAA com execução interrompida"</formula>
    </cfRule>
    <cfRule type="expression" dxfId="326" priority="590" stopIfTrue="1">
      <formula>#REF!="Item do PAA sem execução"</formula>
    </cfRule>
  </conditionalFormatting>
  <conditionalFormatting sqref="G27:G31">
    <cfRule type="expression" dxfId="325" priority="1056" stopIfTrue="1">
      <formula>#REF!="Sim"</formula>
    </cfRule>
  </conditionalFormatting>
  <conditionalFormatting sqref="G32">
    <cfRule type="expression" dxfId="324" priority="955" stopIfTrue="1">
      <formula>#REF!="Sim"</formula>
    </cfRule>
  </conditionalFormatting>
  <conditionalFormatting sqref="G33">
    <cfRule type="expression" dxfId="323" priority="563" stopIfTrue="1">
      <formula>#REF!="Sim"</formula>
    </cfRule>
  </conditionalFormatting>
  <conditionalFormatting sqref="G38:G40">
    <cfRule type="expression" dxfId="322" priority="1179" stopIfTrue="1">
      <formula>#REF!="Item do PAA com execução iniciada"</formula>
    </cfRule>
    <cfRule type="expression" dxfId="321" priority="1180" stopIfTrue="1">
      <formula>#REF!="Item do PAA completamente executado"</formula>
    </cfRule>
    <cfRule type="expression" dxfId="320" priority="1181" stopIfTrue="1">
      <formula>#REF!="Item do PAA com execução interrompida"</formula>
    </cfRule>
    <cfRule type="expression" dxfId="319" priority="1182" stopIfTrue="1">
      <formula>#REF!="Item do PAA sem execução"</formula>
    </cfRule>
  </conditionalFormatting>
  <conditionalFormatting sqref="G41:G43 G27 G37">
    <cfRule type="expression" dxfId="318" priority="1051" stopIfTrue="1">
      <formula>#REF!="Item do PAA com execução iniciada"</formula>
    </cfRule>
  </conditionalFormatting>
  <conditionalFormatting sqref="G41:G43">
    <cfRule type="expression" dxfId="317" priority="1048" stopIfTrue="1">
      <formula>#REF!="Item do PAA completamente executado"</formula>
    </cfRule>
    <cfRule type="expression" dxfId="316" priority="1049" stopIfTrue="1">
      <formula>#REF!="Item do PAA com execução interrompida"</formula>
    </cfRule>
    <cfRule type="expression" dxfId="315" priority="1050" stopIfTrue="1">
      <formula>#REF!="Item do PAA sem execução"</formula>
    </cfRule>
  </conditionalFormatting>
  <conditionalFormatting sqref="G44:G45">
    <cfRule type="expression" dxfId="314" priority="1052">
      <formula>#REF!="Item do PAA com execução iniciada"</formula>
    </cfRule>
    <cfRule type="expression" dxfId="313" priority="1053">
      <formula>#REF!="Item do PAA completamente executado"</formula>
    </cfRule>
    <cfRule type="expression" dxfId="312" priority="1054">
      <formula>#REF!="Item do PAA com execução interrompida"</formula>
    </cfRule>
    <cfRule type="expression" dxfId="311" priority="1055">
      <formula>#REF!="Item do PAA sem execução"</formula>
    </cfRule>
    <cfRule type="expression" dxfId="310" priority="1057">
      <formula>#REF!="Sim"</formula>
    </cfRule>
  </conditionalFormatting>
  <conditionalFormatting sqref="G46:G47 G53:G60 G49">
    <cfRule type="expression" dxfId="309" priority="926" stopIfTrue="1">
      <formula>#REF!="Item do PAA com execução iniciada"</formula>
    </cfRule>
    <cfRule type="expression" dxfId="308" priority="927" stopIfTrue="1">
      <formula>#REF!="Item do PAA completamente executado"</formula>
    </cfRule>
  </conditionalFormatting>
  <conditionalFormatting sqref="G59:G68 G78 G115:G119">
    <cfRule type="expression" dxfId="307" priority="933" stopIfTrue="1">
      <formula>#REF!="Item do PAA completamente executado"</formula>
    </cfRule>
  </conditionalFormatting>
  <conditionalFormatting sqref="G78">
    <cfRule type="expression" dxfId="306" priority="950" stopIfTrue="1">
      <formula>#REF!="Sim"</formula>
    </cfRule>
  </conditionalFormatting>
  <conditionalFormatting sqref="G59:G60 G115:G134">
    <cfRule type="expression" dxfId="305" priority="889" stopIfTrue="1">
      <formula>#REF!="Item do PAA com execução interrompida"</formula>
    </cfRule>
    <cfRule type="expression" dxfId="304" priority="890" stopIfTrue="1">
      <formula>#REF!="Item do PAA sem execução"</formula>
    </cfRule>
  </conditionalFormatting>
  <conditionalFormatting sqref="G59:G68 G78">
    <cfRule type="expression" dxfId="303" priority="932" stopIfTrue="1">
      <formula>#REF!="Item do PAA com execução iniciada"</formula>
    </cfRule>
  </conditionalFormatting>
  <conditionalFormatting sqref="G62:G64">
    <cfRule type="expression" dxfId="302" priority="936" stopIfTrue="1">
      <formula>#REF!="Item do PAA com execução interrompida"</formula>
    </cfRule>
    <cfRule type="expression" dxfId="301" priority="937" stopIfTrue="1">
      <formula>#REF!="Item do PAA sem execução"</formula>
    </cfRule>
  </conditionalFormatting>
  <conditionalFormatting sqref="G65:G67">
    <cfRule type="expression" dxfId="300" priority="930" stopIfTrue="1">
      <formula>#REF!="Item do PAA com execução interrompida"</formula>
    </cfRule>
    <cfRule type="expression" dxfId="299" priority="931" stopIfTrue="1">
      <formula>#REF!="Item do PAA sem execução"</formula>
    </cfRule>
  </conditionalFormatting>
  <conditionalFormatting sqref="G68">
    <cfRule type="expression" dxfId="298" priority="940" stopIfTrue="1">
      <formula>#REF!="Item do PAA com execução interrompida"</formula>
    </cfRule>
    <cfRule type="expression" dxfId="297" priority="941" stopIfTrue="1">
      <formula>#REF!="Item do PAA sem execução"</formula>
    </cfRule>
  </conditionalFormatting>
  <conditionalFormatting sqref="G78">
    <cfRule type="expression" dxfId="296" priority="944" stopIfTrue="1">
      <formula>#REF!="Item do PAA com execução interrompida"</formula>
    </cfRule>
    <cfRule type="expression" dxfId="295" priority="945" stopIfTrue="1">
      <formula>#REF!="Item do PAA sem execução"</formula>
    </cfRule>
  </conditionalFormatting>
  <conditionalFormatting sqref="G164">
    <cfRule type="expression" dxfId="294" priority="2095">
      <formula>#REF!="Sim"</formula>
    </cfRule>
  </conditionalFormatting>
  <conditionalFormatting sqref="G164">
    <cfRule type="expression" dxfId="293" priority="1948">
      <formula>#REF!="Item do PAA com execução iniciada"</formula>
    </cfRule>
    <cfRule type="expression" dxfId="292" priority="1949">
      <formula>#REF!="Item do PAA completamente executado"</formula>
    </cfRule>
    <cfRule type="expression" dxfId="291" priority="1950">
      <formula>#REF!="Item do PAA com execução interrompida"</formula>
    </cfRule>
    <cfRule type="expression" dxfId="290" priority="1951">
      <formula>#REF!="Item do PAA sem execução"</formula>
    </cfRule>
  </conditionalFormatting>
  <conditionalFormatting sqref="G165:G178">
    <cfRule type="expression" dxfId="289" priority="1040" stopIfTrue="1">
      <formula>#REF!="Item do PAA com execução iniciada"</formula>
    </cfRule>
    <cfRule type="expression" dxfId="288" priority="1042" stopIfTrue="1">
      <formula>#REF!="Item do PAA com execução interrompida"</formula>
    </cfRule>
  </conditionalFormatting>
  <conditionalFormatting sqref="G165:G178 G205:G233 G247:G248 G88:G94">
    <cfRule type="expression" dxfId="287" priority="684" stopIfTrue="1">
      <formula>#REF!="Item do PAA sem execução"</formula>
    </cfRule>
  </conditionalFormatting>
  <conditionalFormatting sqref="G88:G94">
    <cfRule type="expression" dxfId="286" priority="681" stopIfTrue="1">
      <formula>#REF!="Item do PAA com execução iniciada"</formula>
    </cfRule>
    <cfRule type="expression" dxfId="285" priority="682" stopIfTrue="1">
      <formula>#REF!="Item do PAA completamente executado"</formula>
    </cfRule>
    <cfRule type="expression" dxfId="284" priority="683" stopIfTrue="1">
      <formula>#REF!="Item do PAA com execução interrompida"</formula>
    </cfRule>
  </conditionalFormatting>
  <conditionalFormatting sqref="G89:G90">
    <cfRule type="expression" dxfId="283" priority="685" stopIfTrue="1">
      <formula>#REF!="Sim"</formula>
    </cfRule>
  </conditionalFormatting>
  <conditionalFormatting sqref="G95:G97 G111:G112">
    <cfRule type="expression" dxfId="282" priority="723" stopIfTrue="1">
      <formula>#REF!="Item do PAA completamente executado"</formula>
    </cfRule>
    <cfRule type="expression" dxfId="281" priority="724" stopIfTrue="1">
      <formula>#REF!="Item do PAA com execução interrompida"</formula>
    </cfRule>
    <cfRule type="expression" dxfId="280" priority="725" stopIfTrue="1">
      <formula>#REF!="Item do PAA sem execução"</formula>
    </cfRule>
  </conditionalFormatting>
  <conditionalFormatting sqref="G92:G97">
    <cfRule type="expression" dxfId="279" priority="777" stopIfTrue="1">
      <formula>#REF!="Sim"</formula>
    </cfRule>
  </conditionalFormatting>
  <conditionalFormatting sqref="G95:G97">
    <cfRule type="expression" dxfId="278" priority="722" stopIfTrue="1">
      <formula>#REF!="Item do PAA com execução iniciada"</formula>
    </cfRule>
  </conditionalFormatting>
  <conditionalFormatting sqref="G98">
    <cfRule type="expression" dxfId="277" priority="778">
      <formula>#REF!="Sim"</formula>
    </cfRule>
  </conditionalFormatting>
  <conditionalFormatting sqref="G98">
    <cfRule type="expression" dxfId="276" priority="762">
      <formula>#REF!="Item do PAA com execução iniciada"</formula>
    </cfRule>
    <cfRule type="expression" dxfId="275" priority="763">
      <formula>#REF!="Item do PAA completamente executado"</formula>
    </cfRule>
    <cfRule type="expression" dxfId="274" priority="764">
      <formula>#REF!="Item do PAA com execução interrompida"</formula>
    </cfRule>
    <cfRule type="expression" dxfId="273" priority="765">
      <formula>#REF!="Item do PAA sem execução"</formula>
    </cfRule>
  </conditionalFormatting>
  <conditionalFormatting sqref="G99:G108">
    <cfRule type="expression" dxfId="272" priority="698" stopIfTrue="1">
      <formula>#REF!="Item do PAA com execução iniciada"</formula>
    </cfRule>
    <cfRule type="expression" dxfId="271" priority="699" stopIfTrue="1">
      <formula>#REF!="Item do PAA completamente executado"</formula>
    </cfRule>
    <cfRule type="expression" dxfId="270" priority="700" stopIfTrue="1">
      <formula>#REF!="Item do PAA com execução interrompida"</formula>
    </cfRule>
    <cfRule type="expression" dxfId="269" priority="701" stopIfTrue="1">
      <formula>#REF!="Item do PAA sem execução"</formula>
    </cfRule>
  </conditionalFormatting>
  <conditionalFormatting sqref="G109:G110">
    <cfRule type="expression" dxfId="268" priority="739" stopIfTrue="1">
      <formula>#REF!="Item do PAA completamente executado"</formula>
    </cfRule>
    <cfRule type="expression" dxfId="267" priority="740" stopIfTrue="1">
      <formula>#REF!="Item do PAA com execução interrompida"</formula>
    </cfRule>
    <cfRule type="expression" dxfId="266" priority="741" stopIfTrue="1">
      <formula>#REF!="Item do PAA sem execução"</formula>
    </cfRule>
  </conditionalFormatting>
  <conditionalFormatting sqref="G113:G114">
    <cfRule type="expression" dxfId="265" priority="743" stopIfTrue="1">
      <formula>#REF!="Item do PAA completamente executado"</formula>
    </cfRule>
    <cfRule type="expression" dxfId="264" priority="744" stopIfTrue="1">
      <formula>#REF!="Item do PAA com execução interrompida"</formula>
    </cfRule>
    <cfRule type="expression" dxfId="263" priority="745" stopIfTrue="1">
      <formula>#REF!="Item do PAA sem execução"</formula>
    </cfRule>
  </conditionalFormatting>
  <conditionalFormatting sqref="G120:G134">
    <cfRule type="expression" dxfId="262" priority="770" stopIfTrue="1">
      <formula>#REF!="Item do PAA completamente executado"</formula>
    </cfRule>
  </conditionalFormatting>
  <conditionalFormatting sqref="G178">
    <cfRule type="expression" dxfId="261" priority="583" stopIfTrue="1">
      <formula>#REF!="Item do PAA completamente executado"</formula>
    </cfRule>
    <cfRule type="expression" dxfId="260" priority="586" stopIfTrue="1">
      <formula>#REF!="Sim"</formula>
    </cfRule>
  </conditionalFormatting>
  <conditionalFormatting sqref="G257:G268">
    <cfRule type="expression" dxfId="259" priority="631" stopIfTrue="1">
      <formula>#REF!="Item do PAA com execução iniciada"</formula>
    </cfRule>
    <cfRule type="expression" dxfId="258" priority="632" stopIfTrue="1">
      <formula>#REF!="Item do PAA completamente executado"</formula>
    </cfRule>
    <cfRule type="expression" dxfId="257" priority="633" stopIfTrue="1">
      <formula>#REF!="Item do PAA com execução interrompida"</formula>
    </cfRule>
    <cfRule type="expression" dxfId="256" priority="634" stopIfTrue="1">
      <formula>#REF!="Item do PAA sem execução"</formula>
    </cfRule>
  </conditionalFormatting>
  <conditionalFormatting sqref="G9 G372:G812">
    <cfRule type="expression" dxfId="255" priority="2028" stopIfTrue="1">
      <formula>#REF!="Sim"</formula>
    </cfRule>
  </conditionalFormatting>
  <conditionalFormatting sqref="G269:G270">
    <cfRule type="expression" dxfId="254" priority="1809" stopIfTrue="1">
      <formula>#REF!="Item do PAA com execução interrompida"</formula>
    </cfRule>
    <cfRule type="expression" dxfId="253" priority="1810" stopIfTrue="1">
      <formula>#REF!="Item do PAA sem execução"</formula>
    </cfRule>
  </conditionalFormatting>
  <conditionalFormatting sqref="G269:G278 G9">
    <cfRule type="expression" dxfId="252" priority="1682" stopIfTrue="1">
      <formula>#REF!="Item do PAA com execução iniciada"</formula>
    </cfRule>
  </conditionalFormatting>
  <conditionalFormatting sqref="G273:G278">
    <cfRule type="expression" dxfId="251" priority="1814" stopIfTrue="1">
      <formula>#REF!="Item do PAA com execução interrompida"</formula>
    </cfRule>
    <cfRule type="expression" dxfId="250" priority="1815" stopIfTrue="1">
      <formula>#REF!="Item do PAA sem execução"</formula>
    </cfRule>
  </conditionalFormatting>
  <conditionalFormatting sqref="G279:G812">
    <cfRule type="expression" dxfId="249" priority="1498" stopIfTrue="1">
      <formula>#REF!="Item do PAA com execução iniciada"</formula>
    </cfRule>
    <cfRule type="expression" dxfId="248" priority="1499" stopIfTrue="1">
      <formula>#REF!="Item do PAA completamente executado"</formula>
    </cfRule>
    <cfRule type="expression" dxfId="247" priority="1500" stopIfTrue="1">
      <formula>#REF!="Item do PAA com execução interrompida"</formula>
    </cfRule>
    <cfRule type="expression" dxfId="246" priority="1501" stopIfTrue="1">
      <formula>#REF!="Item do PAA sem execução"</formula>
    </cfRule>
  </conditionalFormatting>
  <conditionalFormatting sqref="O95 O150:O249">
    <cfRule type="expression" dxfId="245" priority="545" stopIfTrue="1">
      <formula>#REF!="Item do PAA com execução iniciada"</formula>
    </cfRule>
    <cfRule type="expression" dxfId="244" priority="546" stopIfTrue="1">
      <formula>#REF!="Item do PAA completamente executado"</formula>
    </cfRule>
    <cfRule type="expression" dxfId="243" priority="547" stopIfTrue="1">
      <formula>#REF!="Item do PAA com execução interrompida"</formula>
    </cfRule>
    <cfRule type="expression" dxfId="242" priority="548" stopIfTrue="1">
      <formula>#REF!="Item do PAA sem execução"</formula>
    </cfRule>
    <cfRule type="expression" dxfId="241" priority="557" stopIfTrue="1">
      <formula>#REF!="Sim"</formula>
    </cfRule>
  </conditionalFormatting>
  <conditionalFormatting sqref="G79 G87">
    <cfRule type="expression" dxfId="240" priority="437">
      <formula>#REF!="Sim"</formula>
    </cfRule>
  </conditionalFormatting>
  <conditionalFormatting sqref="G205:G233 G247:G248">
    <cfRule type="expression" dxfId="239" priority="410" stopIfTrue="1">
      <formula>#REF!="Item do PAA com execução interrompida"</formula>
    </cfRule>
  </conditionalFormatting>
  <conditionalFormatting sqref="G190">
    <cfRule type="expression" dxfId="238" priority="412" stopIfTrue="1">
      <formula>#REF!="Item do PAA com execução iniciada"</formula>
    </cfRule>
  </conditionalFormatting>
  <conditionalFormatting sqref="G190">
    <cfRule type="expression" dxfId="237" priority="413" stopIfTrue="1">
      <formula>#REF!="Item do PAA completamente executado"</formula>
    </cfRule>
  </conditionalFormatting>
  <conditionalFormatting sqref="G190">
    <cfRule type="expression" dxfId="236" priority="414" stopIfTrue="1">
      <formula>#REF!="Item do PAA com execução interrompida"</formula>
    </cfRule>
  </conditionalFormatting>
  <conditionalFormatting sqref="G190">
    <cfRule type="expression" dxfId="235" priority="415" stopIfTrue="1">
      <formula>#REF!="Item do PAA sem execução"</formula>
    </cfRule>
  </conditionalFormatting>
  <conditionalFormatting sqref="G191">
    <cfRule type="expression" dxfId="234" priority="416" stopIfTrue="1">
      <formula>#REF!="Item do PAA com execução iniciada"</formula>
    </cfRule>
  </conditionalFormatting>
  <conditionalFormatting sqref="G191">
    <cfRule type="expression" dxfId="233" priority="417" stopIfTrue="1">
      <formula>#REF!="Item do PAA completamente executado"</formula>
    </cfRule>
  </conditionalFormatting>
  <conditionalFormatting sqref="G191">
    <cfRule type="expression" dxfId="232" priority="418" stopIfTrue="1">
      <formula>#REF!="Item do PAA com execução interrompida"</formula>
    </cfRule>
  </conditionalFormatting>
  <conditionalFormatting sqref="G191">
    <cfRule type="expression" dxfId="231" priority="419" stopIfTrue="1">
      <formula>#REF!="Item do PAA sem execução"</formula>
    </cfRule>
  </conditionalFormatting>
  <conditionalFormatting sqref="G190:G191">
    <cfRule type="expression" dxfId="230" priority="420" stopIfTrue="1">
      <formula>#REF!="Sim"</formula>
    </cfRule>
  </conditionalFormatting>
  <conditionalFormatting sqref="G192">
    <cfRule type="expression" dxfId="229" priority="421" stopIfTrue="1">
      <formula>#REF!="Item do PAA com execução iniciada"</formula>
    </cfRule>
  </conditionalFormatting>
  <conditionalFormatting sqref="G192">
    <cfRule type="expression" dxfId="228" priority="422" stopIfTrue="1">
      <formula>#REF!="Item do PAA completamente executado"</formula>
    </cfRule>
  </conditionalFormatting>
  <conditionalFormatting sqref="G192">
    <cfRule type="expression" dxfId="227" priority="423" stopIfTrue="1">
      <formula>#REF!="Item do PAA com execução interrompida"</formula>
    </cfRule>
  </conditionalFormatting>
  <conditionalFormatting sqref="G192">
    <cfRule type="expression" dxfId="226" priority="424" stopIfTrue="1">
      <formula>#REF!="Item do PAA sem execução"</formula>
    </cfRule>
  </conditionalFormatting>
  <conditionalFormatting sqref="G192">
    <cfRule type="expression" dxfId="225" priority="425" stopIfTrue="1">
      <formula>#REF!="Sim"</formula>
    </cfRule>
  </conditionalFormatting>
  <conditionalFormatting sqref="G193">
    <cfRule type="expression" dxfId="224" priority="426" stopIfTrue="1">
      <formula>#REF!="Item do PAA com execução iniciada"</formula>
    </cfRule>
  </conditionalFormatting>
  <conditionalFormatting sqref="G193">
    <cfRule type="expression" dxfId="223" priority="427" stopIfTrue="1">
      <formula>#REF!="Item do PAA completamente executado"</formula>
    </cfRule>
  </conditionalFormatting>
  <conditionalFormatting sqref="G193">
    <cfRule type="expression" dxfId="222" priority="428" stopIfTrue="1">
      <formula>#REF!="Item do PAA com execução interrompida"</formula>
    </cfRule>
  </conditionalFormatting>
  <conditionalFormatting sqref="G193">
    <cfRule type="expression" dxfId="221" priority="429" stopIfTrue="1">
      <formula>#REF!="Item do PAA sem execução"</formula>
    </cfRule>
  </conditionalFormatting>
  <conditionalFormatting sqref="G193">
    <cfRule type="expression" dxfId="220" priority="430" stopIfTrue="1">
      <formula>#REF!="Sim"</formula>
    </cfRule>
  </conditionalFormatting>
  <conditionalFormatting sqref="G199">
    <cfRule type="expression" dxfId="219" priority="376" stopIfTrue="1">
      <formula>#REF!="Item do PAA com execução iniciada"</formula>
    </cfRule>
  </conditionalFormatting>
  <conditionalFormatting sqref="G199">
    <cfRule type="expression" dxfId="218" priority="377" stopIfTrue="1">
      <formula>#REF!="Item do PAA completamente executado"</formula>
    </cfRule>
  </conditionalFormatting>
  <conditionalFormatting sqref="G199">
    <cfRule type="expression" dxfId="217" priority="378" stopIfTrue="1">
      <formula>#REF!="Item do PAA com execução interrompida"</formula>
    </cfRule>
  </conditionalFormatting>
  <conditionalFormatting sqref="G199">
    <cfRule type="expression" dxfId="216" priority="379" stopIfTrue="1">
      <formula>#REF!="Item do PAA sem execução"</formula>
    </cfRule>
  </conditionalFormatting>
  <conditionalFormatting sqref="G200">
    <cfRule type="expression" dxfId="215" priority="380" stopIfTrue="1">
      <formula>#REF!="Item do PAA com execução iniciada"</formula>
    </cfRule>
  </conditionalFormatting>
  <conditionalFormatting sqref="G200">
    <cfRule type="expression" dxfId="214" priority="381" stopIfTrue="1">
      <formula>#REF!="Item do PAA completamente executado"</formula>
    </cfRule>
  </conditionalFormatting>
  <conditionalFormatting sqref="G200">
    <cfRule type="expression" dxfId="213" priority="382" stopIfTrue="1">
      <formula>#REF!="Item do PAA com execução interrompida"</formula>
    </cfRule>
  </conditionalFormatting>
  <conditionalFormatting sqref="G200">
    <cfRule type="expression" dxfId="212" priority="383" stopIfTrue="1">
      <formula>#REF!="Item do PAA sem execução"</formula>
    </cfRule>
  </conditionalFormatting>
  <conditionalFormatting sqref="G199:G200">
    <cfRule type="expression" dxfId="211" priority="384" stopIfTrue="1">
      <formula>#REF!="Sim"</formula>
    </cfRule>
  </conditionalFormatting>
  <conditionalFormatting sqref="G195">
    <cfRule type="expression" dxfId="210" priority="319" stopIfTrue="1">
      <formula>#REF!="Sim"</formula>
    </cfRule>
  </conditionalFormatting>
  <conditionalFormatting sqref="G201">
    <cfRule type="expression" dxfId="209" priority="320" stopIfTrue="1">
      <formula>#REF!="Item do PAA com execução iniciada"</formula>
    </cfRule>
  </conditionalFormatting>
  <conditionalFormatting sqref="G195">
    <cfRule type="expression" dxfId="208" priority="310" stopIfTrue="1">
      <formula>#REF!="Item do PAA com execução iniciada"</formula>
    </cfRule>
  </conditionalFormatting>
  <conditionalFormatting sqref="G201">
    <cfRule type="expression" dxfId="207" priority="321" stopIfTrue="1">
      <formula>#REF!="Item do PAA completamente executado"</formula>
    </cfRule>
  </conditionalFormatting>
  <conditionalFormatting sqref="G201">
    <cfRule type="expression" dxfId="206" priority="322" stopIfTrue="1">
      <formula>#REF!="Item do PAA com execução interrompida"</formula>
    </cfRule>
  </conditionalFormatting>
  <conditionalFormatting sqref="G201">
    <cfRule type="expression" dxfId="205" priority="323" stopIfTrue="1">
      <formula>#REF!="Item do PAA sem execução"</formula>
    </cfRule>
  </conditionalFormatting>
  <conditionalFormatting sqref="G201">
    <cfRule type="expression" dxfId="204" priority="324" stopIfTrue="1">
      <formula>#REF!="Sim"</formula>
    </cfRule>
  </conditionalFormatting>
  <conditionalFormatting sqref="G195">
    <cfRule type="expression" dxfId="203" priority="311" stopIfTrue="1">
      <formula>#REF!="Item do PAA completamente executado"</formula>
    </cfRule>
  </conditionalFormatting>
  <conditionalFormatting sqref="G195">
    <cfRule type="expression" dxfId="202" priority="312" stopIfTrue="1">
      <formula>#REF!="Item do PAA com execução interrompida"</formula>
    </cfRule>
  </conditionalFormatting>
  <conditionalFormatting sqref="G195">
    <cfRule type="expression" dxfId="201" priority="313" stopIfTrue="1">
      <formula>#REF!="Item do PAA sem execução"</formula>
    </cfRule>
  </conditionalFormatting>
  <conditionalFormatting sqref="G195">
    <cfRule type="expression" dxfId="200" priority="314" stopIfTrue="1">
      <formula>#REF!="Item do PAA com execução iniciada"</formula>
    </cfRule>
  </conditionalFormatting>
  <conditionalFormatting sqref="G195">
    <cfRule type="expression" dxfId="199" priority="315" stopIfTrue="1">
      <formula>#REF!="Item do PAA completamente executado"</formula>
    </cfRule>
  </conditionalFormatting>
  <conditionalFormatting sqref="G195">
    <cfRule type="expression" dxfId="198" priority="316" stopIfTrue="1">
      <formula>#REF!="Item do PAA com execução interrompida"</formula>
    </cfRule>
  </conditionalFormatting>
  <conditionalFormatting sqref="G195">
    <cfRule type="expression" dxfId="197" priority="317" stopIfTrue="1">
      <formula>#REF!="Item do PAA sem execução"</formula>
    </cfRule>
  </conditionalFormatting>
  <conditionalFormatting sqref="G195">
    <cfRule type="expression" dxfId="196" priority="318" stopIfTrue="1">
      <formula>#REF!="Sim"</formula>
    </cfRule>
  </conditionalFormatting>
  <conditionalFormatting sqref="G202">
    <cfRule type="expression" dxfId="195" priority="291" stopIfTrue="1">
      <formula>#REF!="Item do PAA com execução iniciada"</formula>
    </cfRule>
  </conditionalFormatting>
  <conditionalFormatting sqref="G202">
    <cfRule type="expression" dxfId="194" priority="292" stopIfTrue="1">
      <formula>#REF!="Item do PAA completamente executado"</formula>
    </cfRule>
  </conditionalFormatting>
  <conditionalFormatting sqref="G202">
    <cfRule type="expression" dxfId="193" priority="293" stopIfTrue="1">
      <formula>#REF!="Item do PAA com execução interrompida"</formula>
    </cfRule>
  </conditionalFormatting>
  <conditionalFormatting sqref="G202">
    <cfRule type="expression" dxfId="192" priority="294" stopIfTrue="1">
      <formula>#REF!="Item do PAA sem execução"</formula>
    </cfRule>
  </conditionalFormatting>
  <conditionalFormatting sqref="G202">
    <cfRule type="expression" dxfId="191" priority="295" stopIfTrue="1">
      <formula>#REF!="Sim"</formula>
    </cfRule>
  </conditionalFormatting>
  <conditionalFormatting sqref="G79 G87">
    <cfRule type="expression" dxfId="190" priority="271">
      <formula>#REF!="Item do PAA com execução iniciada"</formula>
    </cfRule>
  </conditionalFormatting>
  <conditionalFormatting sqref="G79 G87">
    <cfRule type="expression" dxfId="189" priority="272">
      <formula>#REF!="Item do PAA completamente executado"</formula>
    </cfRule>
  </conditionalFormatting>
  <conditionalFormatting sqref="G79 G87">
    <cfRule type="expression" dxfId="188" priority="273">
      <formula>#REF!="Item do PAA com execução interrompida"</formula>
    </cfRule>
  </conditionalFormatting>
  <conditionalFormatting sqref="G79 G87">
    <cfRule type="expression" dxfId="187" priority="274">
      <formula>#REF!="Item do PAA sem execução"</formula>
    </cfRule>
  </conditionalFormatting>
  <conditionalFormatting sqref="G82:G84">
    <cfRule type="expression" dxfId="186" priority="276">
      <formula>#REF!="Item do PAA sem execução"</formula>
    </cfRule>
  </conditionalFormatting>
  <conditionalFormatting sqref="G80">
    <cfRule type="expression" dxfId="185" priority="261">
      <formula>#REF!="Item do PAA com execução iniciada"</formula>
    </cfRule>
  </conditionalFormatting>
  <conditionalFormatting sqref="G80">
    <cfRule type="expression" dxfId="184" priority="262">
      <formula>#REF!="Item do PAA completamente executado"</formula>
    </cfRule>
  </conditionalFormatting>
  <conditionalFormatting sqref="G80">
    <cfRule type="expression" dxfId="183" priority="263">
      <formula>#REF!="Item do PAA com execução interrompida"</formula>
    </cfRule>
  </conditionalFormatting>
  <conditionalFormatting sqref="G80">
    <cfRule type="expression" dxfId="182" priority="264">
      <formula>#REF!="Item do PAA sem execução"</formula>
    </cfRule>
  </conditionalFormatting>
  <conditionalFormatting sqref="G80">
    <cfRule type="expression" dxfId="181" priority="270">
      <formula>#REF!="Sim"</formula>
    </cfRule>
  </conditionalFormatting>
  <conditionalFormatting sqref="G85:G86">
    <cfRule type="expression" dxfId="180" priority="244">
      <formula>#REF!="Item do PAA com execução iniciada"</formula>
    </cfRule>
  </conditionalFormatting>
  <conditionalFormatting sqref="G85:G86">
    <cfRule type="expression" dxfId="179" priority="245">
      <formula>#REF!="Item do PAA completamente executado"</formula>
    </cfRule>
  </conditionalFormatting>
  <conditionalFormatting sqref="G85:G86">
    <cfRule type="expression" dxfId="178" priority="246">
      <formula>#REF!="Item do PAA com execução interrompida"</formula>
    </cfRule>
  </conditionalFormatting>
  <conditionalFormatting sqref="G85:G86">
    <cfRule type="expression" dxfId="177" priority="247">
      <formula>#REF!="Item do PAA sem execução"</formula>
    </cfRule>
  </conditionalFormatting>
  <conditionalFormatting sqref="G85:G86">
    <cfRule type="expression" dxfId="176" priority="248">
      <formula>#REF!="Sim"</formula>
    </cfRule>
  </conditionalFormatting>
  <conditionalFormatting sqref="G82:G84">
    <cfRule type="expression" dxfId="175" priority="249">
      <formula>#REF!="Item do PAA com execução iniciada"</formula>
    </cfRule>
  </conditionalFormatting>
  <conditionalFormatting sqref="G82:G84">
    <cfRule type="expression" dxfId="174" priority="250">
      <formula>#REF!="Item do PAA completamente executado"</formula>
    </cfRule>
  </conditionalFormatting>
  <conditionalFormatting sqref="G82:G84">
    <cfRule type="expression" dxfId="173" priority="251">
      <formula>#REF!="Item do PAA com execução interrompida"</formula>
    </cfRule>
  </conditionalFormatting>
  <conditionalFormatting sqref="G82:G84">
    <cfRule type="expression" dxfId="172" priority="256">
      <formula>#REF!="Sim"</formula>
    </cfRule>
  </conditionalFormatting>
  <conditionalFormatting sqref="G81">
    <cfRule type="expression" dxfId="171" priority="224">
      <formula>#REF!="Item do PAA completamente executado"</formula>
    </cfRule>
  </conditionalFormatting>
  <conditionalFormatting sqref="G81">
    <cfRule type="expression" dxfId="170" priority="227">
      <formula>#REF!="Item do PAA com execução iniciada"</formula>
    </cfRule>
  </conditionalFormatting>
  <conditionalFormatting sqref="G81">
    <cfRule type="expression" dxfId="169" priority="228">
      <formula>#REF!="Item do PAA completamente executado"</formula>
    </cfRule>
  </conditionalFormatting>
  <conditionalFormatting sqref="G81">
    <cfRule type="expression" dxfId="168" priority="229">
      <formula>#REF!="Item do PAA com execução interrompida"</formula>
    </cfRule>
  </conditionalFormatting>
  <conditionalFormatting sqref="G81">
    <cfRule type="expression" dxfId="167" priority="230">
      <formula>#REF!="Item do PAA sem execução"</formula>
    </cfRule>
  </conditionalFormatting>
  <conditionalFormatting sqref="G81">
    <cfRule type="expression" dxfId="166" priority="231">
      <formula>#REF!="Sim"</formula>
    </cfRule>
  </conditionalFormatting>
  <conditionalFormatting sqref="G81">
    <cfRule type="expression" dxfId="165" priority="232">
      <formula>#REF!="Item do PAA com execução iniciada"</formula>
    </cfRule>
  </conditionalFormatting>
  <conditionalFormatting sqref="G81">
    <cfRule type="expression" dxfId="164" priority="233">
      <formula>#REF!="Item do PAA com execução interrompida"</formula>
    </cfRule>
  </conditionalFormatting>
  <conditionalFormatting sqref="G81">
    <cfRule type="expression" dxfId="163" priority="234">
      <formula>#REF!="Item do PAA sem execução"</formula>
    </cfRule>
  </conditionalFormatting>
  <conditionalFormatting sqref="G81">
    <cfRule type="expression" dxfId="162" priority="235">
      <formula>#REF!="Sim"</formula>
    </cfRule>
  </conditionalFormatting>
  <conditionalFormatting sqref="G69">
    <cfRule type="expression" dxfId="161" priority="214" stopIfTrue="1">
      <formula>#REF!="Item do PAA com execução iniciada"</formula>
    </cfRule>
  </conditionalFormatting>
  <conditionalFormatting sqref="G69">
    <cfRule type="expression" dxfId="160" priority="215" stopIfTrue="1">
      <formula>#REF!="Item do PAA completamente executado"</formula>
    </cfRule>
  </conditionalFormatting>
  <conditionalFormatting sqref="G69">
    <cfRule type="expression" dxfId="159" priority="216" stopIfTrue="1">
      <formula>#REF!="Item do PAA com execução interrompida"</formula>
    </cfRule>
  </conditionalFormatting>
  <conditionalFormatting sqref="G69">
    <cfRule type="expression" dxfId="158" priority="217" stopIfTrue="1">
      <formula>#REF!="Item do PAA sem execução"</formula>
    </cfRule>
  </conditionalFormatting>
  <conditionalFormatting sqref="G69">
    <cfRule type="expression" dxfId="157" priority="218" stopIfTrue="1">
      <formula>#REF!="Sim"</formula>
    </cfRule>
  </conditionalFormatting>
  <conditionalFormatting sqref="G70:G77">
    <cfRule type="expression" dxfId="156" priority="209" stopIfTrue="1">
      <formula>#REF!="Item do PAA com execução iniciada"</formula>
    </cfRule>
  </conditionalFormatting>
  <conditionalFormatting sqref="G70:G77">
    <cfRule type="expression" dxfId="155" priority="210" stopIfTrue="1">
      <formula>#REF!="Item do PAA completamente executado"</formula>
    </cfRule>
  </conditionalFormatting>
  <conditionalFormatting sqref="G70:G77">
    <cfRule type="expression" dxfId="154" priority="211" stopIfTrue="1">
      <formula>#REF!="Item do PAA com execução interrompida"</formula>
    </cfRule>
  </conditionalFormatting>
  <conditionalFormatting sqref="G70:G77">
    <cfRule type="expression" dxfId="153" priority="212" stopIfTrue="1">
      <formula>#REF!="Item do PAA sem execução"</formula>
    </cfRule>
  </conditionalFormatting>
  <conditionalFormatting sqref="G70:G77">
    <cfRule type="expression" dxfId="152" priority="213" stopIfTrue="1">
      <formula>#REF!="Sim"</formula>
    </cfRule>
  </conditionalFormatting>
  <conditionalFormatting sqref="G238:G241 G243:G246">
    <cfRule type="expression" dxfId="151" priority="179" stopIfTrue="1">
      <formula>#REF!="Item do PAA com execução iniciada"</formula>
    </cfRule>
  </conditionalFormatting>
  <conditionalFormatting sqref="G238:G241 G243:G246">
    <cfRule type="expression" dxfId="150" priority="180" stopIfTrue="1">
      <formula>#REF!="Item do PAA completamente executado"</formula>
    </cfRule>
  </conditionalFormatting>
  <conditionalFormatting sqref="G238:G241 G243:G246">
    <cfRule type="expression" dxfId="149" priority="181" stopIfTrue="1">
      <formula>#REF!="Item do PAA com execução interrompida"</formula>
    </cfRule>
  </conditionalFormatting>
  <conditionalFormatting sqref="G238:G241 G243:G246">
    <cfRule type="expression" dxfId="148" priority="182" stopIfTrue="1">
      <formula>#REF!="Item do PAA sem execução"</formula>
    </cfRule>
  </conditionalFormatting>
  <conditionalFormatting sqref="G234">
    <cfRule type="expression" dxfId="147" priority="183" stopIfTrue="1">
      <formula>#REF!="Item do PAA com execução iniciada"</formula>
    </cfRule>
  </conditionalFormatting>
  <conditionalFormatting sqref="G234">
    <cfRule type="expression" dxfId="146" priority="184" stopIfTrue="1">
      <formula>#REF!="Item do PAA completamente executado"</formula>
    </cfRule>
  </conditionalFormatting>
  <conditionalFormatting sqref="G234">
    <cfRule type="expression" dxfId="145" priority="185" stopIfTrue="1">
      <formula>#REF!="Item do PAA com execução interrompida"</formula>
    </cfRule>
  </conditionalFormatting>
  <conditionalFormatting sqref="G234">
    <cfRule type="expression" dxfId="144" priority="186" stopIfTrue="1">
      <formula>#REF!="Item do PAA sem execução"</formula>
    </cfRule>
  </conditionalFormatting>
  <conditionalFormatting sqref="G235">
    <cfRule type="expression" dxfId="143" priority="187" stopIfTrue="1">
      <formula>#REF!="Item do PAA com execução iniciada"</formula>
    </cfRule>
  </conditionalFormatting>
  <conditionalFormatting sqref="G235">
    <cfRule type="expression" dxfId="142" priority="188" stopIfTrue="1">
      <formula>#REF!="Item do PAA completamente executado"</formula>
    </cfRule>
  </conditionalFormatting>
  <conditionalFormatting sqref="G235">
    <cfRule type="expression" dxfId="141" priority="189" stopIfTrue="1">
      <formula>#REF!="Item do PAA com execução interrompida"</formula>
    </cfRule>
  </conditionalFormatting>
  <conditionalFormatting sqref="G235">
    <cfRule type="expression" dxfId="140" priority="190" stopIfTrue="1">
      <formula>#REF!="Item do PAA sem execução"</formula>
    </cfRule>
  </conditionalFormatting>
  <conditionalFormatting sqref="G236">
    <cfRule type="expression" dxfId="139" priority="191" stopIfTrue="1">
      <formula>#REF!="Item do PAA com execução iniciada"</formula>
    </cfRule>
  </conditionalFormatting>
  <conditionalFormatting sqref="G236">
    <cfRule type="expression" dxfId="138" priority="192" stopIfTrue="1">
      <formula>#REF!="Item do PAA completamente executado"</formula>
    </cfRule>
  </conditionalFormatting>
  <conditionalFormatting sqref="G236">
    <cfRule type="expression" dxfId="137" priority="193" stopIfTrue="1">
      <formula>#REF!="Item do PAA com execução interrompida"</formula>
    </cfRule>
  </conditionalFormatting>
  <conditionalFormatting sqref="G236">
    <cfRule type="expression" dxfId="136" priority="194" stopIfTrue="1">
      <formula>#REF!="Item do PAA sem execução"</formula>
    </cfRule>
  </conditionalFormatting>
  <conditionalFormatting sqref="G237">
    <cfRule type="expression" dxfId="135" priority="199" stopIfTrue="1">
      <formula>#REF!="Item do PAA com execução iniciada"</formula>
    </cfRule>
  </conditionalFormatting>
  <conditionalFormatting sqref="G237">
    <cfRule type="expression" dxfId="134" priority="200" stopIfTrue="1">
      <formula>#REF!="Item do PAA completamente executado"</formula>
    </cfRule>
  </conditionalFormatting>
  <conditionalFormatting sqref="G237">
    <cfRule type="expression" dxfId="133" priority="201" stopIfTrue="1">
      <formula>#REF!="Item do PAA com execução interrompida"</formula>
    </cfRule>
  </conditionalFormatting>
  <conditionalFormatting sqref="G237">
    <cfRule type="expression" dxfId="132" priority="202" stopIfTrue="1">
      <formula>#REF!="Item do PAA sem execução"</formula>
    </cfRule>
  </conditionalFormatting>
  <conditionalFormatting sqref="G243:G246">
    <cfRule type="expression" dxfId="131" priority="203" stopIfTrue="1">
      <formula>#REF!="Sim"</formula>
    </cfRule>
  </conditionalFormatting>
  <conditionalFormatting sqref="G242">
    <cfRule type="expression" dxfId="130" priority="204" stopIfTrue="1">
      <formula>#REF!="Item do PAA com execução iniciada"</formula>
    </cfRule>
  </conditionalFormatting>
  <conditionalFormatting sqref="G242">
    <cfRule type="expression" dxfId="129" priority="205" stopIfTrue="1">
      <formula>#REF!="Item do PAA completamente executado"</formula>
    </cfRule>
  </conditionalFormatting>
  <conditionalFormatting sqref="G242">
    <cfRule type="expression" dxfId="128" priority="206" stopIfTrue="1">
      <formula>#REF!="Item do PAA com execução interrompida"</formula>
    </cfRule>
  </conditionalFormatting>
  <conditionalFormatting sqref="G242">
    <cfRule type="expression" dxfId="127" priority="207" stopIfTrue="1">
      <formula>#REF!="Item do PAA sem execução"</formula>
    </cfRule>
  </conditionalFormatting>
  <conditionalFormatting sqref="G242">
    <cfRule type="expression" dxfId="126" priority="208" stopIfTrue="1">
      <formula>#REF!="Sim"</formula>
    </cfRule>
  </conditionalFormatting>
  <conditionalFormatting sqref="G251">
    <cfRule type="expression" dxfId="125" priority="134" stopIfTrue="1">
      <formula>#REF!="Item do PAA com execução iniciada"</formula>
    </cfRule>
    <cfRule type="expression" dxfId="124" priority="135" stopIfTrue="1">
      <formula>#REF!="Item do PAA completamente executado"</formula>
    </cfRule>
    <cfRule type="expression" dxfId="123" priority="136" stopIfTrue="1">
      <formula>#REF!="Item do PAA com execução interrompida"</formula>
    </cfRule>
    <cfRule type="expression" dxfId="122" priority="137" stopIfTrue="1">
      <formula>#REF!="Item do PAA sem execução"</formula>
    </cfRule>
  </conditionalFormatting>
  <conditionalFormatting sqref="G189">
    <cfRule type="expression" dxfId="121" priority="128" stopIfTrue="1">
      <formula>#REF!="Item do PAA com execução iniciada"</formula>
    </cfRule>
  </conditionalFormatting>
  <conditionalFormatting sqref="G189">
    <cfRule type="expression" dxfId="120" priority="129" stopIfTrue="1">
      <formula>#REF!="Item do PAA completamente executado"</formula>
    </cfRule>
  </conditionalFormatting>
  <conditionalFormatting sqref="G189">
    <cfRule type="expression" dxfId="119" priority="130" stopIfTrue="1">
      <formula>#REF!="Item do PAA com execução interrompida"</formula>
    </cfRule>
  </conditionalFormatting>
  <conditionalFormatting sqref="G189">
    <cfRule type="expression" dxfId="118" priority="131" stopIfTrue="1">
      <formula>#REF!="Item do PAA sem execução"</formula>
    </cfRule>
  </conditionalFormatting>
  <conditionalFormatting sqref="G189">
    <cfRule type="expression" dxfId="117" priority="132" stopIfTrue="1">
      <formula>#REF!="Sim"</formula>
    </cfRule>
  </conditionalFormatting>
  <conditionalFormatting sqref="B23">
    <cfRule type="expression" dxfId="116" priority="127" stopIfTrue="1">
      <formula>#REF!="Sim"</formula>
    </cfRule>
  </conditionalFormatting>
  <conditionalFormatting sqref="B23">
    <cfRule type="expression" dxfId="115" priority="123" stopIfTrue="1">
      <formula>#REF!="Item do PAA com execução iniciada"</formula>
    </cfRule>
    <cfRule type="expression" dxfId="114" priority="124" stopIfTrue="1">
      <formula>#REF!="Item do PAA completamente executado"</formula>
    </cfRule>
    <cfRule type="expression" dxfId="113" priority="125" stopIfTrue="1">
      <formula>#REF!="Item do PAA com execução interrompida"</formula>
    </cfRule>
    <cfRule type="expression" dxfId="112" priority="126" stopIfTrue="1">
      <formula>#REF!="Item do PAA sem execução"</formula>
    </cfRule>
  </conditionalFormatting>
  <conditionalFormatting sqref="G23">
    <cfRule type="expression" dxfId="111" priority="122" stopIfTrue="1">
      <formula>#REF!="Sim"</formula>
    </cfRule>
  </conditionalFormatting>
  <conditionalFormatting sqref="G23">
    <cfRule type="expression" dxfId="110" priority="118" stopIfTrue="1">
      <formula>#REF!="Item do PAA com execução iniciada"</formula>
    </cfRule>
    <cfRule type="expression" dxfId="109" priority="119" stopIfTrue="1">
      <formula>#REF!="Item do PAA completamente executado"</formula>
    </cfRule>
    <cfRule type="expression" dxfId="108" priority="120" stopIfTrue="1">
      <formula>#REF!="Item do PAA com execução interrompida"</formula>
    </cfRule>
    <cfRule type="expression" dxfId="107" priority="121" stopIfTrue="1">
      <formula>#REF!="Item do PAA sem execução"</formula>
    </cfRule>
  </conditionalFormatting>
  <conditionalFormatting sqref="G194">
    <cfRule type="expression" dxfId="106" priority="116" stopIfTrue="1">
      <formula>#REF!="Item do PAA com execução interrompida"</formula>
    </cfRule>
    <cfRule type="expression" dxfId="105" priority="117" stopIfTrue="1">
      <formula>#REF!="Item do PAA sem execução"</formula>
    </cfRule>
  </conditionalFormatting>
  <conditionalFormatting sqref="G194">
    <cfRule type="expression" dxfId="104" priority="113" stopIfTrue="1">
      <formula>#REF!="Item do PAA com execução iniciada"</formula>
    </cfRule>
    <cfRule type="expression" dxfId="103" priority="114" stopIfTrue="1">
      <formula>#REF!="Item do PAA completamente executado"</formula>
    </cfRule>
    <cfRule type="expression" dxfId="102" priority="115" stopIfTrue="1">
      <formula>#REF!="Sim"</formula>
    </cfRule>
  </conditionalFormatting>
  <conditionalFormatting sqref="G196">
    <cfRule type="expression" dxfId="101" priority="108">
      <formula>#REF!="Item do PAA com execução iniciada"</formula>
    </cfRule>
  </conditionalFormatting>
  <conditionalFormatting sqref="G196">
    <cfRule type="expression" dxfId="100" priority="104">
      <formula>#REF!="Item do PAA com execução iniciada"</formula>
    </cfRule>
    <cfRule type="expression" dxfId="99" priority="105">
      <formula>#REF!="Item do PAA com execução interrompida"</formula>
    </cfRule>
    <cfRule type="expression" dxfId="98" priority="106">
      <formula>#REF!="Item do PAA sem execução"</formula>
    </cfRule>
    <cfRule type="expression" dxfId="97" priority="107">
      <formula>#REF!="Sim"</formula>
    </cfRule>
    <cfRule type="expression" dxfId="96" priority="109">
      <formula>#REF!="Item do PAA completamente executado"</formula>
    </cfRule>
    <cfRule type="expression" dxfId="95" priority="110">
      <formula>#REF!="Item do PAA com execução interrompida"</formula>
    </cfRule>
    <cfRule type="expression" dxfId="94" priority="111">
      <formula>#REF!="Item do PAA sem execução"</formula>
    </cfRule>
    <cfRule type="expression" dxfId="93" priority="112">
      <formula>#REF!="Sim"</formula>
    </cfRule>
  </conditionalFormatting>
  <conditionalFormatting sqref="G196:G197">
    <cfRule type="expression" dxfId="92" priority="100">
      <formula>#REF!="Item do PAA completamente executado"</formula>
    </cfRule>
  </conditionalFormatting>
  <conditionalFormatting sqref="G197">
    <cfRule type="expression" dxfId="91" priority="95">
      <formula>#REF!="Item do PAA com execução iniciada"</formula>
    </cfRule>
    <cfRule type="expression" dxfId="90" priority="96">
      <formula>#REF!="Item do PAA com execução interrompida"</formula>
    </cfRule>
    <cfRule type="expression" dxfId="89" priority="97">
      <formula>#REF!="Item do PAA sem execução"</formula>
    </cfRule>
    <cfRule type="expression" dxfId="88" priority="98">
      <formula>#REF!="Sim"</formula>
    </cfRule>
    <cfRule type="expression" dxfId="87" priority="99">
      <formula>#REF!="Item do PAA com execução iniciada"</formula>
    </cfRule>
    <cfRule type="expression" dxfId="86" priority="101">
      <formula>#REF!="Item do PAA com execução interrompida"</formula>
    </cfRule>
    <cfRule type="expression" dxfId="85" priority="102">
      <formula>#REF!="Item do PAA sem execução"</formula>
    </cfRule>
    <cfRule type="expression" dxfId="84" priority="103">
      <formula>#REF!="Sim"</formula>
    </cfRule>
  </conditionalFormatting>
  <conditionalFormatting sqref="G197:G198">
    <cfRule type="expression" dxfId="83" priority="91">
      <formula>#REF!="Item do PAA completamente executado"</formula>
    </cfRule>
  </conditionalFormatting>
  <conditionalFormatting sqref="G198">
    <cfRule type="expression" dxfId="82" priority="85">
      <formula>#REF!="Item do PAA completamente executado"</formula>
    </cfRule>
    <cfRule type="expression" dxfId="81" priority="86">
      <formula>#REF!="Item do PAA com execução iniciada"</formula>
    </cfRule>
    <cfRule type="expression" dxfId="80" priority="87">
      <formula>#REF!="Item do PAA com execução interrompida"</formula>
    </cfRule>
    <cfRule type="expression" dxfId="79" priority="88">
      <formula>#REF!="Item do PAA sem execução"</formula>
    </cfRule>
    <cfRule type="expression" dxfId="78" priority="89">
      <formula>#REF!="Sim"</formula>
    </cfRule>
    <cfRule type="expression" dxfId="77" priority="90">
      <formula>#REF!="Item do PAA com execução iniciada"</formula>
    </cfRule>
    <cfRule type="expression" dxfId="76" priority="92">
      <formula>#REF!="Item do PAA com execução interrompida"</formula>
    </cfRule>
    <cfRule type="expression" dxfId="75" priority="93">
      <formula>#REF!="Item do PAA sem execução"</formula>
    </cfRule>
    <cfRule type="expression" dxfId="74" priority="94">
      <formula>#REF!="Sim"</formula>
    </cfRule>
  </conditionalFormatting>
  <conditionalFormatting sqref="G203">
    <cfRule type="expression" dxfId="73" priority="80">
      <formula>#REF!="Sim"</formula>
    </cfRule>
    <cfRule type="expression" dxfId="72" priority="81">
      <formula>#REF!="Item do PAA com execução iniciada"</formula>
    </cfRule>
    <cfRule type="expression" dxfId="71" priority="82">
      <formula>#REF!="Item do PAA completamente executado"</formula>
    </cfRule>
    <cfRule type="expression" dxfId="70" priority="83">
      <formula>#REF!="Item do PAA com execução interrompida"</formula>
    </cfRule>
    <cfRule type="expression" dxfId="69" priority="84">
      <formula>#REF!="Item do PAA sem execução"</formula>
    </cfRule>
  </conditionalFormatting>
  <conditionalFormatting sqref="G249">
    <cfRule type="expression" dxfId="68" priority="79" stopIfTrue="1">
      <formula>#REF!="Item do PAA completamente executado"</formula>
    </cfRule>
  </conditionalFormatting>
  <conditionalFormatting sqref="G249">
    <cfRule type="expression" dxfId="67" priority="78" stopIfTrue="1">
      <formula>#REF!="Sim"</formula>
    </cfRule>
  </conditionalFormatting>
  <conditionalFormatting sqref="G249">
    <cfRule type="expression" dxfId="66" priority="77" stopIfTrue="1">
      <formula>#REF!="Item do PAA com execução iniciada"</formula>
    </cfRule>
  </conditionalFormatting>
  <conditionalFormatting sqref="G249">
    <cfRule type="expression" dxfId="65" priority="76" stopIfTrue="1">
      <formula>#REF!="Item do PAA sem execução"</formula>
    </cfRule>
  </conditionalFormatting>
  <conditionalFormatting sqref="G249">
    <cfRule type="expression" dxfId="64" priority="75" stopIfTrue="1">
      <formula>#REF!="Item do PAA com execução interrompida"</formula>
    </cfRule>
  </conditionalFormatting>
  <conditionalFormatting sqref="G250">
    <cfRule type="expression" dxfId="63" priority="74" stopIfTrue="1">
      <formula>#REF!="Sim"</formula>
    </cfRule>
  </conditionalFormatting>
  <conditionalFormatting sqref="G250">
    <cfRule type="expression" dxfId="62" priority="61">
      <formula>#REF!="Item do PAA completamente executado"</formula>
    </cfRule>
    <cfRule type="expression" dxfId="61" priority="62">
      <formula>#REF!="Item do PAA com execução iniciada"</formula>
    </cfRule>
    <cfRule type="expression" dxfId="60" priority="63">
      <formula>#REF!="Item do PAA com execução interrompida"</formula>
    </cfRule>
    <cfRule type="expression" dxfId="59" priority="64">
      <formula>#REF!="Item do PAA sem execução"</formula>
    </cfRule>
    <cfRule type="expression" dxfId="58" priority="65">
      <formula>#REF!="Sim"</formula>
    </cfRule>
    <cfRule type="expression" dxfId="57" priority="66">
      <formula>#REF!="Item do PAA com execução iniciada"</formula>
    </cfRule>
    <cfRule type="expression" dxfId="56" priority="67">
      <formula>#REF!="Item do PAA com execução interrompida"</formula>
    </cfRule>
    <cfRule type="expression" dxfId="55" priority="68">
      <formula>#REF!="Item do PAA sem execução"</formula>
    </cfRule>
    <cfRule type="expression" dxfId="54" priority="69">
      <formula>#REF!="Sim"</formula>
    </cfRule>
  </conditionalFormatting>
  <conditionalFormatting sqref="G250">
    <cfRule type="expression" dxfId="53" priority="70" stopIfTrue="1">
      <formula>#REF!="Item do PAA com execução iniciada"</formula>
    </cfRule>
    <cfRule type="expression" dxfId="52" priority="71" stopIfTrue="1">
      <formula>#REF!="Item do PAA completamente executado"</formula>
    </cfRule>
    <cfRule type="expression" dxfId="51" priority="72" stopIfTrue="1">
      <formula>#REF!="Item do PAA com execução interrompida"</formula>
    </cfRule>
    <cfRule type="expression" dxfId="50" priority="73" stopIfTrue="1">
      <formula>#REF!="Item do PAA sem execução"</formula>
    </cfRule>
  </conditionalFormatting>
  <conditionalFormatting sqref="O96">
    <cfRule type="expression" dxfId="49" priority="56" stopIfTrue="1">
      <formula>#REF!="Item do PAA com execução iniciada"</formula>
    </cfRule>
    <cfRule type="expression" dxfId="48" priority="57" stopIfTrue="1">
      <formula>#REF!="Item do PAA completamente executado"</formula>
    </cfRule>
    <cfRule type="expression" dxfId="47" priority="58" stopIfTrue="1">
      <formula>#REF!="Item do PAA com execução interrompida"</formula>
    </cfRule>
    <cfRule type="expression" dxfId="46" priority="59" stopIfTrue="1">
      <formula>#REF!="Item do PAA sem execução"</formula>
    </cfRule>
    <cfRule type="expression" dxfId="45" priority="60" stopIfTrue="1">
      <formula>#REF!="Sim"</formula>
    </cfRule>
  </conditionalFormatting>
  <conditionalFormatting sqref="O97">
    <cfRule type="expression" dxfId="44" priority="51" stopIfTrue="1">
      <formula>#REF!="Item do PAA com execução iniciada"</formula>
    </cfRule>
    <cfRule type="expression" dxfId="43" priority="52" stopIfTrue="1">
      <formula>#REF!="Item do PAA completamente executado"</formula>
    </cfRule>
    <cfRule type="expression" dxfId="42" priority="53" stopIfTrue="1">
      <formula>#REF!="Item do PAA com execução interrompida"</formula>
    </cfRule>
    <cfRule type="expression" dxfId="41" priority="54" stopIfTrue="1">
      <formula>#REF!="Item do PAA sem execução"</formula>
    </cfRule>
    <cfRule type="expression" dxfId="40" priority="55" stopIfTrue="1">
      <formula>#REF!="Sim"</formula>
    </cfRule>
  </conditionalFormatting>
  <conditionalFormatting sqref="O98:O103 O108:O114 O116:O117">
    <cfRule type="expression" dxfId="39" priority="46" stopIfTrue="1">
      <formula>#REF!="Item do PAA com execução iniciada"</formula>
    </cfRule>
    <cfRule type="expression" dxfId="38" priority="47" stopIfTrue="1">
      <formula>#REF!="Item do PAA completamente executado"</formula>
    </cfRule>
    <cfRule type="expression" dxfId="37" priority="48" stopIfTrue="1">
      <formula>#REF!="Item do PAA com execução interrompida"</formula>
    </cfRule>
    <cfRule type="expression" dxfId="36" priority="49" stopIfTrue="1">
      <formula>#REF!="Item do PAA sem execução"</formula>
    </cfRule>
    <cfRule type="expression" dxfId="35" priority="50" stopIfTrue="1">
      <formula>#REF!="Sim"</formula>
    </cfRule>
  </conditionalFormatting>
  <conditionalFormatting sqref="O119:O129 O131:O149">
    <cfRule type="expression" dxfId="34" priority="36" stopIfTrue="1">
      <formula>#REF!="Item do PAA com execução iniciada"</formula>
    </cfRule>
    <cfRule type="expression" dxfId="33" priority="37" stopIfTrue="1">
      <formula>#REF!="Item do PAA completamente executado"</formula>
    </cfRule>
    <cfRule type="expression" dxfId="32" priority="38" stopIfTrue="1">
      <formula>#REF!="Item do PAA com execução interrompida"</formula>
    </cfRule>
    <cfRule type="expression" dxfId="31" priority="39" stopIfTrue="1">
      <formula>#REF!="Item do PAA sem execução"</formula>
    </cfRule>
    <cfRule type="expression" dxfId="30" priority="40" stopIfTrue="1">
      <formula>#REF!="Sim"</formula>
    </cfRule>
  </conditionalFormatting>
  <conditionalFormatting sqref="O10">
    <cfRule type="expression" dxfId="29" priority="26" stopIfTrue="1">
      <formula>#REF!="Item do PAA com execução iniciada"</formula>
    </cfRule>
    <cfRule type="expression" dxfId="28" priority="27" stopIfTrue="1">
      <formula>#REF!="Item do PAA completamente executado"</formula>
    </cfRule>
    <cfRule type="expression" dxfId="27" priority="28" stopIfTrue="1">
      <formula>#REF!="Item do PAA com execução interrompida"</formula>
    </cfRule>
    <cfRule type="expression" dxfId="26" priority="29" stopIfTrue="1">
      <formula>#REF!="Item do PAA sem execução"</formula>
    </cfRule>
    <cfRule type="expression" dxfId="25" priority="30" stopIfTrue="1">
      <formula>#REF!="Sim"</formula>
    </cfRule>
  </conditionalFormatting>
  <conditionalFormatting sqref="O11:O94">
    <cfRule type="expression" dxfId="24" priority="21" stopIfTrue="1">
      <formula>#REF!="Item do PAA com execução iniciada"</formula>
    </cfRule>
    <cfRule type="expression" dxfId="23" priority="22" stopIfTrue="1">
      <formula>#REF!="Item do PAA completamente executado"</formula>
    </cfRule>
    <cfRule type="expression" dxfId="22" priority="23" stopIfTrue="1">
      <formula>#REF!="Item do PAA com execução interrompida"</formula>
    </cfRule>
    <cfRule type="expression" dxfId="21" priority="24" stopIfTrue="1">
      <formula>#REF!="Item do PAA sem execução"</formula>
    </cfRule>
    <cfRule type="expression" dxfId="20" priority="25" stopIfTrue="1">
      <formula>#REF!="Sim"</formula>
    </cfRule>
  </conditionalFormatting>
  <conditionalFormatting sqref="O104:O106">
    <cfRule type="expression" dxfId="19" priority="16" stopIfTrue="1">
      <formula>#REF!="Item do PAA com execução iniciada"</formula>
    </cfRule>
    <cfRule type="expression" dxfId="18" priority="17" stopIfTrue="1">
      <formula>#REF!="Item do PAA completamente executado"</formula>
    </cfRule>
    <cfRule type="expression" dxfId="17" priority="18" stopIfTrue="1">
      <formula>#REF!="Item do PAA com execução interrompida"</formula>
    </cfRule>
    <cfRule type="expression" dxfId="16" priority="19" stopIfTrue="1">
      <formula>#REF!="Item do PAA sem execução"</formula>
    </cfRule>
    <cfRule type="expression" dxfId="15" priority="20" stopIfTrue="1">
      <formula>#REF!="Sim"</formula>
    </cfRule>
  </conditionalFormatting>
  <conditionalFormatting sqref="O107">
    <cfRule type="expression" dxfId="14" priority="11" stopIfTrue="1">
      <formula>#REF!="Item do PAA com execução iniciada"</formula>
    </cfRule>
    <cfRule type="expression" dxfId="13" priority="12" stopIfTrue="1">
      <formula>#REF!="Item do PAA completamente executado"</formula>
    </cfRule>
    <cfRule type="expression" dxfId="12" priority="13" stopIfTrue="1">
      <formula>#REF!="Item do PAA com execução interrompida"</formula>
    </cfRule>
    <cfRule type="expression" dxfId="11" priority="14" stopIfTrue="1">
      <formula>#REF!="Item do PAA sem execução"</formula>
    </cfRule>
    <cfRule type="expression" dxfId="10" priority="15" stopIfTrue="1">
      <formula>#REF!="Sim"</formula>
    </cfRule>
  </conditionalFormatting>
  <conditionalFormatting sqref="O115">
    <cfRule type="expression" dxfId="9" priority="6" stopIfTrue="1">
      <formula>#REF!="Item do PAA com execução iniciada"</formula>
    </cfRule>
    <cfRule type="expression" dxfId="8" priority="7" stopIfTrue="1">
      <formula>#REF!="Item do PAA completamente executado"</formula>
    </cfRule>
    <cfRule type="expression" dxfId="7" priority="8" stopIfTrue="1">
      <formula>#REF!="Item do PAA com execução interrompida"</formula>
    </cfRule>
    <cfRule type="expression" dxfId="6" priority="9" stopIfTrue="1">
      <formula>#REF!="Item do PAA sem execução"</formula>
    </cfRule>
    <cfRule type="expression" dxfId="5" priority="10" stopIfTrue="1">
      <formula>#REF!="Sim"</formula>
    </cfRule>
  </conditionalFormatting>
  <conditionalFormatting sqref="O130">
    <cfRule type="expression" dxfId="4" priority="1" stopIfTrue="1">
      <formula>#REF!="Item do PAA com execução iniciada"</formula>
    </cfRule>
    <cfRule type="expression" dxfId="3" priority="2" stopIfTrue="1">
      <formula>#REF!="Item do PAA completamente executado"</formula>
    </cfRule>
    <cfRule type="expression" dxfId="2" priority="3" stopIfTrue="1">
      <formula>#REF!="Item do PAA com execução interrompida"</formula>
    </cfRule>
    <cfRule type="expression" dxfId="1" priority="4" stopIfTrue="1">
      <formula>#REF!="Item do PAA sem execução"</formula>
    </cfRule>
    <cfRule type="expression" dxfId="0" priority="5" stopIfTrue="1">
      <formula>#REF!="Sim"</formula>
    </cfRule>
  </conditionalFormatting>
  <hyperlinks>
    <hyperlink ref="D253" r:id="rId1" location="section-0"/>
    <hyperlink ref="D256" r:id="rId2"/>
    <hyperlink ref="H252" r:id="rId3" location="section-0"/>
    <hyperlink ref="H255" r:id="rId4"/>
  </hyperlinks>
  <printOptions horizontalCentered="1" verticalCentered="1"/>
  <pageMargins left="0.19685039370078741" right="0.19685039370078741" top="0.59055118110236227" bottom="0.70866141732283472" header="0.19685039370078741" footer="0.19685039370078741"/>
  <pageSetup paperSize="9" scale="45" pageOrder="overThenDown" orientation="landscape" r:id="rId5"/>
  <headerFooter>
    <oddFooter>&amp;LPCA 2026 v.3&amp;CPágina &amp;P / &amp;N&amp;R16/01/2026</oddFooter>
  </headerFooter>
  <extLst>
    <ext xmlns:x14="http://schemas.microsoft.com/office/spreadsheetml/2009/9/main" uri="{CCE6A557-97BC-4b89-ADB6-D9C93CAAB3DF}">
      <x14:dataValidations xmlns:xm="http://schemas.microsoft.com/office/excel/2006/main" xWindow="132" yWindow="638" count="9">
        <x14:dataValidation type="list" allowBlank="1" showInputMessage="1" showErrorMessage="1">
          <x14:formula1>
            <xm:f>Listas_Suspensas!$D$8</xm:f>
          </x14:formula1>
          <xm:sqref>M257:M812 M203:M251 M9:M200</xm:sqref>
        </x14:dataValidation>
        <x14:dataValidation type="list" allowBlank="1" showInputMessage="1" showErrorMessage="1">
          <x14:formula1>
            <xm:f>Listas_Suspensas!$AB$2:$AB$4</xm:f>
          </x14:formula1>
          <xm:sqref>N257:N812 N203:N251 N9:N200</xm:sqref>
        </x14:dataValidation>
        <x14:dataValidation type="list" allowBlank="1" showInputMessage="1" showErrorMessage="1" promptTitle="Sigla da área" prompt="Selecione a área demandante / requisitante.">
          <x14:formula1>
            <xm:f>Listas_Suspensas!$B$2:$B$51</xm:f>
          </x14:formula1>
          <xm:sqref>C257:C812 C189:C251 C9:C144 C149:C178</xm:sqref>
        </x14:dataValidation>
        <x14:dataValidation type="list" allowBlank="1" showInputMessage="1" showErrorMessage="1" prompt="Sigla da área">
          <x14:formula1>
            <xm:f>'D:\Drives compartilhados\SENG\ADMINISTRATIVO\ORCAMENTO\PCA 2025\[PCA_2025_v 7.1 sem DLs e ILs peq valor.xlsx]Listas_Suspensas'!#REF!</xm:f>
          </x14:formula1>
          <xm:sqref>C184:C188</xm:sqref>
        </x14:dataValidation>
        <x14:dataValidation type="list" allowBlank="1" showInputMessage="1" showErrorMessage="1" promptTitle="Sigla da área" prompt="Selecione a área demandante / requisitante.">
          <x14:formula1>
            <xm:f>'G:\Drives compartilhados\DADM\PCA\PCA 2026\Versao final PCA26\Entregues areas v-final\[PCA_2026_versao final SENG.xlsx]Listas_Suspensas'!#REF!</xm:f>
          </x14:formula1>
          <xm:sqref>C179:C183</xm:sqref>
        </x14:dataValidation>
        <x14:dataValidation type="list" allowBlank="1" showInputMessage="1" showErrorMessage="1" prompt="Mês do envio do PROAD instruído à DADM / DOF.">
          <x14:formula1>
            <xm:f>Listas_Suspensas!$N$2:$N$21</xm:f>
          </x14:formula1>
          <xm:sqref>K257:K812 K9:K251</xm:sqref>
        </x14:dataValidation>
        <x14:dataValidation type="list" allowBlank="1" showInputMessage="1" showErrorMessage="1" prompt="Selecione o nível de prioridade.">
          <x14:formula1>
            <xm:f>Listas_Suspensas!$D$2:$D$4</xm:f>
          </x14:formula1>
          <xm:sqref>J257:J812 J9:J251</xm:sqref>
        </x14:dataValidation>
        <x14:dataValidation type="list" allowBlank="1" showInputMessage="1" showErrorMessage="1" prompt="Selecione o mês de conclusão da contratação.">
          <x14:formula1>
            <xm:f>Listas_Suspensas!$P$2:$P$13</xm:f>
          </x14:formula1>
          <xm:sqref>L257:L812 L9:L251</xm:sqref>
        </x14:dataValidation>
        <x14:dataValidation type="list" allowBlank="1" showInputMessage="1" showErrorMessage="1" promptTitle="Sigla da área" prompt="Selecione a área demandante / requisitante.">
          <x14:formula1>
            <xm:f>'[PCA_2026_v-2_publicado (4).xlsx]Listas_Suspensas'!#REF!</xm:f>
          </x14:formula1>
          <xm:sqref>C145:C148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zoomScaleNormal="100" workbookViewId="0">
      <selection activeCell="A17" sqref="A17"/>
    </sheetView>
  </sheetViews>
  <sheetFormatPr defaultColWidth="8.69921875" defaultRowHeight="13.8"/>
  <cols>
    <col min="1" max="1" width="12.69921875" style="25" customWidth="1"/>
    <col min="2" max="16384" width="8.69921875" style="25"/>
  </cols>
  <sheetData>
    <row r="1" spans="1:1">
      <c r="A1" s="24" t="s">
        <v>166</v>
      </c>
    </row>
    <row r="3" spans="1:1">
      <c r="A3" s="26" t="s">
        <v>167</v>
      </c>
    </row>
    <row r="4" spans="1:1">
      <c r="A4" s="25" t="s">
        <v>168</v>
      </c>
    </row>
    <row r="5" spans="1:1">
      <c r="A5" s="25" t="s">
        <v>169</v>
      </c>
    </row>
    <row r="6" spans="1:1">
      <c r="A6" s="25" t="s">
        <v>170</v>
      </c>
    </row>
    <row r="7" spans="1:1">
      <c r="A7" s="25" t="s">
        <v>171</v>
      </c>
    </row>
    <row r="8" spans="1:1">
      <c r="A8" s="25" t="s">
        <v>172</v>
      </c>
    </row>
    <row r="10" spans="1:1">
      <c r="A10" s="25" t="s">
        <v>173</v>
      </c>
    </row>
    <row r="12" spans="1:1">
      <c r="A12" s="26" t="s">
        <v>174</v>
      </c>
    </row>
    <row r="13" spans="1:1">
      <c r="A13" s="25" t="s">
        <v>175</v>
      </c>
    </row>
    <row r="14" spans="1:1">
      <c r="A14" s="25" t="s">
        <v>176</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5"/>
  <sheetViews>
    <sheetView showGridLines="0" workbookViewId="0">
      <pane ySplit="1" topLeftCell="A47" activePane="bottomLeft" state="frozen"/>
      <selection pane="bottomLeft" activeCell="H4" sqref="H4"/>
    </sheetView>
  </sheetViews>
  <sheetFormatPr defaultColWidth="12.59765625" defaultRowHeight="15" customHeight="1"/>
  <cols>
    <col min="1" max="1" width="70.3984375" customWidth="1"/>
    <col min="2" max="2" width="14.19921875" customWidth="1"/>
    <col min="3" max="3" width="1.5" customWidth="1"/>
    <col min="4" max="4" width="10.19921875" customWidth="1"/>
    <col min="5" max="5" width="1.5" customWidth="1"/>
    <col min="6" max="6" width="45.5" hidden="1" customWidth="1"/>
    <col min="7" max="7" width="1.5" hidden="1" customWidth="1"/>
    <col min="8" max="8" width="28.69921875" customWidth="1"/>
    <col min="9" max="9" width="1.5" customWidth="1"/>
    <col min="10" max="10" width="12.8984375" hidden="1" customWidth="1"/>
    <col min="11" max="11" width="1.5" hidden="1" customWidth="1"/>
    <col min="12" max="12" width="17.59765625" customWidth="1"/>
    <col min="13" max="13" width="1.5" customWidth="1"/>
    <col min="14" max="14" width="14.69921875" customWidth="1"/>
    <col min="15" max="15" width="1.5" customWidth="1"/>
    <col min="16" max="16" width="11.5" customWidth="1"/>
    <col min="17" max="17" width="1.5" customWidth="1"/>
    <col min="18" max="18" width="8.19921875" customWidth="1"/>
    <col min="19" max="19" width="1.5" customWidth="1"/>
    <col min="20" max="20" width="14" customWidth="1"/>
    <col min="21" max="21" width="1.5" customWidth="1"/>
    <col min="22" max="22" width="12.5" hidden="1" customWidth="1"/>
    <col min="23" max="23" width="1.5" hidden="1" customWidth="1"/>
    <col min="24" max="24" width="14" customWidth="1"/>
    <col min="25" max="25" width="1.5" customWidth="1"/>
    <col min="26" max="26" width="41.3984375" customWidth="1"/>
    <col min="27" max="27" width="1.5" customWidth="1"/>
    <col min="28" max="28" width="11.69921875" customWidth="1"/>
    <col min="29" max="29" width="1.5" customWidth="1"/>
  </cols>
  <sheetData>
    <row r="1" spans="1:29" ht="31.5" customHeight="1">
      <c r="A1" s="6" t="s">
        <v>32</v>
      </c>
      <c r="B1" s="6" t="s">
        <v>33</v>
      </c>
      <c r="C1" s="7"/>
      <c r="D1" s="8" t="s">
        <v>34</v>
      </c>
      <c r="E1" s="7"/>
      <c r="F1" s="9" t="s">
        <v>35</v>
      </c>
      <c r="G1" s="7"/>
      <c r="H1" s="8" t="s">
        <v>36</v>
      </c>
      <c r="I1" s="7"/>
      <c r="J1" s="8" t="s">
        <v>37</v>
      </c>
      <c r="K1" s="7"/>
      <c r="L1" s="8" t="s">
        <v>160</v>
      </c>
      <c r="M1" s="7"/>
      <c r="N1" s="8" t="s">
        <v>159</v>
      </c>
      <c r="O1" s="7"/>
      <c r="P1" s="8" t="s">
        <v>38</v>
      </c>
      <c r="Q1" s="7"/>
      <c r="R1" s="8" t="s">
        <v>39</v>
      </c>
      <c r="S1" s="7"/>
      <c r="T1" s="8" t="s">
        <v>40</v>
      </c>
      <c r="U1" s="7"/>
      <c r="V1" s="8" t="s">
        <v>41</v>
      </c>
      <c r="W1" s="7"/>
      <c r="X1" s="8" t="s">
        <v>42</v>
      </c>
      <c r="Y1" s="7"/>
      <c r="Z1" s="8" t="s">
        <v>43</v>
      </c>
      <c r="AA1" s="7"/>
      <c r="AB1" s="8" t="s">
        <v>44</v>
      </c>
      <c r="AC1" s="10"/>
    </row>
    <row r="2" spans="1:29" ht="18" customHeight="1">
      <c r="A2" s="4" t="s">
        <v>45</v>
      </c>
      <c r="B2" s="4" t="s">
        <v>3</v>
      </c>
      <c r="C2" s="10"/>
      <c r="D2" s="11" t="s">
        <v>4</v>
      </c>
      <c r="E2" s="10"/>
      <c r="F2" s="3" t="s">
        <v>46</v>
      </c>
      <c r="G2" s="12"/>
      <c r="H2" s="3" t="s">
        <v>28</v>
      </c>
      <c r="I2" s="10"/>
      <c r="J2" s="5" t="s">
        <v>4</v>
      </c>
      <c r="K2" s="10"/>
      <c r="L2" s="2">
        <v>45688</v>
      </c>
      <c r="M2" s="10"/>
      <c r="N2" s="2">
        <v>45808</v>
      </c>
      <c r="O2" s="10"/>
      <c r="P2" s="13">
        <v>46053</v>
      </c>
      <c r="Q2" s="10"/>
      <c r="R2" s="5" t="s">
        <v>17</v>
      </c>
      <c r="S2" s="10"/>
      <c r="T2" s="5" t="s">
        <v>30</v>
      </c>
      <c r="U2" s="10"/>
      <c r="V2" s="5" t="s">
        <v>47</v>
      </c>
      <c r="W2" s="10"/>
      <c r="X2" s="5" t="s">
        <v>48</v>
      </c>
      <c r="Y2" s="12"/>
      <c r="Z2" s="3" t="s">
        <v>49</v>
      </c>
      <c r="AA2" s="10"/>
      <c r="AB2" s="5" t="s">
        <v>50</v>
      </c>
      <c r="AC2" s="10"/>
    </row>
    <row r="3" spans="1:29" ht="18" customHeight="1">
      <c r="A3" s="4" t="s">
        <v>51</v>
      </c>
      <c r="B3" s="4" t="s">
        <v>5</v>
      </c>
      <c r="C3" s="10"/>
      <c r="D3" s="11" t="s">
        <v>15</v>
      </c>
      <c r="E3" s="10"/>
      <c r="F3" s="3" t="s">
        <v>52</v>
      </c>
      <c r="G3" s="12"/>
      <c r="H3" s="3" t="s">
        <v>613</v>
      </c>
      <c r="I3" s="10"/>
      <c r="J3" s="5" t="s">
        <v>15</v>
      </c>
      <c r="K3" s="10"/>
      <c r="L3" s="2">
        <v>45716</v>
      </c>
      <c r="M3" s="10"/>
      <c r="N3" s="2">
        <v>45838</v>
      </c>
      <c r="O3" s="10"/>
      <c r="P3" s="13">
        <v>46081</v>
      </c>
      <c r="Q3" s="10"/>
      <c r="R3" s="5" t="s">
        <v>53</v>
      </c>
      <c r="S3" s="10"/>
      <c r="T3" s="5" t="s">
        <v>31</v>
      </c>
      <c r="U3" s="10"/>
      <c r="V3" s="5" t="s">
        <v>7</v>
      </c>
      <c r="W3" s="10"/>
      <c r="X3" s="5" t="s">
        <v>54</v>
      </c>
      <c r="Y3" s="12"/>
      <c r="Z3" s="3" t="s">
        <v>55</v>
      </c>
      <c r="AA3" s="10"/>
      <c r="AB3" s="5" t="s">
        <v>56</v>
      </c>
      <c r="AC3" s="10"/>
    </row>
    <row r="4" spans="1:29" ht="18" customHeight="1">
      <c r="A4" s="4" t="s">
        <v>57</v>
      </c>
      <c r="B4" s="4" t="s">
        <v>47</v>
      </c>
      <c r="C4" s="10"/>
      <c r="D4" s="11" t="s">
        <v>10</v>
      </c>
      <c r="E4" s="10"/>
      <c r="F4" s="3" t="s">
        <v>58</v>
      </c>
      <c r="G4" s="12"/>
      <c r="H4" s="3" t="s">
        <v>59</v>
      </c>
      <c r="I4" s="10"/>
      <c r="J4" s="5" t="s">
        <v>10</v>
      </c>
      <c r="K4" s="10"/>
      <c r="L4" s="2">
        <v>45747</v>
      </c>
      <c r="M4" s="10"/>
      <c r="N4" s="2">
        <v>45869</v>
      </c>
      <c r="O4" s="10"/>
      <c r="P4" s="13">
        <v>46112</v>
      </c>
      <c r="Q4" s="10"/>
      <c r="R4" s="10"/>
      <c r="S4" s="10"/>
      <c r="T4" s="5" t="s">
        <v>53</v>
      </c>
      <c r="U4" s="10"/>
      <c r="V4" s="10"/>
      <c r="W4" s="10"/>
      <c r="X4" s="5" t="s">
        <v>53</v>
      </c>
      <c r="Y4" s="12"/>
      <c r="Z4" s="3" t="s">
        <v>60</v>
      </c>
      <c r="AA4" s="10"/>
      <c r="AB4" s="5" t="s">
        <v>61</v>
      </c>
      <c r="AC4" s="10"/>
    </row>
    <row r="5" spans="1:29" ht="18" customHeight="1">
      <c r="A5" s="4" t="s">
        <v>77</v>
      </c>
      <c r="B5" s="4" t="s">
        <v>7</v>
      </c>
      <c r="C5" s="10"/>
      <c r="D5" s="10"/>
      <c r="E5" s="10"/>
      <c r="F5" s="3" t="s">
        <v>64</v>
      </c>
      <c r="G5" s="12"/>
      <c r="H5" s="3" t="s">
        <v>65</v>
      </c>
      <c r="I5" s="10"/>
      <c r="J5" s="10"/>
      <c r="K5" s="10"/>
      <c r="L5" s="2">
        <v>45777</v>
      </c>
      <c r="M5" s="10"/>
      <c r="N5" s="2">
        <v>45900</v>
      </c>
      <c r="O5" s="10"/>
      <c r="P5" s="13">
        <v>46142</v>
      </c>
      <c r="Q5" s="10"/>
      <c r="R5" s="10"/>
      <c r="S5" s="10"/>
      <c r="T5" s="10"/>
      <c r="U5" s="10"/>
      <c r="V5" s="10"/>
      <c r="W5" s="10"/>
      <c r="X5" s="10"/>
      <c r="Y5" s="12"/>
      <c r="Z5" s="5" t="s">
        <v>66</v>
      </c>
      <c r="AA5" s="10"/>
      <c r="AB5" s="10"/>
      <c r="AC5" s="10"/>
    </row>
    <row r="6" spans="1:29" ht="18" customHeight="1">
      <c r="A6" s="4" t="s">
        <v>152</v>
      </c>
      <c r="B6" s="4" t="s">
        <v>154</v>
      </c>
      <c r="C6" s="10"/>
      <c r="D6" s="10"/>
      <c r="E6" s="10"/>
      <c r="F6" s="3" t="s">
        <v>68</v>
      </c>
      <c r="G6" s="12"/>
      <c r="H6" s="14" t="s">
        <v>69</v>
      </c>
      <c r="I6" s="10"/>
      <c r="J6" s="10"/>
      <c r="K6" s="10"/>
      <c r="L6" s="2">
        <v>45808</v>
      </c>
      <c r="M6" s="10"/>
      <c r="N6" s="2">
        <v>45930</v>
      </c>
      <c r="O6" s="10"/>
      <c r="P6" s="13">
        <v>46173</v>
      </c>
      <c r="Q6" s="10"/>
      <c r="R6" s="10"/>
      <c r="S6" s="10"/>
      <c r="T6" s="10"/>
      <c r="U6" s="10"/>
      <c r="V6" s="10"/>
      <c r="W6" s="10"/>
      <c r="X6" s="10"/>
      <c r="Y6" s="12"/>
      <c r="Z6" s="3" t="s">
        <v>70</v>
      </c>
      <c r="AA6" s="10"/>
      <c r="AB6" s="10"/>
      <c r="AC6" s="10"/>
    </row>
    <row r="7" spans="1:29" ht="18" customHeight="1">
      <c r="A7" s="4" t="s">
        <v>151</v>
      </c>
      <c r="B7" s="4" t="s">
        <v>153</v>
      </c>
      <c r="C7" s="10"/>
      <c r="D7" s="8" t="s">
        <v>17</v>
      </c>
      <c r="E7" s="10"/>
      <c r="F7" s="3" t="s">
        <v>73</v>
      </c>
      <c r="G7" s="12"/>
      <c r="H7" s="3" t="s">
        <v>155</v>
      </c>
      <c r="I7" s="10"/>
      <c r="J7" s="10"/>
      <c r="K7" s="10"/>
      <c r="L7" s="2">
        <v>45838</v>
      </c>
      <c r="M7" s="10"/>
      <c r="N7" s="2">
        <v>45961</v>
      </c>
      <c r="O7" s="10"/>
      <c r="P7" s="13">
        <v>46203</v>
      </c>
      <c r="Q7" s="10"/>
      <c r="R7" s="10"/>
      <c r="S7" s="10"/>
      <c r="T7" s="10"/>
      <c r="U7" s="10"/>
      <c r="V7" s="10"/>
      <c r="W7" s="10"/>
      <c r="X7" s="10"/>
      <c r="Y7" s="12"/>
      <c r="Z7" s="3"/>
      <c r="AA7" s="10"/>
      <c r="AB7" s="10"/>
      <c r="AC7" s="10"/>
    </row>
    <row r="8" spans="1:29" ht="18" customHeight="1">
      <c r="A8" s="4" t="s">
        <v>163</v>
      </c>
      <c r="B8" s="4" t="s">
        <v>164</v>
      </c>
      <c r="C8" s="10"/>
      <c r="D8" s="11" t="s">
        <v>17</v>
      </c>
      <c r="E8" s="10"/>
      <c r="F8" s="3" t="s">
        <v>76</v>
      </c>
      <c r="G8" s="12"/>
      <c r="H8" s="3" t="s">
        <v>156</v>
      </c>
      <c r="I8" s="10"/>
      <c r="J8" s="10"/>
      <c r="K8" s="10"/>
      <c r="L8" s="2">
        <v>45869</v>
      </c>
      <c r="M8" s="10"/>
      <c r="N8" s="2">
        <v>45991</v>
      </c>
      <c r="O8" s="10"/>
      <c r="P8" s="13">
        <v>46234</v>
      </c>
      <c r="Q8" s="10"/>
      <c r="R8" s="10"/>
      <c r="S8" s="10"/>
      <c r="T8" s="10"/>
      <c r="U8" s="10"/>
      <c r="V8" s="10"/>
      <c r="W8" s="10"/>
      <c r="X8" s="10"/>
      <c r="Y8" s="12"/>
      <c r="Z8" s="3"/>
      <c r="AA8" s="10"/>
      <c r="AB8" s="10"/>
      <c r="AC8" s="10"/>
    </row>
    <row r="9" spans="1:29" ht="18" customHeight="1">
      <c r="A9" s="4" t="s">
        <v>161</v>
      </c>
      <c r="B9" s="4" t="s">
        <v>162</v>
      </c>
      <c r="C9" s="10"/>
      <c r="D9" s="10"/>
      <c r="E9" s="10"/>
      <c r="F9" s="3" t="s">
        <v>78</v>
      </c>
      <c r="G9" s="12"/>
      <c r="H9" s="5" t="s">
        <v>6</v>
      </c>
      <c r="I9" s="10"/>
      <c r="J9" s="10"/>
      <c r="K9" s="10"/>
      <c r="L9" s="2">
        <v>45900</v>
      </c>
      <c r="M9" s="10"/>
      <c r="N9" s="2">
        <v>46022</v>
      </c>
      <c r="O9" s="10"/>
      <c r="P9" s="13">
        <v>46265</v>
      </c>
      <c r="Q9" s="10"/>
      <c r="R9" s="10"/>
      <c r="S9" s="10"/>
      <c r="T9" s="10"/>
      <c r="U9" s="10"/>
      <c r="V9" s="10"/>
      <c r="W9" s="10"/>
      <c r="X9" s="10"/>
      <c r="Y9" s="12"/>
      <c r="Z9" s="3"/>
      <c r="AA9" s="10"/>
      <c r="AB9" s="10"/>
      <c r="AC9" s="10"/>
    </row>
    <row r="10" spans="1:29" ht="18" customHeight="1">
      <c r="A10" s="4" t="s">
        <v>62</v>
      </c>
      <c r="B10" s="4" t="s">
        <v>63</v>
      </c>
      <c r="C10" s="10"/>
      <c r="D10" s="10"/>
      <c r="E10" s="10"/>
      <c r="F10" s="3"/>
      <c r="G10" s="12"/>
      <c r="H10" s="3" t="s">
        <v>14</v>
      </c>
      <c r="I10" s="10"/>
      <c r="J10" s="10"/>
      <c r="K10" s="10"/>
      <c r="L10" s="2">
        <v>45930</v>
      </c>
      <c r="M10" s="10"/>
      <c r="N10" s="2">
        <v>46053</v>
      </c>
      <c r="O10" s="10"/>
      <c r="P10" s="13">
        <v>46295</v>
      </c>
      <c r="Q10" s="10"/>
      <c r="R10" s="10"/>
      <c r="S10" s="10"/>
      <c r="T10" s="10"/>
      <c r="U10" s="10"/>
      <c r="V10" s="10"/>
      <c r="W10" s="10"/>
      <c r="X10" s="10"/>
      <c r="Y10" s="12"/>
      <c r="Z10" s="20"/>
      <c r="AA10" s="10"/>
      <c r="AB10" s="10"/>
      <c r="AC10" s="10"/>
    </row>
    <row r="11" spans="1:29" ht="18" customHeight="1">
      <c r="A11" s="4" t="s">
        <v>74</v>
      </c>
      <c r="B11" s="4" t="s">
        <v>75</v>
      </c>
      <c r="C11" s="10"/>
      <c r="D11" s="10"/>
      <c r="E11" s="10"/>
      <c r="F11" s="3"/>
      <c r="G11" s="12"/>
      <c r="H11" s="3" t="s">
        <v>8</v>
      </c>
      <c r="I11" s="10"/>
      <c r="J11" s="10"/>
      <c r="K11" s="10"/>
      <c r="L11" s="2">
        <v>45961</v>
      </c>
      <c r="M11" s="10"/>
      <c r="N11" s="2">
        <v>46081</v>
      </c>
      <c r="O11" s="10"/>
      <c r="P11" s="13">
        <v>46326</v>
      </c>
      <c r="Q11" s="10"/>
      <c r="R11" s="10"/>
      <c r="S11" s="10"/>
      <c r="T11" s="10"/>
      <c r="U11" s="10"/>
      <c r="V11" s="10"/>
      <c r="W11" s="10"/>
      <c r="X11" s="10"/>
      <c r="Y11" s="12"/>
      <c r="Z11" s="20"/>
      <c r="AA11" s="10"/>
      <c r="AB11" s="10"/>
      <c r="AC11" s="10"/>
    </row>
    <row r="12" spans="1:29" ht="18" customHeight="1">
      <c r="A12" s="4" t="s">
        <v>67</v>
      </c>
      <c r="B12" s="4" t="s">
        <v>11</v>
      </c>
      <c r="C12" s="10"/>
      <c r="D12" s="10"/>
      <c r="E12" s="10"/>
      <c r="F12" s="3"/>
      <c r="G12" s="12"/>
      <c r="H12" s="3" t="s">
        <v>150</v>
      </c>
      <c r="I12" s="10"/>
      <c r="J12" s="10"/>
      <c r="K12" s="10"/>
      <c r="L12" s="2">
        <v>45991</v>
      </c>
      <c r="M12" s="10"/>
      <c r="N12" s="2">
        <v>46112</v>
      </c>
      <c r="O12" s="10"/>
      <c r="P12" s="13">
        <v>46356</v>
      </c>
      <c r="Q12" s="10"/>
      <c r="R12" s="10"/>
      <c r="S12" s="10"/>
      <c r="T12" s="10"/>
      <c r="U12" s="10"/>
      <c r="V12" s="10"/>
      <c r="W12" s="10"/>
      <c r="X12" s="10"/>
      <c r="Y12" s="12"/>
      <c r="Z12" s="20"/>
      <c r="AA12" s="10"/>
      <c r="AB12" s="10"/>
      <c r="AC12" s="10"/>
    </row>
    <row r="13" spans="1:29" ht="18" customHeight="1">
      <c r="A13" s="4" t="s">
        <v>79</v>
      </c>
      <c r="B13" s="4" t="s">
        <v>80</v>
      </c>
      <c r="C13" s="10"/>
      <c r="D13" s="10"/>
      <c r="E13" s="10"/>
      <c r="F13" s="3"/>
      <c r="G13" s="12"/>
      <c r="H13" s="3" t="s">
        <v>13</v>
      </c>
      <c r="I13" s="10"/>
      <c r="J13" s="10"/>
      <c r="K13" s="10"/>
      <c r="L13" s="2">
        <v>46022</v>
      </c>
      <c r="M13" s="10"/>
      <c r="N13" s="2">
        <v>46142</v>
      </c>
      <c r="O13" s="10"/>
      <c r="P13" s="13">
        <v>46387</v>
      </c>
      <c r="Q13" s="10"/>
      <c r="R13" s="10"/>
      <c r="S13" s="10"/>
      <c r="T13" s="10"/>
      <c r="U13" s="10"/>
      <c r="V13" s="10"/>
      <c r="W13" s="10"/>
      <c r="X13" s="10"/>
      <c r="Y13" s="12"/>
      <c r="Z13" s="20"/>
      <c r="AA13" s="10"/>
      <c r="AB13" s="10"/>
      <c r="AC13" s="10"/>
    </row>
    <row r="14" spans="1:29" ht="18" customHeight="1">
      <c r="A14" s="4" t="s">
        <v>71</v>
      </c>
      <c r="B14" s="4" t="s">
        <v>72</v>
      </c>
      <c r="C14" s="10"/>
      <c r="D14" s="10"/>
      <c r="E14" s="10"/>
      <c r="F14" s="3" t="s">
        <v>81</v>
      </c>
      <c r="G14" s="12"/>
      <c r="H14" s="3"/>
      <c r="I14" s="10"/>
      <c r="J14" s="10"/>
      <c r="K14" s="10"/>
      <c r="L14" s="2">
        <v>46053</v>
      </c>
      <c r="M14" s="10"/>
      <c r="N14" s="2">
        <v>46173</v>
      </c>
      <c r="O14" s="10"/>
      <c r="P14" s="10"/>
      <c r="Q14" s="10"/>
      <c r="R14" s="10"/>
      <c r="S14" s="10"/>
      <c r="T14" s="10"/>
      <c r="U14" s="10"/>
      <c r="V14" s="10"/>
      <c r="W14" s="10"/>
      <c r="X14" s="10"/>
      <c r="Y14" s="12"/>
      <c r="Z14" s="10"/>
      <c r="AA14" s="10"/>
      <c r="AB14" s="10"/>
      <c r="AC14" s="10"/>
    </row>
    <row r="15" spans="1:29" ht="18" customHeight="1">
      <c r="A15" s="4" t="s">
        <v>82</v>
      </c>
      <c r="B15" s="4" t="s">
        <v>83</v>
      </c>
      <c r="C15" s="10"/>
      <c r="D15" s="10"/>
      <c r="E15" s="10"/>
      <c r="F15" s="3" t="s">
        <v>84</v>
      </c>
      <c r="G15" s="12"/>
      <c r="H15" s="3"/>
      <c r="I15" s="10"/>
      <c r="J15" s="10"/>
      <c r="K15" s="10"/>
      <c r="L15" s="2">
        <v>46081</v>
      </c>
      <c r="M15" s="10"/>
      <c r="N15" s="2">
        <v>46203</v>
      </c>
      <c r="O15" s="10"/>
      <c r="P15" s="10"/>
      <c r="Q15" s="10"/>
      <c r="R15" s="10"/>
      <c r="S15" s="10"/>
      <c r="T15" s="10"/>
      <c r="U15" s="10"/>
      <c r="V15" s="10"/>
      <c r="W15" s="10"/>
      <c r="X15" s="10"/>
      <c r="Y15" s="12"/>
      <c r="Z15" s="15"/>
      <c r="AA15" s="10"/>
      <c r="AB15" s="10"/>
      <c r="AC15" s="10"/>
    </row>
    <row r="16" spans="1:29" ht="18" customHeight="1">
      <c r="A16" s="4" t="s">
        <v>100</v>
      </c>
      <c r="B16" s="4" t="s">
        <v>101</v>
      </c>
      <c r="C16" s="10"/>
      <c r="D16" s="10"/>
      <c r="E16" s="10"/>
      <c r="F16" s="3" t="s">
        <v>87</v>
      </c>
      <c r="G16" s="12"/>
      <c r="H16" s="3"/>
      <c r="I16" s="10"/>
      <c r="J16" s="10"/>
      <c r="K16" s="10"/>
      <c r="L16" s="2">
        <v>46112</v>
      </c>
      <c r="M16" s="10"/>
      <c r="N16" s="2">
        <v>46234</v>
      </c>
      <c r="O16" s="10"/>
      <c r="P16" s="10"/>
      <c r="Q16" s="10"/>
      <c r="R16" s="10"/>
      <c r="S16" s="10"/>
      <c r="T16" s="10"/>
      <c r="U16" s="10"/>
      <c r="V16" s="10"/>
      <c r="W16" s="10"/>
      <c r="X16" s="10"/>
      <c r="Y16" s="12"/>
      <c r="Z16" s="10"/>
      <c r="AA16" s="10"/>
      <c r="AB16" s="10"/>
      <c r="AC16" s="10"/>
    </row>
    <row r="17" spans="1:29" ht="18" customHeight="1">
      <c r="A17" s="4" t="s">
        <v>88</v>
      </c>
      <c r="B17" s="4" t="s">
        <v>89</v>
      </c>
      <c r="C17" s="10"/>
      <c r="D17" s="10"/>
      <c r="E17" s="10"/>
      <c r="F17" s="3" t="s">
        <v>90</v>
      </c>
      <c r="G17" s="12"/>
      <c r="H17" s="1"/>
      <c r="I17" s="10"/>
      <c r="J17" s="10"/>
      <c r="K17" s="10"/>
      <c r="L17" s="2">
        <v>46142</v>
      </c>
      <c r="M17" s="10"/>
      <c r="N17" s="2">
        <v>46265</v>
      </c>
      <c r="O17" s="10"/>
      <c r="P17" s="10"/>
      <c r="Q17" s="10"/>
      <c r="R17" s="10"/>
      <c r="S17" s="10"/>
      <c r="T17" s="10"/>
      <c r="U17" s="10"/>
      <c r="V17" s="10"/>
      <c r="W17" s="10"/>
      <c r="X17" s="10"/>
      <c r="Y17" s="12"/>
      <c r="Z17" s="10"/>
      <c r="AA17" s="10"/>
      <c r="AB17" s="10"/>
      <c r="AC17" s="10"/>
    </row>
    <row r="18" spans="1:29" ht="18" customHeight="1">
      <c r="A18" s="4" t="s">
        <v>85</v>
      </c>
      <c r="B18" s="4" t="s">
        <v>86</v>
      </c>
      <c r="C18" s="10"/>
      <c r="D18" s="10"/>
      <c r="E18" s="10"/>
      <c r="F18" s="3" t="s">
        <v>93</v>
      </c>
      <c r="G18" s="12"/>
      <c r="H18" s="16"/>
      <c r="I18" s="10"/>
      <c r="J18" s="10"/>
      <c r="K18" s="10"/>
      <c r="L18" s="2">
        <v>46173</v>
      </c>
      <c r="M18" s="10"/>
      <c r="N18" s="2">
        <v>46295</v>
      </c>
      <c r="O18" s="10"/>
      <c r="P18" s="10"/>
      <c r="Q18" s="10"/>
      <c r="R18" s="10"/>
      <c r="S18" s="10"/>
      <c r="T18" s="10"/>
      <c r="U18" s="10"/>
      <c r="V18" s="10"/>
      <c r="W18" s="10"/>
      <c r="X18" s="10"/>
      <c r="Y18" s="12"/>
      <c r="Z18" s="10"/>
      <c r="AA18" s="10"/>
      <c r="AB18" s="10"/>
      <c r="AC18" s="10"/>
    </row>
    <row r="19" spans="1:29" ht="18" customHeight="1">
      <c r="A19" s="4" t="s">
        <v>91</v>
      </c>
      <c r="B19" s="4" t="s">
        <v>92</v>
      </c>
      <c r="C19" s="10"/>
      <c r="D19" s="10"/>
      <c r="E19" s="10"/>
      <c r="F19" s="3" t="s">
        <v>96</v>
      </c>
      <c r="G19" s="12"/>
      <c r="H19" s="16"/>
      <c r="I19" s="10"/>
      <c r="J19" s="10"/>
      <c r="K19" s="10"/>
      <c r="L19" s="2">
        <v>46203</v>
      </c>
      <c r="M19" s="10"/>
      <c r="N19" s="2">
        <v>46326</v>
      </c>
      <c r="O19" s="10"/>
      <c r="P19" s="10"/>
      <c r="Q19" s="10"/>
      <c r="R19" s="10"/>
      <c r="S19" s="10"/>
      <c r="T19" s="10"/>
      <c r="U19" s="10"/>
      <c r="V19" s="10"/>
      <c r="W19" s="10"/>
      <c r="X19" s="10"/>
      <c r="Y19" s="12"/>
      <c r="Z19" s="10"/>
      <c r="AA19" s="10"/>
      <c r="AB19" s="10"/>
      <c r="AC19" s="10"/>
    </row>
    <row r="20" spans="1:29" ht="18" customHeight="1">
      <c r="A20" s="4" t="s">
        <v>97</v>
      </c>
      <c r="B20" s="4" t="s">
        <v>98</v>
      </c>
      <c r="C20" s="10"/>
      <c r="D20" s="10"/>
      <c r="E20" s="10"/>
      <c r="F20" s="3" t="s">
        <v>99</v>
      </c>
      <c r="G20" s="12"/>
      <c r="H20" s="23" t="s">
        <v>9</v>
      </c>
      <c r="I20" s="10"/>
      <c r="J20" s="10"/>
      <c r="K20" s="10"/>
      <c r="L20" s="2">
        <v>46234</v>
      </c>
      <c r="M20" s="10"/>
      <c r="N20" s="2">
        <v>46356</v>
      </c>
      <c r="O20" s="10"/>
      <c r="P20" s="10"/>
      <c r="Q20" s="10"/>
      <c r="R20" s="10"/>
      <c r="S20" s="10"/>
      <c r="T20" s="10"/>
      <c r="U20" s="10"/>
      <c r="V20" s="10"/>
      <c r="W20" s="10"/>
      <c r="X20" s="10"/>
      <c r="Y20" s="12"/>
      <c r="Z20" s="10"/>
      <c r="AA20" s="10"/>
      <c r="AB20" s="10"/>
      <c r="AC20" s="10"/>
    </row>
    <row r="21" spans="1:29" ht="18" customHeight="1">
      <c r="A21" s="4" t="s">
        <v>94</v>
      </c>
      <c r="B21" s="4" t="s">
        <v>95</v>
      </c>
      <c r="C21" s="10"/>
      <c r="D21" s="10"/>
      <c r="E21" s="10"/>
      <c r="F21" s="3" t="s">
        <v>102</v>
      </c>
      <c r="G21" s="12"/>
      <c r="H21" s="16"/>
      <c r="I21" s="10"/>
      <c r="J21" s="10"/>
      <c r="K21" s="10"/>
      <c r="L21" s="2">
        <v>46265</v>
      </c>
      <c r="M21" s="10"/>
      <c r="N21" s="2">
        <v>46387</v>
      </c>
      <c r="O21" s="10"/>
      <c r="P21" s="10"/>
      <c r="Q21" s="10"/>
      <c r="R21" s="10"/>
      <c r="S21" s="10"/>
      <c r="T21" s="10"/>
      <c r="U21" s="10"/>
      <c r="V21" s="10"/>
      <c r="W21" s="10"/>
      <c r="X21" s="10"/>
      <c r="Y21" s="12"/>
      <c r="Z21" s="10"/>
      <c r="AA21" s="10"/>
      <c r="AB21" s="10"/>
      <c r="AC21" s="10"/>
    </row>
    <row r="22" spans="1:29" ht="18" customHeight="1">
      <c r="A22" s="4" t="s">
        <v>115</v>
      </c>
      <c r="B22" s="4" t="s">
        <v>116</v>
      </c>
      <c r="C22" s="10"/>
      <c r="D22" s="10"/>
      <c r="E22" s="10"/>
      <c r="F22" s="3" t="s">
        <v>105</v>
      </c>
      <c r="G22" s="12"/>
      <c r="H22" s="16"/>
      <c r="I22" s="10"/>
      <c r="J22" s="10"/>
      <c r="K22" s="10"/>
      <c r="L22" s="2">
        <v>46295</v>
      </c>
      <c r="M22" s="10"/>
      <c r="N22" s="10"/>
      <c r="O22" s="10"/>
      <c r="P22" s="10"/>
      <c r="Q22" s="10"/>
      <c r="R22" s="10"/>
      <c r="S22" s="10"/>
      <c r="T22" s="10"/>
      <c r="U22" s="10"/>
      <c r="V22" s="10"/>
      <c r="W22" s="10"/>
      <c r="X22" s="10"/>
      <c r="Y22" s="12"/>
      <c r="Z22" s="10"/>
      <c r="AA22" s="10"/>
      <c r="AB22" s="10"/>
      <c r="AC22" s="10"/>
    </row>
    <row r="23" spans="1:29" ht="18" customHeight="1">
      <c r="A23" s="4" t="s">
        <v>118</v>
      </c>
      <c r="B23" s="4" t="s">
        <v>119</v>
      </c>
      <c r="C23" s="10"/>
      <c r="D23" s="10"/>
      <c r="E23" s="10"/>
      <c r="F23" s="3" t="s">
        <v>107</v>
      </c>
      <c r="G23" s="12"/>
      <c r="H23" s="16"/>
      <c r="I23" s="10"/>
      <c r="J23" s="10"/>
      <c r="K23" s="10"/>
      <c r="L23" s="2">
        <v>46326</v>
      </c>
      <c r="M23" s="10"/>
      <c r="N23" s="10"/>
      <c r="O23" s="10"/>
      <c r="P23" s="10"/>
      <c r="Q23" s="10"/>
      <c r="R23" s="10"/>
      <c r="S23" s="10"/>
      <c r="T23" s="10"/>
      <c r="U23" s="10"/>
      <c r="V23" s="10"/>
      <c r="W23" s="10"/>
      <c r="X23" s="10"/>
      <c r="Y23" s="12"/>
      <c r="Z23" s="10"/>
      <c r="AA23" s="10"/>
      <c r="AB23" s="10"/>
      <c r="AC23" s="10"/>
    </row>
    <row r="24" spans="1:29" ht="18" customHeight="1">
      <c r="A24" s="4" t="s">
        <v>121</v>
      </c>
      <c r="B24" s="4" t="s">
        <v>12</v>
      </c>
      <c r="C24" s="10"/>
      <c r="D24" s="10"/>
      <c r="E24" s="10"/>
      <c r="F24" s="3" t="s">
        <v>109</v>
      </c>
      <c r="G24" s="12"/>
      <c r="H24" s="16"/>
      <c r="I24" s="10"/>
      <c r="J24" s="10"/>
      <c r="K24" s="10"/>
      <c r="L24" s="2">
        <v>46356</v>
      </c>
      <c r="M24" s="10"/>
      <c r="N24" s="10"/>
      <c r="O24" s="10"/>
      <c r="P24" s="10"/>
      <c r="Q24" s="10"/>
      <c r="R24" s="10"/>
      <c r="S24" s="10"/>
      <c r="T24" s="10"/>
      <c r="U24" s="10"/>
      <c r="V24" s="10"/>
      <c r="W24" s="10"/>
      <c r="X24" s="10"/>
      <c r="Y24" s="12"/>
      <c r="Z24" s="10"/>
      <c r="AA24" s="10"/>
      <c r="AB24" s="10"/>
      <c r="AC24" s="10"/>
    </row>
    <row r="25" spans="1:29" ht="18" customHeight="1">
      <c r="A25" s="4" t="s">
        <v>103</v>
      </c>
      <c r="B25" s="4" t="s">
        <v>104</v>
      </c>
      <c r="C25" s="10"/>
      <c r="D25" s="10"/>
      <c r="E25" s="10"/>
      <c r="F25" s="3" t="s">
        <v>111</v>
      </c>
      <c r="G25" s="12"/>
      <c r="H25" s="16"/>
      <c r="I25" s="10"/>
      <c r="J25" s="10"/>
      <c r="K25" s="10"/>
      <c r="L25" s="2">
        <v>46387</v>
      </c>
      <c r="M25" s="10"/>
      <c r="N25" s="10"/>
      <c r="O25" s="10"/>
      <c r="P25" s="10"/>
      <c r="Q25" s="10"/>
      <c r="R25" s="10"/>
      <c r="S25" s="10"/>
      <c r="T25" s="10"/>
      <c r="U25" s="10"/>
      <c r="V25" s="10"/>
      <c r="W25" s="10"/>
      <c r="X25" s="10"/>
      <c r="Y25" s="12"/>
      <c r="Z25" s="10"/>
      <c r="AA25" s="10"/>
      <c r="AB25" s="10"/>
      <c r="AC25" s="10"/>
    </row>
    <row r="26" spans="1:29" ht="18" customHeight="1">
      <c r="A26" s="4" t="s">
        <v>125</v>
      </c>
      <c r="B26" s="4" t="s">
        <v>16</v>
      </c>
      <c r="C26" s="10"/>
      <c r="D26" s="10"/>
      <c r="E26" s="10"/>
      <c r="F26" s="3" t="s">
        <v>114</v>
      </c>
      <c r="G26" s="12"/>
      <c r="H26" s="16"/>
      <c r="I26" s="10"/>
      <c r="J26" s="10"/>
      <c r="K26" s="10"/>
      <c r="L26" s="10"/>
      <c r="M26" s="10"/>
      <c r="N26" s="10"/>
      <c r="O26" s="10"/>
      <c r="P26" s="10"/>
      <c r="Q26" s="10"/>
      <c r="R26" s="10"/>
      <c r="S26" s="10"/>
      <c r="T26" s="10"/>
      <c r="U26" s="10"/>
      <c r="V26" s="10"/>
      <c r="W26" s="10"/>
      <c r="X26" s="10"/>
      <c r="Y26" s="12"/>
      <c r="Z26" s="10"/>
      <c r="AA26" s="10"/>
      <c r="AB26" s="10"/>
      <c r="AC26" s="10"/>
    </row>
    <row r="27" spans="1:29" ht="18" customHeight="1">
      <c r="A27" s="4" t="s">
        <v>123</v>
      </c>
      <c r="B27" s="4" t="s">
        <v>18</v>
      </c>
      <c r="C27" s="10"/>
      <c r="D27" s="10"/>
      <c r="E27" s="10"/>
      <c r="F27" s="3" t="s">
        <v>117</v>
      </c>
      <c r="G27" s="12"/>
      <c r="H27" s="16"/>
      <c r="I27" s="10"/>
      <c r="J27" s="10"/>
      <c r="K27" s="10"/>
      <c r="L27" s="10"/>
      <c r="M27" s="10"/>
      <c r="N27" s="10"/>
      <c r="O27" s="10"/>
      <c r="P27" s="10"/>
      <c r="Q27" s="10"/>
      <c r="R27" s="10"/>
      <c r="S27" s="10"/>
      <c r="T27" s="10"/>
      <c r="U27" s="10"/>
      <c r="V27" s="10"/>
      <c r="W27" s="10"/>
      <c r="X27" s="10"/>
      <c r="Y27" s="12"/>
      <c r="Z27" s="10"/>
      <c r="AA27" s="10"/>
      <c r="AB27" s="10"/>
      <c r="AC27" s="10"/>
    </row>
    <row r="28" spans="1:29" ht="18" customHeight="1">
      <c r="A28" s="4" t="s">
        <v>131</v>
      </c>
      <c r="B28" s="4" t="s">
        <v>132</v>
      </c>
      <c r="C28" s="10"/>
      <c r="D28" s="10"/>
      <c r="E28" s="10"/>
      <c r="F28" s="3" t="s">
        <v>120</v>
      </c>
      <c r="G28" s="12"/>
      <c r="H28" s="16"/>
      <c r="I28" s="10"/>
      <c r="J28" s="10"/>
      <c r="K28" s="10"/>
      <c r="L28" s="10"/>
      <c r="M28" s="10"/>
      <c r="N28" s="10"/>
      <c r="O28" s="10"/>
      <c r="P28" s="10"/>
      <c r="Q28" s="10"/>
      <c r="R28" s="10"/>
      <c r="S28" s="10"/>
      <c r="T28" s="10"/>
      <c r="U28" s="10"/>
      <c r="V28" s="10"/>
      <c r="W28" s="10"/>
      <c r="X28" s="10"/>
      <c r="Y28" s="12"/>
      <c r="Z28" s="10"/>
      <c r="AA28" s="10"/>
      <c r="AB28" s="10"/>
      <c r="AC28" s="10"/>
    </row>
    <row r="29" spans="1:29" ht="18" customHeight="1">
      <c r="A29" s="4" t="s">
        <v>129</v>
      </c>
      <c r="B29" s="4" t="s">
        <v>19</v>
      </c>
      <c r="C29" s="10"/>
      <c r="D29" s="10"/>
      <c r="E29" s="10"/>
      <c r="F29" s="17" t="s">
        <v>122</v>
      </c>
      <c r="G29" s="12"/>
      <c r="H29" s="16"/>
      <c r="I29" s="10"/>
      <c r="J29" s="10"/>
      <c r="K29" s="10"/>
      <c r="L29" s="10"/>
      <c r="M29" s="10"/>
      <c r="N29" s="10"/>
      <c r="O29" s="10"/>
      <c r="P29" s="10"/>
      <c r="Q29" s="10"/>
      <c r="R29" s="10"/>
      <c r="S29" s="10"/>
      <c r="T29" s="10"/>
      <c r="U29" s="10"/>
      <c r="V29" s="10"/>
      <c r="W29" s="10"/>
      <c r="X29" s="10"/>
      <c r="Y29" s="12"/>
      <c r="Z29" s="10"/>
      <c r="AA29" s="10"/>
      <c r="AB29" s="10"/>
      <c r="AC29" s="10"/>
    </row>
    <row r="30" spans="1:29" ht="18" customHeight="1">
      <c r="A30" s="4" t="s">
        <v>148</v>
      </c>
      <c r="B30" s="4" t="s">
        <v>149</v>
      </c>
      <c r="C30" s="10"/>
      <c r="D30" s="10"/>
      <c r="E30" s="10"/>
      <c r="F30" s="3" t="s">
        <v>124</v>
      </c>
      <c r="G30" s="12"/>
      <c r="H30" s="16"/>
      <c r="I30" s="10"/>
      <c r="J30" s="10"/>
      <c r="K30" s="10"/>
      <c r="L30" s="10"/>
      <c r="M30" s="10"/>
      <c r="N30" s="10"/>
      <c r="O30" s="10"/>
      <c r="P30" s="10"/>
      <c r="Q30" s="10"/>
      <c r="R30" s="10"/>
      <c r="S30" s="10"/>
      <c r="T30" s="10"/>
      <c r="U30" s="10"/>
      <c r="V30" s="10"/>
      <c r="W30" s="10"/>
      <c r="X30" s="10"/>
      <c r="Y30" s="12"/>
      <c r="Z30" s="10"/>
      <c r="AA30" s="10"/>
      <c r="AB30" s="10"/>
      <c r="AC30" s="10"/>
    </row>
    <row r="31" spans="1:29" ht="18" customHeight="1">
      <c r="A31" s="4" t="s">
        <v>165</v>
      </c>
      <c r="B31" s="4" t="s">
        <v>569</v>
      </c>
      <c r="C31" s="10"/>
      <c r="D31" s="10"/>
      <c r="E31" s="10"/>
      <c r="F31" s="14" t="s">
        <v>126</v>
      </c>
      <c r="G31" s="18"/>
      <c r="H31" s="10"/>
      <c r="I31" s="10"/>
      <c r="J31" s="10"/>
      <c r="K31" s="10"/>
      <c r="L31" s="10"/>
      <c r="M31" s="10"/>
      <c r="N31" s="10"/>
      <c r="O31" s="10"/>
      <c r="P31" s="10"/>
      <c r="Q31" s="10"/>
      <c r="R31" s="10"/>
      <c r="S31" s="10"/>
      <c r="T31" s="10"/>
      <c r="U31" s="10"/>
      <c r="V31" s="10"/>
      <c r="W31" s="10"/>
      <c r="X31" s="10"/>
      <c r="Y31" s="18"/>
      <c r="Z31" s="10"/>
      <c r="AA31" s="10"/>
      <c r="AB31" s="10"/>
      <c r="AC31" s="10"/>
    </row>
    <row r="32" spans="1:29" ht="18" customHeight="1">
      <c r="A32" s="4" t="s">
        <v>130</v>
      </c>
      <c r="B32" s="4" t="s">
        <v>20</v>
      </c>
      <c r="C32" s="10"/>
      <c r="D32" s="10"/>
      <c r="E32" s="10"/>
      <c r="F32" s="14" t="s">
        <v>128</v>
      </c>
      <c r="G32" s="10"/>
      <c r="H32" s="10"/>
      <c r="I32" s="10"/>
      <c r="J32" s="10"/>
      <c r="K32" s="10"/>
      <c r="L32" s="10"/>
      <c r="M32" s="10"/>
      <c r="N32" s="10"/>
      <c r="O32" s="10"/>
      <c r="P32" s="10"/>
      <c r="Q32" s="10"/>
      <c r="R32" s="10"/>
      <c r="S32" s="10"/>
      <c r="T32" s="10"/>
      <c r="U32" s="10"/>
      <c r="V32" s="10"/>
      <c r="W32" s="10"/>
      <c r="X32" s="10"/>
      <c r="Y32" s="10"/>
      <c r="Z32" s="10"/>
      <c r="AA32" s="10"/>
      <c r="AB32" s="10"/>
      <c r="AC32" s="10"/>
    </row>
    <row r="33" spans="1:29" ht="18" customHeight="1">
      <c r="A33" s="4" t="s">
        <v>133</v>
      </c>
      <c r="B33" s="4" t="s">
        <v>134</v>
      </c>
      <c r="C33" s="10"/>
      <c r="D33" s="10"/>
      <c r="E33" s="10"/>
      <c r="F33" s="14"/>
      <c r="G33" s="10"/>
      <c r="H33" s="10"/>
      <c r="I33" s="10"/>
      <c r="J33" s="10"/>
      <c r="K33" s="10"/>
      <c r="L33" s="10"/>
      <c r="M33" s="10"/>
      <c r="N33" s="10"/>
      <c r="O33" s="10"/>
      <c r="P33" s="10"/>
      <c r="Q33" s="10"/>
      <c r="R33" s="10"/>
      <c r="S33" s="10"/>
      <c r="T33" s="10"/>
      <c r="U33" s="10"/>
      <c r="V33" s="10"/>
      <c r="W33" s="10"/>
      <c r="X33" s="10"/>
      <c r="Y33" s="10"/>
      <c r="Z33" s="10"/>
      <c r="AA33" s="10"/>
      <c r="AB33" s="10"/>
      <c r="AC33" s="10"/>
    </row>
    <row r="34" spans="1:29" ht="18" customHeight="1">
      <c r="A34" s="4" t="s">
        <v>106</v>
      </c>
      <c r="B34" s="4" t="s">
        <v>21</v>
      </c>
      <c r="C34" s="10"/>
      <c r="D34" s="10"/>
      <c r="E34" s="10"/>
      <c r="F34" s="14"/>
      <c r="G34" s="10"/>
      <c r="H34" s="10"/>
      <c r="I34" s="10"/>
      <c r="J34" s="10"/>
      <c r="K34" s="10"/>
      <c r="L34" s="10"/>
      <c r="M34" s="10"/>
      <c r="N34" s="10"/>
      <c r="O34" s="10"/>
      <c r="P34" s="10"/>
      <c r="Q34" s="10"/>
      <c r="R34" s="10"/>
      <c r="S34" s="10"/>
      <c r="T34" s="10"/>
      <c r="U34" s="10"/>
      <c r="V34" s="10"/>
      <c r="W34" s="10"/>
      <c r="X34" s="10"/>
      <c r="Y34" s="10"/>
      <c r="Z34" s="10"/>
      <c r="AA34" s="10"/>
      <c r="AB34" s="10"/>
      <c r="AC34" s="10"/>
    </row>
    <row r="35" spans="1:29" ht="18" customHeight="1">
      <c r="A35" s="4" t="s">
        <v>108</v>
      </c>
      <c r="B35" s="4" t="s">
        <v>22</v>
      </c>
      <c r="C35" s="10"/>
      <c r="D35" s="10"/>
      <c r="E35" s="10"/>
      <c r="F35" s="14"/>
      <c r="G35" s="10"/>
      <c r="H35" s="10"/>
      <c r="I35" s="10"/>
      <c r="J35" s="10"/>
      <c r="K35" s="10"/>
      <c r="L35" s="10"/>
      <c r="M35" s="10"/>
      <c r="N35" s="10"/>
      <c r="O35" s="10"/>
      <c r="P35" s="10"/>
      <c r="Q35" s="10"/>
      <c r="R35" s="10"/>
      <c r="S35" s="10"/>
      <c r="T35" s="10"/>
      <c r="U35" s="10"/>
      <c r="V35" s="10"/>
      <c r="W35" s="10"/>
      <c r="X35" s="10"/>
      <c r="Y35" s="10"/>
      <c r="Z35" s="10"/>
      <c r="AA35" s="10"/>
      <c r="AB35" s="10"/>
      <c r="AC35" s="10"/>
    </row>
    <row r="36" spans="1:29" ht="18" customHeight="1">
      <c r="A36" s="4" t="s">
        <v>110</v>
      </c>
      <c r="B36" s="4" t="s">
        <v>23</v>
      </c>
      <c r="C36" s="10"/>
      <c r="D36" s="10"/>
      <c r="E36" s="10"/>
      <c r="F36" s="14"/>
      <c r="G36" s="10"/>
      <c r="H36" s="10"/>
      <c r="I36" s="10"/>
      <c r="J36" s="10"/>
      <c r="K36" s="10"/>
      <c r="L36" s="10"/>
      <c r="M36" s="10"/>
      <c r="N36" s="10"/>
      <c r="O36" s="10"/>
      <c r="P36" s="10"/>
      <c r="Q36" s="10"/>
      <c r="R36" s="10"/>
      <c r="S36" s="10"/>
      <c r="T36" s="10"/>
      <c r="U36" s="10"/>
      <c r="V36" s="10"/>
      <c r="W36" s="10"/>
      <c r="X36" s="10"/>
      <c r="Y36" s="10"/>
      <c r="Z36" s="10"/>
      <c r="AA36" s="10"/>
      <c r="AB36" s="10"/>
      <c r="AC36" s="10"/>
    </row>
    <row r="37" spans="1:29" ht="18" customHeight="1">
      <c r="A37" s="4" t="s">
        <v>157</v>
      </c>
      <c r="B37" s="4" t="s">
        <v>158</v>
      </c>
      <c r="C37" s="10"/>
      <c r="D37" s="10"/>
      <c r="E37" s="10"/>
      <c r="F37" s="14"/>
      <c r="G37" s="10"/>
      <c r="H37" s="10"/>
      <c r="I37" s="10"/>
      <c r="J37" s="10"/>
      <c r="K37" s="10"/>
      <c r="L37" s="10"/>
      <c r="M37" s="10"/>
      <c r="N37" s="10"/>
      <c r="O37" s="10"/>
      <c r="P37" s="10"/>
      <c r="Q37" s="10"/>
      <c r="R37" s="10"/>
      <c r="S37" s="10"/>
      <c r="T37" s="10"/>
      <c r="U37" s="10"/>
      <c r="V37" s="10"/>
      <c r="W37" s="10"/>
      <c r="X37" s="10"/>
      <c r="Y37" s="10"/>
      <c r="Z37" s="10"/>
      <c r="AA37" s="10"/>
      <c r="AB37" s="10"/>
      <c r="AC37" s="10"/>
    </row>
    <row r="38" spans="1:29" ht="18" customHeight="1">
      <c r="A38" s="4" t="s">
        <v>135</v>
      </c>
      <c r="B38" s="4" t="s">
        <v>24</v>
      </c>
      <c r="C38" s="10"/>
      <c r="D38" s="10"/>
      <c r="E38" s="10"/>
      <c r="F38" s="14"/>
      <c r="G38" s="10"/>
      <c r="H38" s="10"/>
      <c r="I38" s="10"/>
      <c r="J38" s="10"/>
      <c r="K38" s="10"/>
      <c r="L38" s="10"/>
      <c r="M38" s="10"/>
      <c r="N38" s="10"/>
      <c r="O38" s="10"/>
      <c r="P38" s="10"/>
      <c r="Q38" s="10"/>
      <c r="R38" s="10"/>
      <c r="S38" s="10"/>
      <c r="T38" s="10"/>
      <c r="U38" s="10"/>
      <c r="V38" s="10"/>
      <c r="W38" s="10"/>
      <c r="X38" s="10"/>
      <c r="Y38" s="10"/>
      <c r="Z38" s="10"/>
      <c r="AA38" s="10"/>
      <c r="AB38" s="10"/>
      <c r="AC38" s="10"/>
    </row>
    <row r="39" spans="1:29" ht="18" customHeight="1">
      <c r="A39" s="4" t="s">
        <v>136</v>
      </c>
      <c r="B39" s="4" t="s">
        <v>25</v>
      </c>
      <c r="C39" s="10"/>
      <c r="D39" s="10"/>
      <c r="E39" s="10"/>
      <c r="F39" s="14"/>
      <c r="G39" s="10"/>
      <c r="H39" s="10"/>
      <c r="I39" s="10"/>
      <c r="J39" s="10"/>
      <c r="K39" s="10"/>
      <c r="L39" s="10"/>
      <c r="M39" s="10"/>
      <c r="N39" s="10"/>
      <c r="O39" s="10"/>
      <c r="P39" s="10"/>
      <c r="Q39" s="10"/>
      <c r="R39" s="10"/>
      <c r="S39" s="10"/>
      <c r="T39" s="10"/>
      <c r="U39" s="10"/>
      <c r="V39" s="10"/>
      <c r="W39" s="10"/>
      <c r="X39" s="10"/>
      <c r="Y39" s="10"/>
      <c r="Z39" s="10"/>
      <c r="AA39" s="10"/>
      <c r="AB39" s="10"/>
      <c r="AC39" s="10"/>
    </row>
    <row r="40" spans="1:29" ht="18" customHeight="1">
      <c r="A40" s="4" t="s">
        <v>127</v>
      </c>
      <c r="B40" s="4" t="s">
        <v>26</v>
      </c>
      <c r="C40" s="10"/>
      <c r="D40" s="10"/>
      <c r="E40" s="10"/>
      <c r="F40" s="14"/>
      <c r="G40" s="10"/>
      <c r="H40" s="10"/>
      <c r="I40" s="10"/>
      <c r="J40" s="10"/>
      <c r="K40" s="10"/>
      <c r="L40" s="10"/>
      <c r="M40" s="10"/>
      <c r="N40" s="10"/>
      <c r="O40" s="10"/>
      <c r="P40" s="10"/>
      <c r="Q40" s="10"/>
      <c r="R40" s="10"/>
      <c r="S40" s="10"/>
      <c r="T40" s="10"/>
      <c r="U40" s="10"/>
      <c r="V40" s="10"/>
      <c r="W40" s="10"/>
      <c r="X40" s="10"/>
      <c r="Y40" s="10"/>
      <c r="Z40" s="10"/>
      <c r="AA40" s="10"/>
      <c r="AB40" s="10"/>
      <c r="AC40" s="10"/>
    </row>
    <row r="41" spans="1:29" ht="18" customHeight="1">
      <c r="A41" s="4" t="s">
        <v>112</v>
      </c>
      <c r="B41" s="4" t="s">
        <v>113</v>
      </c>
      <c r="C41" s="10"/>
      <c r="D41" s="10"/>
      <c r="E41" s="10"/>
      <c r="F41" s="14"/>
      <c r="G41" s="10"/>
      <c r="H41" s="10"/>
      <c r="I41" s="10"/>
      <c r="J41" s="10"/>
      <c r="K41" s="10"/>
      <c r="L41" s="10"/>
      <c r="M41" s="10"/>
      <c r="N41" s="10"/>
      <c r="O41" s="10"/>
      <c r="P41" s="10"/>
      <c r="Q41" s="10"/>
      <c r="R41" s="10"/>
      <c r="S41" s="10"/>
      <c r="T41" s="10"/>
      <c r="U41" s="10"/>
      <c r="V41" s="10"/>
      <c r="W41" s="10"/>
      <c r="X41" s="10"/>
      <c r="Y41" s="10"/>
      <c r="Z41" s="10"/>
      <c r="AA41" s="10"/>
      <c r="AB41" s="10"/>
      <c r="AC41" s="10"/>
    </row>
    <row r="42" spans="1:29" ht="18" customHeight="1">
      <c r="A42" s="4" t="s">
        <v>139</v>
      </c>
      <c r="B42" s="4" t="s">
        <v>140</v>
      </c>
      <c r="C42" s="10"/>
      <c r="D42" s="10"/>
      <c r="E42" s="10"/>
      <c r="F42" s="14"/>
      <c r="G42" s="10"/>
      <c r="H42" s="10"/>
      <c r="I42" s="10"/>
      <c r="J42" s="10"/>
      <c r="K42" s="10"/>
      <c r="L42" s="10"/>
      <c r="M42" s="10"/>
      <c r="N42" s="10"/>
      <c r="O42" s="10"/>
      <c r="P42" s="10"/>
      <c r="Q42" s="10"/>
      <c r="R42" s="10"/>
      <c r="S42" s="10"/>
      <c r="T42" s="10"/>
      <c r="U42" s="10"/>
      <c r="V42" s="10"/>
      <c r="W42" s="10"/>
      <c r="X42" s="10"/>
      <c r="Y42" s="10"/>
      <c r="Z42" s="10"/>
      <c r="AA42" s="10"/>
      <c r="AB42" s="10"/>
      <c r="AC42" s="10"/>
    </row>
    <row r="43" spans="1:29" ht="18" customHeight="1">
      <c r="A43" s="4" t="s">
        <v>137</v>
      </c>
      <c r="B43" s="4" t="s">
        <v>138</v>
      </c>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row>
    <row r="44" spans="1:29" ht="18" customHeight="1">
      <c r="A44" s="4" t="s">
        <v>141</v>
      </c>
      <c r="B44" s="4" t="s">
        <v>27</v>
      </c>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row>
    <row r="45" spans="1:29" ht="18" customHeight="1">
      <c r="A45" s="4" t="s">
        <v>144</v>
      </c>
      <c r="B45" s="4" t="s">
        <v>145</v>
      </c>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row>
    <row r="46" spans="1:29" ht="18" customHeight="1">
      <c r="A46" s="4" t="s">
        <v>142</v>
      </c>
      <c r="B46" s="4" t="s">
        <v>143</v>
      </c>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row>
    <row r="47" spans="1:29" ht="18" customHeight="1">
      <c r="A47" s="21" t="s">
        <v>146</v>
      </c>
      <c r="B47" s="21" t="s">
        <v>147</v>
      </c>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row>
    <row r="48" spans="1:29" ht="18" customHeight="1">
      <c r="A48" s="4" t="s">
        <v>580</v>
      </c>
      <c r="B48" s="4" t="s">
        <v>581</v>
      </c>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row>
    <row r="49" spans="1:29" ht="18" customHeight="1">
      <c r="A49" s="22"/>
      <c r="B49" s="22"/>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row>
    <row r="50" spans="1:29" ht="18" customHeight="1">
      <c r="A50" s="22"/>
      <c r="B50" s="22"/>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row>
    <row r="51" spans="1:29" ht="18" customHeight="1">
      <c r="A51" s="22"/>
      <c r="B51" s="22"/>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row>
    <row r="52" spans="1:29" ht="18" customHeight="1">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row>
    <row r="53" spans="1:29" ht="18" customHeight="1">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row>
    <row r="54" spans="1:29" ht="18" customHeight="1">
      <c r="A54" s="19"/>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row>
    <row r="55" spans="1:29" ht="18" customHeight="1">
      <c r="A55" s="19"/>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row>
    <row r="56" spans="1:29" ht="18" customHeight="1">
      <c r="A56" s="19"/>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row>
    <row r="57" spans="1:29" ht="18" customHeight="1">
      <c r="A57" s="19"/>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row>
    <row r="58" spans="1:29" ht="15.75" customHeight="1">
      <c r="A58" s="19"/>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row>
    <row r="59" spans="1:29" ht="15.75" customHeight="1">
      <c r="A59" s="19"/>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row>
    <row r="60" spans="1:29" ht="15.75" customHeight="1">
      <c r="A60" s="19"/>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row>
    <row r="61" spans="1:29" ht="15.75" customHeight="1">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row>
    <row r="62" spans="1:29" ht="15.75" customHeight="1">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row>
    <row r="63" spans="1:29" ht="15.75" customHeight="1">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row>
    <row r="64" spans="1:29" ht="15.75" customHeight="1">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row>
    <row r="65" spans="1:29" ht="15.75" customHeight="1">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row>
    <row r="66" spans="1:29" ht="15.75" customHeight="1">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row>
    <row r="67" spans="1:29" ht="15.75" customHeight="1">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row>
    <row r="68" spans="1:29" ht="15.75" customHeight="1">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row>
    <row r="69" spans="1:29" ht="15.75" customHeight="1">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row>
    <row r="70" spans="1:29" ht="15.75" customHeight="1">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row>
    <row r="71" spans="1:29" ht="15.75" customHeight="1">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row>
    <row r="72" spans="1:29" ht="15.75" customHeight="1">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row>
    <row r="73" spans="1:29" ht="15.75" customHeight="1">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row>
    <row r="74" spans="1:29" ht="15.75" customHeight="1">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row>
    <row r="75" spans="1:29" ht="15.75" customHeight="1">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row>
    <row r="76" spans="1:29" ht="15.75" customHeight="1">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row>
    <row r="77" spans="1:29" ht="15.75" customHeight="1">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row>
    <row r="78" spans="1:29" ht="15.75" customHeight="1">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row>
    <row r="79" spans="1:29" ht="15.75" customHeight="1">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row>
    <row r="80" spans="1:29" ht="15.75" customHeight="1">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row>
    <row r="81" spans="1:29" ht="15.75" customHeight="1">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row>
    <row r="82" spans="1:29" ht="15.75" customHeight="1">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row>
    <row r="83" spans="1:29" ht="15.75" customHeight="1">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row>
    <row r="84" spans="1:29" ht="15.75" customHeight="1">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row>
    <row r="85" spans="1:29" ht="15.75" customHeight="1">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row>
    <row r="86" spans="1:29" ht="15.75" customHeight="1">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row>
    <row r="87" spans="1:29" ht="15.75" customHeight="1">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row>
    <row r="88" spans="1:29" ht="15.75" customHeight="1">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row>
    <row r="89" spans="1:29" ht="15.75" customHeight="1">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row>
    <row r="90" spans="1:29" ht="15.75" customHeight="1">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row>
    <row r="91" spans="1:29" ht="15.75" customHeight="1">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row>
    <row r="92" spans="1:29" ht="15.75" customHeight="1">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row>
    <row r="93" spans="1:29" ht="15.75" customHeight="1">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row>
    <row r="94" spans="1:29" ht="15.75" customHeight="1">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row>
    <row r="95" spans="1:29" ht="15.75" customHeight="1">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row>
    <row r="96" spans="1:29" ht="15.75" customHeight="1">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row>
    <row r="97" spans="1:29" ht="15.75" customHeight="1">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row>
    <row r="98" spans="1:29" ht="15.75" customHeight="1">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row>
    <row r="99" spans="1:29" ht="15.75" customHeight="1">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row>
    <row r="100" spans="1:29" ht="15.75" customHeight="1">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row>
    <row r="101" spans="1:29" ht="15.75" customHeight="1">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row>
    <row r="102" spans="1:29" ht="15.75" customHeight="1">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row>
    <row r="103" spans="1:29" ht="15.75" customHeight="1">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row>
    <row r="104" spans="1:29" ht="15.75" customHeight="1">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row>
    <row r="105" spans="1:29" ht="15.75" customHeight="1">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row>
    <row r="106" spans="1:29" ht="15.75" customHeight="1">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row>
    <row r="107" spans="1:29" ht="15.75" customHeight="1">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row>
    <row r="108" spans="1:29" ht="15.75" customHeight="1">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row>
    <row r="109" spans="1:29" ht="15.75" customHeight="1">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row>
    <row r="110" spans="1:29" ht="15.75" customHeight="1">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row>
    <row r="111" spans="1:29" ht="15.75" customHeight="1">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row>
    <row r="112" spans="1:29" ht="15.75" customHeight="1">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row>
    <row r="113" spans="1:29" ht="15.75" customHeight="1">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row>
    <row r="114" spans="1:29" ht="15.75" customHeight="1">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row>
    <row r="115" spans="1:29" ht="15.75" customHeight="1">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row>
    <row r="116" spans="1:29" ht="15.75" customHeight="1">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row>
    <row r="117" spans="1:29" ht="15.75" customHeight="1">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row>
    <row r="118" spans="1:29" ht="15.75" customHeight="1">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row>
    <row r="119" spans="1:29" ht="15.75" customHeight="1">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row>
    <row r="120" spans="1:29" ht="15.75" customHeight="1">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row>
    <row r="121" spans="1:29" ht="15.75" customHeight="1">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row>
    <row r="122" spans="1:29" ht="15.75" customHeight="1">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row>
    <row r="123" spans="1:29" ht="15.75" customHeight="1">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row>
    <row r="124" spans="1:29" ht="15.75" customHeight="1">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row>
    <row r="125" spans="1:29" ht="15.75" customHeight="1">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row>
    <row r="126" spans="1:29" ht="15.75" customHeight="1">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row>
    <row r="127" spans="1:29" ht="15.75" customHeight="1">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row>
    <row r="128" spans="1:29" ht="15.75" customHeight="1">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row>
    <row r="129" spans="1:29" ht="15.75" customHeight="1">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row>
    <row r="130" spans="1:29" ht="15.75" customHeight="1">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row>
    <row r="131" spans="1:29" ht="15.75" customHeight="1">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row>
    <row r="132" spans="1:29" ht="15.75" customHeight="1">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row>
    <row r="133" spans="1:29" ht="15.75" customHeight="1">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row>
    <row r="134" spans="1:29" ht="15.75" customHeight="1">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row>
    <row r="135" spans="1:29" ht="15.75" customHeight="1">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row>
    <row r="136" spans="1:29" ht="15.75" customHeight="1">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row>
    <row r="137" spans="1:29" ht="15.75" customHeight="1">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row>
    <row r="138" spans="1:29" ht="15.75" customHeight="1">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row>
    <row r="139" spans="1:29" ht="15.75" customHeight="1">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row>
    <row r="140" spans="1:29" ht="15.75" customHeight="1">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row>
    <row r="141" spans="1:29" ht="15.75" customHeight="1">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row>
    <row r="142" spans="1:29" ht="15.75" customHeight="1">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row>
    <row r="143" spans="1:29" ht="15.75" customHeight="1">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row>
    <row r="144" spans="1:29" ht="15.75" customHeight="1">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row>
    <row r="145" spans="1:29" ht="15.75" customHeight="1">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row>
    <row r="146" spans="1:29" ht="15.75" customHeight="1">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row>
    <row r="147" spans="1:29" ht="15.75" customHeight="1">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row>
    <row r="148" spans="1:29" ht="15.75" customHeight="1">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row>
    <row r="149" spans="1:29" ht="15.75" customHeight="1">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row>
    <row r="150" spans="1:29" ht="15.75" customHeight="1">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row>
    <row r="151" spans="1:29" ht="15.75" customHeight="1">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row>
    <row r="152" spans="1:29" ht="15.75" customHeight="1">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row>
    <row r="153" spans="1:29" ht="15.75" customHeight="1">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row>
    <row r="154" spans="1:29" ht="15.75" customHeight="1">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row>
    <row r="155" spans="1:29" ht="15.75" customHeight="1">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row>
    <row r="156" spans="1:29" ht="15.75" customHeight="1">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row>
    <row r="157" spans="1:29" ht="15.75" customHeight="1">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row>
    <row r="158" spans="1:29" ht="15.75" customHeight="1">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row>
    <row r="159" spans="1:29" ht="15.75" customHeight="1">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row>
    <row r="160" spans="1:29" ht="15.75" customHeight="1">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row>
    <row r="161" spans="1:29" ht="15.75" customHeight="1">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row>
    <row r="162" spans="1:29" ht="15.75" customHeight="1">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row>
    <row r="163" spans="1:29" ht="15.75" customHeight="1">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row>
    <row r="164" spans="1:29" ht="15.75" customHeight="1">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row>
    <row r="165" spans="1:29" ht="15.75" customHeight="1">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row>
    <row r="166" spans="1:29" ht="15.75" customHeight="1">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row>
    <row r="167" spans="1:29" ht="15.75" customHeight="1">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row>
    <row r="168" spans="1:29" ht="15.75" customHeight="1">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row>
    <row r="169" spans="1:29" ht="15.75" customHeight="1">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row>
    <row r="170" spans="1:29" ht="15.75" customHeight="1">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row>
    <row r="171" spans="1:29" ht="15.75" customHeight="1">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row>
    <row r="172" spans="1:29" ht="15.75" customHeight="1">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row>
    <row r="173" spans="1:29" ht="15.75" customHeight="1">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row>
    <row r="174" spans="1:29" ht="15.75" customHeight="1">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row>
    <row r="175" spans="1:29" ht="15.75" customHeight="1">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row>
    <row r="176" spans="1:29" ht="15.75" customHeight="1">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row>
    <row r="177" spans="1:29" ht="15.75" customHeight="1">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row>
    <row r="178" spans="1:29" ht="15.75" customHeight="1">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row>
    <row r="179" spans="1:29" ht="15.75" customHeight="1">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row>
    <row r="180" spans="1:29" ht="15.75" customHeight="1">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row>
    <row r="181" spans="1:29" ht="15.75" customHeight="1">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row>
    <row r="182" spans="1:29" ht="15.75" customHeight="1">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row>
    <row r="183" spans="1:29" ht="15.75" customHeight="1">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row>
    <row r="184" spans="1:29" ht="15.75" customHeight="1">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row>
    <row r="185" spans="1:29" ht="15.75" customHeight="1">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row>
    <row r="186" spans="1:29" ht="15.75" customHeight="1">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row>
    <row r="187" spans="1:29" ht="15.75" customHeight="1">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row>
    <row r="188" spans="1:29" ht="15.75" customHeight="1">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row>
    <row r="189" spans="1:29" ht="15.75" customHeight="1">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row>
    <row r="190" spans="1:29" ht="15.75" customHeight="1">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row>
    <row r="191" spans="1:29" ht="15.75" customHeight="1">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row>
    <row r="192" spans="1:29" ht="15.75" customHeight="1">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row>
    <row r="193" spans="1:29" ht="15.75" customHeight="1">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row>
    <row r="194" spans="1:29" ht="15.75" customHeight="1">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row>
    <row r="195" spans="1:29" ht="15.75" customHeight="1">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row>
    <row r="196" spans="1:29" ht="15.75" customHeight="1">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row>
    <row r="197" spans="1:29" ht="15.75" customHeight="1">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row>
    <row r="198" spans="1:29" ht="15.75" customHeight="1">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row>
    <row r="199" spans="1:29" ht="15.75" customHeight="1">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row>
    <row r="200" spans="1:29" ht="15.75" customHeight="1">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row>
    <row r="201" spans="1:29" ht="15.75" customHeight="1">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row>
    <row r="202" spans="1:29" ht="15.75" customHeight="1">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row>
    <row r="203" spans="1:29" ht="15.75" customHeight="1">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row>
    <row r="204" spans="1:29" ht="15.75" customHeight="1">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row>
    <row r="205" spans="1:29" ht="15.75" customHeight="1">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row>
    <row r="206" spans="1:29" ht="15.75" customHeight="1">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row>
    <row r="207" spans="1:29" ht="15.75" customHeight="1">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row>
    <row r="208" spans="1:29" ht="15.75" customHeight="1">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row>
    <row r="209" spans="1:29" ht="15.75" customHeight="1">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row>
    <row r="210" spans="1:29" ht="15.75" customHeight="1">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row>
    <row r="211" spans="1:29" ht="15.75" customHeight="1">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row>
    <row r="212" spans="1:29" ht="15.75" customHeight="1">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row>
    <row r="213" spans="1:29" ht="15.75" customHeight="1">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row>
    <row r="214" spans="1:29" ht="15.75" customHeight="1">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row>
    <row r="215" spans="1:29" ht="15.75" customHeight="1">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row>
    <row r="216" spans="1:29" ht="15.75" customHeight="1">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row>
    <row r="217" spans="1:29" ht="15.75" customHeight="1">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row>
    <row r="218" spans="1:29" ht="15.75" customHeight="1">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row>
    <row r="219" spans="1:29" ht="15.75" customHeight="1">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row>
    <row r="220" spans="1:29" ht="15.75" customHeight="1">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row>
    <row r="221" spans="1:29" ht="15.75" customHeight="1">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row>
    <row r="222" spans="1:29" ht="15.75" customHeight="1">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row>
    <row r="223" spans="1:29" ht="15.75" customHeight="1">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row>
    <row r="224" spans="1:29" ht="15.75" customHeight="1">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c r="AA224" s="10"/>
      <c r="AB224" s="10"/>
      <c r="AC224" s="10"/>
    </row>
    <row r="225" spans="1:29" ht="15.75" customHeight="1">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c r="AA225" s="10"/>
      <c r="AB225" s="10"/>
      <c r="AC225" s="10"/>
    </row>
    <row r="226" spans="1:29" ht="15.75" customHeight="1">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c r="AA226" s="10"/>
      <c r="AB226" s="10"/>
      <c r="AC226" s="10"/>
    </row>
    <row r="227" spans="1:29" ht="15.75" customHeight="1">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c r="AA227" s="10"/>
      <c r="AB227" s="10"/>
      <c r="AC227" s="10"/>
    </row>
    <row r="228" spans="1:29" ht="15.75" customHeight="1">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c r="AA228" s="10"/>
      <c r="AB228" s="10"/>
      <c r="AC228" s="10"/>
    </row>
    <row r="229" spans="1:29" ht="15.75" customHeight="1">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c r="AA229" s="10"/>
      <c r="AB229" s="10"/>
      <c r="AC229" s="10"/>
    </row>
    <row r="230" spans="1:29" ht="15.75" customHeight="1">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c r="AA230" s="10"/>
      <c r="AB230" s="10"/>
      <c r="AC230" s="10"/>
    </row>
    <row r="231" spans="1:29" ht="15.75" customHeight="1">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c r="AA231" s="10"/>
      <c r="AB231" s="10"/>
      <c r="AC231" s="10"/>
    </row>
    <row r="232" spans="1:29" ht="15.75" customHeight="1">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c r="AA232" s="10"/>
      <c r="AB232" s="10"/>
      <c r="AC232" s="10"/>
    </row>
    <row r="233" spans="1:29" ht="15.75" customHeight="1">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c r="AA233" s="10"/>
      <c r="AB233" s="10"/>
      <c r="AC233" s="10"/>
    </row>
    <row r="234" spans="1:29" ht="15.75" customHeight="1">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c r="AA234" s="10"/>
      <c r="AB234" s="10"/>
      <c r="AC234" s="10"/>
    </row>
    <row r="235" spans="1:29" ht="15.75" customHeight="1">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c r="AA235" s="10"/>
      <c r="AB235" s="10"/>
      <c r="AC235" s="10"/>
    </row>
    <row r="236" spans="1:29" ht="15.75" customHeight="1">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c r="AA236" s="10"/>
      <c r="AB236" s="10"/>
      <c r="AC236" s="10"/>
    </row>
    <row r="237" spans="1:29" ht="15.75" customHeight="1">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row>
    <row r="238" spans="1:29" ht="15.75" customHeight="1">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c r="AA238" s="10"/>
      <c r="AB238" s="10"/>
      <c r="AC238" s="10"/>
    </row>
    <row r="239" spans="1:29" ht="15.75" customHeight="1">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c r="AA239" s="10"/>
      <c r="AB239" s="10"/>
      <c r="AC239" s="10"/>
    </row>
    <row r="240" spans="1:29" ht="15.75" customHeight="1">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c r="AA240" s="10"/>
      <c r="AB240" s="10"/>
      <c r="AC240" s="10"/>
    </row>
    <row r="241" spans="1:29" ht="15.75" customHeight="1">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c r="AA241" s="10"/>
      <c r="AB241" s="10"/>
      <c r="AC241" s="10"/>
    </row>
    <row r="242" spans="1:29" ht="15.75" customHeight="1">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c r="AA242" s="10"/>
      <c r="AB242" s="10"/>
      <c r="AC242" s="10"/>
    </row>
    <row r="243" spans="1:29" ht="15.75" customHeight="1">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c r="AA243" s="10"/>
      <c r="AB243" s="10"/>
      <c r="AC243" s="10"/>
    </row>
    <row r="244" spans="1:29" ht="15.75" customHeight="1">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c r="AA244" s="10"/>
      <c r="AB244" s="10"/>
      <c r="AC244" s="10"/>
    </row>
    <row r="245" spans="1:29" ht="15.75" customHeight="1">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c r="AA245" s="10"/>
      <c r="AB245" s="10"/>
      <c r="AC245" s="10"/>
    </row>
    <row r="246" spans="1:29" ht="15.75" customHeight="1">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c r="AA246" s="10"/>
      <c r="AB246" s="10"/>
      <c r="AC246" s="10"/>
    </row>
    <row r="247" spans="1:29" ht="15.75" customHeight="1">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c r="AA247" s="10"/>
      <c r="AB247" s="10"/>
      <c r="AC247" s="10"/>
    </row>
    <row r="248" spans="1:29" ht="15.75" customHeight="1">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c r="AA248" s="10"/>
      <c r="AB248" s="10"/>
      <c r="AC248" s="10"/>
    </row>
    <row r="249" spans="1:29" ht="15.75" customHeight="1">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c r="AA249" s="10"/>
      <c r="AB249" s="10"/>
      <c r="AC249" s="10"/>
    </row>
    <row r="250" spans="1:29" ht="15.75" customHeight="1">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row>
    <row r="251" spans="1:29" ht="15.75" customHeight="1">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c r="AA251" s="10"/>
      <c r="AB251" s="10"/>
      <c r="AC251" s="10"/>
    </row>
    <row r="252" spans="1:29" ht="15.75" customHeight="1">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c r="AA252" s="10"/>
      <c r="AB252" s="10"/>
      <c r="AC252" s="10"/>
    </row>
    <row r="253" spans="1:29" ht="15.75" customHeight="1">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c r="AA253" s="10"/>
      <c r="AB253" s="10"/>
      <c r="AC253" s="10"/>
    </row>
    <row r="254" spans="1:29" ht="15.75" customHeight="1">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c r="AA254" s="10"/>
      <c r="AB254" s="10"/>
      <c r="AC254" s="10"/>
    </row>
    <row r="255" spans="1:29" ht="15.75" customHeight="1">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c r="AA255" s="10"/>
      <c r="AB255" s="10"/>
      <c r="AC255" s="10"/>
    </row>
    <row r="256" spans="1:29" ht="15.75" customHeight="1">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c r="AA256" s="10"/>
      <c r="AB256" s="10"/>
      <c r="AC256" s="10"/>
    </row>
    <row r="257" spans="1:29" ht="15.75" customHeight="1">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c r="AA257" s="10"/>
      <c r="AB257" s="10"/>
      <c r="AC257" s="10"/>
    </row>
    <row r="258" spans="1:29" ht="15.75" customHeight="1">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c r="AA258" s="10"/>
      <c r="AB258" s="10"/>
      <c r="AC258" s="10"/>
    </row>
    <row r="259" spans="1:29" ht="15.75" customHeight="1">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c r="AA259" s="10"/>
      <c r="AB259" s="10"/>
      <c r="AC259" s="10"/>
    </row>
    <row r="260" spans="1:29" ht="15.75" customHeight="1">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c r="AA260" s="10"/>
      <c r="AB260" s="10"/>
      <c r="AC260" s="10"/>
    </row>
    <row r="261" spans="1:29" ht="15.75" customHeight="1">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c r="AB261" s="10"/>
      <c r="AC261" s="10"/>
    </row>
    <row r="262" spans="1:29" ht="15.75" customHeight="1">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row>
    <row r="263" spans="1:29" ht="15.75" customHeight="1">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row>
    <row r="264" spans="1:29" ht="15.75" customHeight="1">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c r="AA264" s="10"/>
      <c r="AB264" s="10"/>
      <c r="AC264" s="10"/>
    </row>
    <row r="265" spans="1:29" ht="15.75" customHeight="1">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c r="AA265" s="10"/>
      <c r="AB265" s="10"/>
      <c r="AC265" s="10"/>
    </row>
    <row r="266" spans="1:29" ht="15.75" customHeight="1">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c r="AA266" s="10"/>
      <c r="AB266" s="10"/>
      <c r="AC266" s="10"/>
    </row>
    <row r="267" spans="1:29" ht="15.75" customHeight="1">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c r="AA267" s="10"/>
      <c r="AB267" s="10"/>
      <c r="AC267" s="10"/>
    </row>
    <row r="268" spans="1:29" ht="15.75" customHeight="1">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c r="AA268" s="10"/>
      <c r="AB268" s="10"/>
      <c r="AC268" s="10"/>
    </row>
    <row r="269" spans="1:29" ht="15.75" customHeight="1">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c r="AA269" s="10"/>
      <c r="AB269" s="10"/>
      <c r="AC269" s="10"/>
    </row>
    <row r="270" spans="1:29" ht="15.75" customHeight="1">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c r="AA270" s="10"/>
      <c r="AB270" s="10"/>
      <c r="AC270" s="10"/>
    </row>
    <row r="271" spans="1:29" ht="15.75" customHeight="1">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c r="AA271" s="10"/>
      <c r="AB271" s="10"/>
      <c r="AC271" s="10"/>
    </row>
    <row r="272" spans="1:29" ht="15.75" customHeight="1">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c r="AA272" s="10"/>
      <c r="AB272" s="10"/>
      <c r="AC272" s="10"/>
    </row>
    <row r="273" spans="1:29" ht="15.75" customHeight="1">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c r="AA273" s="10"/>
      <c r="AB273" s="10"/>
      <c r="AC273" s="10"/>
    </row>
    <row r="274" spans="1:29" ht="15.75" customHeight="1">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c r="AA274" s="10"/>
      <c r="AB274" s="10"/>
      <c r="AC274" s="10"/>
    </row>
    <row r="275" spans="1:29" ht="15.75" customHeight="1">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c r="AA275" s="10"/>
      <c r="AB275" s="10"/>
      <c r="AC275" s="10"/>
    </row>
    <row r="276" spans="1:29" ht="15.75" customHeight="1">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c r="AA276" s="10"/>
      <c r="AB276" s="10"/>
      <c r="AC276" s="10"/>
    </row>
    <row r="277" spans="1:29" ht="15.75" customHeight="1">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c r="AA277" s="10"/>
      <c r="AB277" s="10"/>
      <c r="AC277" s="10"/>
    </row>
    <row r="278" spans="1:29" ht="15.75" customHeight="1">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c r="AA278" s="10"/>
      <c r="AB278" s="10"/>
      <c r="AC278" s="10"/>
    </row>
    <row r="279" spans="1:29" ht="15.75" customHeight="1">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c r="AA279" s="10"/>
      <c r="AB279" s="10"/>
      <c r="AC279" s="10"/>
    </row>
    <row r="280" spans="1:29" ht="15.75" customHeight="1">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c r="AA280" s="10"/>
      <c r="AB280" s="10"/>
      <c r="AC280" s="10"/>
    </row>
    <row r="281" spans="1:29" ht="15.75" customHeight="1">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c r="AA281" s="10"/>
      <c r="AB281" s="10"/>
      <c r="AC281" s="10"/>
    </row>
    <row r="282" spans="1:29" ht="15.75" customHeight="1">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c r="AA282" s="10"/>
      <c r="AB282" s="10"/>
      <c r="AC282" s="10"/>
    </row>
    <row r="283" spans="1:29" ht="15.75" customHeight="1">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c r="AA283" s="10"/>
      <c r="AB283" s="10"/>
      <c r="AC283" s="10"/>
    </row>
    <row r="284" spans="1:29" ht="15.75" customHeight="1">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c r="AA284" s="10"/>
      <c r="AB284" s="10"/>
      <c r="AC284" s="10"/>
    </row>
    <row r="285" spans="1:29" ht="15.75" customHeight="1">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c r="AA285" s="10"/>
      <c r="AB285" s="10"/>
      <c r="AC285" s="10"/>
    </row>
    <row r="286" spans="1:29" ht="15.75" customHeight="1">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c r="AA286" s="10"/>
      <c r="AB286" s="10"/>
      <c r="AC286" s="10"/>
    </row>
    <row r="287" spans="1:29" ht="15.75" customHeight="1">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c r="AA287" s="10"/>
      <c r="AB287" s="10"/>
      <c r="AC287" s="10"/>
    </row>
    <row r="288" spans="1:29" ht="15.75" customHeight="1">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c r="AA288" s="10"/>
      <c r="AB288" s="10"/>
      <c r="AC288" s="10"/>
    </row>
    <row r="289" spans="1:29" ht="15.75" customHeight="1">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c r="AA289" s="10"/>
      <c r="AB289" s="10"/>
      <c r="AC289" s="10"/>
    </row>
    <row r="290" spans="1:29" ht="15.75" customHeight="1">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c r="AA290" s="10"/>
      <c r="AB290" s="10"/>
      <c r="AC290" s="10"/>
    </row>
    <row r="291" spans="1:29" ht="15.75" customHeight="1">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c r="AB291" s="10"/>
      <c r="AC291" s="10"/>
    </row>
    <row r="292" spans="1:29" ht="15.75" customHeight="1">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c r="AA292" s="10"/>
      <c r="AB292" s="10"/>
      <c r="AC292" s="10"/>
    </row>
    <row r="293" spans="1:29" ht="15.75" customHeight="1">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c r="AA293" s="10"/>
      <c r="AB293" s="10"/>
      <c r="AC293" s="10"/>
    </row>
    <row r="294" spans="1:29" ht="15.75" customHeight="1">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c r="AA294" s="10"/>
      <c r="AB294" s="10"/>
      <c r="AC294" s="10"/>
    </row>
    <row r="295" spans="1:29" ht="15.75" customHeight="1">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c r="AB295" s="10"/>
      <c r="AC295" s="10"/>
    </row>
    <row r="296" spans="1:29" ht="15.75" customHeight="1">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c r="AA296" s="10"/>
      <c r="AB296" s="10"/>
      <c r="AC296" s="10"/>
    </row>
    <row r="297" spans="1:29" ht="15.75" customHeight="1">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c r="AA297" s="10"/>
      <c r="AB297" s="10"/>
      <c r="AC297" s="10"/>
    </row>
    <row r="298" spans="1:29" ht="15.75" customHeight="1">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row>
    <row r="299" spans="1:29" ht="15.75" customHeight="1">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c r="AA299" s="10"/>
      <c r="AB299" s="10"/>
      <c r="AC299" s="10"/>
    </row>
    <row r="300" spans="1:29" ht="15.75" customHeight="1">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c r="AA300" s="10"/>
      <c r="AB300" s="10"/>
      <c r="AC300" s="10"/>
    </row>
    <row r="301" spans="1:29" ht="15.75" customHeight="1">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c r="AA301" s="10"/>
      <c r="AB301" s="10"/>
      <c r="AC301" s="10"/>
    </row>
    <row r="302" spans="1:29" ht="15.75" customHeight="1">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c r="AA302" s="10"/>
      <c r="AB302" s="10"/>
      <c r="AC302" s="10"/>
    </row>
    <row r="303" spans="1:29" ht="15.75" customHeight="1">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c r="AA303" s="10"/>
      <c r="AB303" s="10"/>
      <c r="AC303" s="10"/>
    </row>
    <row r="304" spans="1:29" ht="15.75" customHeight="1">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c r="AA304" s="10"/>
      <c r="AB304" s="10"/>
      <c r="AC304" s="10"/>
    </row>
    <row r="305" spans="1:29" ht="15.75" customHeight="1">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c r="AA305" s="10"/>
      <c r="AB305" s="10"/>
      <c r="AC305" s="10"/>
    </row>
    <row r="306" spans="1:29" ht="15.75" customHeight="1">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c r="AA306" s="10"/>
      <c r="AB306" s="10"/>
      <c r="AC306" s="10"/>
    </row>
    <row r="307" spans="1:29" ht="15.75" customHeight="1">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c r="AA307" s="10"/>
      <c r="AB307" s="10"/>
      <c r="AC307" s="10"/>
    </row>
    <row r="308" spans="1:29" ht="15.75" customHeight="1">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c r="AA308" s="10"/>
      <c r="AB308" s="10"/>
      <c r="AC308" s="10"/>
    </row>
    <row r="309" spans="1:29" ht="15.75" customHeight="1">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c r="AA309" s="10"/>
      <c r="AB309" s="10"/>
      <c r="AC309" s="10"/>
    </row>
    <row r="310" spans="1:29" ht="15.75" customHeight="1">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c r="AA310" s="10"/>
      <c r="AB310" s="10"/>
      <c r="AC310" s="10"/>
    </row>
    <row r="311" spans="1:29" ht="15.75" customHeight="1">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c r="AA311" s="10"/>
      <c r="AB311" s="10"/>
      <c r="AC311" s="10"/>
    </row>
    <row r="312" spans="1:29" ht="15.75" customHeight="1">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c r="AA312" s="10"/>
      <c r="AB312" s="10"/>
      <c r="AC312" s="10"/>
    </row>
    <row r="313" spans="1:29" ht="15.75" customHeight="1">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c r="AA313" s="10"/>
      <c r="AB313" s="10"/>
      <c r="AC313" s="10"/>
    </row>
    <row r="314" spans="1:29" ht="15.75" customHeight="1">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c r="AA314" s="10"/>
      <c r="AB314" s="10"/>
      <c r="AC314" s="10"/>
    </row>
    <row r="315" spans="1:29" ht="15.75" customHeight="1">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c r="AA315" s="10"/>
      <c r="AB315" s="10"/>
      <c r="AC315" s="10"/>
    </row>
    <row r="316" spans="1:29" ht="15.75" customHeight="1">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c r="AA316" s="10"/>
      <c r="AB316" s="10"/>
      <c r="AC316" s="10"/>
    </row>
    <row r="317" spans="1:29" ht="15.75" customHeight="1">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c r="AA317" s="10"/>
      <c r="AB317" s="10"/>
      <c r="AC317" s="10"/>
    </row>
    <row r="318" spans="1:29" ht="15.75" customHeight="1">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c r="AA318" s="10"/>
      <c r="AB318" s="10"/>
      <c r="AC318" s="10"/>
    </row>
    <row r="319" spans="1:29" ht="15.75" customHeight="1">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c r="AA319" s="10"/>
      <c r="AB319" s="10"/>
      <c r="AC319" s="10"/>
    </row>
    <row r="320" spans="1:29" ht="15.75" customHeight="1">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c r="AA320" s="10"/>
      <c r="AB320" s="10"/>
      <c r="AC320" s="10"/>
    </row>
    <row r="321" spans="1:29" ht="15.75" customHeight="1">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c r="AA321" s="10"/>
      <c r="AB321" s="10"/>
      <c r="AC321" s="10"/>
    </row>
    <row r="322" spans="1:29" ht="15.75" customHeight="1">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c r="AA322" s="10"/>
      <c r="AB322" s="10"/>
      <c r="AC322" s="10"/>
    </row>
    <row r="323" spans="1:29" ht="15.75" customHeight="1">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c r="AA323" s="10"/>
      <c r="AB323" s="10"/>
      <c r="AC323" s="10"/>
    </row>
    <row r="324" spans="1:29" ht="15.75" customHeight="1">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c r="AA324" s="10"/>
      <c r="AB324" s="10"/>
      <c r="AC324" s="10"/>
    </row>
    <row r="325" spans="1:29" ht="15.75" customHeight="1">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c r="AA325" s="10"/>
      <c r="AB325" s="10"/>
      <c r="AC325" s="10"/>
    </row>
    <row r="326" spans="1:29" ht="15.75" customHeight="1">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c r="AA326" s="10"/>
      <c r="AB326" s="10"/>
      <c r="AC326" s="10"/>
    </row>
    <row r="327" spans="1:29" ht="15.75" customHeight="1">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c r="AA327" s="10"/>
      <c r="AB327" s="10"/>
      <c r="AC327" s="10"/>
    </row>
    <row r="328" spans="1:29" ht="15.75" customHeight="1">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c r="AA328" s="10"/>
      <c r="AB328" s="10"/>
      <c r="AC328" s="10"/>
    </row>
    <row r="329" spans="1:29" ht="15.75" customHeight="1">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c r="AA329" s="10"/>
      <c r="AB329" s="10"/>
      <c r="AC329" s="10"/>
    </row>
    <row r="330" spans="1:29" ht="15.75" customHeight="1">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c r="AA330" s="10"/>
      <c r="AB330" s="10"/>
      <c r="AC330" s="10"/>
    </row>
    <row r="331" spans="1:29" ht="15.75" customHeight="1">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c r="AA331" s="10"/>
      <c r="AB331" s="10"/>
      <c r="AC331" s="10"/>
    </row>
    <row r="332" spans="1:29" ht="15.75" customHeight="1">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c r="AA332" s="10"/>
      <c r="AB332" s="10"/>
      <c r="AC332" s="10"/>
    </row>
    <row r="333" spans="1:29" ht="15.75" customHeight="1">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c r="AA333" s="10"/>
      <c r="AB333" s="10"/>
      <c r="AC333" s="10"/>
    </row>
    <row r="334" spans="1:29" ht="15.75" customHeight="1">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c r="AB334" s="10"/>
      <c r="AC334" s="10"/>
    </row>
    <row r="335" spans="1:29" ht="15.75" customHeight="1">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c r="AA335" s="10"/>
      <c r="AB335" s="10"/>
      <c r="AC335" s="10"/>
    </row>
    <row r="336" spans="1:29" ht="15.75" customHeight="1">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c r="AA336" s="10"/>
      <c r="AB336" s="10"/>
      <c r="AC336" s="10"/>
    </row>
    <row r="337" spans="1:29" ht="15.75" customHeight="1">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c r="AA337" s="10"/>
      <c r="AB337" s="10"/>
      <c r="AC337" s="10"/>
    </row>
    <row r="338" spans="1:29" ht="15.75" customHeight="1">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c r="AA338" s="10"/>
      <c r="AB338" s="10"/>
      <c r="AC338" s="10"/>
    </row>
    <row r="339" spans="1:29" ht="15.75" customHeight="1">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c r="AA339" s="10"/>
      <c r="AB339" s="10"/>
      <c r="AC339" s="10"/>
    </row>
    <row r="340" spans="1:29" ht="15.75" customHeight="1">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c r="AA340" s="10"/>
      <c r="AB340" s="10"/>
      <c r="AC340" s="10"/>
    </row>
    <row r="341" spans="1:29" ht="15.75" customHeight="1">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c r="AA341" s="10"/>
      <c r="AB341" s="10"/>
      <c r="AC341" s="10"/>
    </row>
    <row r="342" spans="1:29" ht="15.75" customHeight="1">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c r="AA342" s="10"/>
      <c r="AB342" s="10"/>
      <c r="AC342" s="10"/>
    </row>
    <row r="343" spans="1:29" ht="15.75" customHeight="1">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c r="AA343" s="10"/>
      <c r="AB343" s="10"/>
      <c r="AC343" s="10"/>
    </row>
    <row r="344" spans="1:29" ht="15.75" customHeight="1">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c r="AA344" s="10"/>
      <c r="AB344" s="10"/>
      <c r="AC344" s="10"/>
    </row>
    <row r="345" spans="1:29" ht="15.75" customHeight="1">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c r="AA345" s="10"/>
      <c r="AB345" s="10"/>
      <c r="AC345" s="10"/>
    </row>
    <row r="346" spans="1:29" ht="15.75" customHeight="1">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c r="AA346" s="10"/>
      <c r="AB346" s="10"/>
      <c r="AC346" s="10"/>
    </row>
    <row r="347" spans="1:29" ht="15.75" customHeight="1">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c r="AA347" s="10"/>
      <c r="AB347" s="10"/>
      <c r="AC347" s="10"/>
    </row>
    <row r="348" spans="1:29" ht="15.75" customHeight="1">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c r="AA348" s="10"/>
      <c r="AB348" s="10"/>
      <c r="AC348" s="10"/>
    </row>
    <row r="349" spans="1:29" ht="15.75" customHeight="1">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c r="AA349" s="10"/>
      <c r="AB349" s="10"/>
      <c r="AC349" s="10"/>
    </row>
    <row r="350" spans="1:29" ht="15.75" customHeight="1">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c r="AA350" s="10"/>
      <c r="AB350" s="10"/>
      <c r="AC350" s="10"/>
    </row>
    <row r="351" spans="1:29" ht="15.75" customHeight="1">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c r="AA351" s="10"/>
      <c r="AB351" s="10"/>
      <c r="AC351" s="10"/>
    </row>
    <row r="352" spans="1:29" ht="15.75" customHeight="1">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c r="AA352" s="10"/>
      <c r="AB352" s="10"/>
      <c r="AC352" s="10"/>
    </row>
    <row r="353" spans="1:29" ht="15.75" customHeight="1">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c r="AA353" s="10"/>
      <c r="AB353" s="10"/>
      <c r="AC353" s="10"/>
    </row>
    <row r="354" spans="1:29" ht="15.75" customHeight="1">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c r="AA354" s="10"/>
      <c r="AB354" s="10"/>
      <c r="AC354" s="10"/>
    </row>
    <row r="355" spans="1:29" ht="15.75" customHeight="1">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c r="AA355" s="10"/>
      <c r="AB355" s="10"/>
      <c r="AC355" s="10"/>
    </row>
    <row r="356" spans="1:29" ht="15.75" customHeight="1">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c r="AA356" s="10"/>
      <c r="AB356" s="10"/>
      <c r="AC356" s="10"/>
    </row>
    <row r="357" spans="1:29" ht="15.75" customHeight="1">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c r="AA357" s="10"/>
      <c r="AB357" s="10"/>
      <c r="AC357" s="10"/>
    </row>
    <row r="358" spans="1:29" ht="15.75" customHeight="1">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c r="AA358" s="10"/>
      <c r="AB358" s="10"/>
      <c r="AC358" s="10"/>
    </row>
    <row r="359" spans="1:29" ht="15.75" customHeight="1">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c r="AA359" s="10"/>
      <c r="AB359" s="10"/>
      <c r="AC359" s="10"/>
    </row>
    <row r="360" spans="1:29" ht="15.75" customHeight="1">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c r="AA360" s="10"/>
      <c r="AB360" s="10"/>
      <c r="AC360" s="10"/>
    </row>
    <row r="361" spans="1:29" ht="15.75" customHeight="1">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c r="AA361" s="10"/>
      <c r="AB361" s="10"/>
      <c r="AC361" s="10"/>
    </row>
    <row r="362" spans="1:29" ht="15.75" customHeight="1">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c r="AA362" s="10"/>
      <c r="AB362" s="10"/>
      <c r="AC362" s="10"/>
    </row>
    <row r="363" spans="1:29" ht="15.75" customHeight="1">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c r="AA363" s="10"/>
      <c r="AB363" s="10"/>
      <c r="AC363" s="10"/>
    </row>
    <row r="364" spans="1:29" ht="15.75" customHeight="1">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c r="AB364" s="10"/>
      <c r="AC364" s="10"/>
    </row>
    <row r="365" spans="1:29" ht="15.75" customHeight="1">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c r="AB365" s="10"/>
      <c r="AC365" s="10"/>
    </row>
    <row r="366" spans="1:29" ht="15.75" customHeight="1">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c r="AB366" s="10"/>
      <c r="AC366" s="10"/>
    </row>
    <row r="367" spans="1:29" ht="15.75" customHeight="1">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c r="AB367" s="10"/>
      <c r="AC367" s="10"/>
    </row>
    <row r="368" spans="1:29" ht="15.75" customHeight="1">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c r="AB368" s="10"/>
      <c r="AC368" s="10"/>
    </row>
    <row r="369" spans="1:29" ht="15.75" customHeight="1">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c r="AB369" s="10"/>
      <c r="AC369" s="10"/>
    </row>
    <row r="370" spans="1:29" ht="15.75" customHeight="1">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c r="AB370" s="10"/>
      <c r="AC370" s="10"/>
    </row>
    <row r="371" spans="1:29" ht="15.75" customHeight="1">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c r="AB371" s="10"/>
      <c r="AC371" s="10"/>
    </row>
    <row r="372" spans="1:29" ht="15.75" customHeight="1">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c r="AB372" s="10"/>
      <c r="AC372" s="10"/>
    </row>
    <row r="373" spans="1:29" ht="15.75" customHeight="1">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c r="AB373" s="10"/>
      <c r="AC373" s="10"/>
    </row>
    <row r="374" spans="1:29" ht="15.75" customHeight="1">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c r="AB374" s="10"/>
      <c r="AC374" s="10"/>
    </row>
    <row r="375" spans="1:29" ht="15.75" customHeight="1">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c r="AB375" s="10"/>
      <c r="AC375" s="10"/>
    </row>
    <row r="376" spans="1:29" ht="15.75" customHeight="1">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c r="AB376" s="10"/>
      <c r="AC376" s="10"/>
    </row>
    <row r="377" spans="1:29" ht="15.75" customHeight="1">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c r="AB377" s="10"/>
      <c r="AC377" s="10"/>
    </row>
    <row r="378" spans="1:29" ht="15.75" customHeight="1">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c r="AB378" s="10"/>
      <c r="AC378" s="10"/>
    </row>
    <row r="379" spans="1:29" ht="15.75" customHeight="1">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c r="AB379" s="10"/>
      <c r="AC379" s="10"/>
    </row>
    <row r="380" spans="1:29" ht="15.75" customHeight="1">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c r="AB380" s="10"/>
      <c r="AC380" s="10"/>
    </row>
    <row r="381" spans="1:29" ht="15.75" customHeight="1">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c r="AB381" s="10"/>
      <c r="AC381" s="10"/>
    </row>
    <row r="382" spans="1:29" ht="15.75" customHeight="1">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c r="AB382" s="10"/>
      <c r="AC382" s="10"/>
    </row>
    <row r="383" spans="1:29" ht="15.75" customHeight="1">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c r="AB383" s="10"/>
      <c r="AC383" s="10"/>
    </row>
    <row r="384" spans="1:29" ht="15.75" customHeight="1">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c r="AB384" s="10"/>
      <c r="AC384" s="10"/>
    </row>
    <row r="385" spans="1:29" ht="15.75" customHeight="1">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c r="AB385" s="10"/>
      <c r="AC385" s="10"/>
    </row>
    <row r="386" spans="1:29" ht="15.75" customHeight="1">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c r="AB386" s="10"/>
      <c r="AC386" s="10"/>
    </row>
    <row r="387" spans="1:29" ht="15.75" customHeight="1">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c r="AB387" s="10"/>
      <c r="AC387" s="10"/>
    </row>
    <row r="388" spans="1:29" ht="15.75" customHeight="1">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c r="AB388" s="10"/>
      <c r="AC388" s="10"/>
    </row>
    <row r="389" spans="1:29" ht="15.75" customHeight="1">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c r="AB389" s="10"/>
      <c r="AC389" s="10"/>
    </row>
    <row r="390" spans="1:29" ht="15.75" customHeight="1">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c r="AB390" s="10"/>
      <c r="AC390" s="10"/>
    </row>
    <row r="391" spans="1:29" ht="15.75" customHeight="1">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c r="AB391" s="10"/>
      <c r="AC391" s="10"/>
    </row>
    <row r="392" spans="1:29" ht="15.75" customHeight="1">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c r="AB392" s="10"/>
      <c r="AC392" s="10"/>
    </row>
    <row r="393" spans="1:29" ht="15.75" customHeight="1">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c r="AB393" s="10"/>
      <c r="AC393" s="10"/>
    </row>
    <row r="394" spans="1:29" ht="15.75" customHeight="1">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c r="AB394" s="10"/>
      <c r="AC394" s="10"/>
    </row>
    <row r="395" spans="1:29" ht="15.75" customHeight="1">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c r="AB395" s="10"/>
      <c r="AC395" s="10"/>
    </row>
    <row r="396" spans="1:29" ht="15.75" customHeight="1">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c r="AB396" s="10"/>
      <c r="AC396" s="10"/>
    </row>
    <row r="397" spans="1:29" ht="15.75" customHeight="1">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c r="AB397" s="10"/>
      <c r="AC397" s="10"/>
    </row>
    <row r="398" spans="1:29" ht="15.75" customHeight="1">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c r="AB398" s="10"/>
      <c r="AC398" s="10"/>
    </row>
    <row r="399" spans="1:29" ht="15.75" customHeight="1">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c r="AB399" s="10"/>
      <c r="AC399" s="10"/>
    </row>
    <row r="400" spans="1:29" ht="15.75" customHeight="1">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c r="AB400" s="10"/>
      <c r="AC400" s="10"/>
    </row>
    <row r="401" spans="1:29" ht="15.75" customHeight="1">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c r="AB401" s="10"/>
      <c r="AC401" s="10"/>
    </row>
    <row r="402" spans="1:29" ht="15.75" customHeight="1">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c r="AB402" s="10"/>
      <c r="AC402" s="10"/>
    </row>
    <row r="403" spans="1:29" ht="15.75" customHeight="1">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c r="AB403" s="10"/>
      <c r="AC403" s="10"/>
    </row>
    <row r="404" spans="1:29" ht="15.75" customHeight="1">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c r="AB404" s="10"/>
      <c r="AC404" s="10"/>
    </row>
    <row r="405" spans="1:29" ht="15.75" customHeight="1">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c r="AB405" s="10"/>
      <c r="AC405" s="10"/>
    </row>
    <row r="406" spans="1:29" ht="15.75" customHeight="1">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c r="AB406" s="10"/>
      <c r="AC406" s="10"/>
    </row>
    <row r="407" spans="1:29" ht="15.75" customHeight="1">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c r="AB407" s="10"/>
      <c r="AC407" s="10"/>
    </row>
    <row r="408" spans="1:29" ht="15.75" customHeight="1">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c r="AB408" s="10"/>
      <c r="AC408" s="10"/>
    </row>
    <row r="409" spans="1:29" ht="15.75" customHeight="1">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c r="AB409" s="10"/>
      <c r="AC409" s="10"/>
    </row>
    <row r="410" spans="1:29" ht="15.75" customHeight="1">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c r="AB410" s="10"/>
      <c r="AC410" s="10"/>
    </row>
    <row r="411" spans="1:29" ht="15.75" customHeight="1">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c r="AB411" s="10"/>
      <c r="AC411" s="10"/>
    </row>
    <row r="412" spans="1:29" ht="15.75" customHeight="1">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c r="AB412" s="10"/>
      <c r="AC412" s="10"/>
    </row>
    <row r="413" spans="1:29" ht="15.75" customHeight="1">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c r="AB413" s="10"/>
      <c r="AC413" s="10"/>
    </row>
    <row r="414" spans="1:29" ht="15.75" customHeight="1">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c r="AB414" s="10"/>
      <c r="AC414" s="10"/>
    </row>
    <row r="415" spans="1:29" ht="15.75" customHeight="1">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c r="AB415" s="10"/>
      <c r="AC415" s="10"/>
    </row>
    <row r="416" spans="1:29" ht="15.75" customHeight="1">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c r="AB416" s="10"/>
      <c r="AC416" s="10"/>
    </row>
    <row r="417" spans="1:29" ht="15.75" customHeight="1">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c r="AB417" s="10"/>
      <c r="AC417" s="10"/>
    </row>
    <row r="418" spans="1:29" ht="15.75" customHeight="1">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c r="AB418" s="10"/>
      <c r="AC418" s="10"/>
    </row>
    <row r="419" spans="1:29" ht="15.75" customHeight="1">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c r="AB419" s="10"/>
      <c r="AC419" s="10"/>
    </row>
    <row r="420" spans="1:29" ht="15.75" customHeight="1">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c r="AB420" s="10"/>
      <c r="AC420" s="10"/>
    </row>
    <row r="421" spans="1:29" ht="15.75" customHeight="1">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c r="AB421" s="10"/>
      <c r="AC421" s="10"/>
    </row>
    <row r="422" spans="1:29" ht="15.75" customHeight="1">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c r="AB422" s="10"/>
      <c r="AC422" s="10"/>
    </row>
    <row r="423" spans="1:29" ht="15.75" customHeight="1">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c r="AB423" s="10"/>
      <c r="AC423" s="10"/>
    </row>
    <row r="424" spans="1:29" ht="15.75" customHeight="1">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c r="AB424" s="10"/>
      <c r="AC424" s="10"/>
    </row>
    <row r="425" spans="1:29" ht="15.75" customHeight="1">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c r="AB425" s="10"/>
      <c r="AC425" s="10"/>
    </row>
    <row r="426" spans="1:29" ht="15.75" customHeight="1">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c r="AB426" s="10"/>
      <c r="AC426" s="10"/>
    </row>
    <row r="427" spans="1:29" ht="15.75" customHeight="1">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c r="AB427" s="10"/>
      <c r="AC427" s="10"/>
    </row>
    <row r="428" spans="1:29" ht="15.75" customHeight="1">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c r="AB428" s="10"/>
      <c r="AC428" s="10"/>
    </row>
    <row r="429" spans="1:29" ht="15.75" customHeight="1">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c r="AB429" s="10"/>
      <c r="AC429" s="10"/>
    </row>
    <row r="430" spans="1:29" ht="15.75" customHeight="1">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c r="AB430" s="10"/>
      <c r="AC430" s="10"/>
    </row>
    <row r="431" spans="1:29" ht="15.75" customHeight="1">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c r="AB431" s="10"/>
      <c r="AC431" s="10"/>
    </row>
    <row r="432" spans="1:29" ht="15.75" customHeight="1">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c r="AB432" s="10"/>
      <c r="AC432" s="10"/>
    </row>
    <row r="433" spans="1:29" ht="15.75" customHeight="1">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c r="AB433" s="10"/>
      <c r="AC433" s="10"/>
    </row>
    <row r="434" spans="1:29" ht="15.75" customHeight="1">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c r="AB434" s="10"/>
      <c r="AC434" s="10"/>
    </row>
    <row r="435" spans="1:29" ht="15.75" customHeight="1">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c r="AB435" s="10"/>
      <c r="AC435" s="10"/>
    </row>
    <row r="436" spans="1:29" ht="15.75" customHeight="1">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c r="AB436" s="10"/>
      <c r="AC436" s="10"/>
    </row>
    <row r="437" spans="1:29" ht="15.75" customHeight="1">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c r="AB437" s="10"/>
      <c r="AC437" s="10"/>
    </row>
    <row r="438" spans="1:29" ht="15.75" customHeight="1">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c r="AB438" s="10"/>
      <c r="AC438" s="10"/>
    </row>
    <row r="439" spans="1:29" ht="15.75" customHeight="1">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c r="AB439" s="10"/>
      <c r="AC439" s="10"/>
    </row>
    <row r="440" spans="1:29" ht="15.75" customHeight="1">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c r="AB440" s="10"/>
      <c r="AC440" s="10"/>
    </row>
    <row r="441" spans="1:29" ht="15.75" customHeight="1">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c r="AB441" s="10"/>
      <c r="AC441" s="10"/>
    </row>
    <row r="442" spans="1:29" ht="15.75" customHeight="1">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c r="AB442" s="10"/>
      <c r="AC442" s="10"/>
    </row>
    <row r="443" spans="1:29" ht="15.75" customHeight="1">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c r="AB443" s="10"/>
      <c r="AC443" s="10"/>
    </row>
    <row r="444" spans="1:29" ht="15.75" customHeight="1">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c r="AB444" s="10"/>
      <c r="AC444" s="10"/>
    </row>
    <row r="445" spans="1:29" ht="15.75" customHeight="1">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c r="AB445" s="10"/>
      <c r="AC445" s="10"/>
    </row>
    <row r="446" spans="1:29" ht="15.75" customHeight="1">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c r="AB446" s="10"/>
      <c r="AC446" s="10"/>
    </row>
    <row r="447" spans="1:29" ht="15.75" customHeight="1">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c r="AB447" s="10"/>
      <c r="AC447" s="10"/>
    </row>
    <row r="448" spans="1:29" ht="15.75" customHeight="1">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row>
    <row r="449" spans="1:29" ht="15.75" customHeight="1">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c r="AB449" s="10"/>
      <c r="AC449" s="10"/>
    </row>
    <row r="450" spans="1:29" ht="15.75" customHeight="1">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c r="AB450" s="10"/>
      <c r="AC450" s="10"/>
    </row>
    <row r="451" spans="1:29" ht="15.75" customHeight="1">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c r="AB451" s="10"/>
      <c r="AC451" s="10"/>
    </row>
    <row r="452" spans="1:29" ht="15.75" customHeight="1">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c r="AB452" s="10"/>
      <c r="AC452" s="10"/>
    </row>
    <row r="453" spans="1:29" ht="15.75" customHeight="1">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c r="AB453" s="10"/>
      <c r="AC453" s="10"/>
    </row>
    <row r="454" spans="1:29" ht="15.75" customHeight="1">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c r="AB454" s="10"/>
      <c r="AC454" s="10"/>
    </row>
    <row r="455" spans="1:29" ht="15.75" customHeight="1">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c r="AB455" s="10"/>
      <c r="AC455" s="10"/>
    </row>
    <row r="456" spans="1:29" ht="15.75" customHeight="1">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c r="AB456" s="10"/>
      <c r="AC456" s="10"/>
    </row>
    <row r="457" spans="1:29" ht="15.75" customHeight="1">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c r="AB457" s="10"/>
      <c r="AC457" s="10"/>
    </row>
    <row r="458" spans="1:29" ht="15.75" customHeight="1">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c r="AB458" s="10"/>
      <c r="AC458" s="10"/>
    </row>
    <row r="459" spans="1:29" ht="15.75" customHeight="1">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c r="AB459" s="10"/>
      <c r="AC459" s="10"/>
    </row>
    <row r="460" spans="1:29" ht="15.75" customHeight="1">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c r="AB460" s="10"/>
      <c r="AC460" s="10"/>
    </row>
    <row r="461" spans="1:29" ht="15.75" customHeight="1">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c r="AB461" s="10"/>
      <c r="AC461" s="10"/>
    </row>
    <row r="462" spans="1:29" ht="15.75" customHeight="1">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c r="AB462" s="10"/>
      <c r="AC462" s="10"/>
    </row>
    <row r="463" spans="1:29" ht="15.75" customHeight="1">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c r="AB463" s="10"/>
      <c r="AC463" s="10"/>
    </row>
    <row r="464" spans="1:29" ht="15.75" customHeight="1">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c r="AB464" s="10"/>
      <c r="AC464" s="10"/>
    </row>
    <row r="465" spans="1:29" ht="15.75" customHeight="1">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c r="AB465" s="10"/>
      <c r="AC465" s="10"/>
    </row>
    <row r="466" spans="1:29" ht="15.75" customHeight="1">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c r="AB466" s="10"/>
      <c r="AC466" s="10"/>
    </row>
    <row r="467" spans="1:29" ht="15.75" customHeight="1">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c r="AB467" s="10"/>
      <c r="AC467" s="10"/>
    </row>
    <row r="468" spans="1:29" ht="15.75" customHeight="1">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c r="AB468" s="10"/>
      <c r="AC468" s="10"/>
    </row>
    <row r="469" spans="1:29" ht="15.75" customHeight="1">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c r="AB469" s="10"/>
      <c r="AC469" s="10"/>
    </row>
    <row r="470" spans="1:29" ht="15.75" customHeight="1">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c r="AB470" s="10"/>
      <c r="AC470" s="10"/>
    </row>
    <row r="471" spans="1:29" ht="15.75" customHeight="1">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c r="AB471" s="10"/>
      <c r="AC471" s="10"/>
    </row>
    <row r="472" spans="1:29" ht="15.75" customHeight="1">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c r="AB472" s="10"/>
      <c r="AC472" s="10"/>
    </row>
    <row r="473" spans="1:29" ht="15.75" customHeight="1">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c r="AB473" s="10"/>
      <c r="AC473" s="10"/>
    </row>
    <row r="474" spans="1:29" ht="15.75" customHeight="1">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c r="AB474" s="10"/>
      <c r="AC474" s="10"/>
    </row>
    <row r="475" spans="1:29" ht="15.75" customHeight="1">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c r="AB475" s="10"/>
      <c r="AC475" s="10"/>
    </row>
    <row r="476" spans="1:29" ht="15.75" customHeight="1">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c r="AB476" s="10"/>
      <c r="AC476" s="10"/>
    </row>
    <row r="477" spans="1:29" ht="15.75" customHeight="1">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c r="AB477" s="10"/>
      <c r="AC477" s="10"/>
    </row>
    <row r="478" spans="1:29" ht="15.75" customHeight="1">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c r="AB478" s="10"/>
      <c r="AC478" s="10"/>
    </row>
    <row r="479" spans="1:29" ht="15.75" customHeight="1">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c r="AB479" s="10"/>
      <c r="AC479" s="10"/>
    </row>
    <row r="480" spans="1:29" ht="15.75" customHeight="1">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c r="AB480" s="10"/>
      <c r="AC480" s="10"/>
    </row>
    <row r="481" spans="1:29" ht="15.75" customHeight="1">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c r="AB481" s="10"/>
      <c r="AC481" s="10"/>
    </row>
    <row r="482" spans="1:29" ht="15.75" customHeight="1">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c r="AB482" s="10"/>
      <c r="AC482" s="10"/>
    </row>
    <row r="483" spans="1:29" ht="15.75" customHeight="1">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c r="AB483" s="10"/>
      <c r="AC483" s="10"/>
    </row>
    <row r="484" spans="1:29" ht="15.75" customHeight="1">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c r="AB484" s="10"/>
      <c r="AC484" s="10"/>
    </row>
    <row r="485" spans="1:29" ht="15.75" customHeight="1">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c r="AB485" s="10"/>
      <c r="AC485" s="10"/>
    </row>
    <row r="486" spans="1:29" ht="15.75" customHeight="1">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c r="AB486" s="10"/>
      <c r="AC486" s="10"/>
    </row>
    <row r="487" spans="1:29" ht="15.75" customHeight="1">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c r="AB487" s="10"/>
      <c r="AC487" s="10"/>
    </row>
    <row r="488" spans="1:29" ht="15.75" customHeight="1">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c r="AB488" s="10"/>
      <c r="AC488" s="10"/>
    </row>
    <row r="489" spans="1:29" ht="15.75" customHeight="1">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c r="AB489" s="10"/>
      <c r="AC489" s="10"/>
    </row>
    <row r="490" spans="1:29" ht="15.75" customHeight="1">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c r="AB490" s="10"/>
      <c r="AC490" s="10"/>
    </row>
    <row r="491" spans="1:29" ht="15.75" customHeight="1">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c r="AB491" s="10"/>
      <c r="AC491" s="10"/>
    </row>
    <row r="492" spans="1:29" ht="15.75" customHeight="1">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c r="AB492" s="10"/>
      <c r="AC492" s="10"/>
    </row>
    <row r="493" spans="1:29" ht="15.75" customHeight="1">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c r="AB493" s="10"/>
      <c r="AC493" s="10"/>
    </row>
    <row r="494" spans="1:29" ht="15.75" customHeight="1">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c r="AB494" s="10"/>
      <c r="AC494" s="10"/>
    </row>
    <row r="495" spans="1:29" ht="15.75" customHeight="1">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c r="AB495" s="10"/>
      <c r="AC495" s="10"/>
    </row>
    <row r="496" spans="1:29" ht="15.75" customHeight="1">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c r="AB496" s="10"/>
      <c r="AC496" s="10"/>
    </row>
    <row r="497" spans="1:29" ht="15.75" customHeight="1">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c r="AB497" s="10"/>
      <c r="AC497" s="10"/>
    </row>
    <row r="498" spans="1:29" ht="15.75" customHeight="1">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c r="AB498" s="10"/>
      <c r="AC498" s="10"/>
    </row>
    <row r="499" spans="1:29" ht="15.75" customHeight="1">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c r="AB499" s="10"/>
      <c r="AC499" s="10"/>
    </row>
    <row r="500" spans="1:29" ht="15.75" customHeight="1">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c r="AB500" s="10"/>
      <c r="AC500" s="10"/>
    </row>
    <row r="501" spans="1:29" ht="15.75" customHeight="1">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c r="AB501" s="10"/>
      <c r="AC501" s="10"/>
    </row>
    <row r="502" spans="1:29" ht="15.75" customHeight="1">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c r="AB502" s="10"/>
      <c r="AC502" s="10"/>
    </row>
    <row r="503" spans="1:29" ht="15.75" customHeight="1">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c r="AB503" s="10"/>
      <c r="AC503" s="10"/>
    </row>
    <row r="504" spans="1:29" ht="15.75" customHeight="1">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c r="AB504" s="10"/>
      <c r="AC504" s="10"/>
    </row>
    <row r="505" spans="1:29" ht="15.75" customHeight="1">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c r="AB505" s="10"/>
      <c r="AC505" s="10"/>
    </row>
    <row r="506" spans="1:29" ht="15.75" customHeight="1">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c r="AB506" s="10"/>
      <c r="AC506" s="10"/>
    </row>
    <row r="507" spans="1:29" ht="15.75" customHeight="1">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c r="AB507" s="10"/>
      <c r="AC507" s="10"/>
    </row>
    <row r="508" spans="1:29" ht="15.75" customHeight="1">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c r="AB508" s="10"/>
      <c r="AC508" s="10"/>
    </row>
    <row r="509" spans="1:29" ht="15.75" customHeight="1">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c r="AB509" s="10"/>
      <c r="AC509" s="10"/>
    </row>
    <row r="510" spans="1:29" ht="15.75" customHeight="1">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c r="AB510" s="10"/>
      <c r="AC510" s="10"/>
    </row>
    <row r="511" spans="1:29" ht="15.75" customHeight="1">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c r="AB511" s="10"/>
      <c r="AC511" s="10"/>
    </row>
    <row r="512" spans="1:29" ht="15.75" customHeight="1">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c r="AB512" s="10"/>
      <c r="AC512" s="10"/>
    </row>
    <row r="513" spans="1:29" ht="15.75" customHeight="1">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c r="AB513" s="10"/>
      <c r="AC513" s="10"/>
    </row>
    <row r="514" spans="1:29" ht="15.75" customHeight="1">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c r="AB514" s="10"/>
      <c r="AC514" s="10"/>
    </row>
    <row r="515" spans="1:29" ht="15.75" customHeight="1">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c r="AB515" s="10"/>
      <c r="AC515" s="10"/>
    </row>
    <row r="516" spans="1:29" ht="15.75" customHeight="1">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c r="AB516" s="10"/>
      <c r="AC516" s="10"/>
    </row>
    <row r="517" spans="1:29" ht="15.75" customHeight="1">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c r="AB517" s="10"/>
      <c r="AC517" s="10"/>
    </row>
    <row r="518" spans="1:29" ht="15.75" customHeight="1">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c r="AB518" s="10"/>
      <c r="AC518" s="10"/>
    </row>
    <row r="519" spans="1:29" ht="15.75" customHeight="1">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c r="AB519" s="10"/>
      <c r="AC519" s="10"/>
    </row>
    <row r="520" spans="1:29" ht="15.75" customHeight="1">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c r="AB520" s="10"/>
      <c r="AC520" s="10"/>
    </row>
    <row r="521" spans="1:29" ht="15.75" customHeight="1">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c r="AB521" s="10"/>
      <c r="AC521" s="10"/>
    </row>
    <row r="522" spans="1:29" ht="15.75" customHeight="1">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c r="AB522" s="10"/>
      <c r="AC522" s="10"/>
    </row>
    <row r="523" spans="1:29" ht="15.75" customHeight="1">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c r="AB523" s="10"/>
      <c r="AC523" s="10"/>
    </row>
    <row r="524" spans="1:29" ht="15.75" customHeight="1">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c r="AB524" s="10"/>
      <c r="AC524" s="10"/>
    </row>
    <row r="525" spans="1:29" ht="15.75" customHeight="1">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c r="AB525" s="10"/>
      <c r="AC525" s="10"/>
    </row>
    <row r="526" spans="1:29" ht="15.75" customHeight="1">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c r="AB526" s="10"/>
      <c r="AC526" s="10"/>
    </row>
    <row r="527" spans="1:29" ht="15.75" customHeight="1">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c r="AB527" s="10"/>
      <c r="AC527" s="10"/>
    </row>
    <row r="528" spans="1:29" ht="15.75" customHeight="1">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c r="AB528" s="10"/>
      <c r="AC528" s="10"/>
    </row>
    <row r="529" spans="1:29" ht="15.75" customHeight="1">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c r="AB529" s="10"/>
      <c r="AC529" s="10"/>
    </row>
    <row r="530" spans="1:29" ht="15.75" customHeight="1">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c r="AB530" s="10"/>
      <c r="AC530" s="10"/>
    </row>
    <row r="531" spans="1:29" ht="15.75" customHeight="1">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c r="AB531" s="10"/>
      <c r="AC531" s="10"/>
    </row>
    <row r="532" spans="1:29" ht="15.75" customHeight="1">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c r="AB532" s="10"/>
      <c r="AC532" s="10"/>
    </row>
    <row r="533" spans="1:29" ht="15.75" customHeight="1">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c r="AB533" s="10"/>
      <c r="AC533" s="10"/>
    </row>
    <row r="534" spans="1:29" ht="15.75" customHeight="1">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c r="AB534" s="10"/>
      <c r="AC534" s="10"/>
    </row>
    <row r="535" spans="1:29" ht="15.75" customHeight="1">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c r="AB535" s="10"/>
      <c r="AC535" s="10"/>
    </row>
    <row r="536" spans="1:29" ht="15.75" customHeight="1">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c r="AB536" s="10"/>
      <c r="AC536" s="10"/>
    </row>
    <row r="537" spans="1:29" ht="15.75" customHeight="1">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c r="AB537" s="10"/>
      <c r="AC537" s="10"/>
    </row>
    <row r="538" spans="1:29" ht="15.75" customHeight="1">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c r="AB538" s="10"/>
      <c r="AC538" s="10"/>
    </row>
    <row r="539" spans="1:29" ht="15.75" customHeight="1">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c r="AB539" s="10"/>
      <c r="AC539" s="10"/>
    </row>
    <row r="540" spans="1:29" ht="15.75" customHeight="1">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c r="AB540" s="10"/>
      <c r="AC540" s="10"/>
    </row>
    <row r="541" spans="1:29" ht="15.75" customHeight="1">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c r="AB541" s="10"/>
      <c r="AC541" s="10"/>
    </row>
    <row r="542" spans="1:29" ht="15.75" customHeight="1">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c r="AB542" s="10"/>
      <c r="AC542" s="10"/>
    </row>
    <row r="543" spans="1:29" ht="15.75" customHeight="1">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c r="AB543" s="10"/>
      <c r="AC543" s="10"/>
    </row>
    <row r="544" spans="1:29" ht="15.75" customHeight="1">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c r="AB544" s="10"/>
      <c r="AC544" s="10"/>
    </row>
    <row r="545" spans="1:29" ht="15.75" customHeight="1">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c r="AB545" s="10"/>
      <c r="AC545" s="10"/>
    </row>
    <row r="546" spans="1:29" ht="15.75" customHeight="1">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c r="AB546" s="10"/>
      <c r="AC546" s="10"/>
    </row>
    <row r="547" spans="1:29" ht="15.75" customHeight="1">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c r="AB547" s="10"/>
      <c r="AC547" s="10"/>
    </row>
    <row r="548" spans="1:29" ht="15.75" customHeight="1">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c r="AB548" s="10"/>
      <c r="AC548" s="10"/>
    </row>
    <row r="549" spans="1:29" ht="15.75" customHeight="1">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c r="AB549" s="10"/>
      <c r="AC549" s="10"/>
    </row>
    <row r="550" spans="1:29" ht="15.75" customHeight="1">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c r="AB550" s="10"/>
      <c r="AC550" s="10"/>
    </row>
    <row r="551" spans="1:29" ht="15.75" customHeight="1">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c r="AB551" s="10"/>
      <c r="AC551" s="10"/>
    </row>
    <row r="552" spans="1:29" ht="15.75" customHeight="1">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c r="AB552" s="10"/>
      <c r="AC552" s="10"/>
    </row>
    <row r="553" spans="1:29" ht="15.75" customHeight="1">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c r="AB553" s="10"/>
      <c r="AC553" s="10"/>
    </row>
    <row r="554" spans="1:29" ht="15.75" customHeight="1">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c r="AB554" s="10"/>
      <c r="AC554" s="10"/>
    </row>
    <row r="555" spans="1:29" ht="15.75" customHeight="1">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c r="AB555" s="10"/>
      <c r="AC555" s="10"/>
    </row>
    <row r="556" spans="1:29" ht="15.75" customHeight="1">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c r="AB556" s="10"/>
      <c r="AC556" s="10"/>
    </row>
    <row r="557" spans="1:29" ht="15.75" customHeight="1">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c r="AB557" s="10"/>
      <c r="AC557" s="10"/>
    </row>
    <row r="558" spans="1:29" ht="15.75" customHeight="1">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c r="AB558" s="10"/>
      <c r="AC558" s="10"/>
    </row>
    <row r="559" spans="1:29" ht="15.75" customHeight="1">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c r="AB559" s="10"/>
      <c r="AC559" s="10"/>
    </row>
    <row r="560" spans="1:29" ht="15.75" customHeight="1">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c r="AB560" s="10"/>
      <c r="AC560" s="10"/>
    </row>
    <row r="561" spans="1:29" ht="15.75" customHeight="1">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c r="AB561" s="10"/>
      <c r="AC561" s="10"/>
    </row>
    <row r="562" spans="1:29" ht="15.75" customHeight="1">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c r="AB562" s="10"/>
      <c r="AC562" s="10"/>
    </row>
    <row r="563" spans="1:29" ht="15.75" customHeight="1">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c r="AB563" s="10"/>
      <c r="AC563" s="10"/>
    </row>
    <row r="564" spans="1:29" ht="15.75" customHeight="1">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c r="AB564" s="10"/>
      <c r="AC564" s="10"/>
    </row>
    <row r="565" spans="1:29" ht="15.75" customHeight="1">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c r="AB565" s="10"/>
      <c r="AC565" s="10"/>
    </row>
    <row r="566" spans="1:29" ht="15.75" customHeight="1">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c r="AB566" s="10"/>
      <c r="AC566" s="10"/>
    </row>
    <row r="567" spans="1:29" ht="15.75" customHeight="1">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c r="AB567" s="10"/>
      <c r="AC567" s="10"/>
    </row>
    <row r="568" spans="1:29" ht="15.75" customHeight="1">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c r="AB568" s="10"/>
      <c r="AC568" s="10"/>
    </row>
    <row r="569" spans="1:29" ht="15.75" customHeight="1">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c r="AB569" s="10"/>
      <c r="AC569" s="10"/>
    </row>
    <row r="570" spans="1:29" ht="15.75" customHeight="1">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c r="AB570" s="10"/>
      <c r="AC570" s="10"/>
    </row>
    <row r="571" spans="1:29" ht="15.75" customHeight="1">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c r="AB571" s="10"/>
      <c r="AC571" s="10"/>
    </row>
    <row r="572" spans="1:29" ht="15.75" customHeight="1">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c r="AB572" s="10"/>
      <c r="AC572" s="10"/>
    </row>
    <row r="573" spans="1:29" ht="15.75" customHeight="1">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c r="AB573" s="10"/>
      <c r="AC573" s="10"/>
    </row>
    <row r="574" spans="1:29" ht="15.75" customHeight="1">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c r="AB574" s="10"/>
      <c r="AC574" s="10"/>
    </row>
    <row r="575" spans="1:29" ht="15.75" customHeight="1">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c r="AB575" s="10"/>
      <c r="AC575" s="10"/>
    </row>
    <row r="576" spans="1:29" ht="15.75" customHeight="1">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c r="AB576" s="10"/>
      <c r="AC576" s="10"/>
    </row>
    <row r="577" spans="1:29" ht="15.75" customHeight="1">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c r="AB577" s="10"/>
      <c r="AC577" s="10"/>
    </row>
    <row r="578" spans="1:29" ht="15.75" customHeight="1">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c r="AB578" s="10"/>
      <c r="AC578" s="10"/>
    </row>
    <row r="579" spans="1:29" ht="15.75" customHeight="1">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c r="AB579" s="10"/>
      <c r="AC579" s="10"/>
    </row>
    <row r="580" spans="1:29" ht="15.75" customHeight="1">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c r="AB580" s="10"/>
      <c r="AC580" s="10"/>
    </row>
    <row r="581" spans="1:29" ht="15.75" customHeight="1">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c r="AB581" s="10"/>
      <c r="AC581" s="10"/>
    </row>
    <row r="582" spans="1:29" ht="15.75" customHeight="1">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c r="AB582" s="10"/>
      <c r="AC582" s="10"/>
    </row>
    <row r="583" spans="1:29" ht="15.75" customHeight="1">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c r="AB583" s="10"/>
      <c r="AC583" s="10"/>
    </row>
    <row r="584" spans="1:29" ht="15.75" customHeight="1">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c r="AB584" s="10"/>
      <c r="AC584" s="10"/>
    </row>
    <row r="585" spans="1:29" ht="15.75" customHeight="1">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c r="AB585" s="10"/>
      <c r="AC585" s="10"/>
    </row>
    <row r="586" spans="1:29" ht="15.75" customHeight="1">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c r="AB586" s="10"/>
      <c r="AC586" s="10"/>
    </row>
    <row r="587" spans="1:29" ht="15.75" customHeight="1">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c r="AB587" s="10"/>
      <c r="AC587" s="10"/>
    </row>
    <row r="588" spans="1:29" ht="15.75" customHeight="1">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c r="AB588" s="10"/>
      <c r="AC588" s="10"/>
    </row>
    <row r="589" spans="1:29" ht="15.75" customHeight="1">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c r="AB589" s="10"/>
      <c r="AC589" s="10"/>
    </row>
    <row r="590" spans="1:29" ht="15.75" customHeight="1">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c r="AB590" s="10"/>
      <c r="AC590" s="10"/>
    </row>
    <row r="591" spans="1:29" ht="15.75" customHeight="1">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c r="AB591" s="10"/>
      <c r="AC591" s="10"/>
    </row>
    <row r="592" spans="1:29" ht="15.75" customHeight="1">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c r="AB592" s="10"/>
      <c r="AC592" s="10"/>
    </row>
    <row r="593" spans="1:29" ht="15.75" customHeight="1">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c r="AB593" s="10"/>
      <c r="AC593" s="10"/>
    </row>
    <row r="594" spans="1:29" ht="15.75" customHeight="1">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c r="AB594" s="10"/>
      <c r="AC594" s="10"/>
    </row>
    <row r="595" spans="1:29" ht="15.75" customHeight="1">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c r="AB595" s="10"/>
      <c r="AC595" s="10"/>
    </row>
    <row r="596" spans="1:29" ht="15.75" customHeight="1">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c r="AB596" s="10"/>
      <c r="AC596" s="10"/>
    </row>
    <row r="597" spans="1:29" ht="15.75" customHeight="1">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c r="AB597" s="10"/>
      <c r="AC597" s="10"/>
    </row>
    <row r="598" spans="1:29" ht="15.75" customHeight="1">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c r="AB598" s="10"/>
      <c r="AC598" s="10"/>
    </row>
    <row r="599" spans="1:29" ht="15.75" customHeight="1">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c r="AB599" s="10"/>
      <c r="AC599" s="10"/>
    </row>
    <row r="600" spans="1:29" ht="15.75" customHeight="1">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c r="AB600" s="10"/>
      <c r="AC600" s="10"/>
    </row>
    <row r="601" spans="1:29" ht="15.75" customHeight="1">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c r="AB601" s="10"/>
      <c r="AC601" s="10"/>
    </row>
    <row r="602" spans="1:29" ht="15.75" customHeight="1">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c r="AB602" s="10"/>
      <c r="AC602" s="10"/>
    </row>
    <row r="603" spans="1:29" ht="15.75" customHeight="1">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c r="AB603" s="10"/>
      <c r="AC603" s="10"/>
    </row>
    <row r="604" spans="1:29" ht="15.75" customHeight="1">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c r="AB604" s="10"/>
      <c r="AC604" s="10"/>
    </row>
    <row r="605" spans="1:29" ht="15.75" customHeight="1">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c r="AB605" s="10"/>
      <c r="AC605" s="10"/>
    </row>
    <row r="606" spans="1:29" ht="15.75" customHeight="1">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c r="AB606" s="10"/>
      <c r="AC606" s="10"/>
    </row>
    <row r="607" spans="1:29" ht="15.75" customHeight="1">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c r="AB607" s="10"/>
      <c r="AC607" s="10"/>
    </row>
    <row r="608" spans="1:29" ht="15.75" customHeight="1">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c r="AB608" s="10"/>
      <c r="AC608" s="10"/>
    </row>
    <row r="609" spans="1:29" ht="15.75" customHeight="1">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c r="AB609" s="10"/>
      <c r="AC609" s="10"/>
    </row>
    <row r="610" spans="1:29" ht="15.75" customHeight="1">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c r="AB610" s="10"/>
      <c r="AC610" s="10"/>
    </row>
    <row r="611" spans="1:29" ht="15.75" customHeight="1">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c r="AB611" s="10"/>
      <c r="AC611" s="10"/>
    </row>
    <row r="612" spans="1:29" ht="15.75" customHeight="1">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c r="AB612" s="10"/>
      <c r="AC612" s="10"/>
    </row>
    <row r="613" spans="1:29" ht="15.75" customHeight="1">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c r="AB613" s="10"/>
      <c r="AC613" s="10"/>
    </row>
    <row r="614" spans="1:29" ht="15.75" customHeight="1">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c r="AB614" s="10"/>
      <c r="AC614" s="10"/>
    </row>
    <row r="615" spans="1:29" ht="15.75" customHeight="1">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c r="AB615" s="10"/>
      <c r="AC615" s="10"/>
    </row>
    <row r="616" spans="1:29" ht="15.75" customHeight="1">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c r="AB616" s="10"/>
      <c r="AC616" s="10"/>
    </row>
    <row r="617" spans="1:29" ht="15.75" customHeight="1">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c r="AB617" s="10"/>
      <c r="AC617" s="10"/>
    </row>
    <row r="618" spans="1:29" ht="15.75" customHeight="1">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c r="AB618" s="10"/>
      <c r="AC618" s="10"/>
    </row>
    <row r="619" spans="1:29" ht="15.75" customHeight="1">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c r="AB619" s="10"/>
      <c r="AC619" s="10"/>
    </row>
    <row r="620" spans="1:29" ht="15.75" customHeight="1">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c r="AB620" s="10"/>
      <c r="AC620" s="10"/>
    </row>
    <row r="621" spans="1:29" ht="15.75" customHeight="1">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c r="AB621" s="10"/>
      <c r="AC621" s="10"/>
    </row>
    <row r="622" spans="1:29" ht="15.75" customHeight="1">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c r="AB622" s="10"/>
      <c r="AC622" s="10"/>
    </row>
    <row r="623" spans="1:29" ht="15.75" customHeight="1">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c r="AB623" s="10"/>
      <c r="AC623" s="10"/>
    </row>
    <row r="624" spans="1:29" ht="15.75" customHeight="1">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c r="AB624" s="10"/>
      <c r="AC624" s="10"/>
    </row>
    <row r="625" spans="1:29" ht="15.75" customHeight="1">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c r="AB625" s="10"/>
      <c r="AC625" s="10"/>
    </row>
    <row r="626" spans="1:29" ht="15.75" customHeight="1">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c r="AB626" s="10"/>
      <c r="AC626" s="10"/>
    </row>
    <row r="627" spans="1:29" ht="15.75" customHeight="1">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c r="AB627" s="10"/>
      <c r="AC627" s="10"/>
    </row>
    <row r="628" spans="1:29" ht="15.75" customHeight="1">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c r="AB628" s="10"/>
      <c r="AC628" s="10"/>
    </row>
    <row r="629" spans="1:29" ht="15.75" customHeight="1">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c r="AB629" s="10"/>
      <c r="AC629" s="10"/>
    </row>
    <row r="630" spans="1:29" ht="15.75" customHeight="1">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c r="AB630" s="10"/>
      <c r="AC630" s="10"/>
    </row>
    <row r="631" spans="1:29" ht="15.75" customHeight="1">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c r="AB631" s="10"/>
      <c r="AC631" s="10"/>
    </row>
    <row r="632" spans="1:29" ht="15.75" customHeight="1">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c r="AB632" s="10"/>
      <c r="AC632" s="10"/>
    </row>
    <row r="633" spans="1:29" ht="15.75" customHeight="1">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c r="AB633" s="10"/>
      <c r="AC633" s="10"/>
    </row>
    <row r="634" spans="1:29" ht="15.75" customHeight="1">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c r="AB634" s="10"/>
      <c r="AC634" s="10"/>
    </row>
    <row r="635" spans="1:29" ht="15.75" customHeight="1">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c r="AB635" s="10"/>
      <c r="AC635" s="10"/>
    </row>
    <row r="636" spans="1:29" ht="15.75" customHeight="1">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c r="AB636" s="10"/>
      <c r="AC636" s="10"/>
    </row>
    <row r="637" spans="1:29" ht="15.75" customHeight="1">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c r="AB637" s="10"/>
      <c r="AC637" s="10"/>
    </row>
    <row r="638" spans="1:29" ht="15.75" customHeight="1">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c r="AB638" s="10"/>
      <c r="AC638" s="10"/>
    </row>
    <row r="639" spans="1:29" ht="15.75" customHeight="1">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c r="AB639" s="10"/>
      <c r="AC639" s="10"/>
    </row>
    <row r="640" spans="1:29" ht="15.75" customHeight="1">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c r="AB640" s="10"/>
      <c r="AC640" s="10"/>
    </row>
    <row r="641" spans="1:29" ht="15.75" customHeight="1">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c r="AB641" s="10"/>
      <c r="AC641" s="10"/>
    </row>
    <row r="642" spans="1:29" ht="15.75" customHeight="1">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c r="AB642" s="10"/>
      <c r="AC642" s="10"/>
    </row>
    <row r="643" spans="1:29" ht="15.75" customHeight="1">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c r="AB643" s="10"/>
      <c r="AC643" s="10"/>
    </row>
    <row r="644" spans="1:29" ht="15.75" customHeight="1">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c r="AB644" s="10"/>
      <c r="AC644" s="10"/>
    </row>
    <row r="645" spans="1:29" ht="15.75" customHeight="1">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c r="AB645" s="10"/>
      <c r="AC645" s="10"/>
    </row>
    <row r="646" spans="1:29" ht="15.75" customHeight="1">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c r="AB646" s="10"/>
      <c r="AC646" s="10"/>
    </row>
    <row r="647" spans="1:29" ht="15.75" customHeight="1">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c r="AB647" s="10"/>
      <c r="AC647" s="10"/>
    </row>
    <row r="648" spans="1:29" ht="15.75" customHeight="1">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c r="AB648" s="10"/>
      <c r="AC648" s="10"/>
    </row>
    <row r="649" spans="1:29" ht="15.75" customHeight="1">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c r="AB649" s="10"/>
      <c r="AC649" s="10"/>
    </row>
    <row r="650" spans="1:29" ht="15.75" customHeight="1">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c r="AB650" s="10"/>
      <c r="AC650" s="10"/>
    </row>
    <row r="651" spans="1:29" ht="15.75" customHeight="1">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c r="AB651" s="10"/>
      <c r="AC651" s="10"/>
    </row>
    <row r="652" spans="1:29" ht="15.75" customHeight="1">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c r="AB652" s="10"/>
      <c r="AC652" s="10"/>
    </row>
    <row r="653" spans="1:29" ht="15.75" customHeight="1">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c r="AB653" s="10"/>
      <c r="AC653" s="10"/>
    </row>
    <row r="654" spans="1:29" ht="15.75" customHeight="1">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c r="AB654" s="10"/>
      <c r="AC654" s="10"/>
    </row>
    <row r="655" spans="1:29" ht="15.75" customHeight="1">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c r="AB655" s="10"/>
      <c r="AC655" s="10"/>
    </row>
    <row r="656" spans="1:29" ht="15.75" customHeight="1">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c r="AB656" s="10"/>
      <c r="AC656" s="10"/>
    </row>
    <row r="657" spans="1:29" ht="15.75" customHeight="1">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c r="AB657" s="10"/>
      <c r="AC657" s="10"/>
    </row>
    <row r="658" spans="1:29" ht="15.75" customHeight="1">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c r="AB658" s="10"/>
      <c r="AC658" s="10"/>
    </row>
    <row r="659" spans="1:29" ht="15.75" customHeight="1">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c r="AB659" s="10"/>
      <c r="AC659" s="10"/>
    </row>
    <row r="660" spans="1:29" ht="15.75" customHeight="1">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c r="AB660" s="10"/>
      <c r="AC660" s="10"/>
    </row>
    <row r="661" spans="1:29" ht="15.75" customHeight="1">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c r="AB661" s="10"/>
      <c r="AC661" s="10"/>
    </row>
    <row r="662" spans="1:29" ht="15.75" customHeight="1">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c r="AB662" s="10"/>
      <c r="AC662" s="10"/>
    </row>
    <row r="663" spans="1:29" ht="15.75" customHeight="1">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c r="AB663" s="10"/>
      <c r="AC663" s="10"/>
    </row>
    <row r="664" spans="1:29" ht="15.75" customHeight="1">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c r="AB664" s="10"/>
      <c r="AC664" s="10"/>
    </row>
    <row r="665" spans="1:29" ht="15.75" customHeight="1">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c r="AB665" s="10"/>
      <c r="AC665" s="10"/>
    </row>
    <row r="666" spans="1:29" ht="15.75" customHeight="1">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c r="AB666" s="10"/>
      <c r="AC666" s="10"/>
    </row>
    <row r="667" spans="1:29" ht="15.75" customHeight="1">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c r="AB667" s="10"/>
      <c r="AC667" s="10"/>
    </row>
    <row r="668" spans="1:29" ht="15.75" customHeight="1">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c r="AB668" s="10"/>
      <c r="AC668" s="10"/>
    </row>
    <row r="669" spans="1:29" ht="15.75" customHeight="1">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c r="AB669" s="10"/>
      <c r="AC669" s="10"/>
    </row>
    <row r="670" spans="1:29" ht="15.75" customHeight="1">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c r="AB670" s="10"/>
      <c r="AC670" s="10"/>
    </row>
    <row r="671" spans="1:29" ht="15.75" customHeight="1">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c r="AB671" s="10"/>
      <c r="AC671" s="10"/>
    </row>
    <row r="672" spans="1:29" ht="15.75" customHeight="1">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c r="AB672" s="10"/>
      <c r="AC672" s="10"/>
    </row>
    <row r="673" spans="1:29" ht="15.75" customHeight="1">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c r="AB673" s="10"/>
      <c r="AC673" s="10"/>
    </row>
    <row r="674" spans="1:29" ht="15.75" customHeight="1">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c r="AB674" s="10"/>
      <c r="AC674" s="10"/>
    </row>
    <row r="675" spans="1:29" ht="15.75" customHeight="1">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c r="AB675" s="10"/>
      <c r="AC675" s="10"/>
    </row>
    <row r="676" spans="1:29" ht="15.75" customHeight="1">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c r="AB676" s="10"/>
      <c r="AC676" s="10"/>
    </row>
    <row r="677" spans="1:29" ht="15.75" customHeight="1">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c r="AB677" s="10"/>
      <c r="AC677" s="10"/>
    </row>
    <row r="678" spans="1:29" ht="15.75" customHeight="1">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c r="AB678" s="10"/>
      <c r="AC678" s="10"/>
    </row>
    <row r="679" spans="1:29" ht="15.75" customHeight="1">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c r="AB679" s="10"/>
      <c r="AC679" s="10"/>
    </row>
    <row r="680" spans="1:29" ht="15.75" customHeight="1">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c r="AB680" s="10"/>
      <c r="AC680" s="10"/>
    </row>
    <row r="681" spans="1:29" ht="15.75" customHeight="1">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c r="AB681" s="10"/>
      <c r="AC681" s="10"/>
    </row>
    <row r="682" spans="1:29" ht="15.75" customHeight="1">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c r="AB682" s="10"/>
      <c r="AC682" s="10"/>
    </row>
    <row r="683" spans="1:29" ht="15.75" customHeight="1">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c r="AB683" s="10"/>
      <c r="AC683" s="10"/>
    </row>
    <row r="684" spans="1:29" ht="15.75" customHeight="1">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c r="AB684" s="10"/>
      <c r="AC684" s="10"/>
    </row>
    <row r="685" spans="1:29" ht="15.75" customHeight="1">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c r="AB685" s="10"/>
      <c r="AC685" s="10"/>
    </row>
    <row r="686" spans="1:29" ht="15.75" customHeight="1">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c r="AB686" s="10"/>
      <c r="AC686" s="10"/>
    </row>
    <row r="687" spans="1:29" ht="15.75" customHeight="1">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c r="AB687" s="10"/>
      <c r="AC687" s="10"/>
    </row>
    <row r="688" spans="1:29" ht="15.75" customHeight="1">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c r="AB688" s="10"/>
      <c r="AC688" s="10"/>
    </row>
    <row r="689" spans="1:29" ht="15.75" customHeight="1">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c r="AB689" s="10"/>
      <c r="AC689" s="10"/>
    </row>
    <row r="690" spans="1:29" ht="15.75" customHeight="1">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c r="AB690" s="10"/>
      <c r="AC690" s="10"/>
    </row>
    <row r="691" spans="1:29" ht="15.75" customHeight="1">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c r="AB691" s="10"/>
      <c r="AC691" s="10"/>
    </row>
    <row r="692" spans="1:29" ht="15.75" customHeight="1">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c r="AB692" s="10"/>
      <c r="AC692" s="10"/>
    </row>
    <row r="693" spans="1:29" ht="15.75" customHeight="1">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c r="AB693" s="10"/>
      <c r="AC693" s="10"/>
    </row>
    <row r="694" spans="1:29" ht="15.75" customHeight="1">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c r="AB694" s="10"/>
      <c r="AC694" s="10"/>
    </row>
    <row r="695" spans="1:29" ht="15.75" customHeight="1">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c r="AB695" s="10"/>
      <c r="AC695" s="10"/>
    </row>
    <row r="696" spans="1:29" ht="15.75" customHeight="1">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c r="AB696" s="10"/>
      <c r="AC696" s="10"/>
    </row>
    <row r="697" spans="1:29" ht="15.75" customHeight="1">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c r="AB697" s="10"/>
      <c r="AC697" s="10"/>
    </row>
    <row r="698" spans="1:29" ht="15.75" customHeight="1">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c r="AB698" s="10"/>
      <c r="AC698" s="10"/>
    </row>
    <row r="699" spans="1:29" ht="15.75" customHeight="1">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c r="AB699" s="10"/>
      <c r="AC699" s="10"/>
    </row>
    <row r="700" spans="1:29" ht="15.75" customHeight="1">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c r="AB700" s="10"/>
      <c r="AC700" s="10"/>
    </row>
    <row r="701" spans="1:29" ht="15.75" customHeight="1">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c r="AB701" s="10"/>
      <c r="AC701" s="10"/>
    </row>
    <row r="702" spans="1:29" ht="15.75" customHeight="1">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c r="AB702" s="10"/>
      <c r="AC702" s="10"/>
    </row>
    <row r="703" spans="1:29" ht="15.75" customHeight="1">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c r="AB703" s="10"/>
      <c r="AC703" s="10"/>
    </row>
    <row r="704" spans="1:29" ht="15.75" customHeight="1">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c r="AB704" s="10"/>
      <c r="AC704" s="10"/>
    </row>
    <row r="705" spans="1:29" ht="15.75" customHeight="1">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c r="AB705" s="10"/>
      <c r="AC705" s="10"/>
    </row>
    <row r="706" spans="1:29" ht="15.75" customHeight="1">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c r="AB706" s="10"/>
      <c r="AC706" s="10"/>
    </row>
    <row r="707" spans="1:29" ht="15.75" customHeight="1">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c r="AB707" s="10"/>
      <c r="AC707" s="10"/>
    </row>
    <row r="708" spans="1:29" ht="15.75" customHeight="1">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c r="AB708" s="10"/>
      <c r="AC708" s="10"/>
    </row>
    <row r="709" spans="1:29" ht="15.75" customHeight="1">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c r="AB709" s="10"/>
      <c r="AC709" s="10"/>
    </row>
    <row r="710" spans="1:29" ht="15.75" customHeight="1">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c r="AB710" s="10"/>
      <c r="AC710" s="10"/>
    </row>
    <row r="711" spans="1:29" ht="15.75" customHeight="1">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c r="AB711" s="10"/>
      <c r="AC711" s="10"/>
    </row>
    <row r="712" spans="1:29" ht="15.75" customHeight="1">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c r="AB712" s="10"/>
      <c r="AC712" s="10"/>
    </row>
    <row r="713" spans="1:29" ht="15.75" customHeight="1">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c r="AB713" s="10"/>
      <c r="AC713" s="10"/>
    </row>
    <row r="714" spans="1:29" ht="15.75" customHeight="1">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c r="AB714" s="10"/>
      <c r="AC714" s="10"/>
    </row>
    <row r="715" spans="1:29" ht="15.75" customHeight="1">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c r="AB715" s="10"/>
      <c r="AC715" s="10"/>
    </row>
    <row r="716" spans="1:29" ht="15.75" customHeight="1">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c r="AB716" s="10"/>
      <c r="AC716" s="10"/>
    </row>
    <row r="717" spans="1:29" ht="15.75" customHeight="1">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c r="AB717" s="10"/>
      <c r="AC717" s="10"/>
    </row>
    <row r="718" spans="1:29" ht="15.75" customHeight="1">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c r="AB718" s="10"/>
      <c r="AC718" s="10"/>
    </row>
    <row r="719" spans="1:29" ht="15.75" customHeight="1">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c r="AB719" s="10"/>
      <c r="AC719" s="10"/>
    </row>
    <row r="720" spans="1:29" ht="15.75" customHeight="1">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c r="AB720" s="10"/>
      <c r="AC720" s="10"/>
    </row>
    <row r="721" spans="1:29" ht="15.75" customHeight="1">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c r="AB721" s="10"/>
      <c r="AC721" s="10"/>
    </row>
    <row r="722" spans="1:29" ht="15.75" customHeight="1">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c r="AB722" s="10"/>
      <c r="AC722" s="10"/>
    </row>
    <row r="723" spans="1:29" ht="15.75" customHeight="1">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c r="AB723" s="10"/>
      <c r="AC723" s="10"/>
    </row>
    <row r="724" spans="1:29" ht="15.75" customHeight="1">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c r="AB724" s="10"/>
      <c r="AC724" s="10"/>
    </row>
    <row r="725" spans="1:29" ht="15.75" customHeight="1">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c r="AB725" s="10"/>
      <c r="AC725" s="10"/>
    </row>
    <row r="726" spans="1:29" ht="15.75" customHeight="1">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c r="AB726" s="10"/>
      <c r="AC726" s="10"/>
    </row>
    <row r="727" spans="1:29" ht="15.75" customHeight="1">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c r="AB727" s="10"/>
      <c r="AC727" s="10"/>
    </row>
    <row r="728" spans="1:29" ht="15.75" customHeight="1">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c r="AB728" s="10"/>
      <c r="AC728" s="10"/>
    </row>
    <row r="729" spans="1:29" ht="15.75" customHeight="1">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c r="AB729" s="10"/>
      <c r="AC729" s="10"/>
    </row>
    <row r="730" spans="1:29" ht="15.75" customHeight="1">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c r="AB730" s="10"/>
      <c r="AC730" s="10"/>
    </row>
    <row r="731" spans="1:29" ht="15.75" customHeight="1">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c r="AB731" s="10"/>
      <c r="AC731" s="10"/>
    </row>
    <row r="732" spans="1:29" ht="15.75" customHeight="1">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c r="AB732" s="10"/>
      <c r="AC732" s="10"/>
    </row>
    <row r="733" spans="1:29" ht="15.75" customHeight="1">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c r="AB733" s="10"/>
      <c r="AC733" s="10"/>
    </row>
    <row r="734" spans="1:29" ht="15.75" customHeight="1">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c r="AB734" s="10"/>
      <c r="AC734" s="10"/>
    </row>
    <row r="735" spans="1:29" ht="15.75" customHeight="1">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c r="AB735" s="10"/>
      <c r="AC735" s="10"/>
    </row>
    <row r="736" spans="1:29" ht="15.75" customHeight="1">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c r="AB736" s="10"/>
      <c r="AC736" s="10"/>
    </row>
    <row r="737" spans="1:29" ht="15.75" customHeight="1">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c r="AB737" s="10"/>
      <c r="AC737" s="10"/>
    </row>
    <row r="738" spans="1:29" ht="15.75" customHeight="1">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c r="AB738" s="10"/>
      <c r="AC738" s="10"/>
    </row>
    <row r="739" spans="1:29" ht="15.75" customHeight="1">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c r="AB739" s="10"/>
      <c r="AC739" s="10"/>
    </row>
    <row r="740" spans="1:29" ht="15.75" customHeight="1">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c r="AB740" s="10"/>
      <c r="AC740" s="10"/>
    </row>
    <row r="741" spans="1:29" ht="15.75" customHeight="1">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c r="AB741" s="10"/>
      <c r="AC741" s="10"/>
    </row>
    <row r="742" spans="1:29" ht="15.75" customHeight="1">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c r="AB742" s="10"/>
      <c r="AC742" s="10"/>
    </row>
    <row r="743" spans="1:29" ht="15.75" customHeight="1">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c r="AB743" s="10"/>
      <c r="AC743" s="10"/>
    </row>
    <row r="744" spans="1:29" ht="15.75" customHeight="1">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c r="AB744" s="10"/>
      <c r="AC744" s="10"/>
    </row>
    <row r="745" spans="1:29" ht="15.75" customHeight="1">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c r="AB745" s="10"/>
      <c r="AC745" s="10"/>
    </row>
    <row r="746" spans="1:29" ht="15.75" customHeight="1">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c r="AB746" s="10"/>
      <c r="AC746" s="10"/>
    </row>
    <row r="747" spans="1:29" ht="15.75" customHeight="1">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c r="AB747" s="10"/>
      <c r="AC747" s="10"/>
    </row>
    <row r="748" spans="1:29" ht="15.75" customHeight="1">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c r="AB748" s="10"/>
      <c r="AC748" s="10"/>
    </row>
    <row r="749" spans="1:29" ht="15.75" customHeight="1">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c r="AB749" s="10"/>
      <c r="AC749" s="10"/>
    </row>
    <row r="750" spans="1:29" ht="15.75" customHeight="1">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c r="AB750" s="10"/>
      <c r="AC750" s="10"/>
    </row>
    <row r="751" spans="1:29" ht="15.75" customHeight="1">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c r="AB751" s="10"/>
      <c r="AC751" s="10"/>
    </row>
    <row r="752" spans="1:29" ht="15.75" customHeight="1">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c r="AB752" s="10"/>
      <c r="AC752" s="10"/>
    </row>
    <row r="753" spans="1:29" ht="15.75" customHeight="1">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c r="AB753" s="10"/>
      <c r="AC753" s="10"/>
    </row>
    <row r="754" spans="1:29" ht="15.75" customHeight="1">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c r="AB754" s="10"/>
      <c r="AC754" s="10"/>
    </row>
    <row r="755" spans="1:29" ht="15.75" customHeight="1">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c r="AB755" s="10"/>
      <c r="AC755" s="10"/>
    </row>
    <row r="756" spans="1:29" ht="15.75" customHeight="1">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c r="AB756" s="10"/>
      <c r="AC756" s="10"/>
    </row>
    <row r="757" spans="1:29" ht="15.75" customHeight="1">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c r="AB757" s="10"/>
      <c r="AC757" s="10"/>
    </row>
    <row r="758" spans="1:29" ht="15.75" customHeight="1">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c r="AB758" s="10"/>
      <c r="AC758" s="10"/>
    </row>
    <row r="759" spans="1:29" ht="15.75" customHeight="1">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c r="AB759" s="10"/>
      <c r="AC759" s="10"/>
    </row>
    <row r="760" spans="1:29" ht="15.75" customHeight="1">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c r="AB760" s="10"/>
      <c r="AC760" s="10"/>
    </row>
    <row r="761" spans="1:29" ht="15.75" customHeight="1">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c r="AB761" s="10"/>
      <c r="AC761" s="10"/>
    </row>
    <row r="762" spans="1:29" ht="15.75" customHeight="1">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c r="AB762" s="10"/>
      <c r="AC762" s="10"/>
    </row>
    <row r="763" spans="1:29" ht="15.75" customHeight="1">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c r="AB763" s="10"/>
      <c r="AC763" s="10"/>
    </row>
    <row r="764" spans="1:29" ht="15.75" customHeight="1">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c r="AB764" s="10"/>
      <c r="AC764" s="10"/>
    </row>
    <row r="765" spans="1:29" ht="15.75" customHeight="1">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c r="AB765" s="10"/>
      <c r="AC765" s="10"/>
    </row>
    <row r="766" spans="1:29" ht="15.75" customHeight="1">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c r="AB766" s="10"/>
      <c r="AC766" s="10"/>
    </row>
    <row r="767" spans="1:29" ht="15.75" customHeight="1">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c r="AB767" s="10"/>
      <c r="AC767" s="10"/>
    </row>
    <row r="768" spans="1:29" ht="15.75" customHeight="1">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c r="AB768" s="10"/>
      <c r="AC768" s="10"/>
    </row>
    <row r="769" spans="1:29" ht="15.75" customHeight="1">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c r="AB769" s="10"/>
      <c r="AC769" s="10"/>
    </row>
    <row r="770" spans="1:29" ht="15.75" customHeight="1">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c r="AB770" s="10"/>
      <c r="AC770" s="10"/>
    </row>
    <row r="771" spans="1:29" ht="15.75" customHeight="1">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c r="AB771" s="10"/>
      <c r="AC771" s="10"/>
    </row>
    <row r="772" spans="1:29" ht="15.75" customHeight="1">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c r="AB772" s="10"/>
      <c r="AC772" s="10"/>
    </row>
    <row r="773" spans="1:29" ht="15.75" customHeight="1">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c r="AB773" s="10"/>
      <c r="AC773" s="10"/>
    </row>
    <row r="774" spans="1:29" ht="15.75" customHeight="1">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c r="AB774" s="10"/>
      <c r="AC774" s="10"/>
    </row>
    <row r="775" spans="1:29" ht="15.75" customHeight="1">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c r="AB775" s="10"/>
      <c r="AC775" s="10"/>
    </row>
    <row r="776" spans="1:29" ht="15.75" customHeight="1">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c r="AB776" s="10"/>
      <c r="AC776" s="10"/>
    </row>
    <row r="777" spans="1:29" ht="15.75" customHeight="1">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c r="AB777" s="10"/>
      <c r="AC777" s="10"/>
    </row>
    <row r="778" spans="1:29" ht="15.75" customHeight="1">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c r="AB778" s="10"/>
      <c r="AC778" s="10"/>
    </row>
    <row r="779" spans="1:29" ht="15.75" customHeight="1">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c r="AB779" s="10"/>
      <c r="AC779" s="10"/>
    </row>
    <row r="780" spans="1:29" ht="15.75" customHeight="1">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c r="AB780" s="10"/>
      <c r="AC780" s="10"/>
    </row>
    <row r="781" spans="1:29" ht="15.75" customHeight="1">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c r="AB781" s="10"/>
      <c r="AC781" s="10"/>
    </row>
    <row r="782" spans="1:29" ht="15.75" customHeight="1">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c r="AB782" s="10"/>
      <c r="AC782" s="10"/>
    </row>
    <row r="783" spans="1:29" ht="15.75" customHeight="1">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c r="AB783" s="10"/>
      <c r="AC783" s="10"/>
    </row>
    <row r="784" spans="1:29" ht="15.75" customHeight="1">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c r="AB784" s="10"/>
      <c r="AC784" s="10"/>
    </row>
    <row r="785" spans="1:29" ht="15.75" customHeight="1">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c r="AB785" s="10"/>
      <c r="AC785" s="10"/>
    </row>
    <row r="786" spans="1:29" ht="15.75" customHeight="1">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c r="AB786" s="10"/>
      <c r="AC786" s="10"/>
    </row>
    <row r="787" spans="1:29" ht="15.75" customHeight="1">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c r="AB787" s="10"/>
      <c r="AC787" s="10"/>
    </row>
    <row r="788" spans="1:29" ht="15.75" customHeight="1">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c r="AB788" s="10"/>
      <c r="AC788" s="10"/>
    </row>
    <row r="789" spans="1:29" ht="15.75" customHeight="1">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c r="AB789" s="10"/>
      <c r="AC789" s="10"/>
    </row>
    <row r="790" spans="1:29" ht="15.75" customHeight="1">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c r="AB790" s="10"/>
      <c r="AC790" s="10"/>
    </row>
    <row r="791" spans="1:29" ht="15.75" customHeight="1">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c r="AB791" s="10"/>
      <c r="AC791" s="10"/>
    </row>
    <row r="792" spans="1:29" ht="15.75" customHeight="1">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c r="AB792" s="10"/>
      <c r="AC792" s="10"/>
    </row>
    <row r="793" spans="1:29" ht="15.75" customHeight="1">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c r="AB793" s="10"/>
      <c r="AC793" s="10"/>
    </row>
    <row r="794" spans="1:29" ht="15.75" customHeight="1">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c r="AB794" s="10"/>
      <c r="AC794" s="10"/>
    </row>
    <row r="795" spans="1:29" ht="15.75" customHeight="1">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c r="AB795" s="10"/>
      <c r="AC795" s="10"/>
    </row>
    <row r="796" spans="1:29" ht="15.75" customHeight="1">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c r="AB796" s="10"/>
      <c r="AC796" s="10"/>
    </row>
    <row r="797" spans="1:29" ht="15.75" customHeight="1">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c r="AB797" s="10"/>
      <c r="AC797" s="10"/>
    </row>
    <row r="798" spans="1:29" ht="15.75" customHeight="1">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c r="AB798" s="10"/>
      <c r="AC798" s="10"/>
    </row>
    <row r="799" spans="1:29" ht="15.75" customHeight="1">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c r="AB799" s="10"/>
      <c r="AC799" s="10"/>
    </row>
    <row r="800" spans="1:29" ht="15.75" customHeight="1">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c r="AB800" s="10"/>
      <c r="AC800" s="10"/>
    </row>
    <row r="801" spans="1:29" ht="15.75" customHeight="1">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c r="AB801" s="10"/>
      <c r="AC801" s="10"/>
    </row>
    <row r="802" spans="1:29" ht="15.75" customHeight="1">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c r="AB802" s="10"/>
      <c r="AC802" s="10"/>
    </row>
    <row r="803" spans="1:29" ht="15.75" customHeight="1">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c r="AB803" s="10"/>
      <c r="AC803" s="10"/>
    </row>
    <row r="804" spans="1:29" ht="15.75" customHeight="1">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c r="AB804" s="10"/>
      <c r="AC804" s="10"/>
    </row>
    <row r="805" spans="1:29" ht="15.75" customHeight="1">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c r="AB805" s="10"/>
      <c r="AC805" s="10"/>
    </row>
    <row r="806" spans="1:29" ht="15.75" customHeight="1">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c r="AB806" s="10"/>
      <c r="AC806" s="10"/>
    </row>
    <row r="807" spans="1:29" ht="15.75" customHeight="1">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c r="AB807" s="10"/>
      <c r="AC807" s="10"/>
    </row>
    <row r="808" spans="1:29" ht="15.75" customHeight="1">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c r="AB808" s="10"/>
      <c r="AC808" s="10"/>
    </row>
    <row r="809" spans="1:29" ht="15.75" customHeight="1">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c r="AB809" s="10"/>
      <c r="AC809" s="10"/>
    </row>
    <row r="810" spans="1:29" ht="15.75" customHeight="1">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c r="AB810" s="10"/>
      <c r="AC810" s="10"/>
    </row>
    <row r="811" spans="1:29" ht="15.75" customHeight="1">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c r="AB811" s="10"/>
      <c r="AC811" s="10"/>
    </row>
    <row r="812" spans="1:29" ht="15.75" customHeight="1">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c r="AB812" s="10"/>
      <c r="AC812" s="10"/>
    </row>
    <row r="813" spans="1:29" ht="15.75" customHeight="1">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c r="AB813" s="10"/>
      <c r="AC813" s="10"/>
    </row>
    <row r="814" spans="1:29" ht="15.75" customHeight="1">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c r="AB814" s="10"/>
      <c r="AC814" s="10"/>
    </row>
    <row r="815" spans="1:29" ht="15.75" customHeight="1">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c r="AB815" s="10"/>
      <c r="AC815" s="10"/>
    </row>
    <row r="816" spans="1:29" ht="15.75" customHeight="1">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c r="AB816" s="10"/>
      <c r="AC816" s="10"/>
    </row>
    <row r="817" spans="1:29" ht="15.75" customHeight="1">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c r="AB817" s="10"/>
      <c r="AC817" s="10"/>
    </row>
    <row r="818" spans="1:29" ht="15.75" customHeight="1">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c r="AB818" s="10"/>
      <c r="AC818" s="10"/>
    </row>
    <row r="819" spans="1:29" ht="15.75" customHeight="1">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c r="AB819" s="10"/>
      <c r="AC819" s="10"/>
    </row>
    <row r="820" spans="1:29" ht="15.75" customHeight="1">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c r="AB820" s="10"/>
      <c r="AC820" s="10"/>
    </row>
    <row r="821" spans="1:29" ht="15.75" customHeight="1">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c r="AB821" s="10"/>
      <c r="AC821" s="10"/>
    </row>
    <row r="822" spans="1:29" ht="15.75" customHeight="1">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c r="AB822" s="10"/>
      <c r="AC822" s="10"/>
    </row>
    <row r="823" spans="1:29" ht="15.75" customHeight="1">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c r="AB823" s="10"/>
      <c r="AC823" s="10"/>
    </row>
    <row r="824" spans="1:29" ht="15.75" customHeight="1">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c r="AB824" s="10"/>
      <c r="AC824" s="10"/>
    </row>
    <row r="825" spans="1:29" ht="15.75" customHeight="1">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c r="AB825" s="10"/>
      <c r="AC825" s="10"/>
    </row>
    <row r="826" spans="1:29" ht="15.75" customHeight="1">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c r="AB826" s="10"/>
      <c r="AC826" s="10"/>
    </row>
    <row r="827" spans="1:29" ht="15.75" customHeight="1">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c r="AB827" s="10"/>
      <c r="AC827" s="10"/>
    </row>
    <row r="828" spans="1:29" ht="15.75" customHeight="1">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c r="AB828" s="10"/>
      <c r="AC828" s="10"/>
    </row>
    <row r="829" spans="1:29" ht="15.75" customHeight="1">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c r="AB829" s="10"/>
      <c r="AC829" s="10"/>
    </row>
    <row r="830" spans="1:29" ht="15.75" customHeight="1">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c r="AB830" s="10"/>
      <c r="AC830" s="10"/>
    </row>
    <row r="831" spans="1:29" ht="15.75" customHeight="1">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c r="AB831" s="10"/>
      <c r="AC831" s="10"/>
    </row>
    <row r="832" spans="1:29" ht="15.75" customHeight="1">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c r="AB832" s="10"/>
      <c r="AC832" s="10"/>
    </row>
    <row r="833" spans="1:29" ht="15.75" customHeight="1">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c r="AB833" s="10"/>
      <c r="AC833" s="10"/>
    </row>
    <row r="834" spans="1:29" ht="15.75" customHeight="1">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c r="AB834" s="10"/>
      <c r="AC834" s="10"/>
    </row>
    <row r="835" spans="1:29" ht="15.75" customHeight="1">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c r="AB835" s="10"/>
      <c r="AC835" s="10"/>
    </row>
    <row r="836" spans="1:29" ht="15.75" customHeight="1">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c r="AB836" s="10"/>
      <c r="AC836" s="10"/>
    </row>
    <row r="837" spans="1:29" ht="15.75" customHeight="1">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c r="AB837" s="10"/>
      <c r="AC837" s="10"/>
    </row>
    <row r="838" spans="1:29" ht="15.75" customHeight="1">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c r="AB838" s="10"/>
      <c r="AC838" s="10"/>
    </row>
    <row r="839" spans="1:29" ht="15.75" customHeight="1">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c r="AB839" s="10"/>
      <c r="AC839" s="10"/>
    </row>
    <row r="840" spans="1:29" ht="15.75" customHeight="1">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c r="AB840" s="10"/>
      <c r="AC840" s="10"/>
    </row>
    <row r="841" spans="1:29" ht="15.75" customHeight="1">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c r="AB841" s="10"/>
      <c r="AC841" s="10"/>
    </row>
    <row r="842" spans="1:29" ht="15.75" customHeight="1">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c r="AB842" s="10"/>
      <c r="AC842" s="10"/>
    </row>
    <row r="843" spans="1:29" ht="15.75" customHeight="1">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c r="AB843" s="10"/>
      <c r="AC843" s="10"/>
    </row>
    <row r="844" spans="1:29" ht="15.75" customHeight="1">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c r="AB844" s="10"/>
      <c r="AC844" s="10"/>
    </row>
    <row r="845" spans="1:29" ht="15.75" customHeight="1">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c r="AB845" s="10"/>
      <c r="AC845" s="10"/>
    </row>
    <row r="846" spans="1:29" ht="15.75" customHeight="1">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c r="AB846" s="10"/>
      <c r="AC846" s="10"/>
    </row>
    <row r="847" spans="1:29" ht="15.75" customHeight="1">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c r="AB847" s="10"/>
      <c r="AC847" s="10"/>
    </row>
    <row r="848" spans="1:29" ht="15.75" customHeight="1">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c r="AB848" s="10"/>
      <c r="AC848" s="10"/>
    </row>
    <row r="849" spans="1:29" ht="15.75" customHeight="1">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c r="AB849" s="10"/>
      <c r="AC849" s="10"/>
    </row>
    <row r="850" spans="1:29" ht="15.75" customHeight="1">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c r="AB850" s="10"/>
      <c r="AC850" s="10"/>
    </row>
    <row r="851" spans="1:29" ht="15.75" customHeight="1">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c r="AB851" s="10"/>
      <c r="AC851" s="10"/>
    </row>
    <row r="852" spans="1:29" ht="15.75" customHeight="1">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c r="AB852" s="10"/>
      <c r="AC852" s="10"/>
    </row>
    <row r="853" spans="1:29" ht="15.75" customHeight="1">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c r="AB853" s="10"/>
      <c r="AC853" s="10"/>
    </row>
    <row r="854" spans="1:29" ht="15.75" customHeight="1">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c r="AB854" s="10"/>
      <c r="AC854" s="10"/>
    </row>
    <row r="855" spans="1:29" ht="15.75" customHeight="1">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c r="AB855" s="10"/>
      <c r="AC855" s="10"/>
    </row>
    <row r="856" spans="1:29" ht="15.75" customHeight="1">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c r="AB856" s="10"/>
      <c r="AC856" s="10"/>
    </row>
    <row r="857" spans="1:29" ht="15.75" customHeight="1">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c r="AB857" s="10"/>
      <c r="AC857" s="10"/>
    </row>
    <row r="858" spans="1:29" ht="15.75" customHeight="1">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c r="AB858" s="10"/>
      <c r="AC858" s="10"/>
    </row>
    <row r="859" spans="1:29" ht="15.75" customHeight="1">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c r="AB859" s="10"/>
      <c r="AC859" s="10"/>
    </row>
    <row r="860" spans="1:29" ht="15.75" customHeight="1">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c r="AB860" s="10"/>
      <c r="AC860" s="10"/>
    </row>
    <row r="861" spans="1:29" ht="15.75" customHeight="1">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c r="AB861" s="10"/>
      <c r="AC861" s="10"/>
    </row>
    <row r="862" spans="1:29" ht="15.75" customHeight="1">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c r="AB862" s="10"/>
      <c r="AC862" s="10"/>
    </row>
    <row r="863" spans="1:29" ht="15.75" customHeight="1">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c r="AB863" s="10"/>
      <c r="AC863" s="10"/>
    </row>
    <row r="864" spans="1:29" ht="15.75" customHeight="1">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c r="AB864" s="10"/>
      <c r="AC864" s="10"/>
    </row>
    <row r="865" spans="1:29" ht="15.75" customHeight="1">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c r="AB865" s="10"/>
      <c r="AC865" s="10"/>
    </row>
    <row r="866" spans="1:29" ht="15.75" customHeight="1">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c r="AB866" s="10"/>
      <c r="AC866" s="10"/>
    </row>
    <row r="867" spans="1:29" ht="15.75" customHeight="1">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c r="AB867" s="10"/>
      <c r="AC867" s="10"/>
    </row>
    <row r="868" spans="1:29" ht="15.75" customHeight="1">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c r="AB868" s="10"/>
      <c r="AC868" s="10"/>
    </row>
    <row r="869" spans="1:29" ht="15.75" customHeight="1">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c r="AB869" s="10"/>
      <c r="AC869" s="10"/>
    </row>
    <row r="870" spans="1:29" ht="15.75" customHeight="1">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c r="AB870" s="10"/>
      <c r="AC870" s="10"/>
    </row>
    <row r="871" spans="1:29" ht="15.75" customHeight="1">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c r="AB871" s="10"/>
      <c r="AC871" s="10"/>
    </row>
    <row r="872" spans="1:29" ht="15.75" customHeight="1">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c r="AB872" s="10"/>
      <c r="AC872" s="10"/>
    </row>
    <row r="873" spans="1:29" ht="15.75" customHeight="1">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c r="AB873" s="10"/>
      <c r="AC873" s="10"/>
    </row>
    <row r="874" spans="1:29" ht="15.75" customHeight="1">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c r="AB874" s="10"/>
      <c r="AC874" s="10"/>
    </row>
    <row r="875" spans="1:29" ht="15.75" customHeight="1">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c r="AB875" s="10"/>
      <c r="AC875" s="10"/>
    </row>
    <row r="876" spans="1:29" ht="15.75" customHeight="1">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c r="AB876" s="10"/>
      <c r="AC876" s="10"/>
    </row>
    <row r="877" spans="1:29" ht="15.75" customHeight="1">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c r="AB877" s="10"/>
      <c r="AC877" s="10"/>
    </row>
    <row r="878" spans="1:29" ht="15.75" customHeight="1">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c r="AB878" s="10"/>
      <c r="AC878" s="10"/>
    </row>
    <row r="879" spans="1:29" ht="15.75" customHeight="1">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c r="AB879" s="10"/>
      <c r="AC879" s="10"/>
    </row>
    <row r="880" spans="1:29" ht="15.75" customHeight="1">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c r="AB880" s="10"/>
      <c r="AC880" s="10"/>
    </row>
    <row r="881" spans="1:29" ht="15.75" customHeight="1">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c r="AB881" s="10"/>
      <c r="AC881" s="10"/>
    </row>
    <row r="882" spans="1:29" ht="15.75" customHeight="1">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c r="AB882" s="10"/>
      <c r="AC882" s="10"/>
    </row>
    <row r="883" spans="1:29" ht="15.75" customHeight="1">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c r="AB883" s="10"/>
      <c r="AC883" s="10"/>
    </row>
    <row r="884" spans="1:29" ht="15.75" customHeight="1">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c r="AB884" s="10"/>
      <c r="AC884" s="10"/>
    </row>
    <row r="885" spans="1:29" ht="15.75" customHeight="1">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c r="AB885" s="10"/>
      <c r="AC885" s="10"/>
    </row>
    <row r="886" spans="1:29" ht="15.75" customHeight="1">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c r="AB886" s="10"/>
      <c r="AC886" s="10"/>
    </row>
    <row r="887" spans="1:29" ht="15.75" customHeight="1">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c r="AB887" s="10"/>
      <c r="AC887" s="10"/>
    </row>
    <row r="888" spans="1:29" ht="15.75" customHeight="1">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c r="AB888" s="10"/>
      <c r="AC888" s="10"/>
    </row>
    <row r="889" spans="1:29" ht="15.75" customHeight="1">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c r="AB889" s="10"/>
      <c r="AC889" s="10"/>
    </row>
    <row r="890" spans="1:29" ht="15.75" customHeight="1">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c r="AB890" s="10"/>
      <c r="AC890" s="10"/>
    </row>
    <row r="891" spans="1:29" ht="15.75" customHeight="1">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c r="AB891" s="10"/>
      <c r="AC891" s="10"/>
    </row>
    <row r="892" spans="1:29" ht="15.75" customHeight="1">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c r="AB892" s="10"/>
      <c r="AC892" s="10"/>
    </row>
    <row r="893" spans="1:29" ht="15.75" customHeight="1">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c r="AB893" s="10"/>
      <c r="AC893" s="10"/>
    </row>
    <row r="894" spans="1:29" ht="15.75" customHeight="1">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c r="AB894" s="10"/>
      <c r="AC894" s="10"/>
    </row>
    <row r="895" spans="1:29" ht="15.75" customHeight="1">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c r="AB895" s="10"/>
      <c r="AC895" s="10"/>
    </row>
    <row r="896" spans="1:29" ht="15.75" customHeight="1">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c r="AB896" s="10"/>
      <c r="AC896" s="10"/>
    </row>
    <row r="897" spans="1:29" ht="15.75" customHeight="1">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c r="AB897" s="10"/>
      <c r="AC897" s="10"/>
    </row>
    <row r="898" spans="1:29" ht="15.75" customHeight="1">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c r="AB898" s="10"/>
      <c r="AC898" s="10"/>
    </row>
    <row r="899" spans="1:29" ht="15.75" customHeight="1">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c r="AB899" s="10"/>
      <c r="AC899" s="10"/>
    </row>
    <row r="900" spans="1:29" ht="15.75" customHeight="1">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c r="AB900" s="10"/>
      <c r="AC900" s="10"/>
    </row>
    <row r="901" spans="1:29" ht="15.75" customHeight="1">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c r="AB901" s="10"/>
      <c r="AC901" s="10"/>
    </row>
    <row r="902" spans="1:29" ht="15.75" customHeight="1">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c r="AB902" s="10"/>
      <c r="AC902" s="10"/>
    </row>
    <row r="903" spans="1:29" ht="15.75" customHeight="1">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c r="AB903" s="10"/>
      <c r="AC903" s="10"/>
    </row>
    <row r="904" spans="1:29" ht="15.75" customHeight="1">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c r="AB904" s="10"/>
      <c r="AC904" s="10"/>
    </row>
    <row r="905" spans="1:29" ht="15.75" customHeight="1">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c r="AB905" s="10"/>
      <c r="AC905" s="10"/>
    </row>
    <row r="906" spans="1:29" ht="15.75" customHeight="1">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c r="AB906" s="10"/>
      <c r="AC906" s="10"/>
    </row>
    <row r="907" spans="1:29" ht="15.75" customHeight="1">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c r="AB907" s="10"/>
      <c r="AC907" s="10"/>
    </row>
    <row r="908" spans="1:29" ht="15.75" customHeight="1">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c r="AB908" s="10"/>
      <c r="AC908" s="10"/>
    </row>
    <row r="909" spans="1:29" ht="15.75" customHeight="1">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c r="AB909" s="10"/>
      <c r="AC909" s="10"/>
    </row>
    <row r="910" spans="1:29" ht="15.75" customHeight="1">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c r="AB910" s="10"/>
      <c r="AC910" s="10"/>
    </row>
    <row r="911" spans="1:29" ht="15.75" customHeight="1">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c r="AB911" s="10"/>
      <c r="AC911" s="10"/>
    </row>
    <row r="912" spans="1:29" ht="15.75" customHeight="1">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c r="AB912" s="10"/>
      <c r="AC912" s="10"/>
    </row>
    <row r="913" spans="1:29" ht="15.75" customHeight="1">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c r="AB913" s="10"/>
      <c r="AC913" s="10"/>
    </row>
    <row r="914" spans="1:29" ht="15.75" customHeight="1">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c r="AB914" s="10"/>
      <c r="AC914" s="10"/>
    </row>
    <row r="915" spans="1:29" ht="15.75" customHeight="1">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c r="AB915" s="10"/>
      <c r="AC915" s="10"/>
    </row>
    <row r="916" spans="1:29" ht="15.75" customHeight="1">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c r="AB916" s="10"/>
      <c r="AC916" s="10"/>
    </row>
    <row r="917" spans="1:29" ht="15.75" customHeight="1">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c r="AB917" s="10"/>
      <c r="AC917" s="10"/>
    </row>
    <row r="918" spans="1:29" ht="15.75" customHeight="1">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c r="AB918" s="10"/>
      <c r="AC918" s="10"/>
    </row>
    <row r="919" spans="1:29" ht="15.75" customHeight="1">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c r="AB919" s="10"/>
      <c r="AC919" s="10"/>
    </row>
    <row r="920" spans="1:29" ht="15.75" customHeight="1">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c r="AB920" s="10"/>
      <c r="AC920" s="10"/>
    </row>
    <row r="921" spans="1:29" ht="15.75" customHeight="1">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c r="AB921" s="10"/>
      <c r="AC921" s="10"/>
    </row>
    <row r="922" spans="1:29" ht="15.75" customHeight="1">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c r="AB922" s="10"/>
      <c r="AC922" s="10"/>
    </row>
    <row r="923" spans="1:29" ht="15.75" customHeight="1">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c r="AB923" s="10"/>
      <c r="AC923" s="10"/>
    </row>
    <row r="924" spans="1:29" ht="15.75" customHeight="1">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c r="AB924" s="10"/>
      <c r="AC924" s="10"/>
    </row>
    <row r="925" spans="1:29" ht="15.75" customHeight="1">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c r="AB925" s="10"/>
      <c r="AC925" s="10"/>
    </row>
    <row r="926" spans="1:29" ht="15.75" customHeight="1">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c r="AB926" s="10"/>
      <c r="AC926" s="10"/>
    </row>
    <row r="927" spans="1:29" ht="15.75" customHeight="1">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c r="AB927" s="10"/>
      <c r="AC927" s="10"/>
    </row>
    <row r="928" spans="1:29" ht="15.75" customHeight="1">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c r="AB928" s="10"/>
      <c r="AC928" s="10"/>
    </row>
    <row r="929" spans="1:29" ht="15.75" customHeight="1">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c r="AB929" s="10"/>
      <c r="AC929" s="10"/>
    </row>
    <row r="930" spans="1:29" ht="15.75" customHeight="1">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c r="AB930" s="10"/>
      <c r="AC930" s="10"/>
    </row>
    <row r="931" spans="1:29" ht="15.75" customHeight="1">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c r="AB931" s="10"/>
      <c r="AC931" s="10"/>
    </row>
    <row r="932" spans="1:29" ht="15.75" customHeight="1">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c r="AB932" s="10"/>
      <c r="AC932" s="10"/>
    </row>
    <row r="933" spans="1:29" ht="15.75" customHeight="1">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c r="AB933" s="10"/>
      <c r="AC933" s="10"/>
    </row>
    <row r="934" spans="1:29" ht="15.75" customHeight="1">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c r="AB934" s="10"/>
      <c r="AC934" s="10"/>
    </row>
    <row r="935" spans="1:29" ht="15.75" customHeight="1">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c r="AB935" s="10"/>
      <c r="AC935" s="10"/>
    </row>
    <row r="936" spans="1:29" ht="15.75" customHeight="1">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c r="AB936" s="10"/>
      <c r="AC936" s="10"/>
    </row>
    <row r="937" spans="1:29" ht="15.75" customHeight="1">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c r="AB937" s="10"/>
      <c r="AC937" s="10"/>
    </row>
    <row r="938" spans="1:29" ht="15.75" customHeight="1">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c r="AB938" s="10"/>
      <c r="AC938" s="10"/>
    </row>
    <row r="939" spans="1:29" ht="15.75" customHeight="1">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c r="AB939" s="10"/>
      <c r="AC939" s="10"/>
    </row>
    <row r="940" spans="1:29" ht="15.75" customHeight="1">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c r="AB940" s="10"/>
      <c r="AC940" s="10"/>
    </row>
    <row r="941" spans="1:29" ht="15.75" customHeight="1">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c r="AB941" s="10"/>
      <c r="AC941" s="10"/>
    </row>
    <row r="942" spans="1:29" ht="15.75" customHeight="1">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c r="AB942" s="10"/>
      <c r="AC942" s="10"/>
    </row>
    <row r="943" spans="1:29" ht="15.75" customHeight="1">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c r="AB943" s="10"/>
      <c r="AC943" s="10"/>
    </row>
    <row r="944" spans="1:29" ht="15.75" customHeight="1">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c r="AB944" s="10"/>
      <c r="AC944" s="10"/>
    </row>
    <row r="945" spans="1:29" ht="15.75" customHeight="1">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c r="AB945" s="10"/>
      <c r="AC945" s="10"/>
    </row>
    <row r="946" spans="1:29" ht="15.75" customHeight="1">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c r="AB946" s="10"/>
      <c r="AC946" s="10"/>
    </row>
    <row r="947" spans="1:29" ht="15.75" customHeight="1">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c r="AB947" s="10"/>
      <c r="AC947" s="10"/>
    </row>
    <row r="948" spans="1:29" ht="15.75" customHeight="1">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c r="AB948" s="10"/>
      <c r="AC948" s="10"/>
    </row>
    <row r="949" spans="1:29" ht="15.75" customHeight="1">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c r="AB949" s="10"/>
      <c r="AC949" s="10"/>
    </row>
    <row r="950" spans="1:29" ht="15.75" customHeight="1">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c r="AB950" s="10"/>
      <c r="AC950" s="10"/>
    </row>
    <row r="951" spans="1:29" ht="15.75" customHeight="1">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c r="AB951" s="10"/>
      <c r="AC951" s="10"/>
    </row>
    <row r="952" spans="1:29" ht="15.75" customHeight="1">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c r="AB952" s="10"/>
      <c r="AC952" s="10"/>
    </row>
    <row r="953" spans="1:29" ht="15.75" customHeight="1">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c r="AB953" s="10"/>
      <c r="AC953" s="10"/>
    </row>
    <row r="954" spans="1:29" ht="15.75" customHeight="1">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c r="AB954" s="10"/>
      <c r="AC954" s="10"/>
    </row>
    <row r="955" spans="1:29" ht="15.75" customHeight="1">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c r="AB955" s="10"/>
      <c r="AC955" s="10"/>
    </row>
    <row r="956" spans="1:29" ht="15.75" customHeight="1">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c r="AB956" s="10"/>
      <c r="AC956" s="10"/>
    </row>
    <row r="957" spans="1:29" ht="15.75" customHeight="1">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c r="AB957" s="10"/>
      <c r="AC957" s="10"/>
    </row>
    <row r="958" spans="1:29" ht="15.75" customHeight="1">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c r="AB958" s="10"/>
      <c r="AC958" s="10"/>
    </row>
    <row r="959" spans="1:29" ht="15.75" customHeight="1">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c r="AB959" s="10"/>
      <c r="AC959" s="10"/>
    </row>
    <row r="960" spans="1:29" ht="15.75" customHeight="1">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c r="AB960" s="10"/>
      <c r="AC960" s="10"/>
    </row>
    <row r="961" spans="1:29" ht="15.75" customHeight="1">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c r="AB961" s="10"/>
      <c r="AC961" s="10"/>
    </row>
    <row r="962" spans="1:29" ht="15.75" customHeight="1">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c r="AB962" s="10"/>
      <c r="AC962" s="10"/>
    </row>
    <row r="963" spans="1:29" ht="15.75" customHeight="1">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c r="AB963" s="10"/>
      <c r="AC963" s="10"/>
    </row>
    <row r="964" spans="1:29" ht="15.75" customHeight="1">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c r="AB964" s="10"/>
      <c r="AC964" s="10"/>
    </row>
    <row r="965" spans="1:29" ht="15.75" customHeight="1">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c r="AB965" s="10"/>
      <c r="AC965" s="10"/>
    </row>
    <row r="966" spans="1:29" ht="15.75" customHeight="1">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c r="AB966" s="10"/>
      <c r="AC966" s="10"/>
    </row>
    <row r="967" spans="1:29" ht="15.75" customHeight="1">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c r="AB967" s="10"/>
      <c r="AC967" s="10"/>
    </row>
    <row r="968" spans="1:29" ht="15.75" customHeight="1">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c r="AB968" s="10"/>
      <c r="AC968" s="10"/>
    </row>
    <row r="969" spans="1:29" ht="15.75" customHeight="1">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c r="AB969" s="10"/>
      <c r="AC969" s="10"/>
    </row>
    <row r="970" spans="1:29" ht="15.75" customHeight="1">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c r="AB970" s="10"/>
      <c r="AC970" s="10"/>
    </row>
    <row r="971" spans="1:29" ht="15.75" customHeight="1">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c r="AB971" s="10"/>
      <c r="AC971" s="10"/>
    </row>
    <row r="972" spans="1:29" ht="15.75" customHeight="1">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c r="AB972" s="10"/>
      <c r="AC972" s="10"/>
    </row>
    <row r="973" spans="1:29" ht="15.75" customHeight="1">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c r="AB973" s="10"/>
      <c r="AC973" s="10"/>
    </row>
    <row r="974" spans="1:29" ht="15.75" customHeight="1">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c r="AA974" s="10"/>
      <c r="AB974" s="10"/>
      <c r="AC974" s="10"/>
    </row>
    <row r="975" spans="1:29" ht="15.75" customHeight="1">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c r="AA975" s="10"/>
      <c r="AB975" s="10"/>
      <c r="AC975" s="10"/>
    </row>
    <row r="976" spans="1:29" ht="15.75" customHeight="1">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c r="AA976" s="10"/>
      <c r="AB976" s="10"/>
      <c r="AC976" s="10"/>
    </row>
    <row r="977" spans="1:29" ht="15.75" customHeight="1">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c r="AA977" s="10"/>
      <c r="AB977" s="10"/>
      <c r="AC977" s="10"/>
    </row>
    <row r="978" spans="1:29" ht="15.75" customHeight="1">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c r="AA978" s="10"/>
      <c r="AB978" s="10"/>
      <c r="AC978" s="10"/>
    </row>
    <row r="979" spans="1:29" ht="15.75" customHeight="1">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c r="AA979" s="10"/>
      <c r="AB979" s="10"/>
      <c r="AC979" s="10"/>
    </row>
    <row r="980" spans="1:29" ht="15.75" customHeight="1">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c r="AA980" s="10"/>
      <c r="AB980" s="10"/>
      <c r="AC980" s="10"/>
    </row>
    <row r="981" spans="1:29" ht="15.75" customHeight="1">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c r="AA981" s="10"/>
      <c r="AB981" s="10"/>
      <c r="AC981" s="10"/>
    </row>
    <row r="982" spans="1:29" ht="15.75" customHeight="1">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c r="AA982" s="10"/>
      <c r="AB982" s="10"/>
      <c r="AC982" s="10"/>
    </row>
    <row r="983" spans="1:29" ht="15.75" customHeight="1">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c r="AA983" s="10"/>
      <c r="AB983" s="10"/>
      <c r="AC983" s="10"/>
    </row>
    <row r="984" spans="1:29" ht="15.75" customHeight="1">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c r="AA984" s="10"/>
      <c r="AB984" s="10"/>
      <c r="AC984" s="10"/>
    </row>
    <row r="985" spans="1:29" ht="15.75" customHeight="1">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c r="AA985" s="10"/>
      <c r="AB985" s="10"/>
      <c r="AC985" s="10"/>
    </row>
    <row r="986" spans="1:29" ht="15.75" customHeight="1">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c r="AA986" s="10"/>
      <c r="AB986" s="10"/>
      <c r="AC986" s="10"/>
    </row>
    <row r="987" spans="1:29" ht="15.75" customHeight="1">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c r="AA987" s="10"/>
      <c r="AB987" s="10"/>
      <c r="AC987" s="10"/>
    </row>
    <row r="988" spans="1:29" ht="15.75" customHeight="1">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c r="AA988" s="10"/>
      <c r="AB988" s="10"/>
      <c r="AC988" s="10"/>
    </row>
    <row r="989" spans="1:29" ht="15.75" customHeight="1">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c r="AA989" s="10"/>
      <c r="AB989" s="10"/>
      <c r="AC989" s="10"/>
    </row>
    <row r="990" spans="1:29" ht="15.75" customHeight="1">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c r="AA990" s="10"/>
      <c r="AB990" s="10"/>
      <c r="AC990" s="10"/>
    </row>
    <row r="991" spans="1:29" ht="15.75" customHeight="1">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c r="AA991" s="10"/>
      <c r="AB991" s="10"/>
      <c r="AC991" s="10"/>
    </row>
    <row r="992" spans="1:29" ht="15.75" customHeight="1">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c r="AA992" s="10"/>
      <c r="AB992" s="10"/>
      <c r="AC992" s="10"/>
    </row>
    <row r="993" spans="1:29" ht="15.75" customHeight="1">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c r="AA993" s="10"/>
      <c r="AB993" s="10"/>
      <c r="AC993" s="10"/>
    </row>
    <row r="994" spans="1:29" ht="15.75" customHeight="1">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c r="AA994" s="10"/>
      <c r="AB994" s="10"/>
      <c r="AC994" s="10"/>
    </row>
    <row r="995" spans="1:29" ht="15.75" customHeight="1">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c r="AA995" s="10"/>
      <c r="AB995" s="10"/>
      <c r="AC995" s="10"/>
    </row>
    <row r="996" spans="1:29" ht="15.75" customHeight="1">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c r="AA996" s="10"/>
      <c r="AB996" s="10"/>
      <c r="AC996" s="10"/>
    </row>
    <row r="997" spans="1:29" ht="15.75" customHeight="1">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c r="AA997" s="10"/>
      <c r="AB997" s="10"/>
      <c r="AC997" s="10"/>
    </row>
    <row r="998" spans="1:29" ht="15.75" customHeight="1">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c r="AA998" s="10"/>
      <c r="AB998" s="10"/>
      <c r="AC998" s="10"/>
    </row>
    <row r="999" spans="1:29" ht="15.75" customHeight="1">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c r="AA999" s="10"/>
      <c r="AB999" s="10"/>
      <c r="AC999" s="10"/>
    </row>
    <row r="1000" spans="1:29" ht="15.75" customHeight="1">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c r="AA1000" s="10"/>
      <c r="AB1000" s="10"/>
      <c r="AC1000" s="10"/>
    </row>
    <row r="1001" spans="1:29" ht="15.75" customHeight="1">
      <c r="A1001" s="10"/>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c r="AA1001" s="10"/>
      <c r="AB1001" s="10"/>
      <c r="AC1001" s="10"/>
    </row>
    <row r="1002" spans="1:29" ht="15.75" customHeight="1">
      <c r="A1002" s="10"/>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c r="AA1002" s="10"/>
      <c r="AB1002" s="10"/>
      <c r="AC1002" s="10"/>
    </row>
    <row r="1003" spans="1:29" ht="15.75" customHeight="1">
      <c r="A1003" s="10"/>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c r="AA1003" s="10"/>
      <c r="AB1003" s="10"/>
      <c r="AC1003" s="10"/>
    </row>
    <row r="1004" spans="1:29" ht="15.75" customHeight="1">
      <c r="A1004" s="10"/>
      <c r="B1004" s="10"/>
      <c r="C1004" s="10"/>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c r="AA1004" s="10"/>
      <c r="AB1004" s="10"/>
      <c r="AC1004" s="10"/>
    </row>
    <row r="1005" spans="1:29" ht="15.75" customHeight="1">
      <c r="A1005" s="10"/>
      <c r="B1005" s="10"/>
      <c r="C1005" s="10"/>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c r="AA1005" s="10"/>
      <c r="AB1005" s="10"/>
      <c r="AC1005" s="10"/>
    </row>
  </sheetData>
  <sortState ref="A2:B48">
    <sortCondition ref="B2:B48"/>
  </sortState>
  <pageMargins left="0.511811024" right="0.511811024"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2</vt:i4>
      </vt:variant>
    </vt:vector>
  </HeadingPairs>
  <TitlesOfParts>
    <vt:vector size="5" baseType="lpstr">
      <vt:lpstr>PCA 2026 v. final</vt:lpstr>
      <vt:lpstr>Prioridade</vt:lpstr>
      <vt:lpstr>Listas_Suspensas</vt:lpstr>
      <vt:lpstr>'PCA 2026 v. final'!Area_de_impressao</vt:lpstr>
      <vt:lpstr>'PCA 2026 v. final'!Titulos_de_impressao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Ribeiro</dc:creator>
  <cp:lastModifiedBy>Renata</cp:lastModifiedBy>
  <cp:lastPrinted>2026-02-23T18:52:59Z</cp:lastPrinted>
  <dcterms:created xsi:type="dcterms:W3CDTF">2021-07-07T13:14:07Z</dcterms:created>
  <dcterms:modified xsi:type="dcterms:W3CDTF">2026-07-24T15:15:36Z</dcterms:modified>
</cp:coreProperties>
</file>