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G:\Drives compartilhados\DADM\4. PCA\PCA 2026\Publicacoes Transparencia\"/>
    </mc:Choice>
  </mc:AlternateContent>
  <bookViews>
    <workbookView xWindow="0" yWindow="0" windowWidth="24000" windowHeight="9480"/>
  </bookViews>
  <sheets>
    <sheet name="PCA 2026 v. final" sheetId="1" r:id="rId1"/>
    <sheet name="PCA26 DLs e ILs 22out 2a" sheetId="14" r:id="rId2"/>
    <sheet name="Prioridade" sheetId="11" r:id="rId3"/>
    <sheet name="Listas_Suspensas" sheetId="9" r:id="rId4"/>
  </sheets>
  <externalReferences>
    <externalReference r:id="rId5"/>
    <externalReference r:id="rId6"/>
    <externalReference r:id="rId7"/>
    <externalReference r:id="rId8"/>
  </externalReferences>
  <definedNames>
    <definedName name="_xlnm._FilterDatabase" localSheetId="0" hidden="1">'PCA 2026 v. final'!$A$8:$Q$257</definedName>
    <definedName name="_xlnm._FilterDatabase" localSheetId="1" hidden="1">'PCA26 DLs e ILs 22out 2a'!$A$8:$AH$381</definedName>
    <definedName name="_xlnm.Print_Area" localSheetId="0">'PCA 2026 v. final'!$A$1:$Q$257</definedName>
    <definedName name="_xlnm.Print_Area" localSheetId="1">'PCA26 DLs e ILs 22out 2a'!$A$1:$AH$317</definedName>
    <definedName name="_xlnm.Print_Titles" localSheetId="0">'PCA 2026 v. final'!$8:$8</definedName>
    <definedName name="_xlnm.Print_Titles" localSheetId="1">'PCA26 DLs e ILs 22out 2a'!$8:$8</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90" i="1" l="1"/>
  <c r="I88" i="1"/>
  <c r="I170" i="1" l="1"/>
  <c r="H170" i="1"/>
  <c r="F170" i="1"/>
  <c r="H169" i="1"/>
  <c r="F169" i="1"/>
  <c r="H168" i="1"/>
  <c r="F168" i="1"/>
  <c r="I167" i="1"/>
  <c r="H167" i="1"/>
  <c r="F167" i="1"/>
  <c r="H166" i="1"/>
  <c r="F166" i="1"/>
  <c r="H75" i="1"/>
  <c r="H74" i="1"/>
  <c r="H73" i="1"/>
  <c r="H72" i="1"/>
  <c r="H71" i="1"/>
  <c r="H69" i="1"/>
  <c r="H58" i="1"/>
  <c r="F58" i="1"/>
  <c r="H52" i="1"/>
  <c r="I204" i="1" l="1"/>
  <c r="H204" i="1"/>
  <c r="H199" i="1"/>
  <c r="H198" i="1"/>
  <c r="H197" i="1"/>
  <c r="H172" i="1" l="1"/>
  <c r="H68" i="1" l="1"/>
  <c r="H67" i="1"/>
  <c r="H66" i="1"/>
  <c r="H65" i="1"/>
  <c r="H64" i="1"/>
  <c r="H63" i="1"/>
  <c r="H62" i="1"/>
  <c r="H61" i="1"/>
  <c r="H45" i="1"/>
  <c r="I10" i="1" l="1"/>
  <c r="I87" i="1" l="1"/>
  <c r="I79" i="1"/>
  <c r="I17" i="1" l="1"/>
  <c r="I247" i="1" l="1"/>
  <c r="L314" i="14" l="1"/>
  <c r="L270" i="14"/>
  <c r="L255" i="14"/>
  <c r="L253" i="14"/>
  <c r="AL243" i="14"/>
  <c r="AL244" i="14" s="1"/>
  <c r="AL245" i="14" s="1"/>
  <c r="N242" i="14"/>
  <c r="L217" i="14"/>
  <c r="L165" i="14"/>
  <c r="N163" i="14"/>
  <c r="L163" i="14"/>
  <c r="N160" i="14"/>
  <c r="L142" i="14"/>
  <c r="J142" i="14"/>
  <c r="L116" i="14"/>
  <c r="L115" i="14"/>
  <c r="N81" i="14"/>
  <c r="N74" i="14"/>
  <c r="N71" i="14"/>
  <c r="L64" i="14"/>
  <c r="L50" i="14"/>
  <c r="L43" i="14"/>
  <c r="L11" i="14"/>
  <c r="F87" i="1" l="1"/>
  <c r="H87" i="1"/>
  <c r="H22" i="1" l="1"/>
  <c r="H192" i="1" l="1"/>
  <c r="H17" i="1" l="1"/>
  <c r="H186" i="1" l="1"/>
  <c r="H10" i="1" l="1"/>
  <c r="H27" i="1" l="1"/>
  <c r="H79" i="1" l="1"/>
  <c r="H247" i="1" l="1"/>
  <c r="H150" i="1" l="1"/>
  <c r="H203" i="1" l="1"/>
  <c r="H91" i="1" l="1"/>
  <c r="H89" i="1"/>
  <c r="I89" i="1" s="1"/>
</calcChain>
</file>

<file path=xl/sharedStrings.xml><?xml version="1.0" encoding="utf-8"?>
<sst xmlns="http://schemas.openxmlformats.org/spreadsheetml/2006/main" count="4413" uniqueCount="1577">
  <si>
    <r>
      <rPr>
        <b/>
        <sz val="13"/>
        <color theme="1"/>
        <rFont val="Calibri"/>
        <family val="2"/>
      </rPr>
      <t>TRIBUNAL REGIONAL DO TRABALHO DA 3</t>
    </r>
    <r>
      <rPr>
        <b/>
        <vertAlign val="superscript"/>
        <sz val="13"/>
        <color theme="1"/>
        <rFont val="Calibri"/>
        <family val="2"/>
      </rPr>
      <t>a</t>
    </r>
    <r>
      <rPr>
        <b/>
        <sz val="13"/>
        <color theme="1"/>
        <rFont val="Calibri"/>
        <family val="2"/>
      </rPr>
      <t xml:space="preserve"> REGIÃO</t>
    </r>
  </si>
  <si>
    <t>LEGENDA e SIGLAS:</t>
  </si>
  <si>
    <t>ARP = Ata de Registro de Preços; PE = pregão eletrônico; SRP = Sistema de Registro de Preços</t>
  </si>
  <si>
    <t>NE = Nota de Empenho; TA = Termo Aditivo; NAE = Nota de Anulação de Empenho</t>
  </si>
  <si>
    <t>ASCER</t>
  </si>
  <si>
    <t>Baixa</t>
  </si>
  <si>
    <t>CECULT</t>
  </si>
  <si>
    <t>Inexigibilidade de Licitação</t>
  </si>
  <si>
    <t>DG</t>
  </si>
  <si>
    <t>Licitação pregão eletrônico</t>
  </si>
  <si>
    <t>Adesão a ARP de terceiro</t>
  </si>
  <si>
    <t>Alta</t>
  </si>
  <si>
    <t>DOF</t>
  </si>
  <si>
    <t>SECOM</t>
  </si>
  <si>
    <t>Prorrogação de contrato</t>
  </si>
  <si>
    <t>Licitação concorrência</t>
  </si>
  <si>
    <t>Média</t>
  </si>
  <si>
    <t>SEDOC</t>
  </si>
  <si>
    <t>Sim</t>
  </si>
  <si>
    <t>SEDP</t>
  </si>
  <si>
    <t>SEGEST</t>
  </si>
  <si>
    <t>SEGPRE</t>
  </si>
  <si>
    <t>SEJ</t>
  </si>
  <si>
    <t>SEJ - Biblioteca</t>
  </si>
  <si>
    <t>SEJ - C. Memória</t>
  </si>
  <si>
    <t>SELC</t>
  </si>
  <si>
    <t>SEML</t>
  </si>
  <si>
    <t>SENG</t>
  </si>
  <si>
    <t>SES</t>
  </si>
  <si>
    <t>Aditivo ao contrato</t>
  </si>
  <si>
    <t>-</t>
  </si>
  <si>
    <t>DL</t>
  </si>
  <si>
    <t>IL</t>
  </si>
  <si>
    <t>Área requisitante - Descrição</t>
  </si>
  <si>
    <t>Área requisitante 
Sigla</t>
  </si>
  <si>
    <t>Nível de prioridade</t>
  </si>
  <si>
    <t>Categoria da contratação - PODE TIRAR; EXCLUÍ A COLUNA na guia OTIMIZADA</t>
  </si>
  <si>
    <t>Modalidade de contratação</t>
  </si>
  <si>
    <t>Complexidade da contratação</t>
  </si>
  <si>
    <t>Data para atendimento</t>
  </si>
  <si>
    <t>Sim/Não</t>
  </si>
  <si>
    <t>Dispensa ou inexigibilidade</t>
  </si>
  <si>
    <r>
      <rPr>
        <b/>
        <sz val="11"/>
        <color rgb="FF333333"/>
        <rFont val="Calibri"/>
        <family val="2"/>
      </rPr>
      <t xml:space="preserve">Competência </t>
    </r>
    <r>
      <rPr>
        <b/>
        <sz val="11"/>
        <color rgb="FFFF0000"/>
        <rFont val="Calibri"/>
        <family val="2"/>
      </rPr>
      <t>Pode TIRAR.</t>
    </r>
  </si>
  <si>
    <t>Contrato ou termo aditivo</t>
  </si>
  <si>
    <t>Cancelamento</t>
  </si>
  <si>
    <t>Abrangência</t>
  </si>
  <si>
    <t>Assessoria de Cerimonial</t>
  </si>
  <si>
    <t>Alarme</t>
  </si>
  <si>
    <t>DADM</t>
  </si>
  <si>
    <t>Contrato</t>
  </si>
  <si>
    <t>Desistência do demandante</t>
  </si>
  <si>
    <t>Nacional</t>
  </si>
  <si>
    <t xml:space="preserve">Centro Cultural </t>
  </si>
  <si>
    <t>Ar condicionado</t>
  </si>
  <si>
    <t>Não</t>
  </si>
  <si>
    <t>Termo aditivo</t>
  </si>
  <si>
    <t>Desistência do fornecedor/prestador</t>
  </si>
  <si>
    <t>Regional</t>
  </si>
  <si>
    <t>Diretoria de Administração</t>
  </si>
  <si>
    <t>Bateria e/ou pilha</t>
  </si>
  <si>
    <t>Concurso</t>
  </si>
  <si>
    <t>Item incorporado em outro processo de aquisição</t>
  </si>
  <si>
    <t>Local</t>
  </si>
  <si>
    <t>Diretoria de Gestão de Pessoas</t>
  </si>
  <si>
    <t>DGP</t>
  </si>
  <si>
    <t>Cabeamento estruturado</t>
  </si>
  <si>
    <t>Coparticipação em SRP</t>
  </si>
  <si>
    <t>Licitação deserta</t>
  </si>
  <si>
    <t>Diretoria de Orçamento e Finanças</t>
  </si>
  <si>
    <t>Compra de veículos</t>
  </si>
  <si>
    <t>Credenciamento</t>
  </si>
  <si>
    <t>Licitação fracassada</t>
  </si>
  <si>
    <t>Diretoria de Tecnologia da Informação e Comunicação</t>
  </si>
  <si>
    <t>DTIC</t>
  </si>
  <si>
    <t>Consultoria referente ao plano de saúde</t>
  </si>
  <si>
    <t>Diretoria Judiciária</t>
  </si>
  <si>
    <t>DJ</t>
  </si>
  <si>
    <t>Divisória e/ou drywall</t>
  </si>
  <si>
    <t>Diretoria-Geral</t>
  </si>
  <si>
    <t>Eventos (decoração, buffet, locação de mobiliário, etc)</t>
  </si>
  <si>
    <t>Divisão de Segurança da Informação e Comunicação</t>
  </si>
  <si>
    <t>DSINC</t>
  </si>
  <si>
    <t>Impressões em geral/serviços produzidos em gráfica</t>
  </si>
  <si>
    <t>Gabinete da Presidência</t>
  </si>
  <si>
    <t>GPR</t>
  </si>
  <si>
    <t>Laudo</t>
  </si>
  <si>
    <t>PCSTIC / Diretoria de Tecnologia da Informação e Comunicação</t>
  </si>
  <si>
    <t>PCSTIC / DTIC</t>
  </si>
  <si>
    <t>Locação de imóveis</t>
  </si>
  <si>
    <t>PCSTIC / Divisão de Segurança da Informação e Comunicação</t>
  </si>
  <si>
    <t>PCSTIC / DSINC</t>
  </si>
  <si>
    <t>Manutenção de ___ (especificar na coluna à direita)</t>
  </si>
  <si>
    <t>PCSTIC / Secretaria de Infraestrutura Tecnológica</t>
  </si>
  <si>
    <t>PCSTIC / SEIT</t>
  </si>
  <si>
    <t>Manutenção de nobreak</t>
  </si>
  <si>
    <t>PCSTIC / Secretaria de Sistemas</t>
  </si>
  <si>
    <t>PCSTIC / SESIS</t>
  </si>
  <si>
    <t>Manutenção de subestação elétrica</t>
  </si>
  <si>
    <t>PCSTIC / Secretaria de Suporte e Atendimento</t>
  </si>
  <si>
    <t>PCSTIC / SESA</t>
  </si>
  <si>
    <t>Manutenção predial</t>
  </si>
  <si>
    <t>Plano de Contratações de Soluções de Tecnologia da Informação e Comunicação</t>
  </si>
  <si>
    <t>PCSTIC</t>
  </si>
  <si>
    <t>Material de consumo</t>
  </si>
  <si>
    <t>Secretaria da Corregedoria e Vice-Corregedoria</t>
  </si>
  <si>
    <t>SECVCR</t>
  </si>
  <si>
    <t>Material permanente</t>
  </si>
  <si>
    <t>Secretaria da Escola Judicial</t>
  </si>
  <si>
    <t>Monitoramento (serviços de segurança)</t>
  </si>
  <si>
    <t>Secretaria da Escola Judicial – Biblioteca</t>
  </si>
  <si>
    <t>Passagens</t>
  </si>
  <si>
    <t>Secretaria da Escola Judicial – Centro de Memória</t>
  </si>
  <si>
    <t>Plano de saúde</t>
  </si>
  <si>
    <t>Secretaria da Ouvidoria</t>
  </si>
  <si>
    <t>SEOUV</t>
  </si>
  <si>
    <t>Projeto de prevenção e combate a incêndio</t>
  </si>
  <si>
    <t>Secretaria de Apoio Judiciário</t>
  </si>
  <si>
    <t>SEAJ</t>
  </si>
  <si>
    <t>Projeto executivo</t>
  </si>
  <si>
    <t>Secretaria de Auditoria</t>
  </si>
  <si>
    <t>SEAUD</t>
  </si>
  <si>
    <t>Seguros de imóveis</t>
  </si>
  <si>
    <t>Secretaria de Comunicação Social</t>
  </si>
  <si>
    <t>Serviço de logística</t>
  </si>
  <si>
    <t>Secretaria de Desenvolvimento de Pessoas</t>
  </si>
  <si>
    <t>Serviços postais</t>
  </si>
  <si>
    <t>Secretaria de Documentação</t>
  </si>
  <si>
    <t>Telefonia</t>
  </si>
  <si>
    <t>Secretaria de Engenharia</t>
  </si>
  <si>
    <t>Outra (especificar na coluna à direita)</t>
  </si>
  <si>
    <t>Secretaria de Gestão de Serviços e Terceirizados</t>
  </si>
  <si>
    <t>Secretaria de Gestão Predial</t>
  </si>
  <si>
    <t>Secretaria de Governança e Estratégia</t>
  </si>
  <si>
    <t>SEGE</t>
  </si>
  <si>
    <t>Secretaria de Infraestrutura Tecnológica</t>
  </si>
  <si>
    <t>SEIT</t>
  </si>
  <si>
    <t>Secretaria de Licitações e Contratos</t>
  </si>
  <si>
    <t>Secretaria de Material e Logística</t>
  </si>
  <si>
    <t>Secretaria de Pagamento de Pessoal</t>
  </si>
  <si>
    <t>SEPP</t>
  </si>
  <si>
    <t>Secretaria de Pessoal</t>
  </si>
  <si>
    <t>SEP</t>
  </si>
  <si>
    <t>Secretaria de Saúde</t>
  </si>
  <si>
    <t>Secretaria de Sistemas</t>
  </si>
  <si>
    <t>SESIS</t>
  </si>
  <si>
    <t>Secretaria de Suporte e Atendimento</t>
  </si>
  <si>
    <t>SESA</t>
  </si>
  <si>
    <t>Secretaria do Tribunal Pleno e do Órgão Especial</t>
  </si>
  <si>
    <t>SETPOE</t>
  </si>
  <si>
    <t>Secretaria Geral da Presidência</t>
  </si>
  <si>
    <t>SEGP</t>
  </si>
  <si>
    <t>Prorrogação de ARP</t>
  </si>
  <si>
    <t>Diretoria-Geral / Assessoria de Ordenação de Despesa</t>
  </si>
  <si>
    <t>Diretoria-Geral / Assessoria de Projetos e Contratações Especiais</t>
  </si>
  <si>
    <t>DG / ASOD</t>
  </si>
  <si>
    <t>DG / APCE</t>
  </si>
  <si>
    <t>Dispensa Eletrônica de Licitação</t>
  </si>
  <si>
    <t>Dispensa NÃO Eletrônica de Licitação</t>
  </si>
  <si>
    <t>Secretaria da Escola Judicial – Revista</t>
  </si>
  <si>
    <t>SEJ - Revista</t>
  </si>
  <si>
    <t>Data de início da tramitação</t>
  </si>
  <si>
    <t>Mês de início da instrução processual</t>
  </si>
  <si>
    <t>Diretoria-Geral / Núcleo de Gestão Sustentável</t>
  </si>
  <si>
    <t>DG / NGS</t>
  </si>
  <si>
    <t>Diretoria-Geral / Núcleo de Apoio a Programas Institucionais</t>
  </si>
  <si>
    <t>DG / NAPI</t>
  </si>
  <si>
    <t>Secretaria Geral da Presidência / Seção de Acessibilidade e Inclusão da Pessoa com Deficiência</t>
  </si>
  <si>
    <t>Níveis de prioridade - art. 17 da Resolução n. TRT3 350/2024:</t>
  </si>
  <si>
    <t>I - nível alto:</t>
  </si>
  <si>
    <t>a) contratações de serviços cuja paralisação ou supressão importe em prejuízo total ou parcial do atendimento ao público externo e da prestação jurisdicional;</t>
  </si>
  <si>
    <t>b) contratações que gerem despesas consideradas essenciais, tais como as de serviços continuados e as locações imobiliárias;</t>
  </si>
  <si>
    <t>c) contratações vultosas, com maior potencial para impactar a execução orçamentária do exercício;</t>
  </si>
  <si>
    <t>d) contratações de alto grau de complexidade; e</t>
  </si>
  <si>
    <t>e) contratações classificadas como prioritárias pela Alta Administração;</t>
  </si>
  <si>
    <r>
      <rPr>
        <u/>
        <sz val="11"/>
        <color rgb="FF333333"/>
        <rFont val="Calibri "/>
      </rPr>
      <t>II - nível médio</t>
    </r>
    <r>
      <rPr>
        <sz val="11"/>
        <color rgb="FF333333"/>
        <rFont val="Calibri "/>
      </rPr>
      <t>, em contratações de serviços cuja paralisação ou supressão importe em prejuízo total ou parcial para o atendimento aos processos internos; e</t>
    </r>
  </si>
  <si>
    <t>III - nível baixo:</t>
  </si>
  <si>
    <t>a) contratações não relacionadas à execução do planejamento estratégico; e</t>
  </si>
  <si>
    <t>b) contratações fora das hipóteses relacionadas nos incisos I e II do caput deste artigo.</t>
  </si>
  <si>
    <t>unidade</t>
  </si>
  <si>
    <t>Locação. Imóvel em Sabará. ITEM PCA XX. Contratação Original. 21LI001. V31/05/2026.</t>
  </si>
  <si>
    <t>Locação. Imóvel situado em Três Corações - MG. PCA/PCSTIC NÃO SE APLICA. Nova Contratação.</t>
  </si>
  <si>
    <t>Locação. Imóvel situado na Avenida Belo Horizonte, nº 1.544, em Iturama - MG, para abrigar o Fórum da Justiça do Trabalho daquela localidade. ITEM PCA XX. Contratação original. 21LI002. V31/08/2026.</t>
  </si>
  <si>
    <t>mês</t>
  </si>
  <si>
    <t>Aquisição. Coroa de Flores. ITEM PCA XX. Nova Contratação.</t>
  </si>
  <si>
    <t>Fornecimento de coroa de flores para velórios dos membros em atividade da corte e outros que a Presidência julgar necessário.</t>
  </si>
  <si>
    <t>ano</t>
  </si>
  <si>
    <t>Aquisição. Quadro para diploma e medalha. ITEM PCA XX. Nova Contratação.</t>
  </si>
  <si>
    <t>Serviços. Ambientação musical. ITEM PCA XX. Nova Contratação.</t>
  </si>
  <si>
    <t>Disponibilizar recursos para realização da solenidade da Medalha.</t>
  </si>
  <si>
    <t>Serviços. Mestre de cerimônia. ITEM PCA XX. Nova Contratação.</t>
  </si>
  <si>
    <t>A aquisição de refletores busca valorizar os eventos e contribuir para o sucesso e o acolhimento das atividades do Centro Cultural.</t>
  </si>
  <si>
    <t>Serviços. Apresentação de dois (2) Concertos por "Grupo Musica Figurata" (Robson Bessa Costa - MEI), inclui cachê dos artistas, instrumentos, direção artística e produção. ITEM PCA XX. Nova Contratação.</t>
  </si>
  <si>
    <t>Estes concertos têm o intuito de fomentar a música e a cultura, tornando sua apreciação acessível aos magistrados, servidores, terceirizados e à população em geral, promovendo a instituição sob um prisma social e cultural.</t>
  </si>
  <si>
    <t>Este concerto tem o intuito de fomentar a música e a cultura, tornando sua apreciação acessível aos magistrados, servidores, terceirizados e à população em geral, promovendo a instituição sob um prisma social e cultural.</t>
  </si>
  <si>
    <t>Serviços. Apresentações e espetáculos musicais e culturais. ITEM PCA XX. Nova Contratação.</t>
  </si>
  <si>
    <t>Esta rubrica visa financiar propostas de apresentações artísticas e espetáculos musicais avaliados pela curadoria do Centro Cultural durante o ano. O apoio financeiro é crucial para viabilizar essas iniciativas, promovendo a diversidade cultural e oferecendo ao público experiências enriquecedoras. Com esse recurso, podemos apoiar tanto artistas emergentes quanto consolidados, contribuindo para o desenvolvimento artístico e cultural da nossa comunidade.</t>
  </si>
  <si>
    <t>Serviços. Arranjos de flores para homenagens a autoridades. ITEM PCA XX. Nova Contratação.</t>
  </si>
  <si>
    <t>Arranjos de flores com a finalidade de expressar apreço e presentear autoridades e artistas, reforçando a consideração e o respeito durante eventos.</t>
  </si>
  <si>
    <t>Serviços. Contratação da "Orquestra Filarmônica de Minas Gerais" para realização de uma (1) apresentação no CECULT; inclui sonorização, iluminação, transporte terrestre e alimentação. ITEM PCA XX. Nova Contratação.</t>
  </si>
  <si>
    <t xml:space="preserve">Serviços. Contratação da Fundação Clóvis Salgado para realização de uma (1) apresentação do Coral Lírico e 1 (uma) apresentação da Orquestra Sinfônica de Minas Gerais no CECULT - Previsão de 1 por semestre. ITEM PCA XX. Nova Contratação. </t>
  </si>
  <si>
    <t>Esta rubrica visa financiar espetáculos musicais do Grupo artístico da Fundação Clóvis Salgado durante o ano. O apoio financeiro é crucial para viabilizar essas iniciativas, promovendo a diversidade cultural e oferecendo ao público experiências enriquecedoras.</t>
  </si>
  <si>
    <t>Serviços. Contratação de show musical da musicista e juíza do Trabalho Ana Espí e instrumentista para realização de uma (1) apresentação no CECULT. ITEM PCA XX. Nova Contratação.</t>
  </si>
  <si>
    <t>Serviços. Contratação do "Grupo Corpo Cidadão" para realização de uma (1) apresentação no CECULT; inclui sonorização, iluminação, transporte terrestre e alimentação. ITEM PCA XX. Nova Contratação.</t>
  </si>
  <si>
    <t>Serviços. Locação de mobiliário (painéis, totens, pódios, cavaletes, vitrines) para as exposições e eventos culturais. ITEM PCA 13. Nova Contratação.</t>
  </si>
  <si>
    <t>Serviços. Manutenção da exposição "A democratização do retrato fotográfico através da CLT", do fotógrafo diamantinense Assis Horta, Curadoria Guilherme Horta. ITEM PCA XX. Nova Contratação.</t>
  </si>
  <si>
    <t>A manutenção da exposição "A Democratização do Retrato Fotográfico através da CLT", do fotógrafo diamantinense Assis Horta, é uma adição valiosa ao acervo do Centro Cultural. Esta exposição destaca a relevância da Justiça do Trabalho na democratização do retrato fotográfico, abordando um tema de significativa importância histórica e social.</t>
  </si>
  <si>
    <t>Serviços. Placas de identificação, sinalização de unidades organizacionais, para prestar homenagem, de acessibilidade, entre outras, relacionado à comunicação visual deste TRT-MG. ITEM PCA 01. Nova contratação.</t>
  </si>
  <si>
    <t>Necessidade de realizar uma comunicação clara e veiculada por meio de instrumentos próprios a cada mensagem que se quer transmitir.</t>
  </si>
  <si>
    <t>OE9</t>
  </si>
  <si>
    <t>Serviços. Eventos da "Semana da Servidora e do Servidor" 2025. ITEM PCA 18. Nova Contratação.</t>
  </si>
  <si>
    <t>Eventos a serem realizados na semana da servidora e do servidor com o intuito de demonstrar como a instituição reconhece e valoriza cada um e como cada um tem um papel dentro da grande engrenagem do mundo corporativo.</t>
  </si>
  <si>
    <t>Serviços. Eventos em comemoração ao Dia Internacional da Mulher. ITEM PCA 17. Nova contratação.</t>
  </si>
  <si>
    <t>Serviços. Caminhada/corrida anual em atenção aos programas institucionais, em benefício do trabalho saudável aos servidores e público geral. ITEM PCA XX. Nova Contratação.</t>
  </si>
  <si>
    <t>Serviços. Premiação - Concurso artístico cultural. ITEM PCA 21. Nova Contratação.</t>
  </si>
  <si>
    <t>Aquisição. Compra de Crédito de Carbono. ITEM PCA XX. Nova Contratação.</t>
  </si>
  <si>
    <t>Determinação da Resolução CNJ 594/2024 para compensação de emissão de gases de efeito estufa.</t>
  </si>
  <si>
    <t>Serviços. Credenciamento de intérprete para tradução Português-Libras (eventos presenciais e virtuais e sessões do Tribunal Pleno e do Órgão especial). ITEM PCA 22. Sem contrato.</t>
  </si>
  <si>
    <t>OE2 - IDS</t>
  </si>
  <si>
    <t>Assinatura. Sistema de Gestão Tributária. ITEM PCA 23. Nova Contratação.</t>
  </si>
  <si>
    <t>OE1 - Sem indicador</t>
  </si>
  <si>
    <t>Serviços. Apoio administrativo (Auxiliar de Arquivo) com dedicação exclusiva de mão de obra para as atividades de arquivo e gestão documental. ITEM PCA XX. Nova Contratação.</t>
  </si>
  <si>
    <t>Serviços. Digitalização de documentos e processos judiciais de guarda permanente do TRT3 sob a guarda da Divisão de Gestão Documental (DIGD) para fins de preservação e acesso. ITEM PCA XX. Nova contratação.</t>
  </si>
  <si>
    <t>Necessidade de digitalização da documentação, especialmente os acervos de processos judiciais físicos de guarda permanente, de acordo com as normas e diretrizes do Manual de Digitalização de Documentos do Poder Judiciário (Proname/CNJ), para fins de preservação e difusão de acesso e de modo a evitar o seu desarquivamento e movimentação junto às varas do trabalho nos formatos originais.</t>
  </si>
  <si>
    <t>Aquisição. Licença de direitos para exibição de filmes, com duração de 1 ano, para utilização em oficinas internas, seminários e workshops (exemplo: PPA, Semana de Combate ao Assédio e à Discriminação, Consultoria Interna e outros). ITEM PCA XX. Nova Contratação.</t>
  </si>
  <si>
    <t>Programa Estágio. Serviços de recrutamento, seleção e gestão de contratos de estagiários. ITEM PCA 32. Contratação Original. 22SR022. V06/07/2025.</t>
  </si>
  <si>
    <t>pessoa</t>
  </si>
  <si>
    <t>Serviços. Contratação de palestras e oficinas para realização dos módulos do Programa de Preparação para Aposentadoria (PPA). ITEM PCA XX. Nova Contratação.</t>
  </si>
  <si>
    <t>O Programa de Preparação para a Aposentadoria foi regulamentado neste Regional pela Instrução Normativa GP n. 124, de 21 de março de 2024. A nova proposta prevê a realização de ciclos, voltados para públicos de diferentes faixas etárias, que abordem conteúdos voltados à preparação, desde cedo, para a aposentadoria.</t>
  </si>
  <si>
    <t>OE9 - Sem indicador</t>
  </si>
  <si>
    <t>Serviços. Contratação de seguro contra acidentes pessoais para trabalhadores voluntários. ITEM PCA XX. Nova Contratação.</t>
  </si>
  <si>
    <t>A contratação de seguro para trabalhadores voluntários é exigida pelos normativos superiores vigentes.</t>
  </si>
  <si>
    <t>Serviços. Contratação de serviços para realização de campanhas visando à prevenção e ao enfrentamento do assédio e da discriminação. ITEM PCA XX. Nova Contratação.</t>
  </si>
  <si>
    <t>OE9 - IEPEVAD</t>
  </si>
  <si>
    <t>Aquisição. Café, suco, açúcar e adoçante. ITEM PCA 33. Contratação Original. 23FR029. V19/09/2025.</t>
  </si>
  <si>
    <t>Aquisição. Fornecimento de água mineral sem gás. ITEM PCA 35. Contratação Original. 23FR026. V07/08/2025.</t>
  </si>
  <si>
    <t>Serviços. Apoio nas ocupações de motorista executivo, categoria manobrista, com dedicação exclusiva de mão de obra. ITEM PCA 43. Contratação Original. 22SR008. V22/02/2025.</t>
  </si>
  <si>
    <t>Serviços. Bombeiro civil profissional. ITEM PCA 55. Contratação Original. 10030/2024. V27/09/2025.</t>
  </si>
  <si>
    <t>Para garantir a qualidade e adequação dos serviços conforme as necessidades específicas, é essencial realizar uma nova licitação. Isso permitirá selecionar um novo prestador alinhado com os requisitos técnicos e operacionais, visando melhorar e otimizar as atividades desta secretaria para promover um ambiente de trabalho mais produtivo e eficiente.</t>
  </si>
  <si>
    <t>Serviços. Dedetização de prédios da Capital e da Região Metropolitana. ITEM PCA 50. Contratação Original. 20SR014. V03/11/2025.</t>
  </si>
  <si>
    <t>Promover o controle de vetores e pragas urbanas nas unidades deste Tribunal.</t>
  </si>
  <si>
    <t>Serviços. Dedetização nas unidades do interior do estado, Lote 2 - Jequitinhonha, Vale do Rio Doce e Campos das Vertentes. ITEM PCA 52. Contratação Original. 22SR051. V18/10/2025.</t>
  </si>
  <si>
    <t>Serviços. Dedetização nas unidades localizadas no interior do Estado, Lote 1 - Região Noroeste, Triângulo Mineiro, Alto São Francisco. ITEM PCA 51. Contratação Original. 22SR050. V18/10/2025.</t>
  </si>
  <si>
    <t>Serviços. Dedetização nas unidades localizadas no interior do Estado, Lote 3 - Região Sul de Minas e Zona da Mata. ITEM PCA 53. Contratação Original. 22SR054. V07/11/2025.</t>
  </si>
  <si>
    <t>Serviços. Fornecimento contínuo de Lanches para desembargadores, Coffee Break e Itens alimentícios, empresa Rangap Distribuidora de Alimentos Ltda. Item PCA 34. Contratação Original. 20001/2024. V11/01/2026.</t>
  </si>
  <si>
    <t>Garantir a manutenção dos jardins em prédios administrativos localizados na Capital.</t>
  </si>
  <si>
    <t>Serviços. Limpeza, conservação e apoio operacional com dedicação exclusiva de mão de obra, Lote 1 - Noroeste, Triângulo Mineiro, Alto Paranaíba e Alto São Francisco. ITEM PCA 38. Contratação Original. 22SR035. V20/09/2025.</t>
  </si>
  <si>
    <t>Serviços. Limpeza, conservação e apoio operacional com dedicação exclusiva de mão de obra, Lote 3 -Sul de Minas e Zona da Mata. ITEM PCA 40. Contratação Original. 23SR001. V03/01/2026.</t>
  </si>
  <si>
    <t>Serviços. Mudanças residenciais de Juízes e Servidores e comerciais de processos e mobiliários. ITEM PCA 47. Contratação Original. 21SR050. V30/11/2025.</t>
  </si>
  <si>
    <t>Serviços. Passagens aéreas nacionais e internacionais. ITEM PCA 36. Contratação Original. 10025/2024. V13/09/2025.</t>
  </si>
  <si>
    <t>Serviços. Assistência técnica, manutenção preventiva e corretiva integral, incluída mão-de-obra, todas as peças, equipamentos, licenças, instalações e suporte remoto de Centrais Telefônicas PABX SIEMENS (modelos HIPATH 1120 e HIPATH 1150), Lote 2. ITEM PCA XX. Contratação Original. 23SR007. V31/03/2025.</t>
  </si>
  <si>
    <t>Necessidade de manter em perfeitas condições de uso, referente à manutenção preventiva e corretiva, os equipamentos do tipo Central Telefônica PABX instalados em diversas localidades deste Regional.</t>
  </si>
  <si>
    <t>Serviços. Contratação de 344 acessos (assinatura mensal) do serviço móvel de dados e voz de 30 GB. ITEM PCA XX. Contratação Original. 22SR016. V08/05/2025.</t>
  </si>
  <si>
    <t xml:space="preserve">Manter a confiabilidade dos sistemas de transporte vertical do Tribunal,  reduzindo riscos de acidentes com danos pessoais aos usuários ou danos patrimoniais. Além do aspecto segurança, de vital importância para um sistema de transporte vertical, a contratação de empresa especializada de manutenção, contínua e permanente, possibilita aumento na disponibilidade do sistema, com continuidade dos serviços dele dependentes, em especial no sentido de se garantir acessibilidade a portadores de necessidades especiais nas unidades deste Regional. </t>
  </si>
  <si>
    <t>Serviços. Manutenção preventiva e corretiva de aparelhos de ar condicionado tipo janela e split, Lote 1 - Capital. ITEM PCA XX. Contratação Original. 21SR030. V06/07/2025.</t>
  </si>
  <si>
    <t>Serviços. Manutenção preventiva e corretiva de aparelhos de ar condicionado tipo janela e split, Lote 2 - CENTRAL MINAS. ITEM PCA XX. Contratação Original. 21SR027. V06/07/2025.</t>
  </si>
  <si>
    <t>Serviços. Manutenção preventiva e corretiva de aparelhos de ar condicionado tipo janela e split, Lote 3 - Montes Claros. ITEM PCA XX. Contratação Original. 21SR035. V06/07/2025.</t>
  </si>
  <si>
    <t>Serviços. Manutenção preventiva e corretiva de aparelhos de ar condicionado tipo janela e split, Lote 4 - Uberlândia. ITEM PCA XX. Contratação Original. 21SR032. V06/07/2025.</t>
  </si>
  <si>
    <t>Serviços. Manutenção preventiva e corretiva de aparelhos de ar condicionado tipo janela e split, Lote 5 - Juiz de Fora. ITEM PCA XX. Contratação Original. 21SR033. V06/07/2025.</t>
  </si>
  <si>
    <t>Serviços. Manutenção preventiva e corretiva de aparelhos de ar condicionado tipo janela e split, Lote 6 - Governador Valadares. ITEM PCA XX. Contratação Original. 21SR034. V06/07/2025.</t>
  </si>
  <si>
    <t>Serviços. Manutenção preventiva e corretiva de aparelhos de ar condicionado tipo janela e split, Lote 7 - Varginha. ITEM PCA XX. Contratação Original. 21SR031. V06/07/2025.</t>
  </si>
  <si>
    <t>Serviços. Manutenção preventiva e corretiva de Centrais Telefônicas PABX SOPHO, Lote 1 - Capital e Interior. ITEM PCA XX. Contratação Original. 23SR010. V31/03/2025.</t>
  </si>
  <si>
    <t>Serviços. Manutenção preventiva e corretiva em elevadores de passageiros e cargas e em plataformas verticais para portadores de necessidades especiais. ITEM PCA XX. Contratação Original. 22SR059. V30/11/2025.</t>
  </si>
  <si>
    <t>Serviços. Manutenção preventiva e corretiva em elevadores de passageiros e cargas e em plataformas verticais para portadores de necessidades especiais. ITEM PCA XX. Contratação Original. 22SR060. V30/11/2025.</t>
  </si>
  <si>
    <t>Serviços. Manutenção preventiva e corretiva em elevadores de passageiros e cargas e em plataformas verticais para portadores de necessidades especiais. ITEM PCA XX. Contratação Original. 22SR061. V30/11/2025.</t>
  </si>
  <si>
    <t>Serviços. Manutenção preventiva e corretiva em elevadores de passageiros e cargas e em plataformas verticais para portadores de necessidades especiais. ITEM PCA XX. Contratação Original. 22SR064. V20/12/2025.</t>
  </si>
  <si>
    <t>Serviços. Manutenção sistema automatizado ar condicionado central (prédios Avenida Getùlio Vargas, 225 e Rua Desembargador Drumond, 41. ITEM PCA XX. Contratação Original. 21SR018. V25/04/2025.</t>
  </si>
  <si>
    <t>Serviços. Telefonia, Lote 1 - Linhas Digitais e Serviço DDG 0800 do setor 2 da Anatel. ITEM PCA XX. Contratação Original. 22SR009. V28/02/2026.</t>
  </si>
  <si>
    <t>Serviços. Telefonia, Lote 3 - Linhas Digitais do setor 3 da Anatel. ITEM PCA XX. Contratação Original.  22SR010. V28/02/2026.</t>
  </si>
  <si>
    <t>Aquisição. Baterias para o datacenter. ITEM PCA XXXX. Nova contratação.</t>
  </si>
  <si>
    <t>A última substituição de baterias ocorreu em 2019, com ciclo de vida útil esperado de 5 anos.</t>
  </si>
  <si>
    <t>Cursos. Capacitação de servidores sobre a Plataforma Digital do Poder Judiciário, Resolução nº 443/2022. ITEM PCA 76. Nova Contratação.</t>
  </si>
  <si>
    <t>Cursos. Orientação profissional e serviços - Pessoa Física - Formação Administrativa. ITEM PCA 77. Sem Contrato.</t>
  </si>
  <si>
    <t>Cursos. Orientação profissional e serviços - Pessoa Física - Formação Jurídica. ITEM PCA 78. Sem Contrato.</t>
  </si>
  <si>
    <t>Cursos. Orientação profissional e serviços - Pessoa jurídica - Formação Administrativa - Itinerário formativo em aquisições de bens e contratação de serviços. ITEM PCA 79. Sem contrato.</t>
  </si>
  <si>
    <t>Aquisição. Biblioteca - Compra de livros. ITEM PCA XX. Nova contratação.</t>
  </si>
  <si>
    <t>Atender a necessidade informacional de magistrados, servidores, estagiários, terceirizados e público externo no desenvolvimento de suas atividades laborais (doutrina, legislação e jurisprudência), bem como atualização do acervo da Biblioteca.</t>
  </si>
  <si>
    <t>Aquisição. Tablets para oferta na premiação do 5º e 6º concursos de Monografias da Biblioteca do TRT-MG. ITEM PCA XX. Nova contratação.</t>
  </si>
  <si>
    <t>Assinatura. Acesso ao Target GEDWeb - Sistema de Gestão de Normas e Documentos Regulatórios ABNT e ANM. ITEM PCA 83. Nova Contratação.</t>
  </si>
  <si>
    <t>Atender a necessidade informacional de magistrados e servidores no desenvolvimento de suas atividades laborais (doutrina, legislação e jurisprudência).</t>
  </si>
  <si>
    <t>Assinatura. Biblioteca Digital - Minha Biblioteca. ITEM PCA 85. Nova Contratação.</t>
  </si>
  <si>
    <t>Assinatura. Biblioteca Digital LEX Editora. ITEM PCA 82. Nova Contratação.</t>
  </si>
  <si>
    <t>Assinatura. Biblioteca Digital Proview. ITEM PCA 90. Nova Contratação.</t>
  </si>
  <si>
    <t>Assinatura. Biblioteca Digital RTM. ITEM PCA 84. Nova Contratação.</t>
  </si>
  <si>
    <t>Assinatura. Jornal Folha de São Paulo. ITEM PCA 98. Nova Contratação.</t>
  </si>
  <si>
    <t>Ampliar e diversificar o acesso à informação aos usuários internos e atrair a comunidade externa a frequentar o equipamento cultural do Tribunal do Edifício Mário Werneck.</t>
  </si>
  <si>
    <t>Assinatura. Plataforma Fórum de Conhecimento Jurídico. ITEM PCA 94. Nova contratação.</t>
  </si>
  <si>
    <t>Assinatura. Plataforma Jusbrasil. ITEM PCA 101. Nova Contratação.</t>
  </si>
  <si>
    <t>Assinatura. Revista Carta Capital (um acesso digital e exemplar impresso). ITEM PCA 96. Nova Contratação.</t>
  </si>
  <si>
    <t>Assinatura. Revista de Direito do Trabalho e Seguridade Social. ITEM PCA 100. Nova Contratação.</t>
  </si>
  <si>
    <t>Assinatura. Revista de Processo (RT). ITEM PCA 87. Nova Contratação.</t>
  </si>
  <si>
    <t>Assinatura. Revista dos Tribunais Online. ITEM PCA 91. Nova Contratação.</t>
  </si>
  <si>
    <t>Assinatura. Revista Fórum Trabalhista. ITEM PCA 99. Nova Contratação.</t>
  </si>
  <si>
    <t xml:space="preserve">Assinatura. Revista Síntese de Direito Civil e Processual Civil. ITEM PCA 89. Nova Contratação.
</t>
  </si>
  <si>
    <t>Aquisição. Memória - Livros para compor kits distribuídos em edições temáticas do Programa Justiça e Cidadania. ITEM PCA XX. Nova Contratação.</t>
  </si>
  <si>
    <t>Fomentar o conhecimento nas atividades educativas do Programa Justiça e Cidadania.</t>
  </si>
  <si>
    <t xml:space="preserve">OE2 - Meta 11 CNJ </t>
  </si>
  <si>
    <t>Serviços. Contratação de profissional especializado em narração de histórias, voltadas para o público infantil (Programa Justiça e Cidadania). ITEM PCA XX. Nova Contratação.</t>
  </si>
  <si>
    <t>Serviços. Contratação de transportes para visita de alunos de escolas públicas do ensino infantil, fundamental e médio - Programa Justiça e Cidadania. ITEM PCA 103. Nova contratação.</t>
  </si>
  <si>
    <t>Possibilitar o acesso ao conhecimento judiciário e expandir o combate ao trabalho infantil aos alunos da rede pública de ensino.</t>
  </si>
  <si>
    <t>Serviços. Conversão de depoimentos gravados em suporte VHS do Programa História Oral para formato de arquivo digital. ITEM PCA 106. Nova Contratação.</t>
  </si>
  <si>
    <t>Preservar e tornar acessível o conteúdo histórico do TRT/MG.</t>
  </si>
  <si>
    <t>Assinatura. Plataforma Solicita-e. ITEM PCA 114. Nova Contratação.</t>
  </si>
  <si>
    <t>A plataforma Sollicita PRO é uma ótima ferramenta de apoio à capacitação dos servidores envolvidos no processo de contratação, com produtos que auxiliam na consulta à doutrina atualizada, jurisprudência e orientações dos órgãos de controle externo, bem como periódicos (revistas técnicas) e gravações dos principais eventos e cursos ministrados pela empresa, que ficam disponíveis on line para assinantes da ferramenta.</t>
  </si>
  <si>
    <t>Assinaturas. Ferramenta de pesquisa de preços praticados pela Administração Pública - BANCO DE PREÇOS. ITEM PCA 116. Nova Contratação.</t>
  </si>
  <si>
    <t>A excelência da atividade nos processos de planejamento de contratações públicas passa pela possibilidade de realização de pesquisa de preços com celeridade, segurança das informações e disponibilidade constante do sistema de consultas. A precificação é uma etapa fundamental para o bom planejamento e será decisiva na fase de seleção do fornecedor. Por isso, a busca de preços públicos deve ser minuciosa e nem sempre é célere, devido às obrigações legais a serem seguidas e à dificuldade de identificar as especificações compatíveis com o objeto que se pretende contratar. Um sistema para a busca de preços públicos facilita consideravelmente esse processo de pesquisa.</t>
  </si>
  <si>
    <t>Locação. Imóvel situado na Avenida Quintino Vargas, nº 310, salas 201, 207, 209, 211 e 213, em Paracatu - MG. ITEM PCA XX. Contratação Original. 21LI004. V28/12/2026.</t>
  </si>
  <si>
    <t>Locação. Imóvel situado na Rua Minas Nova, nº 20-A, em Nanuque - MG. ITEM PCA XX. Contratação Original. 17LI001. V23/01/2026.</t>
  </si>
  <si>
    <t>Serviços. Elaboração de Projeto de Prevenção e Combate a Incêndio para o imóvel que abriga a Vara do Trabalho de Cataguases. ITEM PCA XX. Nova contratação.</t>
  </si>
  <si>
    <t>Serviços. Manutenção das subestações em uso pelo TRT3. ITEM PCA XX. Contratação Original. 22SR058. V30/11/2025.</t>
  </si>
  <si>
    <t>OE2</t>
  </si>
  <si>
    <t>Serviços. Obra de recuperação estrutural, esquadrias e fachadas no Fórum de Pouso Alegre. ITEM PCA XX. Nova contratação.</t>
  </si>
  <si>
    <t>Necessidade de recuperação de partes do imóvel.</t>
  </si>
  <si>
    <t>Serviços. Obra de reforma do espaço da Ouvidoria e SEA2G, localizado no térreo do edifício da Av. do Contorno, 4631, em Belo Horizonte - MG. ITEM PCA XX. Nova contratação.</t>
  </si>
  <si>
    <t>Necessidade de reforma do espaço, conforme solicitação apresentada  no PROAD 8350/2025.</t>
  </si>
  <si>
    <t>Serviços. Obra de reforma e modernização do Plenário 2, localizado no 8º andar do edifício Sede, em Belo Horizonte - MG. ITEM PCA XX. Nova contratação.</t>
  </si>
  <si>
    <t>Necessidade de contratação de serviços especializados de reforma em atendimento à demanda da Presidência de reforma dos plenários do edifício Sede.</t>
  </si>
  <si>
    <t xml:space="preserve">Serviços. Seguros de Imóveis. ITEM PCA XX. Substituição 21SR002. </t>
  </si>
  <si>
    <t>Aquisição. EPIs para Seção de Saúde Ocupacional.  ITEM PCA 11. Nova contratação.</t>
  </si>
  <si>
    <t>Aquisição. Material Hospitalar. ITEM PCA 14. Nova contratação.</t>
  </si>
  <si>
    <t>Aquisição. Material odontológico. ITEM PCA 13. Nova contratação.</t>
  </si>
  <si>
    <t>Cursos. Suporte Básico de Vida. ITEM PCA 17. Nova Contratação.</t>
  </si>
  <si>
    <t>Serviços. Auditoria Técnica para auxiliar no reajuste do plano de saúde. ITEM PCA 151 (2025) ITEM PCA 18 (2026). Nova contratação.</t>
  </si>
  <si>
    <t>Subsidiar o reajuste do contrato com a empresa prestadora de assistência médica suplementar.</t>
  </si>
  <si>
    <t>Serviços. Contratação de prestação de pequenos serviços voltados para saúde e bem-estar, como massagens, aferição de pressão arterial, dosagem de glicemia capilar, dentre outros, com estrutura de stands em espaços do TRT3. ITEM PCA 16 (2026). Nova contratação.</t>
  </si>
  <si>
    <t>Proporcionar aos servidores breves experiências relacionadas a bem-estar, qualidade de vida, saúde mental e cuidados com a saúde, buscando conscientizar magistrados e servidores acerca da responsabilidade individual e coletiva para com a saúde e a manutenção de ambientes, processos e condições de trabalho saudáveis.</t>
  </si>
  <si>
    <t>Serviços. Execução de testes de constância e realização de levantamento radiométrico em aparelho de raio X periapical da Seção de Assistência Odontológica. ITEM PCA 12. Nova contratação.</t>
  </si>
  <si>
    <t>Serviços. Manutenção corretiva de equipamentos médicos. ITEM PCA 145 (2025) ITEM PCA 04 (2026). Nova Contratação.</t>
  </si>
  <si>
    <t>Reparar eventual dano ou defeito em equipamentos médicos, de modo a restabelecer seu funcionamento.</t>
  </si>
  <si>
    <t>Serviços. Manutenção de Equipamentos Médicos (esfigmomanômetros). ITEM PCA 146. Contratação Original. 22SR018. V24/05/2025.</t>
  </si>
  <si>
    <t>Manutenção, reparo, calibração dos esfigmomanômetros e reposição de peças, a fim de que os esfigmomanômetros estejam em perfeito estado de funcionamento.</t>
  </si>
  <si>
    <t>Serviços. Manutenção dos Desfibriladores Externos Automáticos (DEA). ITEM PCA 147 ITEM PCA 07 (2026). Nova Contratação.</t>
  </si>
  <si>
    <t>Manter, em perfeitas condições de funcionamento, os equipamentos a serem usados em caso de emergência médica.</t>
  </si>
  <si>
    <t>Serviços. Manutenção periódica preventiva e corretiva dos equipamentos odontológicos com fornecimento de peças. ITEM PCA 148. Contratação Original. 22SR025. V02/08/2025.</t>
  </si>
  <si>
    <t>Manutenção periódica e continuada dos equipamentos, evitando a paralisação dos atendimentos odontológicos e prevenindo danos ao patrimônio.</t>
  </si>
  <si>
    <t>Serviços. Palestras, oficinas ou similares, com temas relacionados à promoção da saúde, bem-estar e qualidade de vida, que trabalhem elementos lúdicos, proporcionem às pessoas um momento para sair da rotina e refletir a sua relação consigo e com o outro. ITEM PCA 15. Nova contratação.</t>
  </si>
  <si>
    <t>Palestras e oficinas que abordam elementos lúdicos e proporcionam momentos de reflexão ajudam a criar um ambiente de trabalho mais positivo e acolhedor, contribuindo para a construção de relacionamentos interpessoais mais fortes e uma cultura organizacional saudável, o que gera um impacto positivo na saúde mental dos colaboradores.</t>
  </si>
  <si>
    <t>Serviços. Plano de Saúde médico-hospitalar. ITEM PCA 150. Contratação Original. 10040/2024. V01/01/2026.</t>
  </si>
  <si>
    <t>Serviços. Realização de exame médico ocupacional do PCMSO no interior do Estado. ITEM PCA 140. Substituição 10012/2024.</t>
  </si>
  <si>
    <t>Garantir a realização do exame médico ocupacional em cumprimento das legislações do CNJ, CSJT e IN 21/2016 do TRT3.</t>
  </si>
  <si>
    <t>Serviços. Recolhimento e destinação de resíduos do serviço médico. ITEM PCA 149. Contratação Original. 22SR007. V22/02/2025.</t>
  </si>
  <si>
    <t>Gerenciamento adequado dos resíduos biológicos gerados pelos serviços médico e odontológico, conforme legislação ambiental e sanitária.</t>
  </si>
  <si>
    <t xml:space="preserve">Aquisição. Cabos DisplayPort para DVI. ITEM PCA XX. Nova Contratação.
</t>
  </si>
  <si>
    <t>Aquisição. Armas de fogo. ITEM PCA 09. Nova Contratação.</t>
  </si>
  <si>
    <t>Aquisição. Armas eletrônicas de incapacitação neuromuscular e acessórios. ITEM PCA 23. Nova Contratação.</t>
  </si>
  <si>
    <t>Aquisição. Equipamentos táticos diversos para uso dos agentes da polícia judicial, incluindo ferramentas de combate a incêndio. ITEM PCA 20. Nova Contratação.</t>
  </si>
  <si>
    <t>Para garantir a proteção dos magistrados, servidores, usuários da Justiça do Trabalho, do seu patrimônio, bem como da sua própria segurança, os agentes de polícia devem contar com todo o equipamento necessário para a perfeita execução de suas tarefas.</t>
  </si>
  <si>
    <t>Aquisição. Estande de tiro para treinamento dos agentes da polícia judicial. ITEM PCA 19. Nova Contratação.</t>
  </si>
  <si>
    <t>Para treinamento da prática de tiro pelos Agentes da Polícia Judicial, a fim de manter os portes de armas e garantir segurança nas instalações dos edifícios que abrigam as unidades deste Regional.</t>
  </si>
  <si>
    <t>Aquisição. Munição para as armas de fogo. ITEM PCA 10. Nova Contratação.</t>
  </si>
  <si>
    <t>Aquisição. Scanners e seu sistema de integração com os portais detectores de metais. ITEM PCA 18. Nova Contratação.</t>
  </si>
  <si>
    <t>Aquisição. Uniformes para os agentes da polícia judicial. ITEM PCA 14. Nova Contratação.</t>
  </si>
  <si>
    <t>Aquisição. Vans e Veículos Sedãs elétricos. ITEM PCA 13. Nova Contratação.</t>
  </si>
  <si>
    <t>Serviços. Capacitação dos agentes da polícia judicial. ITEM PCA 15. Nova Contratação.</t>
  </si>
  <si>
    <t>Serviços. Centro de Treinamento para os agentes da polícia judicial. ITEM PCA 17. Nova Contratação.</t>
  </si>
  <si>
    <t>Serviços. Monitoramento e locação de 145 rádios comunicadores portáteis mais 54 rádios para veículos e 3 gerenciadores de rastreamento dos rádios. ITEM PCA/PCSTIC NÃO SE APLICA. Nova Contratação.</t>
  </si>
  <si>
    <t>Para comunicação entre os Agentes da Polícia Judicial, a fim de garantir segurança nas instalações dos edifícios que abrigam as unidades deste Regional.</t>
  </si>
  <si>
    <t>Serviços. Monitoramento pessoal com acionamento de dispositivo eletrônico de emergência portátil e locação de aparelhos celulares com aplicativo embarcado. ITEM PCA 164. Nova Contratação.</t>
  </si>
  <si>
    <t>Serviço de monitoramento pessoal que visa o oferecimento de um dispositivo/aplicativo de fácil acionamento destinado aos(às) magistrados(as), oficiais(alas) de Justiça em situação de risco, bem como servidoras em situação de violência familiar/doméstica.</t>
  </si>
  <si>
    <t>Serviços. Segurança eletrônica com monitoramento através de sistema de alarme com sensores de presença (Capital e Interior). ITEM PCA 162. Contratação Original. 23SR027. V06/06/2025.</t>
  </si>
  <si>
    <t>Necessidade de garantir segurança ao patrimônio do Regional na Capital e no interior.</t>
  </si>
  <si>
    <t>Serviços. Seguro total para veículos da frota oficial deste Regional. ITEM PCA 45. Nova Contratação.</t>
  </si>
  <si>
    <t>Serviços. Sistema de gestão de acesso para a capital (Reconhecimento facial). ITEM PCA 17. Nova Contratação.</t>
  </si>
  <si>
    <t>Serviços. Sistema de monitoramento de frota policial. ITEM PCA 163. Contratação original. 10032/2024. V15/10/2025.</t>
  </si>
  <si>
    <t>Serviços. Treinamento da nova brigada de incêndio. ITEM PCA 11. Nova Contratação.</t>
  </si>
  <si>
    <t>Manter a confiabilidade dos sistemas de transporte vertical do Tribunal,  reduzindo riscos de acidentes com danos pessoais aos usuários ou danos  patrimoniais. Além do aspecto segurança, de vital importância para um sistema de transporte vertical, a contratação de empresa especializada de manutenção, contínua e permanente, possibilita aumento na disponibilidade do sistema, com continuidade dos serviços dele dependentes, em especial no sentido de se garantir acessibilidade a portadores de necessidades especiais nas unidades deste Regional. Prover manutenção preventiva e corretiva de  elevadores.</t>
  </si>
  <si>
    <t>Manter a confiabilidade dos sistemas de transporte vertical do Tribunal, reduzindo riscos de acidentes com danos pessoais aos usuários ou danos  patrimoniais. Além do aspecto segurança, de vital importância para um sistema de transporte vertical, a contratação de empresa especializada de manutenção, contínua e permanente, possibilita aumento na disponibilidade do sistema, com continuidade dos serviços dele dependentes, em especial no sentido de se garantir acessibilidade a portadores de necessidades especiais nas unidades deste Regional. Prover manutenção de elevadores.</t>
  </si>
  <si>
    <t>Manter a confiabilidade dos sistemas de transporte vertical do Tribunal,  reduzindo riscos de acidentes com danos pessoais aos usuários ou danos patrimoniais. Além do aspecto segurança, de vital importância para um sistema de transporte vertical, a contratação de empresa especializada de manutenção, contínua e permanente, possibilita aumento na disponibilidade do sistema, com continuidade dos serviços dele dependentes, em especial no sentido de se garantir acessibilidade a portadores de necessidades especiais  nas unidades deste Regional.</t>
  </si>
  <si>
    <t>Aquisição. Refletores para o Salão de Eventos no 3º andar do Centro Cultural. ITEM PCA XX. Nova Contratação.</t>
  </si>
  <si>
    <t>Para realização das exposições, saraus, filmes, dentre outros acontecimentos sociais, culturais e artísticos, será necessário alugar alguns itens de mobiliário, tais como painéis, cavaletes, vitrines, totens e pódios para criação dos layouts das exposições e melhor acolher as obras de arte e eventos que serão recebidas ao longo do ano de 2026.</t>
  </si>
  <si>
    <t>Contratação de empresa especializada no fornecimento de Coroas Fúnebres.</t>
  </si>
  <si>
    <t>Concessão de prêmio para o concurso artístico-cultural.</t>
  </si>
  <si>
    <t>Manutenção do concurso de redação em estímulo à aprendizagem do Programa de Combate ao Trabalho Infantil e Estímulo à Aprendizagem.</t>
  </si>
  <si>
    <t>Assinatura anual de sistema de consultoria técnica acerca de tributação, abordando os principais impostos e contribuições incidentes na fonte (INSS, IRRF, CSLL, PIS/PASEP, COFINS e ISS), abrangendo consultas de informações fiscais, respondidas por especialistas.</t>
  </si>
  <si>
    <t>Acessar informação jurídica na área tributária e simuladores para cálculos tributários, que permitam aos servidores enfrentar as dúvidas existentes com maior objetividade. A pretendida contratação visa, ainda, mitigar riscos de eventuais penalidades pecuniárias pela não retenção e recolhimento de tributos.</t>
  </si>
  <si>
    <t>Assinatura anual da Biblioteca Digital LEX Editora.</t>
  </si>
  <si>
    <t>Compra de livros.</t>
  </si>
  <si>
    <t>Aquisição de livros para compor kits distribuídos em edições temáticas do Programa Justiça e Cidadania.</t>
  </si>
  <si>
    <t>Serviço de recolhimento e destinação de resíduos do serviço médico.</t>
  </si>
  <si>
    <t>Prestação de serviços de manutenção periódica preventiva e corretiva dos equipamentos odontológicos com fornecimento de peças.</t>
  </si>
  <si>
    <t>Manutenção dos Desfibriladores Externos Automáticos (DEA).</t>
  </si>
  <si>
    <t>Fornecimento de material odontológico.</t>
  </si>
  <si>
    <t>Fornecimento de material médico-hospitalar.</t>
  </si>
  <si>
    <t xml:space="preserve">Contratação de prestação de pequenos serviços voltados para saúde e bem-estar, como massagens, aferição de pressão arterial, dosagem de glicemia capilar, dentre outros, com estrutura de stands em espaços do TRT3. </t>
  </si>
  <si>
    <t>Aquisição de munição para armas de fogo</t>
  </si>
  <si>
    <t>Aquisição de armas de fogo</t>
  </si>
  <si>
    <t xml:space="preserve">Prestação de serviços de segurança eletrônica com monitoramento através de sistema de alarme com sensores de presença, executados nos prédios do Tribunal Regional do Trabalho da 3ª Região (Capital e Interior). </t>
  </si>
  <si>
    <t>Prestação de serviços de administração e gerenciamento informatizado do fornecimento de combustíveis e da manutenção preventiva e corretiva de veículos, em rede credenciada.</t>
  </si>
  <si>
    <t>8.15. Aquisições e Contratações</t>
  </si>
  <si>
    <t>Serviços. Locação de mobiliário e ornamentação floral. ITEM PCA XX. Nova Contratação.</t>
  </si>
  <si>
    <t>Mestre de cerimônia para fazer a locução da solenidade de entrega da medalha, uma vez que o quadro de servidoras lotadas na Assessoria de Cerimonial é reduzido.</t>
  </si>
  <si>
    <t>Quadros para a galeria de Presidentes e para os diplomas e medalhas entregues às instituições agraciadas com a Ordem do Mérito Judiciário  do Trabalho Desembargador Ari Rocha, criada pela Resolução Administrativa nº 50/2000, do Egrégio Tribunal Pleno, em sessão do dia 17/02/2000. É promoção cívica, cultural e de mérito do TRT da 3ª Região, para distinguir e perpetuar a memória do labor de pessoas e entidades em prol da paz social e do engrandecimento da instituição Judiciária do Trabalho em todos os níveis de atuação, independentemente de fronteiras, raça ou classe social.</t>
  </si>
  <si>
    <t>evento</t>
  </si>
  <si>
    <t>serviço</t>
  </si>
  <si>
    <t xml:space="preserve">Contratação da "Orquestra Filarmônica de Minas Gerais" para realização de uma (1) apresentação no CECULT; inclui sonorização, iluminação, transporte terrestre e alimentação. </t>
  </si>
  <si>
    <t>Contratação do "Grupo Corpo Cidadão" para realização de uma (1) apresentação no CECULT; inclui sonorização, iluminação, transporte terrestre e alimentação.</t>
  </si>
  <si>
    <t xml:space="preserve">Contratação de show musical da musicista e juíza do Trabalho Ana Espí e instrumentista para realização de uma (1) apresentação no CECULT. </t>
  </si>
  <si>
    <t>Locação de mobiliário (painéis, totens, pódios, cavaletes, vitrines) para as exposições e eventos culturais.</t>
  </si>
  <si>
    <t xml:space="preserve">Ambientação musical no evento de entrega da medalha Ordem do Mérito Judiciário Desembargador Ari Rocha. Inclui direitos autorais - ECAD (Escritório Central de Arrecadação e Distribuição de Direitos Autorais). </t>
  </si>
  <si>
    <t>Apresentações e espetáculos musicais e culturais</t>
  </si>
  <si>
    <t>Arranjos de flores para homenagens a autoridades.</t>
  </si>
  <si>
    <t>assinatura</t>
  </si>
  <si>
    <t>OE4 - Índice de Transparência</t>
  </si>
  <si>
    <t>OE2 - Sem indicador</t>
  </si>
  <si>
    <t>Licença de direitos para exibição de filmes, com duração de 1 ano, para utilização em oficinas internas, seminários e workshops (exemplo: PPA, Semana de Combate ao Assédio e à Discriminação, Consultoria Interna e outros).</t>
  </si>
  <si>
    <t>Contratação de palestras e oficinas para realização dos módulos do Programa de Preparação para Aposentadoria (PPA).</t>
  </si>
  <si>
    <t>Capacitação de servidores sobre a Plataforma Digital do Poder Judiciário, prevista na Resolução nº 443/2022.</t>
  </si>
  <si>
    <t>Cursos, orientação profissional e serviços contratados de pessoa jurídica para a Formação Administrativa - Itinerário formativo em aquisições de bens e contratação de serviços.</t>
  </si>
  <si>
    <t>Assinatura anual da Plataforma Fórum de Conhecimento Jurídico.</t>
  </si>
  <si>
    <t>Assinatura anual da Revista dos Tribunais Online.</t>
  </si>
  <si>
    <t>Assinatura anual da Biblioteca Digital Proview.</t>
  </si>
  <si>
    <t>Assinatura anual da Revista Síntese de Direito Civil e Processual Civil.</t>
  </si>
  <si>
    <t>Assinatura anual da Revista de Processo (RT).</t>
  </si>
  <si>
    <t>Assinatura anual da Biblioteca Digital RTM.</t>
  </si>
  <si>
    <t>Assinatura anual da Biblioteca Digital Minha Biblioteca.</t>
  </si>
  <si>
    <t>Assinatura anual da Revista Carta Capital (um acesso digital e exemplar impresso).</t>
  </si>
  <si>
    <t>Assinatura anual do jornal Folha de São Paulo</t>
  </si>
  <si>
    <t>Assinatura anual da Plataforma Jusbrasil.</t>
  </si>
  <si>
    <t>Assinatura anual da Revista de Direito do Trabalho e Seguridade Social.</t>
  </si>
  <si>
    <t>Assinatura anual da Revista Fórum Trabalhista.</t>
  </si>
  <si>
    <t>livro</t>
  </si>
  <si>
    <t>Contratação de transportes para visita de alunos de escolas públicas do ensino infantil, fundamental e médio - Programa Justiça e Cidadania.</t>
  </si>
  <si>
    <t>Contratação de profissional especializado em narração de histórias, voltadas para o público infantil (Programa Justiça e Cidadania).</t>
  </si>
  <si>
    <t>Conversão de depoimentos gravados em suporte VHS do Programa História Oral para formato de arquivo digital.</t>
  </si>
  <si>
    <t>transporte</t>
  </si>
  <si>
    <t>narração de história</t>
  </si>
  <si>
    <t>conversão de fitas VHS</t>
  </si>
  <si>
    <t>exame</t>
  </si>
  <si>
    <t>OE9 - Índice de Promoção da Saúde de Magistrados e Servidores</t>
  </si>
  <si>
    <t>Prestação de serviços de manutenção corretiva de equipamentos médicos.</t>
  </si>
  <si>
    <t>Desfibriladores Externos Automáticos</t>
  </si>
  <si>
    <t xml:space="preserve">Execução de testes de constância e realização de levantamento radiométrico em aparelho de raio X periapical da Seção de Assistência Odontológica. </t>
  </si>
  <si>
    <t>Compra feita em blocos com vários materiais</t>
  </si>
  <si>
    <t>Prover a Secretaria de Saúde / Seção de Assistência Médica de materiais médico-hospitalares a serem utilizados nos atendimentos clínicos, emergenciais, preventivos e periciais de magistrados, servidores e seus dependentes, assim como em ações coletivas de promoção de Saúde.</t>
  </si>
  <si>
    <t xml:space="preserve">Palestras, oficinas ou similares, com temas relacionados à promoção da saúde, bem-estar e qualidade de vida, que trabalhem elementos lúdicos, proporcionem às pessoas um momento para sair da rotina e refletir a sua relação consigo e com o outro. </t>
  </si>
  <si>
    <t>Palestras / oficinas</t>
  </si>
  <si>
    <t>Stands</t>
  </si>
  <si>
    <t xml:space="preserve">Auditoria Técnica para auxiliar no reajuste do plano de saúde. </t>
  </si>
  <si>
    <t>auditoria</t>
  </si>
  <si>
    <t>Zelar pelas condições de saúde de magistrados, servidores e seus dependentes, proporcionando condições favoráveis à execução de suas tarefas, considerando a responsabilidade das instituições pela promoção da saúde e prevenção de riscos e doenças de seus membros e servidores.</t>
  </si>
  <si>
    <t>Plano Anual Global</t>
  </si>
  <si>
    <t>Aquisição de armas eletrônicas de incapacitação neuromuscular e acessórios.</t>
  </si>
  <si>
    <t>Aquisição de scanners e seu sistema de integração com os portais detectores de metais.</t>
  </si>
  <si>
    <t>Garantir maior segurança aos usuários da Justiça do Trabalho em Minas Gerais, não permitindo a entrada em suas dependências de pessoas portando armas de fogo ou objetos cortantes.</t>
  </si>
  <si>
    <t>scanner</t>
  </si>
  <si>
    <t>sistema</t>
  </si>
  <si>
    <t xml:space="preserve">Sistema de monitoramento de frota policial. </t>
  </si>
  <si>
    <t>Contratar seguro para os novos veículos que serão adquiridos em 2026. Segurar a frota de veículos, a fim de resguardar o patrimônio público e, em caso de acidentes, obter o ressarcimento de avarias e a assistência aos usuários e terceiros envolvidos</t>
  </si>
  <si>
    <t>Garantir a disponibilização de serviços de administração e gerenciamento informatizado do fornecimento de combustíveis e da manutenção preventiva e corretiva de veículos que, por meio do sistema tecnológico gerencial, permita a obtenção de informações detalhadas sobre o processo de manutenção e abastecimento de toda a frota, com a otimização dos controles e redução do tempo despendido para a compilação e análise de dados referentes à prestação do serviço.</t>
  </si>
  <si>
    <t>Aquisição de uniformes para os agentes da polícia judicial.</t>
  </si>
  <si>
    <t>Há previsão normativa (art. 50, § 5º da Resolução CNJ 315/2020) de entrega de um kit anual de uniforme para cada agente de polícia judicial em atividade.</t>
  </si>
  <si>
    <t xml:space="preserve">Treinamento da nova brigada de incêndio. </t>
  </si>
  <si>
    <t>evento/ano</t>
  </si>
  <si>
    <t>Eventos a serem realizados com o intuito de promover a valorização de magistradas, servidoras, colaboradoras terceirizadas e estagiárias, haja vista o papel destas no cumprimento da missão deste Tribunal, por meio de prestação de serviços para a sociedade.</t>
  </si>
  <si>
    <t>Realizar a impressão de serviços gráficos especiais mais elaborados para atendimentos de demandas da Escola Judicial, ASCER, Centro Cultural, Secretaria de Comunicação Social, entre outros.</t>
  </si>
  <si>
    <t>Serviços. 60 certificados digitais, em Nuvem (NEOID), Pessoa Física (A3), com validade de 3 anos (e-CPF), no valor unitário de R$169,47 (cento e sessenta e nove reais e quarenta e sete centavos). PCA/PCSTIC NÃO SE APLICA.  Contratação Original. 10017/2024. 11/07/2025.</t>
  </si>
  <si>
    <t>O objeto é imprescindível para acesso ao SIAFI e, portanto, para toda a movimentação orçamentária e financeira do Tribunal.</t>
  </si>
  <si>
    <t>certificado</t>
  </si>
  <si>
    <t xml:space="preserve">OE4 – Promover a integridade e a transparência em relação aos atos de gestão praticados </t>
  </si>
  <si>
    <t>Caminhada/corrida anual em atenção aos programas institucionais, em benefício do trabalho saudável aos servidores e público geral. Contratação de empresa responsável por oferecer toda a estrutura, organização e itens necessários à realização de caminhada ou corrida, inclusive fornecimento de materiais e insumos, como água, banana, medalhas, camisas, sinalização de percurso, licença da prefeitura, tenda, sonorização, suporte médico, banheiros, palco, etc.</t>
  </si>
  <si>
    <t>Ampliar a discussão e a reflexão a respeito de temas importantes relacionados ao trabalho, contribuindo para uma sensibilização e conscientização da população (implementar ações relacionadas ao direito social do trabalho, divulgar a importância da segurança no trabalho, sensibilizar a sociedade para os prejuízos pessoais e sociais do trabalho infantil, fomentar ações de saúde e prática de atividade física, proteger a pessoa humana em situação de vulnerabilidade, promover a ética e a cidadania).</t>
  </si>
  <si>
    <t>caminhada / corrida</t>
  </si>
  <si>
    <t>concurso</t>
  </si>
  <si>
    <t>Credenciamento de intérprete para tradução Português-Libras nos eventos presenciais e virtuais do Regional, bem como nas sessões do Tribunal Pleno e do Órgão Especial.</t>
  </si>
  <si>
    <t>Contratação de prestação de serviços continuados de apoio administrativo com dedicação exclusiva de mão de obra (Auxiliar Administrativo) para as atividades de arquivo e gestão documental.</t>
  </si>
  <si>
    <t>Contratação de mão de obra terceirizada, especializada para o trabalho técnico na Divisão de Gestão Documental, tanto quantitativa quanto   qualitativamente, na unidade, para cumprimento das atividades e competências da gestão documental.</t>
  </si>
  <si>
    <t xml:space="preserve">serviço/ano </t>
  </si>
  <si>
    <t>Serviços de digitalização de documentos e processos judiciais de guarda permanente do TRT3 sob a guarda da Divisão de Gestão Documental (DIGD) para fins de preservação e acesso.</t>
  </si>
  <si>
    <t xml:space="preserve">Aquisição de café, suco, açúcar e adoçante. </t>
  </si>
  <si>
    <t>Garantir o atendimento das demandas de magistrados e de eventos institucionais.</t>
  </si>
  <si>
    <t>demanda</t>
  </si>
  <si>
    <t>Fornecimento de água mineral sem gás, acondicionada em garrafões plásticos de 20 (vinte) litros.</t>
  </si>
  <si>
    <t>Garantir  fornecimento de água mineral às unidades que não possuem purificador de água.</t>
  </si>
  <si>
    <t xml:space="preserve">
480</t>
  </si>
  <si>
    <t xml:space="preserve">
garrafão de 20 litros</t>
  </si>
  <si>
    <t xml:space="preserve">Passagens aéreas nacionais e internacionais. </t>
  </si>
  <si>
    <t>Disponibilizar deslocamento aéreo para servidores, magistrados e colaboradores a serviço do Tribunal (cursos, palestras e demais eventos institucionais).</t>
  </si>
  <si>
    <r>
      <t xml:space="preserve">Serviços. Vigilância armada para a Capital e Interior do Estado. ITEM PCA 37. Substituição 10031/2024. 
</t>
    </r>
    <r>
      <rPr>
        <sz val="11"/>
        <color rgb="FFFF0000"/>
        <rFont val="Calibri"/>
        <family val="2"/>
      </rPr>
      <t>Itens 5 e 6 com mesma descrição. Podemos juntá-los e somar os valores?
Solange (caderno, 13/05): Manter o item 5 (o de maior valor), excluir o 6 (vara itinerante, criado pela SEPEOC) e não somar os valores.</t>
    </r>
  </si>
  <si>
    <t>Prestação de serviço de vigilância armada a ser executado de forma contínua nas dependências das Unidades da Capital e Interior do Estado.</t>
  </si>
  <si>
    <t>Garantir a segurança nas instalações deste Tribunal e assegurar a integridade física das pessoas e resguardar os bens patrimoniais.</t>
  </si>
  <si>
    <t xml:space="preserve">Prestação de serviços continuados de limpeza, conservação e apoio operacional com dedicação exclusiva de mão de obra. Lote 1 - Noroeste, Triângulo Mineiro, Alto Paranaíba e Alto São Francisco.  </t>
  </si>
  <si>
    <t>Garantir a limpeza e o apoio operacional em tarefas de menor compexidade técnica nas dependências deste Tribunal.</t>
  </si>
  <si>
    <t xml:space="preserve">Prestação de serviços continuados de limpeza, conservação e apoio operacional com dedicação exclusiva de mão de obra - Lote 2. </t>
  </si>
  <si>
    <r>
      <t xml:space="preserve">Serviços. Limpeza, conservação e apoio operacional com dedicação exclusiva de mão de obra, Lote 2. ITEM PCA 39. Contratação Original. 22SR062. V18/12/2025.
</t>
    </r>
    <r>
      <rPr>
        <sz val="11"/>
        <color rgb="FFFF0000"/>
        <rFont val="Calibri"/>
        <family val="2"/>
      </rPr>
      <t>Itens 8 e 9 com mesma descrição. Podemos juntá-los e somar os valores?
Solange (caderno, 13/05): Manter o item 9 (o de maior valor), excluir o 8 (vara itinerante, criado pela SEPEOC) e não somar os valores.</t>
    </r>
  </si>
  <si>
    <t>Prestação de serviços continuados de limpeza, conservação e apoio operacional com dedicação exclusiva de mão de obra. Lote 3 - Sul de Minas e Zona da Mata.</t>
  </si>
  <si>
    <r>
      <t xml:space="preserve">Serviços. Limpeza, conservação, copeiragem e apoio operacional com dedicação exclusiva de mão de obra, Lote 4 - Belo Horizonte e Região Metropolitana. ITEM PCA 41. Contratação Original. 10014/2024. V27/06/2025.
</t>
    </r>
    <r>
      <rPr>
        <sz val="11"/>
        <color rgb="FFFF0000"/>
        <rFont val="Calibri"/>
        <family val="2"/>
      </rPr>
      <t xml:space="preserve">Itens 11 e 12 bem semelhantes. Qual a diferença entre eles?
Simone (chat TRT, 14/05): Contrato atual e o seguinte. Posso juntar os itens e somar os valores. 
</t>
    </r>
    <r>
      <rPr>
        <b/>
        <sz val="11"/>
        <color rgb="FFFF0000"/>
        <rFont val="Calibri"/>
        <family val="2"/>
      </rPr>
      <t>ENTÃO, EXCLUÍ ITEM 12 E SOMEI SEU VALOR AO 11.</t>
    </r>
  </si>
  <si>
    <t>Prestação de serviços continuados de limpeza, conservação, copeiragem e apoio operacional com dedicação exclusiva de mão de obra. Lote 4 - Belo Horizonte e Região Metropolitana.</t>
  </si>
  <si>
    <t>Garantir que haja postos de  motoristas, manobristas e supervisores para atendimento das demandas de serviços de traslados no âmbito deste Tribunal.</t>
  </si>
  <si>
    <t xml:space="preserve">postos </t>
  </si>
  <si>
    <t>Prestação de serviços de mudanças residenciais de juízes e servidores e comerciais de processos e mobiliários em unidades do TRT3 localizadas no Estado de Minas Gerais.</t>
  </si>
  <si>
    <t>Garantir o atendimento das demandas dos serviços de mudanças dos juízes e servidores e das unidades deste Tribunal.</t>
  </si>
  <si>
    <t xml:space="preserve">demanda </t>
  </si>
  <si>
    <r>
      <t xml:space="preserve">Serviços. Jardinagem (com fornecimento de insumos) na capital. ITEM PCA 48. Contratação Original. 21SR044. V18/10/2025.
</t>
    </r>
    <r>
      <rPr>
        <sz val="11"/>
        <color rgb="FFFF0000"/>
        <rFont val="Calibri"/>
        <family val="2"/>
      </rPr>
      <t xml:space="preserve">
Itens 15 e 16 com mesma descrição. Podemos juntá-los e somar os valores?
Solange (caderno, 13/05): Sim; serviços e insumos.
</t>
    </r>
    <r>
      <rPr>
        <b/>
        <sz val="11"/>
        <color rgb="FFFF0000"/>
        <rFont val="Calibri"/>
        <family val="2"/>
      </rPr>
      <t>ENTÃO, excluí o item 16 e somei seu valor ao 15.</t>
    </r>
  </si>
  <si>
    <t>Prestação de serviços especializados de jardinagem (com fornecimento de insumos) na Capital.</t>
  </si>
  <si>
    <t>Serviço contínuo de lavanderia: lavagem e higienização de carpetes, tapetes, áreas almofadadas e poltronas de auditório, incluindo mão de obra, materiais etc.</t>
  </si>
  <si>
    <t>Preservar e conservar carpetes, tapetes, poltronas e áreas almofadadas, mantendo a salubridade dos ambientes, livrando-os da ação de fungos e bactérias.</t>
  </si>
  <si>
    <t xml:space="preserve">Serviço contínuo de lavanderia:  lavagem e higienização de tecidos de cozinha, lavagem e passadoria de togas, incluindo mão de obra, materiais etc.
</t>
  </si>
  <si>
    <t>Preservar togas, as mantendo 
livres de ácaros, fungos, bactérias 
e outros alérgenos, bem como 
manutenção de materiais de 
cozinhas limpos, livres de 
resíduos alimentares e evitando a 
contaminação.</t>
  </si>
  <si>
    <t xml:space="preserve">Dedetização de prédios da Capital e da Região Metropolitana. </t>
  </si>
  <si>
    <t>Promover o  controle de vetores e pragas urbanas nas unidades deste Tribunal.</t>
  </si>
  <si>
    <t xml:space="preserve">aplicações/ano </t>
  </si>
  <si>
    <t xml:space="preserve">Serviços de dedetização nas unidades localizadas no interior do Estado. Lote 1 - Região Noroeste, Triângulo Mineiro, Alto São Francisco. </t>
  </si>
  <si>
    <t>aplicações/ano</t>
  </si>
  <si>
    <t xml:space="preserve">Serviços de dedetização nas unidades do interior do estado. Lote 2 - Jequitinhonha, Vale do Rio Doce e Campos das Vertentes. </t>
  </si>
  <si>
    <t xml:space="preserve">Serviços de dedetização nas unidades localizadas no interior do Estado. Lote 3 - Região Sul de Minas e Zona da Mata. </t>
  </si>
  <si>
    <t>Serviços de comunicação social (Plenárias e TV)</t>
  </si>
  <si>
    <t xml:space="preserve">Contratação de 344 acessos (assinatura mensal) do serviço móvel de dados e voz de 30 GB. </t>
  </si>
  <si>
    <t>Melhorar a infraestrutura a ser disponibilizada pela Administração aos magistrados do TRT 3ª Região, para celeridade, funcionalidade, conforto e segurança em suas atividades na prestação jurisdicional, como aquelas decorrentes de trabalhos em situações de distanciamento.</t>
  </si>
  <si>
    <t>Telefonia. Lote 1 - Linhas Digitais e Serviço DDG 0800 do setor 2 da Anatel.</t>
  </si>
  <si>
    <t>Prover estrutura de telefonia fixa às unidades, necessária para o desenvolvimento e finalização de muitas de suas atividades, gerando grandes prejuízos no caso de sua interrupção.</t>
  </si>
  <si>
    <t>Telefonia. Lote 3 - Linhas Digitais do setor 3 da Anatel (Uberaba e Uberlândia).</t>
  </si>
  <si>
    <t>Prestação de serviços de manutenção preventiva e corretiva de Centrais Telefônicas PABX SOPHO, instaladas e em funcionamento em unidades deste Regional na capital e no interior do Estado (GV, Contorno, Goitacazes, Curitiba, Juiz de Fora e Uberlândia). Lote 1.</t>
  </si>
  <si>
    <t>Prestação de serviços de assistência técnica, manutenção preventiva e corretiva integral, incluída mão-de-obra, todas as peças, equipamentos, licenças, instalações e suporte remoto de Centrais Telefônicas PABX SIEMENS (modelos HIPATH 1120 e HIPATH 1150) - Guaicurus, Pedro II, Betim, Contagem, Cel. Fabriciano, Governador Valadares, Montes Claros, Pouso Alegre, Sete Lagoas, Uberaba e Ituiutaba -  instaladas e em funcionamento em unidades deste Regional na capital e no interior do Estado. Lote 2.</t>
  </si>
  <si>
    <t>Serviços de manutenção preventiva e corretiva em elevadores de passageiros e cargas e em plataformas verticais para portadores de necessidades especiais nos elevadores do prédio do TRT-MG da Av. Getúlio Vargas, 265 e da Av. do Contorno.</t>
  </si>
  <si>
    <t>Manter a confiabilidade dos sistemas de transporte vertical do Tribunal, reduzindo riscos de acidentes com danos pessoais aos usuários ou danos patrimoniais. Além do aspecto segurança, de vital importância para um sistema de transporte vertical, a contratação de empresa especializada de manutenção, contínua e permanente, possibilita aumento na disponibilidade do sistema, com continuidade dos serviços dele dependentes, em especial no sentido de se garantir acessibilidade a portadores de necessidades especiais nas unidades deste Regional. Dar manutenção aos elevadores.</t>
  </si>
  <si>
    <t xml:space="preserve">Serviços de manutenção preventiva e corretiva em elevadores de passageiros e cargas e em plataformas verticais para portadores de necessidades especiais - João Monlevade, Teófilo Otoni, Formiga, Ubá, Uberaba (2 elevadores), Uberlândia, Varginha e Manhuaçu.
</t>
  </si>
  <si>
    <t>Serviços de manutenção preventiva e corretiva em elevadores de passageiros e cargas e em plataformas verticais para portadores de necessidades especiais - 2 elevadores no Foro de Juiz de Fora e 1 em Três Corações.</t>
  </si>
  <si>
    <t>Serviços de manutenção preventiva e corretiva em elevadores de passageiros e cargas e em plataformas verticais para portadores de necessidades especiais. Prover manutenção de plataforma elevatória na Unidade Contorno e de elevadores em Betim (2), Nova Lima, Contagem (2).</t>
  </si>
  <si>
    <t>Manutenção preventiva e corretiva de aparelhos de ar condicionado tipo janela e split - Lote 1 - Capital.</t>
  </si>
  <si>
    <t>Proporcionar o contínuo funcionamento dos equipamentos, permitindo o conforto térmico dos ambientes de trabalho. A manutenção periódica objetiva ainda a redução de custos decorrentes de eventuais manutenções corretivas, em geral mais caras e com tempo de restabelecimento superior, evitando maiores gastos ao Órgão e transtornos aos servidores.</t>
  </si>
  <si>
    <t>Manutenção preventiva e corretiva de aparelhos de ar condicionado tipo janela e split - Lote 2 - Central Minas.</t>
  </si>
  <si>
    <t>Proporcionar o contínuo funcionamento dos  equipamentos,
permitindo o conforto térmico dos ambientes de trabalho. A  manutenção periódica objetiva ainda a redução de custos decorrentes de eventuais  anutenções corretivas, em geral mais caras e com tempo de restabelecimento superior, evitando maiores gastos ao Órgão e transtornos aos servidores.</t>
  </si>
  <si>
    <t xml:space="preserve">Manutenção preventiva e corretiva de aparelhos de ar condicionado tipo janela e split - Lote 3 - Montes Claros. </t>
  </si>
  <si>
    <t>Proporcionar o contínuo funcionamento dos  equipamentos, permitindo o conforto térmico dos ambientes de trabalho. A  manutenção periódica objetiva ainda a redução de custos  decorrentes de eventuais  manutenções corretivas, em geral mais caras e com tempo de restabelecimento superior, evitando maiores gastos ao Órgão e transtornos aos servidores.</t>
  </si>
  <si>
    <t>Manutenção preventiva e corretiva de aparelhos de ar condicionado tipo janela e split - Lote 4 - Uberlândia.</t>
  </si>
  <si>
    <t>Proporcionar o contínuo funcionamento dos  equipamentos, permitindo o conforto térmico dos ambientes de trabalho. A manutenção periódica objetiva ainda a redução de custos decorrentes de eventuais manutenções corretivas, em geral mais caras e com tempo de
restabelecimento superior, evitando maiores gastos ao Órgão e transtornos aos servidores.</t>
  </si>
  <si>
    <t>Manutenção preventiva e corretiva de aparelhos de ar condicionado tipo janela e split - Lote 5 - Juiz de Fora.</t>
  </si>
  <si>
    <t>Manutenção preventiva e corretiva de aparelhos de ar condicionado tipo janela e split - Lote 6 - Governador Valadares.</t>
  </si>
  <si>
    <t>Proporcionar o contínuo funcionamento dos  equipamentos, permitindo o conforto térmico dos ambientes de trabalho. A  manutenção periódica objetiva ainda a redução de custos decorrentes de eventuais manutenções corretivas, em geral mais caras e com tempo de restabelecimento superior, evitando maiores gastos ao Órgão e transtornos aos servidores.</t>
  </si>
  <si>
    <t>Manutenção preventiva e corretiva de aparelhos de ar condicionado tipo janela e split - Lote 7 - Varginha.</t>
  </si>
  <si>
    <t>Proporcionar o contínuo funcionamento dos  equipamentos, permitindo o conforto térmico dos ambientes de trabalho. A manutenção periódica objetiva ainda a redução de custos decorrentes de eventuais manutenções corretivas, em geral mais caras e com tempo de restabelecimento superior, evitando maiores gastos ao Órgão e transtornos aos servidores.</t>
  </si>
  <si>
    <t>Proporcionar o contínuo  funcionamento dos equipamentos,
permitindo o conforto térmico dos ambientes de trabalho. A  manutenção periódica objetiva ainda a redução de custos decorrentes de eventuais manutenções corretivas, em geral mais caras e com tempo de
restabelecimento superior, evitando maiores gastos ao Órgão e transtornos aos servidores.</t>
  </si>
  <si>
    <t>Contratação de assinatura anual de acesso ilimitado à plataforma Solicita e. Editora Negócios Públicos do Brasil LTDA.</t>
  </si>
  <si>
    <t xml:space="preserve">assinatura </t>
  </si>
  <si>
    <t>Zênite: prestação de serviços de orientação, consulta e acesso eletrônico a ferramenta de consulta na área de licitações e contratos.</t>
  </si>
  <si>
    <t>Trata-se de um serviço que já vem sendo contratado há anos pelo TRT3, sempre com excelentes resultados e plena satisfação dos usuários, com orientações por escrito assertivas, que respondem satistatoriamente às questões que são apresentadas e contribuem para a escolha de soluções.</t>
  </si>
  <si>
    <t xml:space="preserve">10
12
</t>
  </si>
  <si>
    <t>acessos simultâneos ao portal
orientações por escrito/ano</t>
  </si>
  <si>
    <t>Contratação e assinatura anual de acesso a ferramenta de pesquisa de preços praticados pela Administração Pública - Banco de Preços, sistema de pesquisas baeado em resultados de licitações adjudicadas e homologadas.</t>
  </si>
  <si>
    <t xml:space="preserve">licença </t>
  </si>
  <si>
    <t>Serviço. Logística Integrada. ITEM PCA 117. Contratação Original. 22SR012. V21/03/2026.</t>
  </si>
  <si>
    <t>Contratação de empresa especializada na prestação de serviços de logística integrada.</t>
  </si>
  <si>
    <t>Armazenamento e distribuição de materiais de consumo e bens permanentes do Regional.</t>
  </si>
  <si>
    <t>Serviços. Serviços Postais, entregas de encomendas e aquisição de produtos. ITEM PCA XX. Substituição 21SR008.</t>
  </si>
  <si>
    <t>Serviços postais, entregas de encomendas e aquisição de produtos.</t>
  </si>
  <si>
    <t>Serviços. Buffet completo - coquetel. ITEM PCA 118. Nova Contratação.</t>
  </si>
  <si>
    <t>Oferecer serviços de coquetel para eventos institucionais, proporcionando aos integrantes uma forma de socialização e troca de conhecimentos, para que o retorno ao evento ocorra com maior disposição e com maior aproveitamento.</t>
  </si>
  <si>
    <t>Aquisição. Fornecimento de kit lanches, pipoqueiro e doces embalados (pão de mel, brownie e bombom). ITEM PCA 119. Nova Contratação.</t>
  </si>
  <si>
    <t>Fornecimentos de kit de lanches, pipoqueiro e doces 50g embalados (pão de mel, brownie e bombom).</t>
  </si>
  <si>
    <t>Possibilitar a participação de escolas públicas no Programa Justiça e Cidadania - Prog. Combate ao Trabalho Infatil e oferecer doces aos participantes que serão agraciados com a lembrança no final de determinado evento institucional.</t>
  </si>
  <si>
    <t>Aquisição. Equipamentos e Material Permanente. ITEM PCA 121. Nova Contratação.</t>
  </si>
  <si>
    <t>Atender demandas de diversas áreas.</t>
  </si>
  <si>
    <t>5.1</t>
  </si>
  <si>
    <t>Amplificador de áudio.</t>
  </si>
  <si>
    <t>5.2</t>
  </si>
  <si>
    <t>Aparelho headset.</t>
  </si>
  <si>
    <t>5.5</t>
  </si>
  <si>
    <t>Bebedouro de pressão (acessível).</t>
  </si>
  <si>
    <t>5.6</t>
  </si>
  <si>
    <t>Cadeiras fixas.</t>
  </si>
  <si>
    <t>5.7</t>
  </si>
  <si>
    <t>Cadeiras giratórias.</t>
  </si>
  <si>
    <t>5.8</t>
  </si>
  <si>
    <t>5.9</t>
  </si>
  <si>
    <t>5.10</t>
  </si>
  <si>
    <t>Escadas.</t>
  </si>
  <si>
    <t>5.11</t>
  </si>
  <si>
    <t>Escaninhos.</t>
  </si>
  <si>
    <t>5.12</t>
  </si>
  <si>
    <t>Estufa aquecedora de alimentos.</t>
  </si>
  <si>
    <t>5.13</t>
  </si>
  <si>
    <t>Forno elétrico.</t>
  </si>
  <si>
    <t>5.14</t>
  </si>
  <si>
    <t>Forno micro-ondas.</t>
  </si>
  <si>
    <t>5.15</t>
  </si>
  <si>
    <t>Frigobar.</t>
  </si>
  <si>
    <t>5.16</t>
  </si>
  <si>
    <t>Geladeiras.</t>
  </si>
  <si>
    <t>5.17</t>
  </si>
  <si>
    <t>Longarinas.</t>
  </si>
  <si>
    <t>5.18</t>
  </si>
  <si>
    <t>5.19</t>
  </si>
  <si>
    <t>Mesa redonda.</t>
  </si>
  <si>
    <t>5.20</t>
  </si>
  <si>
    <t>Mesa retangular.</t>
  </si>
  <si>
    <t>Microfone com fio.</t>
  </si>
  <si>
    <t>5.22</t>
  </si>
  <si>
    <t>5.23</t>
  </si>
  <si>
    <t>5.24</t>
  </si>
  <si>
    <t>Purificador de água.</t>
  </si>
  <si>
    <t>5.25</t>
  </si>
  <si>
    <t>5.26</t>
  </si>
  <si>
    <t>5.27</t>
  </si>
  <si>
    <t>Televisão.</t>
  </si>
  <si>
    <t>Ventilador de coluna.</t>
  </si>
  <si>
    <t>Aquisição. Material de Consumo. ITEM PCA 122. Nova Contratação.</t>
  </si>
  <si>
    <t>6.1</t>
  </si>
  <si>
    <t>Caixa arquivo.</t>
  </si>
  <si>
    <t>6.2</t>
  </si>
  <si>
    <t>Caneta esferográfica.</t>
  </si>
  <si>
    <t>6.3</t>
  </si>
  <si>
    <t>Clips n. 4 e 8.</t>
  </si>
  <si>
    <t>6.4</t>
  </si>
  <si>
    <t>Copo descartável biodegradável para água.</t>
  </si>
  <si>
    <t>6.5</t>
  </si>
  <si>
    <t>Envelopes.</t>
  </si>
  <si>
    <t>6.6</t>
  </si>
  <si>
    <t>Estilete.</t>
  </si>
  <si>
    <t>6.7</t>
  </si>
  <si>
    <t>Extrator de grampo.</t>
  </si>
  <si>
    <t>6.8</t>
  </si>
  <si>
    <t>Filtro (refil) para purificador.</t>
  </si>
  <si>
    <t>6.9</t>
  </si>
  <si>
    <t>Filtro de linha.</t>
  </si>
  <si>
    <t>6.10</t>
  </si>
  <si>
    <t>Fita para embalagem 5 x 50.</t>
  </si>
  <si>
    <t>6.11</t>
  </si>
  <si>
    <t>Fone para headtset telefônico.</t>
  </si>
  <si>
    <t>6.12</t>
  </si>
  <si>
    <t>Grampeador 26/6.</t>
  </si>
  <si>
    <t>6.13</t>
  </si>
  <si>
    <t>Lápis de cor,  caixa com 12 cores.</t>
  </si>
  <si>
    <t>6.14</t>
  </si>
  <si>
    <t>Lápis preto.</t>
  </si>
  <si>
    <t>6.15</t>
  </si>
  <si>
    <t>Lixeiras.</t>
  </si>
  <si>
    <t>6.16</t>
  </si>
  <si>
    <t>Papel A4, branco alcalino, gramatura mínima 75 g/m2, certificado Cerflor ou FSC.</t>
  </si>
  <si>
    <t>6.17</t>
  </si>
  <si>
    <t>Papel A4, reciclado, cor natural, gramatura mínima 75 g/m2, certificado Cerflor, FSC ou ISSO.</t>
  </si>
  <si>
    <t>6.18</t>
  </si>
  <si>
    <t>Pasta em L.</t>
  </si>
  <si>
    <t>6.19</t>
  </si>
  <si>
    <t>Pilhas.</t>
  </si>
  <si>
    <t>6.20</t>
  </si>
  <si>
    <t>Pincel marca-texto.</t>
  </si>
  <si>
    <t>6.21</t>
  </si>
  <si>
    <t>Pincel para quadro branco.</t>
  </si>
  <si>
    <t>6.22</t>
  </si>
  <si>
    <t>Post it (bloco de recado).</t>
  </si>
  <si>
    <t>6.23</t>
  </si>
  <si>
    <t>Relógio de parede.</t>
  </si>
  <si>
    <t>6.24</t>
  </si>
  <si>
    <t>Tapetes tipo capacho.</t>
  </si>
  <si>
    <t>6.25</t>
  </si>
  <si>
    <t>Tesoura.</t>
  </si>
  <si>
    <t>Aquisição. Brindes para programas institucionais - Divulgação dos programas ao público alvo. ITEM PCA 123. Nova Contratação.</t>
  </si>
  <si>
    <t>Brindes diversos para programas institucionais.</t>
  </si>
  <si>
    <t>7.2</t>
  </si>
  <si>
    <t>Estojo tipo escolar personalizado; cores diversas.</t>
  </si>
  <si>
    <t>7.3</t>
  </si>
  <si>
    <t>Garrafa de água tipo "squeeze", de plástico.</t>
  </si>
  <si>
    <t>7.4</t>
  </si>
  <si>
    <t>Lápis personalizado.</t>
  </si>
  <si>
    <t>7.5</t>
  </si>
  <si>
    <t>Porta utensílios com três compartimentos personalizado.</t>
  </si>
  <si>
    <t>7.6</t>
  </si>
  <si>
    <t>Porta crachá.</t>
  </si>
  <si>
    <t>7.7</t>
  </si>
  <si>
    <t>Caneta ecológica de papelão com clipe e ponteira plástica, personalizada, cores diversas.</t>
  </si>
  <si>
    <t>7.8</t>
  </si>
  <si>
    <t>Caneta plástica; toque superior ("touch") com suporte, personalizada, cores diversas.</t>
  </si>
  <si>
    <t>7.9</t>
  </si>
  <si>
    <t>Porta folder A6 vertical com porta cartões; material: acrílico cristal.</t>
  </si>
  <si>
    <t>7.10</t>
  </si>
  <si>
    <t>Caneca com tampa personalizada, material: inox (caneca) e plástico (cabo e tampa).</t>
  </si>
  <si>
    <t>7.11</t>
  </si>
  <si>
    <t>Bonés personalizados, cores diversas, logo em 4 cores.</t>
  </si>
  <si>
    <t>7.12</t>
  </si>
  <si>
    <t>Camisetas personalizadas, cores diversas, logo em 4 cores.</t>
  </si>
  <si>
    <t>7.14</t>
  </si>
  <si>
    <t>Pin metálico - 4x0 cores.</t>
  </si>
  <si>
    <t>7.15</t>
  </si>
  <si>
    <t>Sacochila personalizada, cores diversas, logo em 4 cores.</t>
  </si>
  <si>
    <t>7.16</t>
  </si>
  <si>
    <t>Sacola ecológica personalizada, cores diversas, logo em 4 cores.</t>
  </si>
  <si>
    <r>
      <t xml:space="preserve">Serviços. Elaboração de laudos de avaliação dos imóveis utilizados ou de interesse do TRT3. ITEM PCA XX. Substituição ARP n° 02/2024. 
</t>
    </r>
    <r>
      <rPr>
        <sz val="11"/>
        <color rgb="FFFF0000"/>
        <rFont val="Calibri"/>
        <family val="2"/>
      </rPr>
      <t>Os itens 11 e 12 podem ser juntados no PCA? Ou não?
SENG, em email de 13/05: Manter o item 11. O item 12 não precisa constar do PCA2026. Consta do SIGEO somente para pagamento de execuções decorrentes Ata de Registro de Preços já existente.</t>
    </r>
  </si>
  <si>
    <t>Prestação de serviço profissional de elaboração de laudos de avaliação dos imóveis utilizados ou de interesse do TRT3.</t>
  </si>
  <si>
    <t>Seguros de imóveis.</t>
  </si>
  <si>
    <t>Necessidade de garantir a segurança contra incêndio da edificação e atender aos normativos do CBMMG.</t>
  </si>
  <si>
    <t>projeto</t>
  </si>
  <si>
    <t>Serviço continuado de manutenção das subestações em uso pelo TRT3.</t>
  </si>
  <si>
    <t>Garantir a segurança e operação das subestações em uso pelo TRT 3ª Região.</t>
  </si>
  <si>
    <t>Serviços de instalação e manutenção de No-Break com deslocamento.</t>
  </si>
  <si>
    <t>Necessidade de disponibilizar, continuamente, serviços de manutenção preventiva, corretiva e instalação de nobreaks em imóveis em uso pelo TRT 3ª Região.</t>
  </si>
  <si>
    <r>
      <t xml:space="preserve">Serviços. Instalação e manutenção de No-Break. ITEM PCA 135. Contratação Original. 20SR025. V13/12/2025.
</t>
    </r>
    <r>
      <rPr>
        <sz val="11"/>
        <color rgb="FFFF0000"/>
        <rFont val="Calibri"/>
        <family val="2"/>
      </rPr>
      <t xml:space="preserve">Os itens 16 e 17 podem ser juntados e somados? Um deles deve ser deslocamento.
SENG, em email de 13/05: Os itens 16 e 17 (o 16 é deslocamento) podem ser somados e o valor total pode ser reduzido para R$ 325.911,00.
</t>
    </r>
    <r>
      <rPr>
        <b/>
        <sz val="11"/>
        <color rgb="FFFF0000"/>
        <rFont val="Calibri"/>
        <family val="2"/>
      </rPr>
      <t>ENTÃO, EXCLUIR O ITEM 16 E SOMAR SEU VALOR AO 17.</t>
    </r>
  </si>
  <si>
    <t>1. Item - Numeração da Área</t>
  </si>
  <si>
    <t>2. Área demandante e ou requisitante</t>
  </si>
  <si>
    <t>4. Descrição do objeto no PCA 2026</t>
  </si>
  <si>
    <t>5. Justificativa</t>
  </si>
  <si>
    <t>6. Quantidade</t>
  </si>
  <si>
    <t>7. Unidade</t>
  </si>
  <si>
    <t>8. Valor estimado da contratação</t>
  </si>
  <si>
    <t>10. Prioridade (conf. art. 17 da Res. TRT3 n. 350/2024, transcrito para a aba Prioridade desta planilha)</t>
  </si>
  <si>
    <r>
      <t>9. Valor orçamentário para 2026 (</t>
    </r>
    <r>
      <rPr>
        <b/>
        <u/>
        <sz val="12"/>
        <color theme="1"/>
        <rFont val="Calibri"/>
        <family val="2"/>
      </rPr>
      <t>SIGEO</t>
    </r>
    <r>
      <rPr>
        <b/>
        <sz val="12"/>
        <color theme="1"/>
        <rFont val="Calibri"/>
        <family val="2"/>
      </rPr>
      <t xml:space="preserve">)
</t>
    </r>
    <r>
      <rPr>
        <b/>
        <sz val="12"/>
        <color rgb="FFC00000"/>
        <rFont val="Calibri"/>
        <family val="2"/>
      </rPr>
      <t>(Este campo não deve ser alterado).</t>
    </r>
  </si>
  <si>
    <t>Serviços. Lavagem e higienização de carpetes, tapetes e áreas almofadadas, poltronas de auditório, incluindo mão de obra, materiais e etc. PCA/PCSTIC NÃO SE APLICA. 10035/2024. V28/010/2025.</t>
  </si>
  <si>
    <t xml:space="preserve">Serviços. Lavagem e higienização de tecidos de cozinha, lavagem e passadoria de togas incluindo mão de obra, materiais e etc. PCA/PCSTIC NÃO SE APLICA. 10037/2024. V05/11/2025.
</t>
  </si>
  <si>
    <r>
      <t xml:space="preserve">Assinatura. Zênite: prestação de serviços de orientação, consulta e acesso eletrônico. ITEM PCA 115. Nova Contratação.
</t>
    </r>
    <r>
      <rPr>
        <sz val="11"/>
        <color rgb="FFFF0000"/>
        <rFont val="Calibri"/>
        <family val="2"/>
      </rPr>
      <t>Juntados os itens 2 e 3, excluído o 3 e somados os valores.</t>
    </r>
  </si>
  <si>
    <r>
      <t>Serviços. Serviços de saúde prestados por credenciados PF e PJ e TRTer Saúde. ITEM PCA 152 e 153 ITEM PCA 08 (2026). Sem Contrato.</t>
    </r>
    <r>
      <rPr>
        <sz val="11"/>
        <color rgb="FF0070C0"/>
        <rFont val="Calibri"/>
        <family val="2"/>
      </rPr>
      <t xml:space="preserve">
ITENS IGUAIS. Ver objeto de gasto. Perguntar à SES. Email de 12/05: esta despesa refere-se a gastos com pessoa jurídica.</t>
    </r>
  </si>
  <si>
    <t>Plano de saúde para magistrados/servidores e grupo familiar.</t>
  </si>
  <si>
    <t>1.13</t>
  </si>
  <si>
    <t>1.14</t>
  </si>
  <si>
    <t>1.15</t>
  </si>
  <si>
    <t>1.16</t>
  </si>
  <si>
    <t>1.17</t>
  </si>
  <si>
    <t>1.18</t>
  </si>
  <si>
    <t>1.19</t>
  </si>
  <si>
    <t>1.20</t>
  </si>
  <si>
    <t>1.21</t>
  </si>
  <si>
    <t>1.22</t>
  </si>
  <si>
    <t>1.23</t>
  </si>
  <si>
    <t>1.25</t>
  </si>
  <si>
    <t>1.27</t>
  </si>
  <si>
    <t>1.28</t>
  </si>
  <si>
    <t>1.29</t>
  </si>
  <si>
    <t>1.30</t>
  </si>
  <si>
    <t>1.31</t>
  </si>
  <si>
    <t>Colete balístico</t>
  </si>
  <si>
    <t>Cofres</t>
  </si>
  <si>
    <t>Machado</t>
  </si>
  <si>
    <t>Pé de cabra</t>
  </si>
  <si>
    <t>Kit tático de arrombamento</t>
  </si>
  <si>
    <t>Detector de metais portátil</t>
  </si>
  <si>
    <t>Torniquete tático</t>
  </si>
  <si>
    <t>Kit de primeiros socorros</t>
  </si>
  <si>
    <t>Reanimador ambu manual</t>
  </si>
  <si>
    <t>Algemas de metal</t>
  </si>
  <si>
    <t>Capacete anti-tumulto</t>
  </si>
  <si>
    <t>Escudo anti-tumulto - polímero</t>
  </si>
  <si>
    <t>Armadura anti-tumulto</t>
  </si>
  <si>
    <t>Máscara de gás</t>
  </si>
  <si>
    <t>Capacete de bombeiro (incêndio)</t>
  </si>
  <si>
    <t>Algema de treinamento</t>
  </si>
  <si>
    <t>Corda - resistência de 2500kg - 50m cada</t>
  </si>
  <si>
    <t>Escada de alumínio - 3m</t>
  </si>
  <si>
    <t>Escada de alumínio - 6m</t>
  </si>
  <si>
    <t>Mosquetão e freio 8</t>
  </si>
  <si>
    <t>Assento americano</t>
  </si>
  <si>
    <t>Cone de sinalização</t>
  </si>
  <si>
    <t>Máscara de oxigênio</t>
  </si>
  <si>
    <t>Tanque de oxigênio</t>
  </si>
  <si>
    <t>Capa protetora</t>
  </si>
  <si>
    <t>Drone (vigilância)</t>
  </si>
  <si>
    <t>Simulacro de arma de fogo</t>
  </si>
  <si>
    <t>Aquisição de equipamentos táticos diversos para uso dos agentes da polícia judicial, incluindo ferramentas de combate a incêndio.</t>
  </si>
  <si>
    <t>A Resolução CNJ 315/2021 previu a disponibilização de armas de fogo para Agentes de Polícia Judicial (APJs). Elas estão sendo adquiridas pelo Regional. A aquisição de munição se faz necessária para a realização das atividades de segurança, bem como para os treinamentos práticos dos agentes.</t>
  </si>
  <si>
    <t>clube</t>
  </si>
  <si>
    <t>Sistema de gestão de acesso com catracas para a capital (reconhecimento facial).</t>
  </si>
  <si>
    <t>Necessidade de garantir segurança ao patrimônio do Regional na Capital, conforme previsto na Resolução CSJT 315/2021.</t>
  </si>
  <si>
    <r>
      <t>3. Descrição orçamentária (</t>
    </r>
    <r>
      <rPr>
        <b/>
        <u/>
        <sz val="12"/>
        <color theme="1"/>
        <rFont val="Calibri"/>
        <family val="2"/>
      </rPr>
      <t>SIGEO</t>
    </r>
    <r>
      <rPr>
        <b/>
        <sz val="12"/>
        <color theme="1"/>
        <rFont val="Calibri"/>
        <family val="2"/>
      </rPr>
      <t xml:space="preserve">)
</t>
    </r>
    <r>
      <rPr>
        <b/>
        <sz val="12"/>
        <color rgb="FFC00000"/>
        <rFont val="Calibri"/>
        <family val="2"/>
      </rPr>
      <t>(Este campo não deve ser alterado).</t>
    </r>
  </si>
  <si>
    <t>Locação de rádios portáteis (199) com comunicação instantânea via chip de dados (fornecido pelo contratado), oferecendo cobertura nacional independente da tecnologia de rede com 3 licenças para gerenciador de rastreamento dos rádios portáteis.</t>
  </si>
  <si>
    <t>meses</t>
  </si>
  <si>
    <t>Monitoramento pessoal com acionamento de dispositivo eletrônico de emergência portátil e locação de aparelhos celulares com aplicativo embarcado.</t>
  </si>
  <si>
    <t>A renovação da frota veicular do Tribunal visa promover a sustentabilidade e economicidade.</t>
  </si>
  <si>
    <t>Seguro total para veículos da frota oficial deste Regional.</t>
  </si>
  <si>
    <t>Centro de Treinamento para os agentes da polícia judicial (com sala de instrução, academia de ginástica e artes marciais, aproveitando espaço físico já existente).</t>
  </si>
  <si>
    <t>Necessidade de garantir que os Agentes da Polícia Judicial tenham local apropriado para treinamentos e capacitação, a fim de exercer suas atividades com excelência.</t>
  </si>
  <si>
    <t>Há previsão normativa (Resolução CNJ 315/2020) para a realização de curso de reciclagem anualmente pelos Agentes de Polícia Judicial.</t>
  </si>
  <si>
    <t>Necessidade de treinamento da nova brigada de incêndio (APJs, vigilantes e porteiros), a fim de prepará-los para pronta resposta nos casos de emergência.</t>
  </si>
  <si>
    <t>Contratação de seguro contra acidentes pessoais para trabalhadores voluntários.</t>
  </si>
  <si>
    <r>
      <rPr>
        <sz val="11"/>
        <rFont val="Calibri"/>
        <family val="2"/>
      </rPr>
      <t xml:space="preserve">8.16 Aquisições e Contratações, </t>
    </r>
    <r>
      <rPr>
        <sz val="11"/>
        <rFont val="Calibri"/>
        <family val="2"/>
        <charset val="1"/>
      </rPr>
      <t xml:space="preserve">8.17 Qualidade de Vida e </t>
    </r>
    <r>
      <rPr>
        <sz val="11"/>
        <rFont val="Calibri"/>
        <family val="2"/>
      </rPr>
      <t>8.19 Equidade e diversidade</t>
    </r>
  </si>
  <si>
    <t>Viabilizar a realização de workshops, seminários, rodas de conversa e oficinas internas, com temáticas relacionadas à gestão e ao desenvolvimento de pessoas, qualidade de vida, assédio, discriminação, diversidade etc., utilizando os filmes de forma pedagógica, como ferramenta de aprendizagem.</t>
  </si>
  <si>
    <t>Apesar do recurso ser da SEJ, o processo licitatório de compra deverá ser conduzido pela Secretaria de Material e Logística, na modalidade de adesão à ata de terceiros.</t>
  </si>
  <si>
    <t>Dispensa de Licitação, dispensada a forma eletrônica em razão do valor. Quantitativo reduzido em 50 unidades, em virtude de outras ocupações da equipe técnica, que limita o tempo para processar as informações digitalizadas.</t>
  </si>
  <si>
    <t>A depender da ARP a ser homologada em 2025.</t>
  </si>
  <si>
    <t>ARP que deve ser homologada até julho/2025. PROAD 3342/25. Quantitativo aumentado em 10 unidades para atender possível CONEMATRA/26.</t>
  </si>
  <si>
    <t>Dispensa de Licitação, dispensada a forma eletrônica em razão do valor. Quantitativo definido em 6 apresentações, pelo parâmetro do calendário de atividades de 2025.</t>
  </si>
  <si>
    <t>Serviço de Mestre de Cerimônia  para evento de entrega da medalha Ordem do Mérito Judiciário Desembargador Ari Rocha.</t>
  </si>
  <si>
    <t xml:space="preserve">Disponibilizar moldura destinada a acondicionar diploma e medalha da Ordem do Mérito Judiciário Desembargador Ari Rocha entregues a instituições.
Moldura para quadro da galeria de Presidentes: Uma das manifestações deste Regional para preservar sua memória e sua história é a manutenção da galeria de ex-presidentes. Essa galeria possui retratos, com a imagem de todos os ex-presidentes desde 1941. A cada gestão é realizada uma solenidade para aposição do retrato do presidente da gestão anterior, que passa a figurar a galeria. Para não descaracterizá-la, faz-se necessária a confecção da moldura nos mesmos moldes das outras, com a madeira, largura e tonalidades corretas. </t>
  </si>
  <si>
    <t>6 (1 para galeria e 5 para medalha)</t>
  </si>
  <si>
    <t>Placas de identificação e de sinalização de unidades organizacionais, para prestar homenagem, de acessibilidade, entre outras, relacionadas à comunicação visual deste TRT-MG.</t>
  </si>
  <si>
    <t>Vencimentos
Ata 52: 29/11/25
Ata 53: 16/01/26
Ata 54: 15/01/26
Ata 55: 14/01/26</t>
  </si>
  <si>
    <t>Contratação de palestrante, atividades com instrutor(es) e/ou grupos artísticos  que promovam interação (dinâmicas), entre outros, para o evento “Encontro de Lideranças” a ser promovido por este Regional.</t>
  </si>
  <si>
    <r>
      <t xml:space="preserve">O evento, organizado pela Administração do TRT3, tem por objetivo abrir o diálogo sobre os processos de trabalho com as lideranças da instituição com o propósito de buscar soluções viáveis para apoiá-las em sua gestão, de forma que possam superar os desafios enfrentados. Assim, imperioso </t>
    </r>
    <r>
      <rPr>
        <b/>
        <sz val="11"/>
        <rFont val="Calibri"/>
        <family val="2"/>
      </rPr>
      <t>promover ações a fim sensibilizá-las da necessidade de:  introduzir novas metodologias e técnicas, garantir um alto padrão de qualidade dos serviços, promover uma gestão de pessoas integrativa e humanizada, assegurar  a melhoria do clima organizacional e, consequentemente, obter resultados mais eficientes da equipe de trabalho</t>
    </r>
    <r>
      <rPr>
        <sz val="11"/>
        <rFont val="Calibri"/>
        <family val="2"/>
      </rPr>
      <t>.</t>
    </r>
  </si>
  <si>
    <t>OE9—IPSMS</t>
  </si>
  <si>
    <t>Contratação de palestrante, atividades com instrutor(es) e/ou grupos artísticos  que promovam interação (dinâmicas), entre outros, para as celebrações ao “Dia Internacional da Mulher” a ser promovido por este Regional.</t>
  </si>
  <si>
    <r>
      <rPr>
        <sz val="11"/>
        <color rgb="FF333333"/>
        <rFont val="Calibri"/>
        <family val="2"/>
        <charset val="1"/>
      </rPr>
      <t>OE9</t>
    </r>
    <r>
      <rPr>
        <sz val="11"/>
        <color rgb="FF333333"/>
        <rFont val="Calibri"/>
        <family val="2"/>
      </rPr>
      <t>-IPSMS</t>
    </r>
  </si>
  <si>
    <t>OE9-IPSMS</t>
  </si>
  <si>
    <t>Atividades serão definidas pela próxima gestão – biênio 2026-2027.</t>
  </si>
  <si>
    <t>Contratação de palestrante, atividades com instrutor(es) e/ou grupos artísticos  que promovam interação (dinâmicas), entre outros, para o evento “Semana da Servidora e do Servidor – 2026” a ser promovido por este Regional.</t>
  </si>
  <si>
    <t>Certificado digital em nuvem para acesso ao Sistema Integrado de Administração Financeira (SIAFI) da autoridade certificadora de governo SERPRO. Especificação: Certificado Digital em Nuvem (NEOID), Pessoa Física (A3), com validade de 3 anos (e-CPF).</t>
  </si>
  <si>
    <t>Valor precisou ser complementado com autorização da presidência do TRT, tendo em vista o reajuste dos preços praticados no mercado. O MPT faria o complemento do valor, conforme acordado no início do ano, em parceria com o Tribunal. Porém, em abril, informaram que não seria mais possível. O valor executado em 2025 será de 178.513,00. Em 2026, será necessário reajustar. Faremos a comunicação na DOF, para alteração no SIGEO.</t>
  </si>
  <si>
    <t>créditos</t>
  </si>
  <si>
    <t>O quantitativo preciso será determinado após finalização de inventário de emissão de gases de efeito estufa do ano de 2024 e possivelmente após auditoria.</t>
  </si>
  <si>
    <t>Aquisição de créditos que representam a redução ou remoção de gases de efeito estufa, como o CO2, de projetos que contribuem para a sustentabilidade, com o fim de compensar as emissões de gases de efeito estufa do Regional.</t>
  </si>
  <si>
    <t>Memória de Cálculo</t>
  </si>
  <si>
    <t>Comentários Renata planilha SIGEO</t>
  </si>
  <si>
    <t>ANOTAÇÕES SGPCA</t>
  </si>
  <si>
    <t>VERIFICAR NA VERSÃO FINAL DO PCA 2026</t>
  </si>
  <si>
    <t>Planilha contendo a qtde projetada e o valor unitário estimado de cada bem</t>
  </si>
  <si>
    <t xml:space="preserve">Considerando o valor unitário registrado de R$ 16,63 , aplicando o reajuste de 5,6%. Renovação da ata pelo quantitativo remanescente (3400 kits)  </t>
  </si>
  <si>
    <t>Licitação em andamento com valor total previsto de R$ 280.297,58. Parte será executada em 2026</t>
  </si>
  <si>
    <t>Parte das varas itinerantes - 10$ por mês</t>
  </si>
  <si>
    <t>Item 4 - 850 x 54,00 = 45.900</t>
  </si>
  <si>
    <t>Projeção mensal de gasto de Janeiro / 2026 R$ 210.000,00</t>
  </si>
  <si>
    <t>Considerando o valor unitário estimado de R$ 222,50 na licitação em andamento, o índice de reajuste de 5,6% e que em junho de 2026 pretendemos renovar a ata ou fazer nova licitação com os mesmos quantitativos (2.100) , optamos por reservar o valor aproximado de R$ 495.680,00</t>
  </si>
  <si>
    <t>Em qtde e unidade constava 1 / unidade. Apaguei porque não faz sentido, já que é dito refletores (plural), para a unidade preencher corretamente.</t>
  </si>
  <si>
    <t>Gasto previsto de jan/26 - Parte dos postos avançados - varas itinerantes</t>
  </si>
  <si>
    <t>Evitar fracionamento: Conversar com a ASCER para ver se passamos esse item para lá. Acho q isso foi feito no PCA 25. Mas criar um item só prara flores, ornamentação, algo assim. Na ASCER aparece um item q é junto. Ver como contratam. Olhar dados da planilha de controle da execução do PCA.</t>
  </si>
  <si>
    <t>Creio que se trata de  item novo. No PCA 2025 há o item 19, semelhante, mas com objeto ligeiramente diferente.
R: Esse acho q é o item q a Virgínia cuida do contrato. O item 19 é outro e continuará com a APCE.</t>
  </si>
  <si>
    <t>Alterar a unidade, conforme PCA/2025 (em vermelho)? Sim.
Alterar aprioridade para alta, conforme PCA/2025 (em vermelho)? Não.</t>
  </si>
  <si>
    <t>Alterar a unidade, conforme PCA/2025 (em vermelho)? Sim.
Alterar aprioridade para alta, conforme PCA/2025 (em vermelho)? Não.
R: Achei melhor manter a descrição do SIGEO. Não sabemos se serão feitos eventos CULTURAIS e nem se será uma SEMANA.</t>
  </si>
  <si>
    <t>Alterar a unidade, conforme PCA/2025 (em vermelho)? Sim.
Alterar aprioridade para alta, conforme PCA/2025 (em vermelho)? Não.
R: Achei melhor manter a descrição do SIGEO. Não sabemos se serão feitos eventos CULTURAIS. Tb mantive a justificativa, q está boa.</t>
  </si>
  <si>
    <t>Manter o texto destacado em vermelho na justificativa, conforme transcrito do PCA/2025? Sim.</t>
  </si>
  <si>
    <r>
      <t xml:space="preserve">Na obs do PCA preliminar, o NAPI informou: "Valor precisou ser complementado com autorizacao da presidência do TRT, tendo em vista o reajuste dos preços praticados no mercado. O MPT faria o complemento do valor, conforme acordado no início do ano, em parceria com o Tribunal. Porém, em abril, informaram que não seria mais possível. O valor executado em 2025 será de 178.513,00. Em 2026, será necessário reajustar. Faremos a comunicação na DOF, para alteração no SIGEO". </t>
    </r>
    <r>
      <rPr>
        <b/>
        <sz val="11"/>
        <color theme="1"/>
        <rFont val="Calibri"/>
        <family val="2"/>
      </rPr>
      <t xml:space="preserve">Pedir para estimarem esse reajuste e já constarem como novo valor do PCA 2026 o reajustado, pra tentar evitar necessidade de alteração posterior do PCA. </t>
    </r>
  </si>
  <si>
    <t>Valor reservado para o ano de 2025, com reajuste de 5,6%.</t>
  </si>
  <si>
    <t>Alterar quantidade/unidade, conforme PCA/2025 (em vermelho)? Alterei.</t>
  </si>
  <si>
    <t>Item novo (?)</t>
  </si>
  <si>
    <t>5 contratações previstas no ano, no valor de R$ 4.000,00 cada.</t>
  </si>
  <si>
    <t>Alterar quantidade/unidade, conforme PCA/2025 (em vermelho)?</t>
  </si>
  <si>
    <t>* Alterar quantidade/unidade, conforme PCA/2025 (em vermelho)?
R: Coloquei a descrição do SIGEO, mais abrangente do q a do PCA25 e adaptei a justificativa. Se não tiver mudança residencial, a unidade corrige.</t>
  </si>
  <si>
    <t>Quantidade/unidade está igual ao PCA 2025</t>
  </si>
  <si>
    <t>* Alterar quantidade/unidade, conforme PCA/2025 (em vermelho)?
* Itens 13 e 14 conforme versão do PCA anterior ao desbrobamento do item
R: Mantive a descrição do SIGEO, q está mais abrangente do q a do PCA25.</t>
  </si>
  <si>
    <t>* Alterar unidade, conforme PCA/2025 (em vermelho)?</t>
  </si>
  <si>
    <t xml:space="preserve">* Alterar quantidade, conforme PCA/2025 (em vermelho)?
</t>
  </si>
  <si>
    <t>* Prorrogação?</t>
  </si>
  <si>
    <t>Creio tratar-se de nova contratação, em 2026. A vigência do contrato 21SR053 é de 27/12/2021 a 26/12/2026.</t>
  </si>
  <si>
    <r>
      <t xml:space="preserve">Prorrogação contratual. Vigência do contrato 23SR015: 01/05/2023 a 30/04/2026.
* Clausula de vigência: "A vigência do presente contrato será de 36 (trinta e seis) meses...  podendo ser prorrogado, por interesse do CONTRATANTE, por períodos </t>
    </r>
    <r>
      <rPr>
        <sz val="11"/>
        <color rgb="FFFF0000"/>
        <rFont val="Calibri"/>
        <family val="2"/>
      </rPr>
      <t>iguais e sucessivos, limitado a sua duração a 60 (sessenta) meses</t>
    </r>
    <r>
      <rPr>
        <sz val="11"/>
        <color theme="1"/>
        <rFont val="Calibri"/>
        <family val="2"/>
      </rPr>
      <t>..."</t>
    </r>
  </si>
  <si>
    <t>* Vigência do contrato 21SR030: 07/07/2021 a 06/07/2025.
* Provavelmente haverá nova contratação em 2026.</t>
  </si>
  <si>
    <t>* Vigência do contrato 21SR027: 07/07/2021 a 06/07/2025. 
* Provavelmente haverá uma nova contratação em 2026</t>
  </si>
  <si>
    <t>* Vigência do contrato 21SR035: 07/07/2021 a 06/07/2025. 
* Provavelmente haverá uma nova contratação em 2026</t>
  </si>
  <si>
    <t>* Vigência do contrato 21SR032: 07/07/2021 a 06/07/2025.
* Provavelmente haverá nova contratação em 2026.</t>
  </si>
  <si>
    <t>* Vigência do contrato 21SR033: 07/07/2021 a 06/07/2025. 
* Provavelmente haverá uma nova contratação em 2026</t>
  </si>
  <si>
    <t>* Vigência do contrato 21SR034: 07/07/2021 a 06/07/2025.
* Provavelmente haverá nova contratação em 2026.</t>
  </si>
  <si>
    <t>* Vigência do contrato 21SR031: 07/07/2021 a 06/07/2025.
* Provavelmente haverá nova contratação em 2026.</t>
  </si>
  <si>
    <t>A SEIT recebeu 1 orçamento de fornecedor, com valor de R$ 188.813,42. Muito provavelmente, ele irá baixar no processo licitatório. Além disso, há um item relativo à substituição de gás contra-incêndio, que só é utilizado caso o extintor seja acionado. O valor é um pouco mais de 60 mil. Subtraindo, portanto, os 2 valores, chega-se a algo perto de 130 mil.</t>
  </si>
  <si>
    <t>É do PCA mesmo; Rodrigo / SLCTIC enviou email à SGPCA em 10/04/25.</t>
  </si>
  <si>
    <t>O valor foi estimado com base em cursos solicitados pela área de TIC.</t>
  </si>
  <si>
    <t>???? Entra ou não? Ver com SEGPRE o q é isso.</t>
  </si>
  <si>
    <t>Valor estimado com base em contratação realizada em 2024, e-pad 19835/2024, acrescido de reajuste para o ano de 2025 e 2026.</t>
  </si>
  <si>
    <t>O valor foi estimado com base no orçamento referência de 2025, acrescido do reajuste</t>
  </si>
  <si>
    <t>O valor foi estimado com base no orçamento referência de 2025, acrescido do reajuste de 5,60%.</t>
  </si>
  <si>
    <t>O valor foi estimado com base no orçamento referência de 2025, acrescido de reajuste.</t>
  </si>
  <si>
    <t>O valor foi estimado com base no orçamento atualizado de 2025 (PROAD 8715/2025), acrescido do reajuste de 5,60%.</t>
  </si>
  <si>
    <t xml:space="preserve">Alterar a unidade, conforme PCA/2025 (em vermelho)?
</t>
  </si>
  <si>
    <t>Quantidade SIGEO: 12
Quantidade PCA/2025: 6500
Unidade SIGEO: ano
Unidade PCA/2025: unidade
Prioridade SIGEO:baixa
Prioridade PCA/2025: média</t>
  </si>
  <si>
    <t>Quantidade SIGEO: 12
Quantidade PCA/2025: 1
Prioridade SIGEO: baixa
Prioridade PCA/2025: alta</t>
  </si>
  <si>
    <t>Acredito tratar-se de item novo</t>
  </si>
  <si>
    <t>Utilizado o valor anual da ARP 02/2024 acrescido do índice de reajuste sugerido.</t>
  </si>
  <si>
    <t>Item 131 do PCA/2025
Item 129 do PCA/2024
Coluna 13: substituído "Não tem vínculo" por
"OE8 - Índice de empenho no ano corrente dos itens do PCA (IEPCA)", conforme PCA/2025</t>
  </si>
  <si>
    <t>Item 133 do PCA/2025</t>
  </si>
  <si>
    <t>Estimativa realizada pela Secretaria de Engenharia.</t>
  </si>
  <si>
    <t>Item 134 do PCA/2025</t>
  </si>
  <si>
    <t>Item 135 do PCA/2025
Imagino tratar-se de nova contratação, já que a vigência do contrato se encerra em 13/12/2025.</t>
  </si>
  <si>
    <t>Estimativa realizada pela Secretaria de Engenharia, com base no valor da reforma do Plenário 1.</t>
  </si>
  <si>
    <t>3443 x 118,70 (valor estimado no PROAD 1267/2025). Pregão Eletrônico deverá ocorrer no primeiro semestre de 2025.</t>
  </si>
  <si>
    <t>Reajuste pelo IPCA  fev/24 a jan/25 4,55987% = reposição de peças (demanda futura prevista no contrato + alteração do quantitaitivo contratado de 34 calbrações/reparo para 42 calibrações/reparo.</t>
  </si>
  <si>
    <t>Utilizado a Média dos pagamentos efetuados nos meses de setembro a dezembro/2024 após as alterações nas vacinas. (590.572,11 x 1,056) x 12 = 7.483.729,78</t>
  </si>
  <si>
    <t>"Luvas Látex Â¿ 146 x26,00 = 3796,00
 Luvas Látex Powder Free Â¿ 17x30 = 510,00
 Luvas de Vinil Â¿ 9x20,62 = 185,58
 Luvas Cirúrgicas- 18x2,16 = 38,88
 Luvas em Borracha nitrílica Â¿ 22x15,02 = 330,44
 Touca descartável Â¿ 10x14,48 = 144,80
 Máscara cirúrgica Â¿ 351x17,15 = 6.019,65
 Máscara PFF2 Â¿ 935x3,5 = 3.272,50
 Total: 14.297,85
 Capacete classe E, tipo I, com carneira e jugular: 3x60 = 180,00
 Capacete classe G, tipo I, com carneira e jugular: 29x40,82 = 1.183,78
 óculos de segurança incolor: 50x9,4 = 470,00
 Protetor auricular de inserção, nível de atenuação de 18dB: 100x5,26 = 526,00
 Botina bidensidade com cadarço: 29x92,09 = 2.670,61
 Botina bidensidade com bico de PVC para eletricista: 3x91,14 = 273,42
 Camisa eletricista anti-chama: 3x183,33 = 549,99
 Calça eletricista anti-chama: 3 x174,99 = 524,97
 Luva isolante alta tensão: 3x321,70 = 965,10
 Cinto de segurança tipo paraquedista com talabarte e absorvedor de energia: 15x420 = 4.200,00
 13.643,87
 Total geral: 27.941,72
 Valores são estimados, podendo variar, por isso a previsão de R$ 30.000,00 de gasto estimado."</t>
  </si>
  <si>
    <t>1 relatório de levantamento radiométrico e execução de 1 teste de constância Â¿ R$ 600,00</t>
  </si>
  <si>
    <t>Projeção de valor baseada no consumo, estoque atual disponível e série histórica de utilização</t>
  </si>
  <si>
    <t>Baseado na última proposta apresentada em fevereiro de 2023 no valor de 30.000,00 (Utilizado o IPCA de feveiro/2023 a janeiro/2024 e de fevereiro 2024 a janeiro/2025) 30.000 x 1,0451 = 31.353 x 1,056 = 33.108,77</t>
  </si>
  <si>
    <t>20,00 x 14733 beneficiários = 294.660,00 x 12 meses = 3.535.920,00</t>
  </si>
  <si>
    <t>Utilizado o Custo Mensal do TRT a partir da competência 01/2025 prevendo o reajuste a partir da competência 01/2026 com a Média dos últimos três anos (10,38% ; 20,42% ; 16,81% = 15,87%) - (4.695.000,00 x 1,1587) x 12 = 65.281.158,00</t>
  </si>
  <si>
    <t>Referência: Cabo Adaptador Displayport Macho x DVI D Macho MD9, 1.8 Metros - 7728 do site da Kabum, cujo valor unitário é R$56,99, consultado em 26/03/2025.
Vamos comprar 800 computadores e precisaremos de 2 cabos para cada equipamento. Portanto, o valor total será: 800x2xR$56,99 = R$91.184,00</t>
  </si>
  <si>
    <t>Mantida a mensalidade já prevista de R$753,33; com relação ao campo quantidade, ajustamos para 12, dado que se trata da estimativa de desembolso em 2026, ou seja, 12 mensalidades. Registro que o "desembolso total" é de R$45.199,80, considerando vigência de 5 anos.</t>
  </si>
  <si>
    <t>- SINPI: Detalhar, a exemplo do item 155 do PCA 2025.</t>
  </si>
  <si>
    <t>ADITIVO DE 25% SOBRE O VALOR DO CONTRATO.</t>
  </si>
  <si>
    <r>
      <t xml:space="preserve">Na obs do PCA preliminar, o NGS informou: "O quantitativo preciso será determinado após finalização de inventário de emissão de gases de efeito estufa do ano de 2024 e possivelmente após auditoria". </t>
    </r>
    <r>
      <rPr>
        <b/>
        <sz val="11"/>
        <color theme="1"/>
        <rFont val="Calibri"/>
        <family val="2"/>
      </rPr>
      <t>Perguntar no PCA final se isso já ocorreu e se já têm o quantitativo preciso.</t>
    </r>
  </si>
  <si>
    <t>Explicar à Priscila o significado dos campos 11 e 12 (datas) e pedir para revisar. Pôs maio/25 e maio/26.</t>
  </si>
  <si>
    <t>Contratação de palestrantes externos para tratar do tema acessibilidade e inclusão da pessoa com deficiência.</t>
  </si>
  <si>
    <t>8.16 Aquisições e Contratações, 8.17 Qualidade de Vida e 8.19 Equidade e diversidade</t>
  </si>
  <si>
    <t>Contratação de palestra/oficina com abordagem temática voltada à prevenção e ao enfrentamento do assédio moral, assédio sexual e da discriminação no ambiente institucional. A atividade deverá contemplar metodologias participativas e elementos lúdicos, capazes de proporcionar aos(as) participantes um momento de pausa na rotina laboral, favorecendo a escuta ativa, a autorreflexão e o fortalecimento das relações interpessoais com base no respeito, na empatia e na ética relacional.</t>
  </si>
  <si>
    <t>campanha</t>
  </si>
  <si>
    <t>A contratação da atividade atende ao disposto na Resolução CNJ nº 351/2020, que determina aos colegiados responsáveis pela temática a realização de ações de conscientização sobre assédio e discriminação. A iniciativa visa promover a reflexão crítica sobre as relações no ambiente de trabalho, fortalecer a cultura institucional de respeito e orientar sobre direitos, condutas esperadas e canais de acolhimento, contribuindo para a construção de um ambiente saudável, ético e inclusivo.</t>
  </si>
  <si>
    <t>palestra/oficina</t>
  </si>
  <si>
    <t>Não seria uma atividade que a SECOM poderia executar? O que há de diferente nesta contratação em relação ao trabalho da SECOM?
Já a impressão de material gráfico poderia entrar na contratação que a APCE faz para todo o Tribunal. Verificar.</t>
  </si>
  <si>
    <t>ITEM NOVO. Serviços. Contratação de palestra ou oficina com foco na prevenção e no enfrentamento do assédio moral, do assédio sexual e da discriminação no ambiente de trabalho. A atividade deverá promover um espaço de escuta, reflexão e conscientização, incentivando a análise crítica sobre as relações interpessoais, os impactos do assédio e as estratégias institucionais de enfrentamento. ITEM PCA XX. Nova Contratação.</t>
  </si>
  <si>
    <t>Café: 2000
Adoçante:  500 
Suco: 1800
Açúcar: 300
suco integral:1300
Refrigerante normal: 975 
refrigerante zero: 825</t>
  </si>
  <si>
    <t>Pcte de 500gr,
frascos de 100ml,
litros,
pctes de 500gr,
litros,
Pet 2 litros,
Pet 2 litros.</t>
  </si>
  <si>
    <t>Está em andamento proposta de contratação direta (Proad 12813/25), de empresa para fornecimento de galões de água mineral. Valor a ser contratado: R$ 7.195,20</t>
  </si>
  <si>
    <t>O contrato é derivado do PE 18/2024, realizado através de Sistema de Registro de Preços (SRP), e o quantitativo total (imediata e futura) conta com 247 postos. Esse contrato, inicialmente, entrará em vigor em 01/06/2025 com o quantitativo total de 146 postos de trabalho, a um valor anual de R$ 14.301.279,84. 
Desta forma, ainda restaram mais 101 postos decorrentes deste PE, os quais estão previstos para serem implantados a partir de 2026 a um valor anual de  R$  9.698.703,84.</t>
  </si>
  <si>
    <t>Este contrato está em vias de assinatura das partes de um novo Termo Aditivo assinado o qual diz respeito sobre a supressão de alguns postos de Porteiro. Portanto, a quantidade será alterada de 62 para 53 postos. Ao passo que o valor anual será atualizado para  R$ 2.860.505,76. O contrato tem vigência até 20/09/2025, porém a Contratada já demonstrou interesse em prorrogá-lo.</t>
  </si>
  <si>
    <t>Este contrato está em vias de assinatura das partes de um novo Termo Aditivo assinado o qual diz respeito sobre a supressão de alguns postos de Porteiro. Portanto, a quantidade será alterada de 43 para 38 postos. Ao passo que o valor anual será atualizado para  R$ 2.233.081,92. O contrato tem vigência até 18/12/2025, podendo ser prorrogado.</t>
  </si>
  <si>
    <t>Este contrato está em vias de assinatura das partes de um novo Termo Aditivo assinado o qual diz respeito sobre a supressão de alguns postos de Porteiro. Portanto, a quantidade será alterada de 43 para 37 postos. Ao passo que o valor anual será atualizado para  R$ 2.111.779,32. O contrato tem vigência até 03/01/2026, podendo ser prorrogado.</t>
  </si>
  <si>
    <t>Alterar a quantidade para 28 postos. Atualizar o valor orçamentário para R$ 2.896.188,24, pois, apesar de a vigência expirar em 22/02/2026, o mesmo pode ser prorrogado. Porém, há de se considerar que a partir de 2026 está prevista uma nova contratação, a qual acarretará no aumento do valor anual em R$ 5.438.077,08, passando para R$ 8.334.265,32, e no quantitativo total para 61 postos.</t>
  </si>
  <si>
    <t xml:space="preserve">Está em andamento proprosta de aditamento contratual  (Proad 2151/2024), para inclusão de manutenção dos jardins do prédio do Q20. Desta forma o valor contratual passará (ainda no exercício de 2025) para R$ 25.585,11. </t>
  </si>
  <si>
    <t>Alterar a quantidade para 18 postos. Alterar a unidade para "postos de trabalho". Atualizar o valor orçamentário para R$ 1.224.622,08, pois, apesar de a vigência expirar em 06/12/2025, o mesmo pode ser prorrogado.</t>
  </si>
  <si>
    <t>Verificar se a versão final incorporou os ajustes previstos no campo 15 (obs da área).</t>
  </si>
  <si>
    <t>Alterar quantidade/unidade, conforme PCA/2025 (em vermelho)?
Após o envio da 3ª planilha e, permanecendo em branco os campos de valor e datas, eu mesma (R) os preenchi, no último dia pra envio ao CPLS.</t>
  </si>
  <si>
    <t>Este contrato está em vias de assinatura das partes de um novo Termo Aditivo, o qual irá suprimir postos de Porteiro e acrésimo de postos de Servente de Limpeza e de Recepcionista. A quantidade atualmente vigente conta com 250 postos e será alterada para 238 postos. Por outro lado, este contrato terá sua vigência expirada em 27/06/2025 e já está em curso o PE 17/2025 que o substituirá, em que a quantidade de postos será de 236 a um valor anual de R$ 19.147.949,16.</t>
  </si>
  <si>
    <t xml:space="preserve">Prestação de serviços de apoio nas ocupações de motorista executivo, manobrista e supervisor, com dedicação exclusiva de mão de obra. </t>
  </si>
  <si>
    <t>Verificar se a versão final incorporou os ajustes previstos no campo 15 (obs da área). Creio que o correto aqui será constar como valor R$ 8.334.265,32 e na quantidade, 61 postos.</t>
  </si>
  <si>
    <t>Com base na informação no campo 15 (obs da unidade), sugiro aumentar o valor, incluindo o reajuste contratual e, se for o caso, o devido por CCT.</t>
  </si>
  <si>
    <t>postos de trabalho</t>
  </si>
  <si>
    <r>
      <t xml:space="preserve">Verificar se a versão final incorporou os ajustes previstos no campo 15 (obs da área). Achei estranho - vai passar de 3 milhões para 1 milhão?
</t>
    </r>
    <r>
      <rPr>
        <sz val="11"/>
        <color rgb="FFFF0000"/>
        <rFont val="Calibri"/>
        <family val="2"/>
      </rPr>
      <t>SEGEST: Fineza substituir por justificativa atrelada à necessidade do serviço em si e não ao desempenho do prestador de serviço. ==&gt; Não atendida na versão preliminar.</t>
    </r>
  </si>
  <si>
    <r>
      <t xml:space="preserve">Serviços. Manutenção de elevadores da rua Goitacazes e rua Curitiba. PCA/PCSTIC NÃO SE APLICA. Contratação Original. 21SR053. V26/12/2026.
</t>
    </r>
    <r>
      <rPr>
        <sz val="11"/>
        <color rgb="FFFF0000"/>
        <rFont val="Calibri"/>
        <family val="2"/>
      </rPr>
      <t>SEGPRE: A descrição no SIGEO está errada. Esse contrato não se refere aos elevadores da Goitacazes. Mantida mesmo assim.</t>
    </r>
  </si>
  <si>
    <t>Contratação de assistência técnica, manutenção corretiva, preventiva, mecânica, elétrica e operacional, de forma contínua e dentro das recomendações especificadas, em 03 elevadores elétricos tipo passageiro, na Rua Curitiba, 835, com mão de obra especializada e reposição integral de peças novas e originais, incluindo transporte e instalação.</t>
  </si>
  <si>
    <r>
      <t xml:space="preserve">Serviços. Manutenção e modernização dos elevadores do edifício da Getúlio Vargas, 265, Lote 01. PCA/PCSTIC NÃO SE APLICA. Contratação Original. 23SR012. V30/04/2026.
</t>
    </r>
    <r>
      <rPr>
        <sz val="11"/>
        <color rgb="FFFF0000"/>
        <rFont val="Calibri"/>
        <family val="2"/>
      </rPr>
      <t>SEGPRE: A Descrição no SIGEO está errada. Esse contrato é de manutenção apenas.</t>
    </r>
  </si>
  <si>
    <t>Manter os elevadores com vistas à maximização de segurança, confiabilidade e disponibilidade, bem como, à extensão da vida útil. Busca, ainda, reduzir riscos de acidentes com danos pessoais aos usuários ou danos patrimoniais.</t>
  </si>
  <si>
    <r>
      <t xml:space="preserve">Serviços. Manutenção e modernização dos elevadores do edifício da Getúlio Vargas, 265, Lote 02 - serviços de manutenção. ITEM PCA XX. Contratação Original. 23SR015. V30/04/2026.
</t>
    </r>
    <r>
      <rPr>
        <sz val="11"/>
        <color rgb="FFFF0000"/>
        <rFont val="Calibri"/>
        <family val="2"/>
      </rPr>
      <t>SEGPRE: A Descrição no SIGEO está errada. Esse contrato é de manutenção apenas.</t>
    </r>
  </si>
  <si>
    <r>
      <t>Prestação de serviços de assistência técnica, manutenção corretiva, preventiva, mecânica, elétrica e operacional dos elevadores do edifício da Av. Getúlio Vargas, 265. Lote 01.</t>
    </r>
    <r>
      <rPr>
        <sz val="11"/>
        <color rgb="FFFF0000"/>
        <rFont val="Calibri"/>
        <family val="2"/>
      </rPr>
      <t/>
    </r>
  </si>
  <si>
    <r>
      <t>Prestação de serviços de assistência técnica, manutenção corretiva, preventiva, mecânica, elétrica e operacional dos elevadores do edifício da Av. Getúlio Vargas, 265. Lote 02.</t>
    </r>
    <r>
      <rPr>
        <sz val="11"/>
        <color rgb="FFFF0000"/>
        <rFont val="Calibri"/>
        <family val="2"/>
      </rPr>
      <t/>
    </r>
  </si>
  <si>
    <t>Manter a confiabilidade e disponibilidade, bem como, à extensão da vida útil. Busca, ainda, reduzir riscos de acidentes com danos pessoais aos usuários ou danos patrimoniais.</t>
  </si>
  <si>
    <t>Este objeto será licitado neste ano em função da falta de interesse da contratada na renovação.</t>
  </si>
  <si>
    <t>Possivelmente está licitado neste ano, em função de não interesse de prorrogação da contratada da linha 20.</t>
  </si>
  <si>
    <r>
      <t xml:space="preserve">Manutenção do sistema automatizado de ar condicionado central dos prédios da Av. Getúlio Vargas, 225, Rua Desembargador Drumond, 41 e R. </t>
    </r>
    <r>
      <rPr>
        <sz val="11"/>
        <rFont val="Calibri"/>
        <family val="2"/>
      </rPr>
      <t>Guaicurus.</t>
    </r>
  </si>
  <si>
    <t>Aquisição. Baterias para o datacenter. Os Nobreaks/UPS que atendem aos equipamentos da sala cofre necessitam de 2 bancos de baterias, 1 para cada Nobreak/UPS, composto de 40 baterias cada.
As baterias são do tipo Selada VRLA 12V 280W. Modelo de referência: (CSB HRL12280W).</t>
  </si>
  <si>
    <t>Realizar postagem de notificações judiciais e correspondências administrativas, bem como troca de malotes entre as unidades do TRT.</t>
  </si>
  <si>
    <t>Nova contratação. Conforme orientação da Carol, foram juntadas as duas primeiras linhas do SIGEO para definição do item do PCA/2026. A terceira linha (cujo valor é de R$ 210.000,00), refere-se à reserva orçamentária para pagamento da última fatura de 2025 do contrato vigente.
R: Preenchi o campo 14.</t>
  </si>
  <si>
    <t>Para esta rubrica PERMANENTE, serão realizados 3 pregões ao longo do ano de 2026 (fev/jul/nov), conforme demanda das unidades.</t>
  </si>
  <si>
    <t>Estações de trabalho.</t>
  </si>
  <si>
    <t>Caixa de som.</t>
  </si>
  <si>
    <t>Sofás corporativos de couro sintético.</t>
  </si>
  <si>
    <t>Suporte articulado para TV.</t>
  </si>
  <si>
    <t>Para esta rubrica CONSUMO, serão realizados 2 pregões ao longo do ano de 2026 (abr/out), conforme demanda das unidades.</t>
  </si>
  <si>
    <t>Poderá ser excluída caso haja a contratação em 2025. Não há data definida. Depende de decisão da Administração e de prazos do Banco do Brasil.</t>
  </si>
  <si>
    <t>Alterada a descrição.</t>
  </si>
  <si>
    <t>A contratação está no PCA 2025 e, se for concluída neste exercício, poderá ter renovação em 2026. Estamos estimando que a conclusão desta contratação ocorrerá em agosto de 2025.</t>
  </si>
  <si>
    <t>ITEM NOVO. Serviços. Instalação e manutenção de cabeamento estruturado (Rede Lógica) e alimentação de no-break. ITEM PCA2025 132. Nova Contratação.</t>
  </si>
  <si>
    <t>OE2 - Promover o trabalho
decente e a sustentabilidade</t>
  </si>
  <si>
    <t>Caso posteriormente seja locado novo imóvel para abrigar a Vara do Trabalho, será solicitada a exclusão deste item.</t>
  </si>
  <si>
    <t>Alterado o número da edificação na descrição. 220 e não 20.</t>
  </si>
  <si>
    <t>Locação de imóvel para abrigar  o Fórum da Justiça do Trabalho de Sabará - MG.</t>
  </si>
  <si>
    <r>
      <t>Necessidade de disponibilizar imóvel para funcionamento do Fórum da Justiça do Trabalho.</t>
    </r>
    <r>
      <rPr>
        <sz val="11"/>
        <color rgb="FFFF0000"/>
        <rFont val="Calibri"/>
        <family val="2"/>
      </rPr>
      <t xml:space="preserve"> </t>
    </r>
  </si>
  <si>
    <t>Locação de imóvel para abrigar  o Fórum da Justiça do Trabalho de Três Corações - MG.</t>
  </si>
  <si>
    <t>Necessidade de disponibilizar imóvel para funcionamento do Fórum da Justiça do Trabalho.</t>
  </si>
  <si>
    <t>Locação de imóvel situado na Avenida Quintino Vargas, nº 310, salas 201, 207, 209, 211 e 213, para abrigar  o Fórum da Justiça do Trabalho de Paracatu - MG.</t>
  </si>
  <si>
    <t>Necessidade de elaborar laudos de avaliação oficial que reflitam o preço de mercado, dos valores de venda, locação ou cessão onerosa a terceiros de áreas para exercício de atividade de apoio.</t>
  </si>
  <si>
    <t>Alterada a descrição, para conferir maior objetividade.</t>
  </si>
  <si>
    <t>Necessidade de a Administração prevenir-se contra eventuais danos causados por sinistros cujos prejuízos possam levar a dispêndio do erário.</t>
  </si>
  <si>
    <t>Serviços de elaboração de Projeto de Prevenção e Combate a Incêndio para o imóvel que abriga o Fórum da Justiça do Trabalho de Cataguases - MG.</t>
  </si>
  <si>
    <t>O valor do SIGEO, inlcuindo deslocamento, é R$ 325.909,34.</t>
  </si>
  <si>
    <t xml:space="preserve">Serviços de obra de recuperação estrutural, esquadrias e fachadas no Fórum da Justiça do Trabalho de Pouso Alegre - MG. </t>
  </si>
  <si>
    <t>Serviços de obra de reforma do espaço da Ouvidoria e SEA2G, localizado no térreo do edifício da Av. do Contorno, 4631, em Belo Horizonte - MG.</t>
  </si>
  <si>
    <t>Serviços de obra de reforma e modernização do Plenário 2, localizado no 8º andar do edifício Sede, em Belo Horizonte - MG.</t>
  </si>
  <si>
    <t>Necessidade de contratação de serviços especializados em instalações de cabeamento estruturado e alimentação de nobreaks em imóveis em uso pelo TRT3.</t>
  </si>
  <si>
    <t>Instalação e manutenção de cabeamento estruturado (Rede Lógica) e alimentação de nobreak em imóveis (incluso deslocamento).</t>
  </si>
  <si>
    <t>Em 2026 será feita a prorrogação de contrato. (PROAD 1267/2025). Pregão eletrônico está em fase de contratação da empresa (seleção da proposta mais vantajosa para o TRT3).</t>
  </si>
  <si>
    <t>Em 2026 será feita a prorrogação de contrato.</t>
  </si>
  <si>
    <t>servidores</t>
  </si>
  <si>
    <t>Verificação de adequação do aparelho de Raio X às condições e aos quesitos de funcionamento e segurança preconizados pela RDC (Resolução da Diretoria Colegiada da ANVISA) 611/2022.</t>
  </si>
  <si>
    <t>Estamos planejando a compra de 800 novos computadores em 2026 para substituir aqueles que perderam a garantia nas unidades do Tribunal, principalmente, os que estão em uso no interior. E nesses locais onde estão os computadores que serão substituídos, os monitores possuem somente as conexões VGA e DVI. Ocorre que os futuros novos computadores, que vamos coparticipar do processo do TRT23, em princípio, não terão as conexões VGA e DVI. Sendo assim, caso as especificações desses computadores permaneçam inalteradas, precisaremos comprar 2 novos cabos ou adaptadores para cada novo computador, a fim de conectá-los aos monitores de vídeo do Tribunal.</t>
  </si>
  <si>
    <t>Realização de exame médico ocupacional do PCMSO na população ativa do TRT3 lotada no interior do Estado.</t>
  </si>
  <si>
    <t>Unidade antes era quilogramas. Ver se tem como voltar para isso. Ver processo de contratação, como quantificam.</t>
  </si>
  <si>
    <t>Manutenção</t>
  </si>
  <si>
    <t>Não deveria ir para a SEJ? Conversar com Neuza a respeito e com SES.</t>
  </si>
  <si>
    <t>Plano de Saúde médico-hospitalar para os servidores e magistrados.</t>
  </si>
  <si>
    <t xml:space="preserve">
SES: valor sigiloso? (Não respondeu na versão preliminar).</t>
  </si>
  <si>
    <t>Manutenção da exposição "A democratização do retrato fotográfico através da CLT", do fotógrafo diamantinense Assis Horta, com curadoria de Guilherme Horta - curadoria, remanejamentos necessários das obras e eventuais manutenções nas próprias obras.</t>
  </si>
  <si>
    <t xml:space="preserve">Apresentação de dois (2) concertos por "Grupo de Música Figurata" (Robson Bessa Costa - MEI); inclui cachê dos artistas, instrumentos, direção artística e produção. </t>
  </si>
  <si>
    <t>Discutir a justificativa com o André, na DADM, ou pensar eu e Francisco? Muito estranha; parece q somos patrocinadores do Palácio das Artes. Acho q deve ser mudada.</t>
  </si>
  <si>
    <t>Esta apresentação de dança tem o intuito de fomentar a dança e a cultura, tornando sua apreciação acessível aos magistrados, servidores, terceirizados e à população em geral, promovendo a instituição sob um prisma social e cultural.</t>
  </si>
  <si>
    <t>Por que não poderia ser kit de uniforme como unidade?</t>
  </si>
  <si>
    <t>Área não respondeu sobre valor sigiloso e não acatou unidade sugerida. Rever.</t>
  </si>
  <si>
    <t>Área não esclareceu bem meu questionamento na versão preliminar. Esclarecer agora:
1) O que esse sistema deve oferecer? 
2) Qual a relação deste item com o item 166 do PCA 25 (aquisição de catracas com reconhecimento facial)? 
Colocaram: Sistema de gestão de acesso com catracas para a capital (reconhecimento facial).
É um software? Há parte física? Portal, catraca... ?</t>
  </si>
  <si>
    <t>Serviços. "Encontro de Lideranças". ITEM PCA XX. Nova contratação.</t>
  </si>
  <si>
    <t>Ao longo do exercício, o valor será destinado para pagamento de despesas na área de capacitação que demandarem contratação direta, não sendo possível determinar as datas com antecedência.</t>
  </si>
  <si>
    <t>Era o item 21 da SEJ - Biblioteca. Virou item 8 da SEML.</t>
  </si>
  <si>
    <t>Aquisição de tablets para oferta na premiação do 5º e 6º concursos de Monografias da Biblioteca do TRT-MG.</t>
  </si>
  <si>
    <t>11. Modalidade de contratação</t>
  </si>
  <si>
    <t>12. Será feito Registro de Preços?
(Preencher somente se a resposta for SIM).</t>
  </si>
  <si>
    <t>13. Mês de início da instrução processual</t>
  </si>
  <si>
    <t>14. Data de início da tramitação</t>
  </si>
  <si>
    <t>15. Data para atendimento da demanda / renovação contratual</t>
  </si>
  <si>
    <t>TRT4</t>
  </si>
  <si>
    <t>TRT18</t>
  </si>
  <si>
    <t>TRT1</t>
  </si>
  <si>
    <t>TRT3</t>
  </si>
  <si>
    <t>Abrangência da contratação compartilhada</t>
  </si>
  <si>
    <t>Órgão gerenciador da contratação compartilhada</t>
  </si>
  <si>
    <t>16. Alinhamento com o planejamento estratégico</t>
  </si>
  <si>
    <t>17. Alinhamento com o Plano de Logística Sustentável (PLS)</t>
  </si>
  <si>
    <t>18. PROAD da aquisição (caso o processo já esteja tramitando)</t>
  </si>
  <si>
    <t>19. Nº do contrato ou ARP original</t>
  </si>
  <si>
    <t>20. Início da vigência do contrato ou ARP original (citado na coluna ao lado - dd/mm/aa)</t>
  </si>
  <si>
    <t>21. Fim da vigência do contrato ou ARP original (citado na coluna ao lado - dd/mm/aa)</t>
  </si>
  <si>
    <r>
      <t xml:space="preserve">22. Início da vigência pretendida do contrato ou ARP do PCA 2026 (dd/mm/aa; contrato ou termo aditivo ou ARP </t>
    </r>
    <r>
      <rPr>
        <b/>
        <u/>
        <sz val="12"/>
        <color theme="1"/>
        <rFont val="Calibri"/>
        <family val="2"/>
      </rPr>
      <t>que será assinado em 2026</t>
    </r>
    <r>
      <rPr>
        <b/>
        <sz val="12"/>
        <color theme="1"/>
        <rFont val="Calibri"/>
        <family val="2"/>
      </rPr>
      <t>)</t>
    </r>
  </si>
  <si>
    <r>
      <t xml:space="preserve">23. Fim da vigência pretendida do contrato ou ARP do PCA 2026 (dd/mm/aa; contrato ou termo aditivo ou ARP </t>
    </r>
    <r>
      <rPr>
        <b/>
        <u/>
        <sz val="12"/>
        <color theme="1"/>
        <rFont val="Calibri"/>
        <family val="2"/>
      </rPr>
      <t>que será assinado em 2026</t>
    </r>
    <r>
      <rPr>
        <b/>
        <sz val="12"/>
        <color theme="1"/>
        <rFont val="Calibri"/>
        <family val="2"/>
      </rPr>
      <t>)</t>
    </r>
  </si>
  <si>
    <t>24. Itens que serão adquiridos em um mesmo processo de aquisição</t>
  </si>
  <si>
    <t>25. Código CATMAT / CATSER</t>
  </si>
  <si>
    <t>26. Observações da área demandante e ou requisitante</t>
  </si>
  <si>
    <t xml:space="preserve">Serviços. Serviços gráficos especiais elaborados (adesivos, banners, entre outros). ITEM PCA 19. Nova Contratação.
</t>
  </si>
  <si>
    <t xml:space="preserve">Disponibilizar recursos para realização da solenidade.
Mobiliário para acomodar os convidados (agraciados, familiares, autoridades, magistrados e servidores) durante a solenidade de entrega da medalha, uma vez que no local do evento não há mobiliário suficiente.
A ornamentação busca valorizar os eventos e aprimorar a imagem institucional, contribuindo para o sucesso e o acolhimento das atividades da ASCER e do Centro Cultural. </t>
  </si>
  <si>
    <t>Indicação para contratação compartilhada?
(Preencher somente se a resposta for SIM).</t>
  </si>
  <si>
    <t>Locação de imóvel situado na Avenida Belo Horizonte, nº 1.544, para abrigar o Fórum da Justiça do Trabalho de Iturama - MG.</t>
  </si>
  <si>
    <r>
      <rPr>
        <sz val="11"/>
        <rFont val="Calibri"/>
        <family val="2"/>
      </rPr>
      <t>Serviços. Administração e gerenciamento informatizado do fornecimento de combustíveis e da manutenção preventiva e corretiva de veículos, em rede credenciada. ITEM PCA 42. Contratação Original. 23SR030. V06/08/2025.</t>
    </r>
    <r>
      <rPr>
        <sz val="11"/>
        <color rgb="FF333333"/>
        <rFont val="Calibri"/>
        <family val="2"/>
      </rPr>
      <t xml:space="preserve">
</t>
    </r>
    <r>
      <rPr>
        <sz val="11"/>
        <color rgb="FFFF0000"/>
        <rFont val="Calibri"/>
        <family val="2"/>
      </rPr>
      <t xml:space="preserve">ITENS IGUAIS: 14 e 15. SINPI: podemos juntar os itens e somar os valores? RESPOSTA: Pode. No PCA e Sigeo sempre foi separado. </t>
    </r>
  </si>
  <si>
    <t>SEGP / SAInPcD</t>
  </si>
  <si>
    <t>não se aplica</t>
  </si>
  <si>
    <t>CATSER: 15830</t>
  </si>
  <si>
    <t>CATSER: 17019</t>
  </si>
  <si>
    <t>CATSER: 12955</t>
  </si>
  <si>
    <t>CATMAT:9869</t>
  </si>
  <si>
    <t>CATMAT 8730</t>
  </si>
  <si>
    <t xml:space="preserve">Contratação da Fundação Clóvis Salgado para realização de duas apresentações da Orquestra Sinfônica de Minas Gerais no CECULT - previsão de 1 por semestre. </t>
  </si>
  <si>
    <t xml:space="preserve">Aquisição e instalação de aparelhagem de iluminação para o Salão de Eventos no 3º andar do Centro Cultural. </t>
  </si>
  <si>
    <t>Projeto, aquisição e instalação de equipamento de som para o salão do 3º andar: um amplificador, duas caixas grandes de som e um microfone</t>
  </si>
  <si>
    <t>A aquisição de amplificador, caixas de som e microfone visa ampliar a potência e a qualidade sonora, garantindo melhor desempenho em apresentações artísticas e maior aproveitamento do espaço.</t>
  </si>
  <si>
    <t>Serviço</t>
  </si>
  <si>
    <t xml:space="preserve">Serviços. Apresentação de Dança com o grupo "Café com Dança" </t>
  </si>
  <si>
    <t>Contratação da apresentação de dança do grupo "Café com dança". Inclui cachê dos artistas, instrumentos, direção artística e produção</t>
  </si>
  <si>
    <t>Este concerto tem o intuito de fomentar a dança e a cultura, tornando sua apreciação acessível aos magistrados, servidores, terceirizados e à população em geral, promovendo a instituição sob um prisma social e cultural.</t>
  </si>
  <si>
    <t>Aquisição de Piano 3/4 de cauda para o Centro Cultural. Preto, 1,73ms, com rodas e travas em aço</t>
  </si>
  <si>
    <t>A aquisição de um piano para o Centro Cultural é essencial para aprimorar nossa oferta de atividades culturais e educacionais. O piano permitirá a realização de uma ampla gama de eventos, incluindo concertos, recitais e oficinas de aprendizado para crianças, jovens e adultos, enriquecendo nossa programação e atraindo um público diversificado. Investir em um piano de qualidade ajudará a elevar o padrão de nossas apresentações e a fortalecer o papel do Centro Cultural como um polo de cultura e arte na comunidade.</t>
  </si>
  <si>
    <t>Unidade</t>
  </si>
  <si>
    <t>Aquisição de palco praticável pantográfico 2x1 alumínio com base regulável e pé.</t>
  </si>
  <si>
    <t>unidades</t>
  </si>
  <si>
    <t>Aquisição. Vitrines de metal e vidro com chave para exibição de peças de arte (Qtde 5)</t>
  </si>
  <si>
    <t>Viabilizar a estrutura para organização de exposições no CECULT.</t>
  </si>
  <si>
    <t>Serviço. Moldura para quadros do acervo do Centro Cultural</t>
  </si>
  <si>
    <t>Moldura para quadros do acervo do Centro Cultural</t>
  </si>
  <si>
    <t>O serviço de moldura de quadros é necessário para preservar as obras do acervo do Centro Cultural.</t>
  </si>
  <si>
    <t>Serviços. Eventos da "Semana Comemorativa do aniversário do Centro Cultural".</t>
  </si>
  <si>
    <t>Contratação de espetáculos, oficinas com instrutor(es) e/ou grupos artísticos que promovam interação (dinâmicas), entre outros, para o evento "Semana Comemorativa do aniversário do Centro Cultural 2026".</t>
  </si>
  <si>
    <t>Os eventos da Semana Comemorativa celebram o aniversário do Centro Cultural, fortalecendo sua identidade institucional e ampliando o acesso às atividades culturais.</t>
  </si>
  <si>
    <t>Serviço. Evento comemorativo para o dia das mães</t>
  </si>
  <si>
    <t>Contratação de espetáculo para o Evento comemorativo do dia das mães</t>
  </si>
  <si>
    <t>A contratação do espetáculo visa celebrar o Dia das Mães, promovendo valorização, integração e bem-estar dos servidores e seus familiares.</t>
  </si>
  <si>
    <t>Serviço. Evento comemorativo do dia das crianças – contação de histórias e oficinas de fabricação de instrumentos musicais.</t>
  </si>
  <si>
    <t>Contratação de Contador de histórias e oficinas com instrutor(es) para o evento comemorativo do dia das crianças</t>
  </si>
  <si>
    <t>O evento do Dia das Crianças, com contação de histórias e oficinas musicais, promove educação, cultura e lazer, fortalecendo a integração com a comunidade e valorizando o público infantil.</t>
  </si>
  <si>
    <t xml:space="preserve">Serviço. Sessões de Cinema comentado para crianças e jovens. Contratação de comentador e pagamento dos direitos autorais. </t>
  </si>
  <si>
    <t xml:space="preserve">Sessões de Cinema comentado para crianças e jovens. Contratação de comentador e pagamento dos direitos autorais. </t>
  </si>
  <si>
    <t>Busca-se promover, por meio das sessões de cinema comentado, formação cultural e crítica para crianças e jovens.</t>
  </si>
  <si>
    <t>Serviço. Espetáculo em comemoração ao dia do servidor.</t>
  </si>
  <si>
    <t xml:space="preserve">Contratação de espetáculo em comemoração ao dia do servidor público </t>
  </si>
  <si>
    <t>A contratação do espetáculo celebra o Dia do Servidor Público, promovendo valorização, integração e bem-estar dos servidores.</t>
  </si>
  <si>
    <t>Contratação da exposição de pintura "Narrativas Femininas". Coleção Fundação Clóvis Salgado - Instalações das artistas: Aretuza Moura, Arlinda Corrêa Lima, Fátima Pena, Fayga Ostrower, Yara Tupynambá, Lótus Lobo, Mabe Bethônico, Marina Nazareth, Juliana Gontijo, Márcia Xavier, Laura Belém, Júlia Panadés, Giulia Puntel e Carolina Botura. Contratação inclui Transporte, Seguro, Laudos, Higienização do acervo, Plotagem, Preparação de galeria, Montagem e desmontagem da exposição.</t>
  </si>
  <si>
    <t>Esta exposição selecionada para o primeiro semestre de 2026, reúne obras de mulheres artistas de diferentes criações e gerações, buscando transpassar emoções, sentimentos, lembranças, memórias, sonhos e desejos permeados por experiências, vivências, relações sociais e afetivas, relações com o corpo, transformações de paisagens, relações com a natureza, conflitos e estados de sítio.</t>
  </si>
  <si>
    <t>Contratação da exposição "Sou aquilo que se vê" - Coleção Fundação Clóvis Salgado. Com obras produzidas em desenho, pintura e fotografia, a mostra irá reunir retratos de autoria de diversos artistas como Ártemis, Chris Tigra, Cyro Almeida, Daniel Moreira, Gustavo Lacerda, Humberto Guimarães, Genesco Murta, Sérgio Nunes e Tiago Aguiar. Contratação inclui Transporte, Seguro, Laudos, Higienização do acervo, Plotagem, Preparação de galeria, Montagem e desmontagem da exposição.</t>
  </si>
  <si>
    <t>Esta exposição de quadros, prevista para os meses de outubro, novembro e dezembro de 2025, busca contribuir com a divulgação de artistas mineiros, além de fomentar a cultura e arte produzida na cidade, de forma a tornar sua apreciação acessível aos magistrados, servidores, terceirizados e à população em geral, promovendo a instituição sob um prisma social e cultural.</t>
  </si>
  <si>
    <t>exposição</t>
  </si>
  <si>
    <t>Serviços. Contratação de transportes para visita de alunos de escolas públicas do ensino infantil, fundamental e médio às exposições do Centro Cultural</t>
  </si>
  <si>
    <t>Contratação de transportes para visita de alunos de escolas públicas do ensino infantil, fundamental e médio às exposições do Centro Cultural</t>
  </si>
  <si>
    <t>A contratação de transporte possibilitará o acesso de alunos da rede pública às exposições do Centro Cultural, promovendo inclusão, formação cidadã e ampliação do repertório cultural dos alunos.</t>
  </si>
  <si>
    <t>4375</t>
  </si>
  <si>
    <t>15830</t>
  </si>
  <si>
    <t>22047</t>
  </si>
  <si>
    <t>13137</t>
  </si>
  <si>
    <t xml:space="preserve">Atualmente não há contrato vigente. Quanto às datas de aquisição, estas dependerão da demanda por prestação de trabalho voluntário no âmbito deste Tribunal. Considerando o reduzido quantitativo de voluntários e a ausência de empresas interessadas na contratação, o seguro vem sendo contratado individualmente pelo próprio segurado, com posterior reembolso pelo TRT-MG, nos termos da norma aplicável.
Ressalte-se que, caso haja aumento expressivo no número de trabalhadores voluntários, o TRT-MG promoverá nova tentativa de contratação de apólice de seguro coletivo. </t>
  </si>
  <si>
    <t>10924/2025</t>
  </si>
  <si>
    <t>Contrato n. 22SR022</t>
  </si>
  <si>
    <t>Contratação de empresa especializada para a prestação de serviços contínuos de recrutamento, seleção e gestão administrativa dos contratos de até 1.000 (mil) estagiários, no âmbito deste Tribunal.</t>
  </si>
  <si>
    <t>Será contratada empresa especializada para o fornecimento de licença anual de exibição de filmes com temática voltada ao desenvolvimento de pessoas, a fim de subsidiar ações de capacitação e aperfeiçoamento profissional promovidas pelo Tribunal.</t>
  </si>
  <si>
    <t>Serão contratados(as) palestrantes para a realização de palestras e oficinas vinculadas aos módulos do Programa de Preparação para Aposentadoria (PPA), com o objetivo de promover a reflexão, o planejamento e o desenvolvimento pessoal e profissional dos(as) servidores(as) participantes.</t>
  </si>
  <si>
    <t>Será contratada empresa para a criação, desenvolvimento e execução de campanhas institucionais com foco na prevenção e no enfrentamento do assédio moral, do assédio sexual e da discriminação, abrangendo a produção de materiais informativos, peças de comunicação e estratégias de sensibilização.</t>
  </si>
  <si>
    <t>Serão contratados(as) palestrantes para a realização de palestras e oficinas com foco na prevenção e no enfrentamento do assédio moral, do assédio sexual e da discriminação, em consonância com as diretrizes da Resolução CNJ nº 351/2020.</t>
  </si>
  <si>
    <t xml:space="preserve">4360/2023
</t>
  </si>
  <si>
    <t>Qualificar e sensibilizar as pessoas sobre atendimento, adaptação e legislação, que promova a acessibilidade e inclusão efetiva da pessoa com deficiência.</t>
  </si>
  <si>
    <t>No momento não temos como precisar ainda as datas da contratação. O valor inicial era de R$20.000,00, foi remanejado mais R$ 20.000,00 totalizando R$40.000,00.</t>
  </si>
  <si>
    <t>Não é possível mensurar alguns dados ainda, porque estão sendo elaborados indicadores pelo CNJ que podem mudar a obrigatoriedade da oferta deste serviço. Conversei com a Júlia da Sepeoc, e ela disse que no momento o Sigeo está sendo avaliado pelo CSJT e por isso está indisponível para incluir estes dados mas que podem ser enviados que serão incluídos posteriormente.</t>
  </si>
  <si>
    <t>Prestação de serviço continuado de recrutamento, seleção e gestão de contratos de estagiários.
Seleção e contratação de estagiários para atuarem preferencialmente nas unidades judiciárias deste Regional e ampliação do Programa de Estágio, a partir de julho/2026, de 812 para 1.000 estagiários por mês.</t>
  </si>
  <si>
    <t>Serviço de comunicação interna, para auxiliar na elaboração de conteúdos focados em atividades estratégicas do público interno, especialmente dos prestadores de serviços terceirizados deste TRT3.</t>
  </si>
  <si>
    <t>Serviço de análise, monitoramento e produção de conteúdos para as redes sociais deste TRT3, em conformidade com as interações e engajamentos obtidos a partir dos conteúdos publicados.</t>
  </si>
  <si>
    <t>Aquisição de câmeras fotográficas e lentes.</t>
  </si>
  <si>
    <t>Não há, atualmente, neste Regional, nenhuma política de comunicação específica para os terceirizados.</t>
  </si>
  <si>
    <t>Necessidade de avaliação do alcance e relevância dos posts deste Regional nas redes sociais.</t>
  </si>
  <si>
    <t>Os equipamentos de fotografia atualmente em uso estão defasados e necessitam urgentemente de modernização. As limitações dos equipamentos existentes impactam diretamente na qualidade e eficiência do nosso trabalho fotográfico. Além disso, os equipamentos desatualizados dificultam a adaptação às demandas crescentes por inovação e excelência na área de fotografia.</t>
  </si>
  <si>
    <t>Kit (câmera + lentes + flash)</t>
  </si>
  <si>
    <t>Item novo</t>
  </si>
  <si>
    <t>Contratação de serviços especializados para criação, desenvolvimento e execução de campanhas institucionais com foco na prevenção e no enfrentamento do assédio moral, do assédio sexual e da discriminação. As ações deverão abranger a produção de materiais informativos, peças de comunicação interna e externa e estratégias de sensibilização que promovam a cultura do respeito, da equidade e da integridade no ambiente de trabalho, em consonância com as diretrizes estabelecidas pela Resolução CNJ nº 351/2020.</t>
  </si>
  <si>
    <t>Necessidade de execução de campanhas institucionais de prevenção e enfrentamento ao assédio e à discriminação, em conformidade com a Resolução CNJ nº 351/2020, com vistas a promover a conscientização, fortalecer a cultura de respeito e integridade e garantir o alinhamento às diretrizes nacionais.</t>
  </si>
  <si>
    <t>Intuito de fortalecimento das atividades jurisdicionais e administrativas. Busca-se atender à crescente demanda por força de trabalho de apoio, promovendo maior celeridade processual e eficiência na prestação jurisdicional. Interesse em assegurar a continuidade e a regularidade do Programa, além de possibilitar a delegação de outras atribuições correlatas, evitando, assim, a interrupção dos serviços e garantindo suporte adequado às unidades do Tribunal.</t>
  </si>
  <si>
    <t>Secretaria de Inteligência e Polícia Judicial</t>
  </si>
  <si>
    <t>SINPJ</t>
  </si>
  <si>
    <t>e-PAD n. 41706/2023</t>
  </si>
  <si>
    <t>5380 - serviços de apoio administrativo</t>
  </si>
  <si>
    <t>O processo e-PAD n. 41706/2023 encontra-se em tramitação, ora na fase de julgamento das propostas do PE n. 21/2025.</t>
  </si>
  <si>
    <t>OE7 - IEAMGP
OE10 - Aprimorar a governança de TIC e a proteção de dados</t>
  </si>
  <si>
    <t>27278 - serviços de digitalização / indexação de documentos</t>
  </si>
  <si>
    <t>O prazo de fim da vigência (campo 23) poderá sofrer alteração, a depender das conclusões dos estudos preliminares. Trata-se de serviço de natureza continuada.</t>
  </si>
  <si>
    <t>10.013-2025</t>
  </si>
  <si>
    <t>01 - Acessos simultâneos à Plataforma Sollicita PRO e    2 – Orientações por escrito em licitações e contratos</t>
  </si>
  <si>
    <t>CATSER 2607 (acessos simultâneos à plataforma) e 795 (orientações por escrito)</t>
  </si>
  <si>
    <t>10.005-2025</t>
  </si>
  <si>
    <t>01 – Acessos simultâneos à plataforma Zênite Fácil e    2 – Orientação por escrito em licitações e contratos</t>
  </si>
  <si>
    <t>CATSER 26077 (software como serviço) e 795 (orientação técnica por escrito</t>
  </si>
  <si>
    <t>ARP 01/2025 – não houve formalização de contrato (vide PROAD  10.806/2025)</t>
  </si>
  <si>
    <t>Acessos simultâneos à ferramenta</t>
  </si>
  <si>
    <t>CATSER 16985</t>
  </si>
  <si>
    <t>1 item</t>
  </si>
  <si>
    <t>22SR012</t>
  </si>
  <si>
    <t>17998/25</t>
  </si>
  <si>
    <t>21SR008</t>
  </si>
  <si>
    <t>Considerando que o Contrato a ser celebrado com a ECT será unicamente para prestação dos serviços postais sob o regime de monopólio, optou-se, em conformidade com o Artigo 109 da Lei 14.133/21, pela vigência do ajuste por prazo indeterminado.</t>
  </si>
  <si>
    <t>ARP 38/2025</t>
  </si>
  <si>
    <t>ARP 60/2024</t>
  </si>
  <si>
    <t>DIVERSOS</t>
  </si>
  <si>
    <t>Item será objeto de COMPRA COMPARTILHADA conduzida pelo TRT3</t>
  </si>
  <si>
    <t>Telefone fixo.</t>
  </si>
  <si>
    <r>
      <t>Descrição do objeto alterado de "</t>
    </r>
    <r>
      <rPr>
        <i/>
        <sz val="11"/>
        <color theme="1"/>
        <rFont val="Calibri"/>
        <family val="2"/>
      </rPr>
      <t>Telefone fixo com fio</t>
    </r>
    <r>
      <rPr>
        <sz val="11"/>
        <color theme="1"/>
        <rFont val="Calibri"/>
        <family val="2"/>
      </rPr>
      <t>" (PCA preliminar) para "</t>
    </r>
    <r>
      <rPr>
        <i/>
        <sz val="11"/>
        <color theme="1"/>
        <rFont val="Calibri"/>
        <family val="2"/>
      </rPr>
      <t>Telefone fixo</t>
    </r>
    <r>
      <rPr>
        <sz val="11"/>
        <color theme="1"/>
        <rFont val="Calibri"/>
        <family val="2"/>
      </rPr>
      <t>" (PCA versão final)</t>
    </r>
  </si>
  <si>
    <t>A premiação visa a estimular a participação nos concursos de monografia realizados pela Biblioteca do TRT-MG e fomentar o desenvolvimento dos trabalhos acadêmicos nas temáticas afetas aos temas propostos em edital, relativos ao Direito do Trabalho e à prática jurídica.</t>
  </si>
  <si>
    <t>Apesar de se tratar de aquisição de produtos, sem previsão de registro de preços, a área informou datas de início e fim pretendidas do contrato. Porém, em contato telefônico com Carlos Antônio da SEIT, em 11/09/2025, ele informou que esses campos de datas podem ser deixados em branco.</t>
  </si>
  <si>
    <t>Aquisição de cabos para monitor de vídeo conexão DisplayPort para DVI (DisplayPort,  DVI e VGA são padrões técnicos dos cabos de conexão entre o monitor e o microcomputador).</t>
  </si>
  <si>
    <t>item único: cabo  DisplayPort para DVI</t>
  </si>
  <si>
    <t>Junção dos itens 8 e 10.</t>
  </si>
  <si>
    <t>manutenção</t>
  </si>
  <si>
    <t>12667/2025</t>
  </si>
  <si>
    <t>22R025</t>
  </si>
  <si>
    <t>Não há formalização de contrato para essa demanda. Apenas é gerado um empenho para  o atendimento pontual.</t>
  </si>
  <si>
    <t xml:space="preserve">Demanda sem data especificada. Só executada em caso de necessidade de manutenção corretiva de algum equipamento. </t>
  </si>
  <si>
    <t>22SR018</t>
  </si>
  <si>
    <t xml:space="preserve">CATSERV 20869; CATMAT (peças) 443826, 443830, 443845, 466812. </t>
  </si>
  <si>
    <t>4º Aditamento de contrato vigente 22SR018. TERCEIRO TERMO ADITIVO - 25TA016 - AO
CONTRATO 22SR018</t>
  </si>
  <si>
    <t>Material odontológico necessário para atendimentos da Seção de Assistência Odontológica (auditorias, urgências, odontopediatria).</t>
  </si>
  <si>
    <t xml:space="preserve">453771 (PEÇAS) CATSER 16055 </t>
  </si>
  <si>
    <t>Novo contrato considerando a aquisição de equipamentos novos em 2026.</t>
  </si>
  <si>
    <t>5568; 8818; 5908; 12572;30281</t>
  </si>
  <si>
    <t>11,13, e 14</t>
  </si>
  <si>
    <t>Favor alterar a descrição no SIGEO: Aquisição. EPIs para utilização em diversos setores do TRT3. ITEM PCA 11. Nova contratação. 
Não existe contrato neste tipo de demanda.</t>
  </si>
  <si>
    <t>Não existe contrato neste tipo de demanda.</t>
  </si>
  <si>
    <t>Exemplo de materiais: Resinas odontológicas, selantes odontológicos, anestésico tópico odontológico, anestésico odontológico injetável, água destilada, taças de borracha para polimento, dentre outros. CATMAT se refere a 1 item. Valor de 2025 não foi utilizado, ver a possibilidade de utilizar em 2026.</t>
  </si>
  <si>
    <t>Exemplo de materiais: Caixas de luvas, pacotes de gazes, litros de álcool 70%.</t>
  </si>
  <si>
    <t>Exemplo de eventos em que essas palestras são contratadas: Semana do Servidor, Comemoração ao dia da Mulher, etc.</t>
  </si>
  <si>
    <t>Exemplo de eventos em que esses serviços são contratadas: Semana do Servidor, Comemoração ao dia da Mulher, etc.</t>
  </si>
  <si>
    <t>615327; 453772; 485930;615384; 428265; 617878; 454583; 456410; 441983; 429435</t>
  </si>
  <si>
    <t>ITEM NOVO</t>
  </si>
  <si>
    <t>10040/2024</t>
  </si>
  <si>
    <t>A definir em 2025</t>
  </si>
  <si>
    <t>A definir</t>
  </si>
  <si>
    <t>Item transferido da SES para a SEJ, que será a área requisitante. Era o item 17 da SES.</t>
  </si>
  <si>
    <t>Item transferido da SINPI para a SEJ, que será a área requisitante. Era o item 18 as SINPI.</t>
  </si>
  <si>
    <t>35.1</t>
  </si>
  <si>
    <t>35.2</t>
  </si>
  <si>
    <t>35.3</t>
  </si>
  <si>
    <t>35.4</t>
  </si>
  <si>
    <t>35.5</t>
  </si>
  <si>
    <t>35.6</t>
  </si>
  <si>
    <t>35.7</t>
  </si>
  <si>
    <t>35.8</t>
  </si>
  <si>
    <t>35.9</t>
  </si>
  <si>
    <t>35.10</t>
  </si>
  <si>
    <t>36.1</t>
  </si>
  <si>
    <t>36.2</t>
  </si>
  <si>
    <t>Suporte</t>
  </si>
  <si>
    <t>Para acesso seguro a áreas elevadas, na montagem de exposições.</t>
  </si>
  <si>
    <t>escada</t>
  </si>
  <si>
    <t>arame</t>
  </si>
  <si>
    <t>alicate</t>
  </si>
  <si>
    <t>martelo</t>
  </si>
  <si>
    <t>kit (furadeira/parafusadeira)</t>
  </si>
  <si>
    <t>Grampeador</t>
  </si>
  <si>
    <t>Para fixar objetos como faixas e banners nas exposições.</t>
  </si>
  <si>
    <t>Fita</t>
  </si>
  <si>
    <t>Kg</t>
  </si>
  <si>
    <t>Item para manuseio de acervo fotográfico do Centro de Memória/Escola Judicial, com o fim de catalogação e pesquisa.</t>
  </si>
  <si>
    <t>caixa</t>
  </si>
  <si>
    <t>OE1-Fortalecer a Comunicação e as Parcerias Institucionais</t>
  </si>
  <si>
    <t>Item novo. Remanejamento do PCA 2025 para o PCA 2026.</t>
  </si>
  <si>
    <t>Item novo. Remanejamento do PCA 2025 para o PCA 2026, se necessário.</t>
  </si>
  <si>
    <t>Assinatura anual de acesso a Sistema de Gestão de Normas e Documentos Regulatórios ABNT e ANM.</t>
  </si>
  <si>
    <t>22SR016</t>
  </si>
  <si>
    <t>22SR009</t>
  </si>
  <si>
    <t>23SR035</t>
  </si>
  <si>
    <t>22SR010</t>
  </si>
  <si>
    <t>3, 5</t>
  </si>
  <si>
    <t>23SR010</t>
  </si>
  <si>
    <t>01/04/206</t>
  </si>
  <si>
    <t>8, 9</t>
  </si>
  <si>
    <t>23SR007</t>
  </si>
  <si>
    <t>22SR061</t>
  </si>
  <si>
    <t>22SR059</t>
  </si>
  <si>
    <t>22SR060</t>
  </si>
  <si>
    <t>22SR064</t>
  </si>
  <si>
    <t>21SR056</t>
  </si>
  <si>
    <t>23SR012</t>
  </si>
  <si>
    <t>16, 17</t>
  </si>
  <si>
    <t>23SR015</t>
  </si>
  <si>
    <t>18, 19, 20, 21, 22, 23, 24 e 25</t>
  </si>
  <si>
    <t>Substituição ao contrato vigente por não mais atender a demanda, especialmente à Resolução 365 do CSJT. Necessidade de manutenção corretiva e preventiva nas edificações que, além de serem importantes para a segurança e a qualidade de vida dos usuários, são essenciais para a manutenção dos níveis de desempenho das edificações, ao longo de sua vida útil projetada. Operacionalizar a Gestão Predial da Região 8.</t>
  </si>
  <si>
    <t>Substituição ao contrato vigente por não mais atender a demanda, especialmente à Resolução 365 do CSJT. Necessidade de manutenção corretiva e preventiva nas edificações que, além de serem importantes para a segurança e a qualidade de vida dos usuários, são essenciais para a manutenção dos níveis de desempenho das edificações, ao longo de sua vida útil projetada. Operacionalizar a Gestão Predial da Região 1.</t>
  </si>
  <si>
    <t>Substituição ao contrato vigente por não mais atender a demanda, especialmente à Resolução 365 do CSJT. Necessidade de manutenção corretiva e preventiva nas edificações que, além de serem importantes para a segurança e a qualidade de vida dos usuários, são essenciais para a manutenção dos níveis de desempenho das edificações, ao longo de sua vida útil projetada. Operacionalizar a Gestão Predial da Região 2.</t>
  </si>
  <si>
    <t>Substituição ao contrato vigente por não mais atender a demanda, especialmente à Resolução 365 do CSJT. Necessidade de manutenção corretiva e preventiva nas edificações que, além de serem importantes para a segurança e a qualidade de vida dos usuários, são essenciais para a manutenção dos níveis de desempenho das edificações, ao longo de sua vida útil projetada. Operacionalizar a Gestão Predial da Região 3.</t>
  </si>
  <si>
    <t>Substituição ao contrato vigente por não mais atender a demanda, especialmente à Resolução 365 do CSJT. Necessidade de manutenção corretiva e preventiva nas edificações que, além de serem importantes para a segurança e a qualidade de vida dos usuários, são essenciais para a manutenção dos níveis de desempenho das edificações, ao longo de sua vida útil projetada. Operacionalizar a Gestão Predial da Região 4.</t>
  </si>
  <si>
    <t>Substituição ao contrato vigente por não mais atender a demanda, especialmente à Resolução 365 do CSJT. Necessidade de manutenção corretiva e preventiva nas edificações que, além de serem importantes para a segurança e a qualidade de vida dos usuários, são essenciais para a manutenção dos níveis de desempenho das edificações, ao longo de sua vida útil projetada. Operacionalizar a Gestão Predial da Região 5.</t>
  </si>
  <si>
    <t>Substituição ao contrato vigente por não mais atender a demanda, especialmente à Resolução 365 do CSJT. Necessidade de manutenção corretiva e preventiva nas edificações que, além de serem importantes para a segurança e a qualidade de vida dos usuários, são essenciais para a manutenção dos níveis de desempenho das edificações, ao longo de sua vida útil projetada. Operacionalizar a Gestão Predial da Região 6.</t>
  </si>
  <si>
    <t>Substituição ao contrato vigente por não mais atender a demanda, especialmente à Resolução 365 do CSJT. Necessidade de manutenção corretiva e preventiva nas edificações que, além de serem importantes para a segurança e a qualidade de vida dos usuários, são essenciais para a manutenção dos níveis de desempenho das edificações, ao longo de sua vida útil projetada. Operacionalizar a Gestão Predial da Região 7.</t>
  </si>
  <si>
    <t>21LI001</t>
  </si>
  <si>
    <t>6394/2024</t>
  </si>
  <si>
    <t>21LI002</t>
  </si>
  <si>
    <t>21LI004</t>
  </si>
  <si>
    <t>17LI001</t>
  </si>
  <si>
    <t>22291/2025</t>
  </si>
  <si>
    <t>ITEM NOVO. Serviços. Reforma para implantação do Projeto de Prevenção e Combate a Incêndio em Formiga - MG.  Nova Contratação.</t>
  </si>
  <si>
    <t>ITEM NOVO. Serviços. Projetos complementares para RETROFIT do imóvel localizado na Rua Goitacazes, 1475, Belo Horizonte. Nova contratação.</t>
  </si>
  <si>
    <t>ITEM NOVO. Serviços. Auxílio à fiscalização de projetos complementares para RETROFIT do imóvel localizado na Rua Goitacazes, 1475, Belo Horizonte. Nova contratação.</t>
  </si>
  <si>
    <t xml:space="preserve">ITEM NOVO. Prestação de serviços por empreitada global para adaptação, reforma, restauração, ampliação e construção do Anexo ao Fórum da Justiça do Trabalho de Belo Horizonte (Quarteirão 20 – Q20). </t>
  </si>
  <si>
    <t xml:space="preserve">ITEM NOVO. Prestação de serviços de elaboração de projeto para fins de regularização das edificações de propriedade do contratante junto à Subsecretaria de Regulação Urbana (SUREG) da Prefeitura Municipal de Belo Horizonte, e de obtenção de certidão de baixa de construção (habite-se) da obra localizada no Quarteirão 20 – Q20. </t>
  </si>
  <si>
    <t>ITEM NOVO. Contratação de laudo de avaliação da estrutura para instalação de elevador em Barbacena e São João Del Rei. Nova contratação</t>
  </si>
  <si>
    <t>ITEM NOVO. Chamamento público para prospecção de imóvel para abrigar a nova sede da Justiça do Trabalho de Sabará - MG.</t>
  </si>
  <si>
    <t>Implantação do Projeto de Prevenção e Combate a Incêndio em Formiga - MG</t>
  </si>
  <si>
    <t>Elaboração de projetos para para RETROFIT do imóvel localizado na Rua Goitacazes, 1475, Belo Horizonte</t>
  </si>
  <si>
    <t>Auxílio técnico à fiscalização e recebimento de projetos para para RETROFIT do imóvel localizado na Rua Goitacazes, 1475, Belo Horizonte</t>
  </si>
  <si>
    <t xml:space="preserve">Prestação de serviços por empreitada global para adaptação, reforma, restauração, ampliação e construção do Anexo ao Fórum da Justiça do Trabalho de Belo Horizonte (Quarteirão 20 – Q20). </t>
  </si>
  <si>
    <t xml:space="preserve">Prestação de serviços de elaboração de projeto para fins de regularização das edificações de propriedade do contratante junto à Subsecretaria de Regulação Urbana (SUREG) da Prefeitura Municipal de Belo Horizonte, e de obtenção de certidão de baixa de construção (habite-se) da obra localizada no Quarteirão 20 – Q20. </t>
  </si>
  <si>
    <t>Contratação de laudo de avaliação da estrutura para instalação de elevador em Barbacena e São João Del Rei.</t>
  </si>
  <si>
    <t>Chamamento público para prospecção de imóvel para abrigar a nova sede da Justiça do Trabalho de Sabará - MG.</t>
  </si>
  <si>
    <t>Garantir a segurança da edificação</t>
  </si>
  <si>
    <t>Necessidade de elaborar projetos para viabilizar  contratação da reforma. Projeto estratégico GOITAMO PROJ25001</t>
  </si>
  <si>
    <t>Necessidade acompanhar e fiscalizar a elaboração de projetos para viabilizar  contratação da reforma. Projeto estratégico GOITAMO PROJ25001</t>
  </si>
  <si>
    <t>Necessidade de manter a vigência do contrato para a conclusão do processo de regularização e emissão do habite-se, a cargo de empresa contratada pelo TRT, e emissão do Termo de Recebimento do contrato Definitivo.</t>
  </si>
  <si>
    <t xml:space="preserve">Necessidade de manter a vigência do contrato para a conclusão do processo de regularização e emissão do habite-se. </t>
  </si>
  <si>
    <t>Avaliar a estrutura de obras não concluídas  para subsidiar a contratação da conclusão.</t>
  </si>
  <si>
    <t>Atender à necessidade de disponibilizar nova sede para a Vara do Trabalho, em decorrência de limitações de acessibilidade da sede atual.</t>
  </si>
  <si>
    <t>15SR039</t>
  </si>
  <si>
    <t>10004/2024</t>
  </si>
  <si>
    <t>laudos</t>
  </si>
  <si>
    <t>Chamamento</t>
  </si>
  <si>
    <t>ITEM NOVO. Serviço de Manutenção Predial preventiva e corretiva, reforma e serviços comuns de engenharia em imóveis, de empreitada por preço unitário, sem cessão exclusiva de mão de obra, por demanda, com priorização das manutenções preventivas. Em substituição ao Contrato 23SR004. Região de Montes Claros. 3S Construções Ltda.</t>
  </si>
  <si>
    <t xml:space="preserve">ITEM NOVO. Serviço de Manutenção Predial preventiva e corretiva, reforma e serviços comuns de engenharia em imóveis, de empreitada por preço unitário, sem cessão exclusiva de mão de obra, por demanda, com priorização das manutenções preventivas. Em substituição ao Contrato 23SR045. Região de Gov. Valadares. Ambiental Edificações e Serviços Ltda.  </t>
  </si>
  <si>
    <t xml:space="preserve">ITEM NOVO. Serviço de Manutenção Predial preventiva e corretiva, reforma e serviços comuns de engenharia em imóveis, de empreitada por preço unitário, sem cessão exclusiva de mão de obra, por demanda, com priorização das manutenções preventivas. Em substituição ao Contrato 21SR037. Região de Uberlândia. Construtora Soluminar Service Ltda. </t>
  </si>
  <si>
    <t xml:space="preserve">ITEM NOVO. Serviço de Manutenção Predial preventiva e corretiva, reforma e serviços comuns de engenharia em imóveis, de empreitada por preço unitário, sem cessão exclusiva de mão de obra, por demanda, com priorização das manutenções preventivas. Em substituição ao Contrato 23SR044. Região de Varginha. Ambiental Edificações e Serviços Ltda.  </t>
  </si>
  <si>
    <t xml:space="preserve">ITEM NOVO. Serviço de Manutenção Predial preventiva e corretiva, reforma e serviços comuns de engenharia em imóveis, de empreitada por preço unitário, sem cessão exclusiva de mão de obra, por demanda, com priorização das manutenções preventivas. Em substituição ao Contrato 21SR048. Região de Juiz de Fora. Scallberi Construções Ltda.  </t>
  </si>
  <si>
    <t xml:space="preserve">ITEM NOVO. Serviço de Manutenção Predial preventiva e corretiva, reforma e serviços comuns de engenharia em imóveis, de empreitada por preço unitário, sem cessão exclusiva de mão de obra, por demanda, com priorização das manutenções preventivas. Em substituição ao Contrato 23SR050. Região de BH 2ª Instância. Cledenir Energetti Construtora Ltda.  </t>
  </si>
  <si>
    <t xml:space="preserve">ITEM NOVO. Serviço de Manutenção Predial preventiva e corretiva, reforma e serviços comuns de engenharia em imóveis, de empreitada por preço unitário, sem cessão exclusiva de mão de obra, por demanda, com priorização das manutenções preventivas. Em substituição ao Contrato 23SR057. Região de GBH 1ª Instância. Ambiental Edificações e Serviços Ltda.  </t>
  </si>
  <si>
    <t xml:space="preserve">ITEM NOVO. Serviço de Manutenção Predial preventiva e corretiva, reforma e serviços comuns de engenharia em imóveis, de empreitada por preço unitário, sem cessão exclusiva de mão de obra, por demanda, com priorização das manutenções preventivas. Em substituição ao Contrato 23SR058. Região Central Minas. Ambiental Edificações e Serviços Ltda.  </t>
  </si>
  <si>
    <t>Para esta rubrica BRINDES, faremos a renovação da vigência das diversas atas celebradas do Pregão 16/2025, conforme demanda das unidades.
Itens DG/NAPI: devido à definição tardia do valor do repasse e das diretrizes para sua utilização pelo TST, não é possível, no momento da elaboração do PCA, especificar detalhadamente todos os itens a serem contratados nem os quantitativos exatos.</t>
  </si>
  <si>
    <t>10-030-2025</t>
  </si>
  <si>
    <t>25T017</t>
  </si>
  <si>
    <t>14984/2025</t>
  </si>
  <si>
    <t>10032/2024</t>
  </si>
  <si>
    <t>10-021-2025</t>
  </si>
  <si>
    <t>25TA034</t>
  </si>
  <si>
    <t>20029/2023</t>
  </si>
  <si>
    <t>20001/2024</t>
  </si>
  <si>
    <t>20014/2025</t>
  </si>
  <si>
    <t>10025/2024</t>
  </si>
  <si>
    <t>10012/2025</t>
  </si>
  <si>
    <t>Aguardar resposta da Solange.
Resposta Solange: não é possível alterar a data de início da tramitação, em função da necessidade de cálculo dos custos não renováveis.
Alterar quantidade/unidade, conforme PCA/2025 (em vermelho)?</t>
  </si>
  <si>
    <t>22SR062</t>
  </si>
  <si>
    <t>23SR001</t>
  </si>
  <si>
    <t>8676/2025</t>
  </si>
  <si>
    <t>31/09/2025</t>
  </si>
  <si>
    <t>31/09/2026</t>
  </si>
  <si>
    <t>31/09/2027</t>
  </si>
  <si>
    <t>Nova licitação que irá substituir o contrato emergencial 10031/2025, ainda não assinado, com previsão para setembro/2025 (PROAD 8676/2025)
Valor  estimado, conforme doc. 133, p. 2, do PROAD 8676/2025 
Alterar quantidade/unidade, conforme PCA/2025 (em vermelho)?</t>
  </si>
  <si>
    <t>* Alterada a quantidade de postos, de 50 para 28 (16/09/2025)
* A descrição do objeto, como está no PCA/2025, pode ser melhorada?
* Alterar quantidade/unidade, conforme PCA/2025 (em vermelho)?</t>
  </si>
  <si>
    <t>22SR008</t>
  </si>
  <si>
    <t>10035/2024</t>
  </si>
  <si>
    <t>10037/2024</t>
  </si>
  <si>
    <t>A SEGEST está propondo nova contratação e a expectativa é de que a licitação seja concluida em dezembro de 2025</t>
  </si>
  <si>
    <t>22SR050</t>
  </si>
  <si>
    <t>22SR054</t>
  </si>
  <si>
    <r>
      <t xml:space="preserve">Serviços. Comunicação social (Plenárias e TV). ITEM PCA 54. Contratação Original. 22SR057. V06/12/2025.
</t>
    </r>
    <r>
      <rPr>
        <sz val="9"/>
        <color rgb="FFFF0000"/>
        <rFont val="Calibri"/>
        <family val="2"/>
      </rPr>
      <t xml:space="preserve">Itens 23 e 24 com descrições bem semelhantes. Qual a diferença entre eles?
Solange (caderno, 13/05): Contrato atual e o seguinte. Posso juntar os itens e somar os valores. 
</t>
    </r>
    <r>
      <rPr>
        <b/>
        <sz val="9"/>
        <color rgb="FFFF0000"/>
        <rFont val="Calibri"/>
        <family val="2"/>
      </rPr>
      <t>ENTÃO, EXCLUÍ ITEM 24 E SOMEI SEU VALOR AO 23.</t>
    </r>
  </si>
  <si>
    <t>ITEM NOVO. Serviços de comunicação social (Plenárias e TV)</t>
  </si>
  <si>
    <t>22SR057</t>
  </si>
  <si>
    <t>Contratação de empresa especializada em prestação de serviços de bombeiro civil profissional. Contrato 1.</t>
  </si>
  <si>
    <t>Contratação de empresa especializada em prestação de serviços de bombeiro civil profissional. Contrato 2.</t>
  </si>
  <si>
    <t>10030/2024</t>
  </si>
  <si>
    <t>10032/2025</t>
  </si>
  <si>
    <t>Chamamento público</t>
  </si>
  <si>
    <t>ARP 21/2025</t>
  </si>
  <si>
    <t>Informações dos campos 11 a 23 corrigidas por Maria Carolina via whatsapp em 16/09/2025, após conversa com Renata.</t>
  </si>
  <si>
    <t>Aluguel de estande de tiro, através da filiação dos Agentes da Polícia Judicial a Clube de Tiro, para treinamento periódico e permanente do uso de armas de fogo, necessário ao cumprimento das suas atribuições institucionais, de modo a garantir a autonomia do Poder Judiciário e proteger a vida das autoridades judiciárias, dos servidores, dos advogados e das partes, bem como zelar pela guarda das instalações físicas e do patrimônio público do Tribunal Regional do Trabalho da 3ª Região.</t>
  </si>
  <si>
    <t>* Alterar quantidade/unidade, conforme PCA/2025 (em vermelho)?
Após o envio da 3ª planilha e, permanecendo em branco o campo de alinhamento com o PLS, eu mesma (R) os preenchi, no último dia pra envio ao CPLS.
Nova contratação: PROAD 24526/2025</t>
  </si>
  <si>
    <t>* Alterar unidade, conforme PCA/2025 (em vermelho)?
* Alterar a prioridade para alta, conforme PCA/2025 (em vermelho)?
Nova contratação: PROAD 24526/2025</t>
  </si>
  <si>
    <t>25310/2025</t>
  </si>
  <si>
    <t>Trata-se de recursos financeiros que viabilizam as atividades essenciais da Escola Judicial e, na ausência destes, há um grande risco de surgirem prejuízos institucionais causados pela não capacitação de magistrados e servidores, além dos descumprimento de normas de órgãos superiores que determinam capacitações obrigatórias.</t>
  </si>
  <si>
    <t xml:space="preserve">Atualizar conhecimentos em cumprimento aos protocolos técnicos que preveem capacitação de pessoal no atendimento de emergências cardiovasculares extra-hospitalares e suporte básico à vida em ambiente extra-hospitalar. </t>
  </si>
  <si>
    <t>O salão de eventos do Centro cultural enfrenta dificuldades de visibilidade para espectadores nas áreas traseiras devido ao seu comprimento. A aquisição de palco praticável permitirá ajustar a altura e posição do palco conforme a demanda, melhorando a visibilidade e a experiência para todos os espectadores. Além disso, a flexibilidade do palco móvel otimizará o espaço e adaptará os eventos de forma mais eficiente.</t>
  </si>
  <si>
    <t>Calibração</t>
  </si>
  <si>
    <t>01/08/2026 (sem contrato, será por dispensa de licitação)</t>
  </si>
  <si>
    <t>(sem contrato, será por dispensa de licitação)</t>
  </si>
  <si>
    <t>CATSER: 14427</t>
  </si>
  <si>
    <t>Divisão do valor estimado da contratação</t>
  </si>
  <si>
    <t>CECULT: 5.000,00;
SEGEST: 406.453,70.</t>
  </si>
  <si>
    <t>PLANO DE CONTRATAÇÕES ANUAL (PCA) - 2026 - VERSÃO FINAL</t>
  </si>
  <si>
    <t>Ensinar, de forma lúdica, aos alunos da rede infantil de ensino, sobre a legislação trabalhista e o combate ao trabalho infantil.</t>
  </si>
  <si>
    <t>Necessário para suportar a tela interativa que comporá o ponto de acesso à linha do tempo do TRT na Escola Judicial.</t>
  </si>
  <si>
    <t>22 e 23</t>
  </si>
  <si>
    <t>ARP de terceiros (TRT-4) que deve ser homologada até outubro/25. A coluna M diverge da N (campos 13 e 14), pois foi atualizado o quantitativo (2025:1000 | 2026: 1250) e aplicado o percentual de 5,6%, conforme OFÍCIO N. DOF/005/2025.</t>
  </si>
  <si>
    <t>35.11</t>
  </si>
  <si>
    <t xml:space="preserve">Disponibilizar as ferramentas adequadas para que os próprios servidores da área possam montar as exposições. </t>
  </si>
  <si>
    <t xml:space="preserve">Escada Plataforma “Trepadeira” 2,50m </t>
  </si>
  <si>
    <t>Arame Galvanizado 0,89mm (aprox. 20kg)</t>
  </si>
  <si>
    <t>Alicate Universal 8” (200mm)</t>
  </si>
  <si>
    <t xml:space="preserve">Alicate de Bico Meio Cana-reto 6” (150mm) </t>
  </si>
  <si>
    <t>Alicate de Corte 6” (150mm)</t>
  </si>
  <si>
    <t xml:space="preserve">Martelo Unha Cabeça (27mm) </t>
  </si>
  <si>
    <t>Kit Furadeira/Parafusadeira</t>
  </si>
  <si>
    <t>Grampeador Tapeceiro</t>
  </si>
  <si>
    <t>Fita Dupla face 24mm (20 metros)</t>
  </si>
  <si>
    <t>Pregos (1kg)</t>
  </si>
  <si>
    <t xml:space="preserve">Kit Parafusos e Buchas </t>
  </si>
  <si>
    <t>Por ser versátil e resistente à corrosão, será utilizado para prender banners e objetos de exposições.</t>
  </si>
  <si>
    <t>Para segurar, prender e modelar os arames utilizados nas exposições.</t>
  </si>
  <si>
    <t>Para dobras e torções de itens de exposições temporárias, especialmente em locais de difícil acesso.</t>
  </si>
  <si>
    <t>Para cortar fios e arames das exposições com eficiência.</t>
  </si>
  <si>
    <t>Para pregar e remover pregos, bem como ajustar pés de madeira nos biombos das exposições.</t>
  </si>
  <si>
    <t>Para criar buracos em diferentes materiais, como madeira, metal e plástico, além de apertar e soltar parafusos nas exposições.</t>
  </si>
  <si>
    <t>Para fixar tecidos, couro ou outros materiais em estruturas de móveis, como em biombos nas exposições.</t>
  </si>
  <si>
    <t>Fixadores metálicos para objetos mais pesados, como os de madeira, em exposições.</t>
  </si>
  <si>
    <t>Para unir dois ou mais materiais, promovendo uma boa fixação nas exposições.</t>
  </si>
  <si>
    <t>Kit (Parafuso/ bucha)</t>
  </si>
  <si>
    <t>36.3</t>
  </si>
  <si>
    <t>Películas de PVC.</t>
  </si>
  <si>
    <t>Jaquetas de poliéster.</t>
  </si>
  <si>
    <t>Luvas de tecido.</t>
  </si>
  <si>
    <t>O artigo 32 da resolução CSJT 315/21 estabelece que os Agentes da Polícia Judicial portem no mínimo 2 instrumentos de menor potencial ofensivo. Atualmente, a Secretaria de Inteligência e Polícia Judicial (SINPJ) possui apenas 15 unidades dessas armas e são 62 APJs.</t>
  </si>
  <si>
    <t>Informação da SGPCA na Planilha Controle do PCA 2025, item 164: "18/08/2025 - Informação da área: No que diz respeito ao item 164, o sistema de monitoramento individual, dispositivo eletrônico de emergência portátil, a licitação foi fracassada. Estamos aguardando a homologação do fracasso da referida licitação para realizar a contratação direta. O processo se encontra na AJLC".</t>
  </si>
  <si>
    <t>Garantir maior segurança dos usuários dos veículos oficiais do Regional, com a definição prévia de rotas e acompanhamento dos trajetos pela Central de Pronta Resposta (SINPJ).</t>
  </si>
  <si>
    <t>11 - Inicialmente esta aquisição será através do pregão eletrônico, mas poderá ser uma adesão de Ata de Registro de Preço se durante o ETP for identificada alguma que seja vantajosa;
12 - Somente durante o ETP  saberemos se faremos um registro de preços;
25 - Não encontramos um código CatMat correspondente. Diante disso, localizamos um CatMat que foi o mais próximo do objeto que iremos adquirir.</t>
  </si>
  <si>
    <t>ASCER: 62.000,00;
CECULT: 26.640,00.</t>
  </si>
  <si>
    <r>
      <t>Aquisição de palco de madeira em módulos praticáveis.</t>
    </r>
    <r>
      <rPr>
        <strike/>
        <sz val="11"/>
        <color rgb="FF000000"/>
        <rFont val="Calibri"/>
        <family val="2"/>
      </rPr>
      <t/>
    </r>
  </si>
  <si>
    <t>31/11/2026</t>
  </si>
  <si>
    <t>31/11/2027</t>
  </si>
  <si>
    <t>Verificar CATSER chamamento Fórum BH. Alterei a unidade para imóvel e zerei o valor. O chamamento não irá gerar contrato, por isso não existem valores para colunas Y e Z</t>
  </si>
  <si>
    <t>A contratação para prestação de serviços de prevenção e combate a incêndio e pânico e prestação de primeiros socorros, com base na alocação de postos de bombeiro civil, justifica-se pela necessidade de prover a segurança preventiva e ostensiva no combate a incêndio e abandono de área e de prestação de atendimentos de primeiros socorros aos magistrados, servidores, estagiários, terceirizados, visitantes e jurisdicionados, incrementando a segurança nos edifícios que abrigam as Unidades deste Tribunal.</t>
  </si>
  <si>
    <t>Para atendimento à Lei 13.146/2015 (Estatuto da Pessoa com Deficiência), em especial ao inciso I (acessibilidade) do artigo 3º. Para tornar ainda mais acessível, especialmente para pessoas com deficiência visual, a exposição permanente "Trabalho e Cidadania", localizada no térreo do edifício-Sede do TRT3, valorizando, dessa forma, a Política de Acessibilidade e Inclusão de Pessoas com Deficiência nos órgãos do Poder Judiciário.</t>
  </si>
  <si>
    <t>Equipamentos e material permanente de uso geral no TRT por múltiplos setores, com características padronizadas e recorrentes.</t>
  </si>
  <si>
    <t>Material de consumo de uso geral no TRT por múltiplos setores, com características padronizadas e recorrentes.</t>
  </si>
  <si>
    <t>OE4 - IADA</t>
  </si>
  <si>
    <t>OE10 – Índice de Avaliação do IGOVTIC-Jud</t>
  </si>
  <si>
    <t>OE8 - Aperfeiçoar a gestão orçamentária e financeira</t>
  </si>
  <si>
    <t>8.16. Aquisições e Contratações</t>
  </si>
  <si>
    <t>8.17. Qualidade de Vida</t>
  </si>
  <si>
    <t>8.16 Aquisições e contratações</t>
  </si>
  <si>
    <t xml:space="preserve">                                     8.16. Aquisições e Contratações</t>
  </si>
  <si>
    <t xml:space="preserve">8.4. Água Envasada Embalagem Plástica.8.16. Aquisições e Contratações </t>
  </si>
  <si>
    <t>8.11. Vigilância</t>
  </si>
  <si>
    <t>8.10. Limpeza
8.16. Aquisições e Contratações</t>
  </si>
  <si>
    <t>8.9. Limpeza
8.16. Aquisições e Contratações</t>
  </si>
  <si>
    <t>8.13. Veículos. 8.16. Aquisições e Contratações</t>
  </si>
  <si>
    <t>8.12. Telefonia. 8.16. Aquisições e Contratações</t>
  </si>
  <si>
    <t>. 8.16. Aquisições e Contratações</t>
  </si>
  <si>
    <t>8.16. Aquisições e Contratações. 8.17. Qualidade de vida</t>
  </si>
  <si>
    <t>8.16. Aquisições e Contratações 8.19. Equidade e diversidade</t>
  </si>
  <si>
    <t xml:space="preserve">8.16. Aquisições e Contratações </t>
  </si>
  <si>
    <t>Atender demandas de diversas áreas, para divulgação dos programas ao público-alvo.</t>
  </si>
  <si>
    <t>8.9. Reformas e construções. 8.16. Aquisições e Contratações</t>
  </si>
  <si>
    <t xml:space="preserve"> 8.16. Aquisições e Contratações</t>
  </si>
  <si>
    <t>8.8. Gestão de Resíduos</t>
  </si>
  <si>
    <t>8.16. Aquisições e Contratações. 8+17. Qualidade de vida</t>
  </si>
  <si>
    <t>8.11. Vigilância. 8.16. Aquisições e Contratações</t>
  </si>
  <si>
    <t>8.13. Veículos</t>
  </si>
  <si>
    <t>Item</t>
  </si>
  <si>
    <t>Locação de imóvel situado na Rua Minas Nova, nº 220-A, para abrigar  o Fórum da Justiça do Trabalho de Nanuque - MG.</t>
  </si>
  <si>
    <t>22SR007</t>
  </si>
  <si>
    <t>29546/2025</t>
  </si>
  <si>
    <t>Área de alocação do orçamento</t>
  </si>
  <si>
    <t>Item desmembrado em subitem?
Se sim, marque com um X os subitens.</t>
  </si>
  <si>
    <r>
      <t xml:space="preserve">Na reunião do CPLS, Gustavo / SEGPRE pediu para mudar a prioridade de média para alta.
* Prorrogação contratual. Vigência do contrato 23SR012: 01/05/2023 a 30/04/2026.
* Clausula de vigência: "A vigência do presente contrato será de 36 (trinta e seis) meses...  podendo ser prorrogado, por interesse do CONTRATANTE, por períodos </t>
    </r>
    <r>
      <rPr>
        <sz val="11"/>
        <color rgb="FFFF0000"/>
        <rFont val="Calibri"/>
        <family val="2"/>
      </rPr>
      <t>iguais e sucessivos, limitado a sua duração a 60 (sessenta) meses</t>
    </r>
    <r>
      <rPr>
        <sz val="11"/>
        <color theme="1"/>
        <rFont val="Calibri"/>
        <family val="2"/>
      </rPr>
      <t>..."</t>
    </r>
  </si>
  <si>
    <t>Durante a reunião do CPLS, em 10/10, Drª Cristiana ligou para o Carlos e ele autorizou a mudança de veículos elétricos para veículos híbridos.</t>
  </si>
  <si>
    <t>Aquisição de vans e veículos sedãs híbridos.</t>
  </si>
  <si>
    <t>Áreas demandantes</t>
  </si>
  <si>
    <t>ASCER, CECULT</t>
  </si>
  <si>
    <t>ASCER: 10.000,00;
CECULT: 5.840,00;
DG / APCE: 100.000,00.</t>
  </si>
  <si>
    <t>ASCER, CECULT e outras</t>
  </si>
  <si>
    <t xml:space="preserve">Aquisição de utensílios para tratamento de acervo fotográfico </t>
  </si>
  <si>
    <t>Ferramentas para Montagem de Exposições Temporárias</t>
  </si>
  <si>
    <t>Suporte para tela interativa</t>
  </si>
  <si>
    <t>Serviço de locução de textos</t>
  </si>
  <si>
    <t>Serviço de implantação de pisos por elemento - piso direcional (pisos em relevo, que transmitem informações táteis a pessoas com deficiência visual).</t>
  </si>
  <si>
    <r>
      <t xml:space="preserve">Contrato 22SR007, CLÁUSULA DÉCIMA: "O presente terá vigência de 12 (doze) meses, a partir da data da sua assinatura, podendo, por interesse da Administração, ser prorrogado por períodos iguais e sucessivos, limitada sua duração a 60 (sessenta) meses, nos termos do inciso II do art. 57, da Lei n. ° 8.666/1993".
O 3º Termo Aditivo vence em 22/02/2026. </t>
    </r>
    <r>
      <rPr>
        <sz val="11"/>
        <color rgb="FFFF0000"/>
        <rFont val="Calibri"/>
        <family val="2"/>
      </rPr>
      <t>ALTERAR O VALOR PARA R$ 6.002,16? Doc. PROAD 29546-2025-1. Alterei; valor inicial era R$5.942,00.</t>
    </r>
  </si>
  <si>
    <t>Ver c/ André / DIGCC e retornar à Amanda: O item 1 do CECULT no PCA 2026, "Manutenção da exposição "A democratização do retrato fotográfico através da CLT"", é para 2 anos mesmo? Em qtde e unidade, consta 24 meses. R: Conversei com o André / DIGCC. Ele disse que a AJLC é que verifica isso. Várias contratações rotineiras por IL são feitas anualmente; entram todo ano no PCA. Vamos manter como está a do item 1 do CECULT, por 24 meses, e sugerimos que vocês verifiquem com a AJLC, oportunamente, se é possível fazer por 2 anos.
CECULT: O que se entende por manutenção dessa exposição? Vão ser adquiridos os quadros excluídos do PCA25 (item 12)?
- Qtde e unidade constavam: 12 / mês. Apaguei, por não fazer sentido, para a unidade preencher.</t>
  </si>
  <si>
    <t>8A. Valor a ser desembolsado em 2026</t>
  </si>
  <si>
    <t>Verbalizar aspectos visuais, em eventos no Tribunal, para pessoas que não enxergam, a fim de promover sua efetiva inclusão no ambiente, conforme determinado pelas Resoluções 401/21 do CNJ e 386/24 do CSJT.
Para atendimento à Lei 13.146/2015 (Estatuto da Pessoa com Deficiência), em especial ao inciso I (acessibilidade) do artigo 3º, tornando ainda mais acessível, especialmente para pessoas com deficiência visual, a exposição, localizada no térreo do edifício-Sede do TRT3, valorizando, dessa forma, a Política de Acessibilidade e Inclusão de Pessoas com Deficiência nos órgãos do Poder Judiciário.</t>
  </si>
  <si>
    <t>OE2 - IDS
OE1-Fortalecer a Comunicação e as Parcerias Institucionais</t>
  </si>
  <si>
    <t>8.17. Qualidade de Vida
8.16. Aquisições e Contratações 8.19. Equidade e diversidade</t>
  </si>
  <si>
    <t>27928
12955</t>
  </si>
  <si>
    <t>SEJ - C. Memória,
diversas</t>
  </si>
  <si>
    <t xml:space="preserve">SEJ - C. Memória: 36.000,00;
SEGP / SAInPcD: 150.000,00.
</t>
  </si>
  <si>
    <t>1.1</t>
  </si>
  <si>
    <t>1.2</t>
  </si>
  <si>
    <t>1.3</t>
  </si>
  <si>
    <t>1.4</t>
  </si>
  <si>
    <t>1.5</t>
  </si>
  <si>
    <t>1.6</t>
  </si>
  <si>
    <t>1.7</t>
  </si>
  <si>
    <t>1.8</t>
  </si>
  <si>
    <t>1.9</t>
  </si>
  <si>
    <t>1.10</t>
  </si>
  <si>
    <t>1.11</t>
  </si>
  <si>
    <t>1.12</t>
  </si>
  <si>
    <r>
      <t>A ABNT NBR ISO 9001:2015 preconiza a calibração dos equipamentos para assegurar resultados válidos quando a medição for usada para verificar a conformidade de produtos e serviços com requisitos. O</t>
    </r>
    <r>
      <rPr>
        <sz val="11"/>
        <rFont val="Calibri"/>
        <family val="2"/>
      </rPr>
      <t xml:space="preserve">s fabricantes indicam a calibração decorrido o prazo de 1 ano, de forma a garantir que os instrumentos sejam apropriados para suas finalidades.  </t>
    </r>
  </si>
  <si>
    <r>
      <t xml:space="preserve">Aquisição de equipamentos: 08 (oito) desfibriladores externos automáticos (DEA), 16 (dezesseis) pás adesivas/eletrodos, 8 (oito) cabines específicas para DEA, 2 (dois) eletrocardiógrafos, 3 (três) macas inox para obeso, 2 (duas) escadas de dois degraus para consultório, 4 (quatro) máscaras faciais para adulto com coxim, 4 (quatro) reanimadores manuais para adulto, 4 (quatro) oxímetros de pulso, 1 (um) luxímetros portátil. 
</t>
    </r>
    <r>
      <rPr>
        <b/>
        <sz val="11"/>
        <color theme="1"/>
        <rFont val="Calibri"/>
        <family val="2"/>
      </rPr>
      <t>ITEM NOVO.</t>
    </r>
  </si>
  <si>
    <t>equipamento</t>
  </si>
  <si>
    <t>Não terá contrato / ARP.</t>
  </si>
  <si>
    <t>Data de início da tramitação: ago/25. Já tramitou? Tramitou em out/25.</t>
  </si>
  <si>
    <t>Teste</t>
  </si>
  <si>
    <t>Em função da informação no campo 26, não pedi alteração das datas.</t>
  </si>
  <si>
    <t xml:space="preserve">Manutenção de equipamentos médicos (esfigmomanômetros). </t>
  </si>
  <si>
    <t>Não alterei as datas pq o contrato vence no final de maio.</t>
  </si>
  <si>
    <t>A aquisição de Equipamentos de Proteção Individual (EPIs) para serem utilizados nas unidades levantadas pela área técnica objetiva o respeito pelas normas de segurança, visando garantir que os servidores não serão expostos a doenças ocupacionais, que podem comprometer a capacidade de trabalho e de vida dos profissionais durante e depois da fase ativa de trabalho.</t>
  </si>
  <si>
    <t>Aquisição de EPIs para diversos setores do TRT3.</t>
  </si>
  <si>
    <t>Equipamentos necessários para atendimento da Seção de Assistência Médica e Ocupacional (atendimentos eletivos, ocupacionais e de urgência / emergência)</t>
  </si>
  <si>
    <t>Se for contratação para o dia da mulher também, as datas não atendem. Considerando a posse de uma nova administração, achei melhor manter como proposto.</t>
  </si>
  <si>
    <t>serviço de manutenção</t>
  </si>
  <si>
    <t>Ver itens coincidentes com o PCA da SEML. Enviei um email à SEML, q o enviou à SINPI questionando. Ver resposta, pra evitar fracionamento de despesa. Já tratado.</t>
  </si>
  <si>
    <r>
      <t xml:space="preserve">SINPI: Dividir este item em 3, como fez a SEGEST? Um item para cada grupo, para cada contrato, pra facilitar. Itens 44 a 46 do PCA25.
</t>
    </r>
    <r>
      <rPr>
        <sz val="11"/>
        <color rgb="FFFF0000"/>
        <rFont val="Calibri"/>
        <family val="2"/>
      </rPr>
      <t xml:space="preserve">Pergunta à SINPI: SINPI: A SEGEST dividiu em 3 grupos os veículos segurados, correspondendo aos itens 44, 45 e 46 do PCA25, cujos valores estimados das contratações somam, aproximadamente, 375 mil. A SINPI adotará o mesmo procedimento? RESPOSTA: Não. Contrato único para todos os veículos.
</t>
    </r>
    <r>
      <rPr>
        <b/>
        <sz val="11"/>
        <color rgb="FFFF0000"/>
        <rFont val="Calibri"/>
        <family val="2"/>
      </rPr>
      <t>ACHO Q ESSA OBS É P/ ITEM DE SEGURO DE VEÍCULOS. MUDAR DE LUGAR.</t>
    </r>
  </si>
  <si>
    <r>
      <t xml:space="preserve">Ver item 25 SEGEST PCA26. 2 unidades contratando bombeiro? Qual a diferença entre esses dois itens? Fazer email pra SEGEST e SINPI com essa pergunta. </t>
    </r>
    <r>
      <rPr>
        <b/>
        <sz val="11"/>
        <color rgb="FFFF0000"/>
        <rFont val="Calibri"/>
        <family val="2"/>
      </rPr>
      <t>OBS NO LUGAR ERRADO; MUDAR.</t>
    </r>
  </si>
  <si>
    <r>
      <t>Não deveria ir para a SEJ? Conversar com Neuza a respeito.</t>
    </r>
    <r>
      <rPr>
        <b/>
        <sz val="11"/>
        <color rgb="FFFF0000"/>
        <rFont val="Calibri"/>
        <family val="2"/>
      </rPr>
      <t xml:space="preserve"> OBS NO LUGAR ERRADO; MUDAR.</t>
    </r>
  </si>
  <si>
    <r>
      <t xml:space="preserve">O que é isso exatamente? Obra de construção de um centro de treinamento? Aquisição de equipamentos para estruturar um espaço já existente? Outro? </t>
    </r>
    <r>
      <rPr>
        <b/>
        <sz val="11"/>
        <color rgb="FFFF0000"/>
        <rFont val="Calibri"/>
        <family val="2"/>
      </rPr>
      <t>OBS NO LUGAR ERRADO; MUDAR. PCA 25 ou 26?</t>
    </r>
  </si>
  <si>
    <t xml:space="preserve"> Itens para aquisição imediata.</t>
  </si>
  <si>
    <t>Boneco para RCP (reanimação cardiopulmonar) - treinamento</t>
  </si>
  <si>
    <t>Maleta de ferramentas (completa)</t>
  </si>
  <si>
    <t>A Resolução CNJ 315/2021 previu a disponibilização de armas de fogo para Agentes de Polícia Judicial. A aquisição das armas de fogo visa garantir maior segurança aos magistrados, servidores e usuários, bem como ao patrimônio deste Regional.</t>
  </si>
  <si>
    <t>Ver se PROAD 29626/2025 corresponde a essa contratação, seu desdobramento e se é o caso de excluir do PCA26 se houver contratação nesse PROAD.</t>
  </si>
  <si>
    <t>Fornecer intérpretes de libras para assegurar que surdos que usam a língua de sinais tenham inclusão efetiva em eventos, audiências conforme Resolução CNJ n. 401/21 e Resolução CSJT 386/2024.</t>
  </si>
  <si>
    <t>O credenciamento é um processo atípico. Utilizamos de edital feito em 2024 para realizar todas as contratações. Portanto, se trata de um edital com várias contratações ao longo do tempo. Por isso não é possível preencher algumas informações, conforme esclarecido em reunião de 29/08/2025. Como no Sigeo estava previsto R$171.000,00 o valor foi atualizado, porém foi remanejado mais R$20.000,00 para palestras.</t>
  </si>
  <si>
    <t xml:space="preserve">Locação de mobiliário e ornamentação floral para evento de entrega da medalha Ordem do Mérito Judiciário Desembargador Ari Rocha e ornamentação para eventos do Centro Cultural. </t>
  </si>
  <si>
    <t>Serviços gráficos especiais elaborados (adesivos, banners, flâmulas, entre outros).</t>
  </si>
  <si>
    <t>Contratação de audiodescrição para atuar em eventos no Tribunal e serviço de audiodescrição para a exposição permanente "Trabalho e Cidadania"</t>
  </si>
  <si>
    <t>Fornecimento contínuo de lanches para desembargadores, coffee break e Itens alimentícios.
Lanche para artistas que irão realizar eventos e apresentações e para grupo de jovens que participar de visitas mediadas no Centro Cultural.</t>
  </si>
  <si>
    <t>Cursos, orientação profissional e serviços contratados para a Formação Administrativa.</t>
  </si>
  <si>
    <t>Cursos, orientação profissional e serviços contratados para a Formação Jurídica.</t>
  </si>
  <si>
    <t>Curso Suporte Básico de Vida para reciclar os conhecimentos dos servidores da Secretaria de Saúde no atendimento a emergências cardiovasculares.</t>
  </si>
  <si>
    <t>Capacitação dos agentes da polícia judicial.</t>
  </si>
  <si>
    <r>
      <t>Serviço de confecção de mapas táteis e pedestal</t>
    </r>
    <r>
      <rPr>
        <strike/>
        <sz val="11"/>
        <rFont val="Calibri"/>
        <family val="2"/>
      </rPr>
      <t/>
    </r>
  </si>
  <si>
    <t>Prestação de serviços de buffet completo - coquetel.</t>
  </si>
  <si>
    <t>Prestação de serviços de calibração de instrumentos de segurança do trabalho (total de 6 instrumentos)</t>
  </si>
  <si>
    <r>
      <t>Pagamento de despesas com credenciados dos potenciais usuários do plano de saúde.</t>
    </r>
    <r>
      <rPr>
        <sz val="11"/>
        <color rgb="FFFF0000"/>
        <rFont val="Calibri"/>
        <family val="2"/>
      </rPr>
      <t/>
    </r>
  </si>
  <si>
    <t>Item - Numeração da Área</t>
  </si>
  <si>
    <t>Justificativa</t>
  </si>
  <si>
    <t>Quantidade</t>
  </si>
  <si>
    <t>Data para atendimento da demanda / renovação contratual</t>
  </si>
  <si>
    <t>Alinhamento com o planejamento estratégico</t>
  </si>
  <si>
    <t>Alinhamento com o Plano de Logística Sustentável (PLS)</t>
  </si>
  <si>
    <t>Área requisitante</t>
  </si>
  <si>
    <t>Descrição do objeto</t>
  </si>
  <si>
    <t>Prioridade</t>
  </si>
  <si>
    <t>Link:</t>
  </si>
  <si>
    <t>https://portal.trt3.jus.br/intranet/tec-informacao/planejamento-de-tic/plano-de-contratacao-de-solucoes-de-tic-pcstic#section-0</t>
  </si>
  <si>
    <t>PAC</t>
  </si>
  <si>
    <t>https://portal.trt3.jus.br/escola/artigos/plano-anual-de-capacitacao</t>
  </si>
  <si>
    <r>
      <t xml:space="preserve">O </t>
    </r>
    <r>
      <rPr>
        <b/>
        <sz val="13"/>
        <color rgb="FF333333"/>
        <rFont val="Calibri"/>
        <family val="2"/>
      </rPr>
      <t>PLANO DE CONTRATAÇÕES DE SOLUÇÕES DE TIC (PCSTIC),</t>
    </r>
    <r>
      <rPr>
        <sz val="13"/>
        <color rgb="FF333333"/>
        <rFont val="Calibri"/>
        <family val="2"/>
      </rPr>
      <t xml:space="preserve"> regulamentado pela RESOLUÇÃO CNJ Nº 468/2022.</t>
    </r>
  </si>
  <si>
    <r>
      <t xml:space="preserve">O </t>
    </r>
    <r>
      <rPr>
        <b/>
        <sz val="13"/>
        <color rgb="FF333333"/>
        <rFont val="Calibri"/>
        <family val="2"/>
      </rPr>
      <t>PLANO ANUAL DE CAPACITAÇÃO (PAC)</t>
    </r>
    <r>
      <rPr>
        <sz val="13"/>
        <color rgb="FF333333"/>
        <rFont val="Calibri"/>
        <family val="2"/>
      </rPr>
      <t>, regulamentado pela Portaria EJ nº 4, de 1º de setembro de 2020.</t>
    </r>
  </si>
  <si>
    <r>
      <t xml:space="preserve">Manutenção do sistema automatizado de ar condicionado central dos prédios da Av. Getúlio Vargas, 225, Rua Desembargador Drumond, 41 e R. </t>
    </r>
    <r>
      <rPr>
        <sz val="13"/>
        <rFont val="Calibri"/>
        <family val="2"/>
      </rPr>
      <t>Guaicurus.</t>
    </r>
  </si>
  <si>
    <r>
      <t>Necessidade de disponibilizar imóvel para funcionamento do Fórum da Justiça do Trabalho.</t>
    </r>
    <r>
      <rPr>
        <sz val="13"/>
        <color rgb="FFFF0000"/>
        <rFont val="Calibri"/>
        <family val="2"/>
      </rPr>
      <t xml:space="preserve"> </t>
    </r>
  </si>
  <si>
    <t xml:space="preserve">Aquisição de equipamentos: 08 (oito) desfibriladores externos automáticos (DEA), 16 (dezesseis) pás adesivas/eletrodos, 8 (oito) cabines específicas para DEA, 2 (dois) eletrocardiógrafos, 3 (três) macas inox para obeso, 2 (duas) escadas de dois degraus para consultório, 4 (quatro) máscaras faciais para adulto com coxim, 4 (quatro) reanimadores manuais para adulto, 4 (quatro) oxímetros de pulso, 1 (um) luxímetros portátil. </t>
  </si>
  <si>
    <t>Contratar seguro para os novos veículos que serão adquiridos em 2026. Segurar a frota de veículos, a fim de resguardar o patrimônio público e, em caso de acidentes, obter o ressarcimento de avarias e a assistência aos usuários e terceiros envolvidos.</t>
  </si>
  <si>
    <t>Contratação de empresa especializada na prestação de serviços de administração, gerenciamento e controle de margem consignável e consignações em folha de pagamento, no âmbito do CONTRATANTE, compreendendo acesso ao serviço por meio de portal disponível na internet, bem como suporte ilimitado a esse serviço e, serviços de capacitação de gestores e de usuários, a título não oneroso.</t>
  </si>
  <si>
    <t>Necessidade de gerir de forma mais eficaz e transparente os procedimentos de gestão de consignações e margem consignável em folha de pagamento de servidores, magistrados e pensionistas do TRT-3ª Região.</t>
  </si>
  <si>
    <t>Prestação de serviços de administração, gerenciamento e controle de margem consignável e consignações em folha de pagamento.</t>
  </si>
  <si>
    <t>Serviço de Manutenção Predial preventiva e corretiva, reforma e serviços comuns de engenharia em imóveis, de empreitada por preço unitário, sem cessão exclusiva de mão de obra, por demanda, com priorização das manutenções preventivas. Em substituição ao Contrato 23SR004. Região de Montes Claros. 3S Construções Ltda.</t>
  </si>
  <si>
    <t xml:space="preserve">Serviço de Manutenção Predial preventiva e corretiva, reforma e serviços comuns de engenharia em imóveis, de empreitada por preço unitário, sem cessão exclusiva de mão de obra, por demanda, com priorização das manutenções preventivas. Em substituição ao Contrato 23SR044. Região de Varginha. Ambiental Edificações e Serviços Ltda.  </t>
  </si>
  <si>
    <t xml:space="preserve">Serviço de Manutenção Predial preventiva e corretiva, reforma e serviços comuns de engenharia em imóveis, de empreitada por preço unitário, sem cessão exclusiva de mão de obra, por demanda, com priorização das manutenções preventivas. Em substituição ao Contrato 21SR048. Região de Juiz de Fora. Scallberi Construções Ltda.  </t>
  </si>
  <si>
    <t xml:space="preserve">Serviço de Manutenção Predial preventiva e corretiva, reforma e serviços comuns de engenharia em imóveis, de empreitada por preço unitário, sem cessão exclusiva de mão de obra, por demanda, com priorização das manutenções preventivas. Em substituição ao Contrato 23SR045. Região de Gov. Valadares. Ambiental Edificações e Serviços Ltda.  </t>
  </si>
  <si>
    <t xml:space="preserve">Serviço de Manutenção Predial preventiva e corretiva, reforma e serviços comuns de engenharia em imóveis, de empreitada por preço unitário, sem cessão exclusiva de mão de obra, por demanda, com priorização das manutenções preventivas. Em substituição ao Contrato 23SR050. Região de BH 2ª Instância. Cledenir Energetti Construtora Ltda.  </t>
  </si>
  <si>
    <t xml:space="preserve">Serviço de Manutenção Predial preventiva e corretiva, reforma e serviços comuns de engenharia em imóveis, de empreitada por preço unitário, sem cessão exclusiva de mão de obra, por demanda, com priorização das manutenções preventivas. Em substituição ao Contrato 23SR057. Região de GBH 1ª Instância. Ambiental Edificações e Serviços Ltda.  </t>
  </si>
  <si>
    <t xml:space="preserve">Serviço de Manutenção Predial preventiva e corretiva, reforma e serviços comuns de engenharia em imóveis, de empreitada por preço unitário, sem cessão exclusiva de mão de obra, por demanda, com priorização das manutenções preventivas. Em substituição ao Contrato 23SR058. Região Central Minas. Ambiental Edificações e Serviços Ltda.  </t>
  </si>
  <si>
    <t>Aquisição de cabos para monitor de vídeo conexão DisplayPort para DVI (DisplayPort, DVI e VGA são padrões técnicos dos cabos de conexão entre o monitor e o microcomputador).</t>
  </si>
  <si>
    <t>604.996,32 + repactuação</t>
  </si>
  <si>
    <t>8.2. Papel; 8.5. Impressão; e 8.12. Telefonia</t>
  </si>
  <si>
    <t>143.1</t>
  </si>
  <si>
    <t>143.2</t>
  </si>
  <si>
    <t>143.3</t>
  </si>
  <si>
    <t>143.4</t>
  </si>
  <si>
    <t>143.5</t>
  </si>
  <si>
    <t>143.6</t>
  </si>
  <si>
    <t>143.7</t>
  </si>
  <si>
    <t>143.8</t>
  </si>
  <si>
    <t>143.9</t>
  </si>
  <si>
    <t>143.10</t>
  </si>
  <si>
    <t>143.11</t>
  </si>
  <si>
    <t>143.12</t>
  </si>
  <si>
    <t>143.13</t>
  </si>
  <si>
    <t>143.14</t>
  </si>
  <si>
    <t>143.15</t>
  </si>
  <si>
    <t>143.16</t>
  </si>
  <si>
    <t>143.17</t>
  </si>
  <si>
    <t>143.18</t>
  </si>
  <si>
    <t>143.19</t>
  </si>
  <si>
    <t>143.20</t>
  </si>
  <si>
    <t>143.21</t>
  </si>
  <si>
    <t>143.22</t>
  </si>
  <si>
    <t>143.23</t>
  </si>
  <si>
    <t>143.24</t>
  </si>
  <si>
    <t>144.1</t>
  </si>
  <si>
    <t>144.2</t>
  </si>
  <si>
    <t>144.3</t>
  </si>
  <si>
    <t>144.4</t>
  </si>
  <si>
    <t>144.5</t>
  </si>
  <si>
    <t>144.6</t>
  </si>
  <si>
    <t>144.7</t>
  </si>
  <si>
    <t>144.8</t>
  </si>
  <si>
    <t>144.9</t>
  </si>
  <si>
    <t>144.10</t>
  </si>
  <si>
    <t>144.11</t>
  </si>
  <si>
    <t>144.12</t>
  </si>
  <si>
    <t>144.13</t>
  </si>
  <si>
    <t>144.14</t>
  </si>
  <si>
    <t>144.15</t>
  </si>
  <si>
    <t>144.16</t>
  </si>
  <si>
    <t>144.17</t>
  </si>
  <si>
    <t>144.18</t>
  </si>
  <si>
    <t>144.19</t>
  </si>
  <si>
    <t>144.20</t>
  </si>
  <si>
    <t>144.21</t>
  </si>
  <si>
    <t>144.22</t>
  </si>
  <si>
    <t>144.23</t>
  </si>
  <si>
    <t>144.24</t>
  </si>
  <si>
    <t>144.25</t>
  </si>
  <si>
    <t>145.1</t>
  </si>
  <si>
    <t>145.2</t>
  </si>
  <si>
    <t>145.3</t>
  </si>
  <si>
    <t>145.4</t>
  </si>
  <si>
    <t>145.5</t>
  </si>
  <si>
    <t>145.6</t>
  </si>
  <si>
    <t>145.7</t>
  </si>
  <si>
    <t>145.8</t>
  </si>
  <si>
    <t>145.9</t>
  </si>
  <si>
    <t>145.10</t>
  </si>
  <si>
    <t>145.11</t>
  </si>
  <si>
    <t>145.12</t>
  </si>
  <si>
    <t>145.13</t>
  </si>
  <si>
    <t>145.14</t>
  </si>
  <si>
    <t>187.1</t>
  </si>
  <si>
    <t>187.2</t>
  </si>
  <si>
    <t>187.3</t>
  </si>
  <si>
    <t>187.4</t>
  </si>
  <si>
    <t>187.5</t>
  </si>
  <si>
    <t>187.6</t>
  </si>
  <si>
    <t>187.7</t>
  </si>
  <si>
    <t>187.8</t>
  </si>
  <si>
    <t>187.9</t>
  </si>
  <si>
    <t>187.10</t>
  </si>
  <si>
    <t>187.11</t>
  </si>
  <si>
    <t>187.12</t>
  </si>
  <si>
    <t>187.13</t>
  </si>
  <si>
    <t>187.14</t>
  </si>
  <si>
    <t>187.15</t>
  </si>
  <si>
    <t>187.16</t>
  </si>
  <si>
    <t>187.17</t>
  </si>
  <si>
    <t>187.18</t>
  </si>
  <si>
    <t>187.19</t>
  </si>
  <si>
    <t>187.20</t>
  </si>
  <si>
    <t>187.21</t>
  </si>
  <si>
    <t>187.22</t>
  </si>
  <si>
    <t>187.23</t>
  </si>
  <si>
    <t>187.24</t>
  </si>
  <si>
    <t>187.25</t>
  </si>
  <si>
    <t>187.26</t>
  </si>
  <si>
    <t>187.27</t>
  </si>
  <si>
    <t>187.28</t>
  </si>
  <si>
    <t>187.29</t>
  </si>
  <si>
    <t>Estimativa preliminar do valor global da contratação</t>
  </si>
  <si>
    <t>Valor estimado a ser desembolsado em 2026</t>
  </si>
  <si>
    <t>Preservar togas, as mantendo livres de ácaros, fungos, bactérias e outros alérgenos, bem como manutenção de materiais de cozinhas limpos, livres de resíduos alimentares e evitando a contaminação.</t>
  </si>
  <si>
    <t>Serviço contínuo de lavanderia:  lavagem e higienização de tecidos de cozinha, lavagem e passadoria de togas, incluindo mão de obra, materiais etc.</t>
  </si>
  <si>
    <t>45.A</t>
  </si>
  <si>
    <t>Aquisição de monitores e licença para sinalização do circuito digital</t>
  </si>
  <si>
    <t>Implementar um circuito digital com monitores para veicular informações do Tribunal é uma estratégia essencial para modernizar e aprimorar a comunicação, tanto interna quanto externamente. Essa iniciativa impulsiona a eficiência ao permitir uma comunicação ágil e precisa com magistrados, servidores, advogados, partes e o público que frequenta o Tribunal, promovendo transparência e facilitando o acesso a informações atualizadas. Os monitores possibilitam a divulgação dinâmica de pautas, avisos, comunicados e decisões de forma rápida e acessível, contribuindo para uma experiência mais interativa e facilitando a compreensão das informações apresentadas.</t>
  </si>
  <si>
    <t>117
1</t>
  </si>
  <si>
    <t>Monitor
Licença</t>
  </si>
  <si>
    <t>143.25</t>
  </si>
  <si>
    <t>Aspirador de pó e água</t>
  </si>
  <si>
    <t>143.30</t>
  </si>
  <si>
    <t>Cafeteira elétrica</t>
  </si>
  <si>
    <t>Manutenção dos Desfibriladores Externos Automáticos (DEA)</t>
  </si>
  <si>
    <t>Contratação de instituição especializada, sem fins lucrativos, para a prestação de serviços não contínuos de planejamento, organização e execução de concurso público destinado ao provimento de cargos vagos e à formação de cadastro de reserva para os cargos de Analista Judiciário e Técnico Judiciário do Quadro Permanente de Pessoal do Tribunal Regional do Trabalho da 3ª Região – TRT3, nos termos do art. 75, XV, da Lei n. 14.133/2021.</t>
  </si>
  <si>
    <t>Necessidade de recomposição do Quadro Permanente de Pessoal deste Tribunal Regional do Trabalho da 3ª Região, em razão das vacâncias acumuladas e do risco de descontinuidade das atividades essenciais. Impõe-se a realização de concurso público para provimento de cargos efetivos de Analista Judiciário e Técnico Judiciário, nos termos do art. 10 da Lei n. 8.112/1990.</t>
  </si>
  <si>
    <t>Para fins de planejamento logístico e cálculo de capacidade técnica, fica fixada, como referência máxima para dimensionamento, a estimativa de até 100.000 candidatos inscritos, sem prejuízo de ajustes futuros em função do quantitativo efetivamente apurado no encerramento do período de inscrições.</t>
  </si>
  <si>
    <t>Candidato inscrito</t>
  </si>
  <si>
    <t>Depende de um calendário de desembolso a ser ajustado com a futura empresa contratada.</t>
  </si>
  <si>
    <t>Incrementar o modelo de gestão de pessoas em âmbito regional, na perspectiva aprendizado e crescimento</t>
  </si>
  <si>
    <t>TRT7</t>
  </si>
  <si>
    <t>TRT17</t>
  </si>
  <si>
    <t>TRT8</t>
  </si>
  <si>
    <t>TRIBUNAL REGIONAL DO TRABALHO DA 3a REGIÃO</t>
  </si>
  <si>
    <t>Prestação de serviço de assistência técnica, manutenção corretiva, preventiva, mecânica, elétrica e operacional em elevadores de passageiros e cargas, com fornecimento integral de materiais, peças e mão-de-obra.
Equipamentos de fabricação da Elevadores Atlas Schindler localizados nos prédios deste TRT3 em Belo Horizonte, conforme especificado:
- 4 elevadores no prédio da  Rua Paracatu, 304, Barro Preto;
- 3  elevadores no prédio da Rua Curitiba, 835, Bairro Centro;
- 4  elevadores no prédio da rua dos Goitacazes, 1475, Barro Preto.</t>
  </si>
  <si>
    <t xml:space="preserve">Necessidade de manter a confiabilidade dos sistemas de transporte vertical do Tribunal,  reduzindo riscos de acidentes com danos pessoais aos usuários ou danos patrimoniais. Além do aspecto segurança, de vital importância para um sistema de transporte vertical, a contratação de empresa especializada de manutenção, contínua e permanente, possibilita aumento na disponibilidade do sistema, com continuidade dos serviços dele dependentes, em especial no sentido de se garantir acessibilidade a portadores de necessidades especiais nas unidades deste Regional. </t>
  </si>
  <si>
    <t>103.A</t>
  </si>
  <si>
    <t xml:space="preserve">Telefonia. Lote 2 - Linhas Analógicas não residenciais do setor 2 da Anatel. </t>
  </si>
  <si>
    <t>OE8 - IEPCA</t>
  </si>
  <si>
    <t>8.11. Telefonia</t>
  </si>
  <si>
    <t>167.A</t>
  </si>
  <si>
    <t>Locação de imóvel para abrigar a nova sede da Vara da Justiça do Trabalho de Guanhães - MG.</t>
  </si>
  <si>
    <t>Necessidade de disponibilizar imóvel para funcionamento da Vara da Justiça do Trabalho.</t>
  </si>
  <si>
    <t>167.B</t>
  </si>
  <si>
    <t>Serviços de reforma para implantação de espaço de convivência para Desembargadores no 10º andar do edifício Anexo e troca do sistema de climatização do restante do pavimento.</t>
  </si>
  <si>
    <t>Proporcionar local adequado para integração institucional entre os Desembargadores, inclusive para a realização de refeições em conjunto.</t>
  </si>
  <si>
    <t>167.C</t>
  </si>
  <si>
    <t>Elaboração de laudo estrutural e projeto de recuperação estrutural, em decorrência de patologias detectadas no imóvel onde funciona o Fórum da Justiça do Trabalho em Pouso Alegre/MG.</t>
  </si>
  <si>
    <t>Atender à necessidade de recuperação da estrutura do imóvel.</t>
  </si>
  <si>
    <t>8.9. Reformas e construções. 
8.16. Aquisições e Contratações</t>
  </si>
  <si>
    <t xml:space="preserve">Serviço de Manutenção Predial preventiva e corretiva, reforma e serviços comuns de engenharia em imóveis, de empreitada por preço unitário, sem cessão exclusiva de mão de obra, por demanda, com priorização das manutenções preventivas. Em substituição ao Contrato 21SR037. Região de Uberlândia. Construtora Soluminar Service Ltda. </t>
  </si>
  <si>
    <t>imóvel</t>
  </si>
  <si>
    <t>144.26</t>
  </si>
  <si>
    <t>144.27</t>
  </si>
  <si>
    <t>144.28</t>
  </si>
  <si>
    <t>144.29</t>
  </si>
  <si>
    <t>144.30</t>
  </si>
  <si>
    <t xml:space="preserve"> Cordão para crachá
(Cordão personalizado tipo iô-iô).</t>
  </si>
  <si>
    <t xml:space="preserve"> Fita adesiva 12 mm x 30 m.</t>
  </si>
  <si>
    <t>Organizador de fios (espiraduto).</t>
  </si>
  <si>
    <t>Pincel atômico.</t>
  </si>
  <si>
    <t>Apontador de lápis em metal.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</si>
</sst>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43" formatCode="_-* #,##0.00_-;\-* #,##0.00_-;_-* &quot;-&quot;??_-;_-@_-"/>
    <numFmt numFmtId="164" formatCode="_-* #,##0.00_-;\-* #,##0.00_-;_-* &quot;-&quot;??_-;_-@"/>
    <numFmt numFmtId="165" formatCode="&quot;R$&quot;#,##0.00"/>
    <numFmt numFmtId="166" formatCode="[$-416]mmm\-yy"/>
    <numFmt numFmtId="167" formatCode="dd/mm/yy"/>
    <numFmt numFmtId="168" formatCode="_(* #,##0.00_);_(* \(#,##0.00\);_(* \-??_);_(@_)"/>
    <numFmt numFmtId="169" formatCode="_(* #,##0.00_);_(* \(#,##0.00\);_(* &quot;-&quot;??_);_(@_)"/>
    <numFmt numFmtId="170" formatCode="[$R$-416]\ #,##0.00;[Red]\-[$R$-416]\ #,##0.00"/>
    <numFmt numFmtId="171" formatCode="mm/yy"/>
    <numFmt numFmtId="172" formatCode="d/m/yy"/>
    <numFmt numFmtId="173" formatCode="[$R$-416]#,##0.00\ ;\-[$R$-416]#,##0.00\ ;[$R$-416]\-#\ ;@\ "/>
    <numFmt numFmtId="174" formatCode="[$R$]\ #,##0.00;[Red]\-[$R$]\ #,##0.00"/>
    <numFmt numFmtId="175" formatCode="dd/mm/yy;@"/>
    <numFmt numFmtId="176" formatCode="d\.m"/>
    <numFmt numFmtId="177" formatCode="_-* #,##0.00_-;\-* #,##0.00_-;_-* \-??_-;_-@"/>
    <numFmt numFmtId="178" formatCode="[$R$ -416]#,##0.00"/>
    <numFmt numFmtId="179" formatCode="[$R$-416]\ #,##0.00;\-[$R$-416]\ #,##0.00"/>
    <numFmt numFmtId="180" formatCode="* #,##0.00\ ;\-* #,##0.00\ ;* \-#\ ;@\ "/>
  </numFmts>
  <fonts count="63">
    <font>
      <sz val="11"/>
      <color rgb="FF333333"/>
      <name val="Arial"/>
      <scheme val="minor"/>
    </font>
    <font>
      <b/>
      <sz val="13"/>
      <color theme="1"/>
      <name val="Calibri"/>
      <family val="2"/>
    </font>
    <font>
      <sz val="13"/>
      <color theme="1"/>
      <name val="Calibri"/>
      <family val="2"/>
    </font>
    <font>
      <sz val="11"/>
      <color theme="1"/>
      <name val="Calibri"/>
      <family val="2"/>
    </font>
    <font>
      <b/>
      <sz val="11"/>
      <color theme="1"/>
      <name val="Calibri"/>
      <family val="2"/>
    </font>
    <font>
      <sz val="11"/>
      <name val="Arial"/>
      <family val="2"/>
    </font>
    <font>
      <sz val="11"/>
      <color rgb="FF000000"/>
      <name val="Calibri"/>
      <family val="2"/>
    </font>
    <font>
      <sz val="11"/>
      <color rgb="FF333333"/>
      <name val="Calibri"/>
      <family val="2"/>
    </font>
    <font>
      <b/>
      <u/>
      <sz val="11"/>
      <color theme="1"/>
      <name val="Calibri"/>
      <family val="2"/>
    </font>
    <font>
      <sz val="10"/>
      <color theme="1"/>
      <name val="Calibri"/>
      <family val="2"/>
    </font>
    <font>
      <sz val="11"/>
      <color rgb="FFFF0000"/>
      <name val="Calibri"/>
      <family val="2"/>
    </font>
    <font>
      <b/>
      <sz val="11"/>
      <color rgb="FF333333"/>
      <name val="Calibri"/>
      <family val="2"/>
    </font>
    <font>
      <b/>
      <sz val="11"/>
      <color rgb="FFFF0000"/>
      <name val="Calibri"/>
      <family val="2"/>
    </font>
    <font>
      <sz val="12"/>
      <color rgb="FF222222"/>
      <name val="Arial"/>
      <family val="2"/>
    </font>
    <font>
      <b/>
      <vertAlign val="superscript"/>
      <sz val="13"/>
      <color theme="1"/>
      <name val="Calibri"/>
      <family val="2"/>
    </font>
    <font>
      <sz val="11"/>
      <name val="Calibri"/>
      <family val="2"/>
    </font>
    <font>
      <strike/>
      <sz val="11"/>
      <color rgb="FF333333"/>
      <name val="Calibri"/>
      <family val="2"/>
    </font>
    <font>
      <sz val="11"/>
      <color rgb="FF333333"/>
      <name val="Arial"/>
      <family val="2"/>
      <scheme val="minor"/>
    </font>
    <font>
      <b/>
      <sz val="11"/>
      <color rgb="FF333333"/>
      <name val="Calibri "/>
    </font>
    <font>
      <sz val="11"/>
      <color rgb="FF333333"/>
      <name val="Calibri "/>
    </font>
    <font>
      <u/>
      <sz val="11"/>
      <color rgb="FF333333"/>
      <name val="Calibri "/>
    </font>
    <font>
      <sz val="11"/>
      <color rgb="FF333333"/>
      <name val="Arial"/>
      <family val="2"/>
      <scheme val="minor"/>
    </font>
    <font>
      <sz val="11"/>
      <color rgb="FF0070C0"/>
      <name val="Calibri"/>
      <family val="2"/>
    </font>
    <font>
      <strike/>
      <sz val="11"/>
      <name val="Calibri"/>
      <family val="2"/>
    </font>
    <font>
      <b/>
      <sz val="12"/>
      <color theme="1"/>
      <name val="Calibri"/>
      <family val="2"/>
    </font>
    <font>
      <b/>
      <u/>
      <sz val="12"/>
      <color theme="1"/>
      <name val="Calibri"/>
      <family val="2"/>
    </font>
    <font>
      <b/>
      <sz val="12"/>
      <color rgb="FFC00000"/>
      <name val="Calibri"/>
      <family val="2"/>
    </font>
    <font>
      <sz val="12"/>
      <color rgb="FF333333"/>
      <name val="Arial"/>
      <family val="2"/>
      <scheme val="minor"/>
    </font>
    <font>
      <sz val="11"/>
      <name val="Arial"/>
      <family val="2"/>
      <scheme val="minor"/>
    </font>
    <font>
      <sz val="10"/>
      <name val="Calibri"/>
      <family val="2"/>
    </font>
    <font>
      <b/>
      <u/>
      <sz val="11"/>
      <name val="Calibri"/>
      <family val="2"/>
    </font>
    <font>
      <b/>
      <sz val="11"/>
      <name val="Calibri"/>
      <family val="2"/>
    </font>
    <font>
      <sz val="11"/>
      <name val="Calibri"/>
      <family val="2"/>
      <charset val="1"/>
    </font>
    <font>
      <sz val="11"/>
      <color rgb="FF000000"/>
      <name val="Calibri"/>
      <family val="2"/>
      <charset val="1"/>
    </font>
    <font>
      <sz val="11"/>
      <color rgb="FF333333"/>
      <name val="Calibri"/>
      <family val="2"/>
      <charset val="1"/>
    </font>
    <font>
      <b/>
      <sz val="12"/>
      <name val="Calibri"/>
      <family val="2"/>
    </font>
    <font>
      <strike/>
      <sz val="11"/>
      <color rgb="FF000000"/>
      <name val="Calibri"/>
      <family val="2"/>
    </font>
    <font>
      <sz val="11"/>
      <color indexed="8"/>
      <name val="Calibri"/>
      <family val="2"/>
      <charset val="1"/>
    </font>
    <font>
      <b/>
      <sz val="11"/>
      <color rgb="FF000000"/>
      <name val="Calibri"/>
      <family val="2"/>
    </font>
    <font>
      <sz val="11"/>
      <name val="Calibri Light"/>
      <family val="2"/>
      <charset val="1"/>
    </font>
    <font>
      <sz val="11"/>
      <color rgb="FF000000"/>
      <name val="Calibri"/>
      <family val="2"/>
    </font>
    <font>
      <sz val="11"/>
      <color theme="1"/>
      <name val="Calibri"/>
      <family val="2"/>
    </font>
    <font>
      <b/>
      <sz val="11"/>
      <color rgb="FF000000"/>
      <name val="Calibri"/>
      <family val="2"/>
    </font>
    <font>
      <sz val="11"/>
      <color theme="1"/>
      <name val="Arial"/>
      <family val="2"/>
    </font>
    <font>
      <i/>
      <sz val="11"/>
      <color theme="1"/>
      <name val="Calibri"/>
      <family val="2"/>
    </font>
    <font>
      <sz val="9"/>
      <color rgb="FFFF0000"/>
      <name val="Calibri"/>
      <family val="2"/>
    </font>
    <font>
      <b/>
      <sz val="9"/>
      <color rgb="FFFF0000"/>
      <name val="Calibri"/>
      <family val="2"/>
    </font>
    <font>
      <b/>
      <sz val="12"/>
      <color rgb="FF0070C0"/>
      <name val="Calibri"/>
      <family val="2"/>
    </font>
    <font>
      <sz val="11"/>
      <color theme="1"/>
      <name val="Calibri"/>
      <family val="2"/>
    </font>
    <font>
      <sz val="11"/>
      <color rgb="FF333333"/>
      <name val="Calibri"/>
      <family val="2"/>
    </font>
    <font>
      <b/>
      <sz val="13"/>
      <name val="Calibri"/>
      <family val="2"/>
    </font>
    <font>
      <u/>
      <sz val="11"/>
      <color theme="10"/>
      <name val="Arial"/>
      <family val="2"/>
      <scheme val="minor"/>
    </font>
    <font>
      <b/>
      <sz val="13"/>
      <color rgb="FF333333"/>
      <name val="Calibri"/>
      <family val="2"/>
    </font>
    <font>
      <sz val="13"/>
      <color rgb="FF333333"/>
      <name val="Calibri"/>
      <family val="2"/>
    </font>
    <font>
      <u/>
      <sz val="13"/>
      <color theme="10"/>
      <name val="Calibri"/>
      <family val="2"/>
    </font>
    <font>
      <u/>
      <sz val="13"/>
      <color theme="10"/>
      <name val="Arial"/>
      <family val="2"/>
      <scheme val="minor"/>
    </font>
    <font>
      <sz val="13"/>
      <color rgb="FF333333"/>
      <name val="Arial"/>
      <family val="2"/>
      <scheme val="minor"/>
    </font>
    <font>
      <sz val="13"/>
      <name val="Arial"/>
      <family val="2"/>
    </font>
    <font>
      <sz val="13"/>
      <name val="Calibri"/>
      <family val="2"/>
    </font>
    <font>
      <sz val="13"/>
      <name val="Calibri"/>
      <family val="2"/>
      <charset val="1"/>
    </font>
    <font>
      <sz val="13"/>
      <name val="Arial"/>
      <family val="2"/>
      <scheme val="minor"/>
    </font>
    <font>
      <sz val="13"/>
      <color rgb="FF000000"/>
      <name val="Calibri"/>
      <family val="2"/>
    </font>
    <font>
      <sz val="13"/>
      <color rgb="FFFF0000"/>
      <name val="Calibri"/>
      <family val="2"/>
    </font>
  </fonts>
  <fills count="24">
    <fill>
      <patternFill patternType="none"/>
    </fill>
    <fill>
      <patternFill patternType="gray125"/>
    </fill>
    <fill>
      <patternFill patternType="solid">
        <fgColor rgb="FFFFCCFF"/>
        <bgColor rgb="FFFFCCFF"/>
      </patternFill>
    </fill>
    <fill>
      <patternFill patternType="solid">
        <fgColor rgb="FFDDDDDD"/>
        <bgColor rgb="FFDDDDDD"/>
      </patternFill>
    </fill>
    <fill>
      <patternFill patternType="solid">
        <fgColor rgb="FFEEEEEE"/>
        <bgColor rgb="FFEEEEEE"/>
      </patternFill>
    </fill>
    <fill>
      <patternFill patternType="solid">
        <fgColor theme="4" tint="0.79998168889431442"/>
        <bgColor rgb="FFAFD095"/>
      </patternFill>
    </fill>
    <fill>
      <patternFill patternType="solid">
        <fgColor theme="4" tint="0.79998168889431442"/>
        <bgColor indexed="64"/>
      </patternFill>
    </fill>
    <fill>
      <patternFill patternType="solid">
        <fgColor theme="9" tint="0.59999389629810485"/>
        <bgColor indexed="64"/>
      </patternFill>
    </fill>
    <fill>
      <patternFill patternType="solid">
        <fgColor theme="7" tint="0.79998168889431442"/>
        <bgColor rgb="FFAFD095"/>
      </patternFill>
    </fill>
    <fill>
      <patternFill patternType="solid">
        <fgColor theme="7" tint="0.79998168889431442"/>
        <bgColor indexed="64"/>
      </patternFill>
    </fill>
    <fill>
      <patternFill patternType="solid">
        <fgColor rgb="FFFFFF00"/>
        <bgColor indexed="64"/>
      </patternFill>
    </fill>
    <fill>
      <patternFill patternType="solid">
        <fgColor theme="0"/>
        <bgColor theme="0"/>
      </patternFill>
    </fill>
    <fill>
      <patternFill patternType="solid">
        <fgColor theme="0"/>
        <bgColor rgb="FFDEEAF6"/>
      </patternFill>
    </fill>
    <fill>
      <patternFill patternType="solid">
        <fgColor theme="0"/>
        <bgColor rgb="FFFFFF00"/>
      </patternFill>
    </fill>
    <fill>
      <patternFill patternType="solid">
        <fgColor theme="0"/>
        <bgColor indexed="64"/>
      </patternFill>
    </fill>
    <fill>
      <patternFill patternType="solid">
        <fgColor rgb="FFCC00FF"/>
        <bgColor indexed="64"/>
      </patternFill>
    </fill>
    <fill>
      <patternFill patternType="solid">
        <fgColor theme="0" tint="-0.249977111117893"/>
        <bgColor rgb="FFDDDDDD"/>
      </patternFill>
    </fill>
    <fill>
      <patternFill patternType="solid">
        <fgColor theme="8" tint="0.59999389629810485"/>
        <bgColor rgb="FFAFD095"/>
      </patternFill>
    </fill>
    <fill>
      <patternFill patternType="solid">
        <fgColor rgb="FFCC00FF"/>
        <bgColor rgb="FFFF66FF"/>
      </patternFill>
    </fill>
    <fill>
      <patternFill patternType="solid">
        <fgColor rgb="FFFFFF00"/>
        <bgColor rgb="FFFFFF00"/>
      </patternFill>
    </fill>
    <fill>
      <patternFill patternType="solid">
        <fgColor rgb="FFFFFFFF"/>
        <bgColor rgb="FFFFFFFF"/>
      </patternFill>
    </fill>
    <fill>
      <patternFill patternType="solid">
        <fgColor rgb="FFDEEBF7"/>
        <bgColor rgb="FFDEEBF7"/>
      </patternFill>
    </fill>
    <fill>
      <patternFill patternType="solid">
        <fgColor theme="5" tint="0.59999389629810485"/>
        <bgColor indexed="64"/>
      </patternFill>
    </fill>
    <fill>
      <patternFill patternType="solid">
        <fgColor theme="2" tint="-0.14999847407452621"/>
        <bgColor indexed="64"/>
      </patternFill>
    </fill>
  </fills>
  <borders count="67">
    <border>
      <left/>
      <right/>
      <top/>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top style="hair">
        <color rgb="FF000000"/>
      </top>
      <bottom/>
      <diagonal/>
    </border>
    <border>
      <left/>
      <right/>
      <top style="hair">
        <color rgb="FF000000"/>
      </top>
      <bottom style="hair">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style="thin">
        <color rgb="FF000000"/>
      </left>
      <right style="thin">
        <color rgb="FF000000"/>
      </right>
      <top/>
      <bottom/>
      <diagonal/>
    </border>
    <border>
      <left style="thin">
        <color indexed="64"/>
      </left>
      <right/>
      <top style="thin">
        <color indexed="64"/>
      </top>
      <bottom style="thin">
        <color indexed="64"/>
      </bottom>
      <diagonal/>
    </border>
    <border>
      <left style="thin">
        <color rgb="FF000000"/>
      </left>
      <right/>
      <top style="thin">
        <color rgb="FF000000"/>
      </top>
      <bottom/>
      <diagonal/>
    </border>
    <border>
      <left/>
      <right style="thin">
        <color indexed="64"/>
      </right>
      <top style="thin">
        <color indexed="64"/>
      </top>
      <bottom style="thin">
        <color indexed="64"/>
      </bottom>
      <diagonal/>
    </border>
    <border>
      <left/>
      <right style="thin">
        <color rgb="FF000000"/>
      </right>
      <top/>
      <bottom style="thin">
        <color rgb="FF000000"/>
      </bottom>
      <diagonal/>
    </border>
    <border>
      <left/>
      <right style="thin">
        <color rgb="FF000000"/>
      </right>
      <top style="thin">
        <color rgb="FF000000"/>
      </top>
      <bottom/>
      <diagonal/>
    </border>
    <border>
      <left/>
      <right style="thin">
        <color rgb="FF000000"/>
      </right>
      <top/>
      <bottom/>
      <diagonal/>
    </border>
    <border>
      <left style="thin">
        <color indexed="64"/>
      </left>
      <right style="thin">
        <color indexed="64"/>
      </right>
      <top/>
      <bottom style="thin">
        <color indexed="64"/>
      </bottom>
      <diagonal/>
    </border>
    <border>
      <left style="thin">
        <color rgb="FF000000"/>
      </left>
      <right/>
      <top/>
      <bottom style="thin">
        <color rgb="FF000000"/>
      </bottom>
      <diagonal/>
    </border>
    <border>
      <left style="thin">
        <color indexed="64"/>
      </left>
      <right style="thin">
        <color indexed="64"/>
      </right>
      <top style="thin">
        <color indexed="64"/>
      </top>
      <bottom/>
      <diagonal/>
    </border>
    <border>
      <left/>
      <right style="thin">
        <color auto="1"/>
      </right>
      <top/>
      <bottom style="thin">
        <color auto="1"/>
      </bottom>
      <diagonal/>
    </border>
    <border>
      <left/>
      <right/>
      <top style="medium">
        <color indexed="64"/>
      </top>
      <bottom style="medium">
        <color indexed="64"/>
      </bottom>
      <diagonal/>
    </border>
    <border>
      <left/>
      <right/>
      <top/>
      <bottom style="hair">
        <color rgb="FF000000"/>
      </bottom>
      <diagonal/>
    </border>
    <border>
      <left/>
      <right/>
      <top style="thin">
        <color rgb="FF000000"/>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rgb="FF000000"/>
      </bottom>
      <diagonal/>
    </border>
    <border>
      <left/>
      <right style="thin">
        <color auto="1"/>
      </right>
      <top style="thin">
        <color auto="1"/>
      </top>
      <bottom/>
      <diagonal/>
    </border>
    <border>
      <left/>
      <right/>
      <top style="thin">
        <color indexed="64"/>
      </top>
      <bottom style="thin">
        <color indexed="64"/>
      </bottom>
      <diagonal/>
    </border>
    <border>
      <left/>
      <right/>
      <top/>
      <bottom style="thin">
        <color auto="1"/>
      </bottom>
      <diagonal/>
    </border>
    <border>
      <left/>
      <right/>
      <top style="thin">
        <color auto="1"/>
      </top>
      <bottom/>
      <diagonal/>
    </border>
    <border>
      <left style="thin">
        <color indexed="64"/>
      </left>
      <right/>
      <top/>
      <bottom/>
      <diagonal/>
    </border>
    <border>
      <left/>
      <right style="thin">
        <color indexed="64"/>
      </right>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hair">
        <color rgb="FF000000"/>
      </bottom>
      <diagonal/>
    </border>
    <border>
      <left/>
      <right/>
      <top style="medium">
        <color indexed="64"/>
      </top>
      <bottom style="hair">
        <color rgb="FF000000"/>
      </bottom>
      <diagonal/>
    </border>
    <border>
      <left/>
      <right style="medium">
        <color indexed="64"/>
      </right>
      <top style="medium">
        <color indexed="64"/>
      </top>
      <bottom style="hair">
        <color rgb="FF000000"/>
      </bottom>
      <diagonal/>
    </border>
    <border>
      <left style="medium">
        <color indexed="64"/>
      </left>
      <right/>
      <top style="hair">
        <color rgb="FF000000"/>
      </top>
      <bottom style="hair">
        <color rgb="FF000000"/>
      </bottom>
      <diagonal/>
    </border>
    <border>
      <left/>
      <right style="medium">
        <color indexed="64"/>
      </right>
      <top style="hair">
        <color rgb="FF000000"/>
      </top>
      <bottom style="hair">
        <color rgb="FF000000"/>
      </bottom>
      <diagonal/>
    </border>
    <border>
      <left style="medium">
        <color indexed="64"/>
      </left>
      <right/>
      <top style="thin">
        <color rgb="FF000000"/>
      </top>
      <bottom style="thin">
        <color rgb="FF000000"/>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medium">
        <color indexed="64"/>
      </top>
      <bottom/>
      <diagonal/>
    </border>
    <border>
      <left/>
      <right/>
      <top style="medium">
        <color indexed="64"/>
      </top>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rgb="FF000000"/>
      </left>
      <right style="medium">
        <color indexed="64"/>
      </right>
      <top style="thin">
        <color rgb="FF000000"/>
      </top>
      <bottom style="thin">
        <color rgb="FF000000"/>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7">
    <xf numFmtId="0" fontId="0" fillId="0" borderId="0"/>
    <xf numFmtId="0" fontId="17" fillId="0" borderId="10"/>
    <xf numFmtId="43" fontId="21" fillId="0" borderId="0" applyFont="0" applyFill="0" applyBorder="0" applyAlignment="0" applyProtection="0"/>
    <xf numFmtId="0" fontId="17" fillId="0" borderId="10"/>
    <xf numFmtId="43" fontId="17" fillId="0" borderId="10" applyFont="0" applyFill="0" applyBorder="0" applyAlignment="0" applyProtection="0"/>
    <xf numFmtId="0" fontId="17" fillId="0" borderId="10"/>
    <xf numFmtId="0" fontId="51" fillId="0" borderId="10" applyNumberFormat="0" applyFill="0" applyBorder="0" applyAlignment="0" applyProtection="0"/>
  </cellStyleXfs>
  <cellXfs count="823">
    <xf numFmtId="0" fontId="0" fillId="0" borderId="0" xfId="0"/>
    <xf numFmtId="0" fontId="3" fillId="0" borderId="0" xfId="0" applyFont="1" applyAlignment="1">
      <alignment horizontal="center" vertical="center"/>
    </xf>
    <xf numFmtId="0" fontId="4" fillId="0" borderId="0" xfId="0" applyFont="1" applyAlignment="1">
      <alignment horizontal="center" vertical="center"/>
    </xf>
    <xf numFmtId="0" fontId="3" fillId="0" borderId="0" xfId="0" applyFont="1" applyAlignment="1">
      <alignment horizontal="left" vertical="center"/>
    </xf>
    <xf numFmtId="164" fontId="3" fillId="0" borderId="0" xfId="0" applyNumberFormat="1" applyFont="1" applyAlignment="1">
      <alignment horizontal="center" vertical="center"/>
    </xf>
    <xf numFmtId="165" fontId="3" fillId="0" borderId="0" xfId="0" applyNumberFormat="1" applyFont="1" applyAlignment="1">
      <alignment horizontal="center" vertical="center"/>
    </xf>
    <xf numFmtId="0" fontId="3" fillId="0" borderId="0" xfId="0" applyFont="1" applyAlignment="1">
      <alignment horizontal="center" vertical="center" wrapText="1"/>
    </xf>
    <xf numFmtId="166" fontId="3" fillId="0" borderId="0" xfId="0" applyNumberFormat="1" applyFont="1" applyAlignment="1">
      <alignment horizontal="center" vertical="center"/>
    </xf>
    <xf numFmtId="0" fontId="4" fillId="0" borderId="3" xfId="0" applyFont="1" applyBorder="1" applyAlignment="1">
      <alignment vertical="center" wrapText="1"/>
    </xf>
    <xf numFmtId="0" fontId="3" fillId="0" borderId="0" xfId="0" applyFont="1" applyAlignment="1">
      <alignment vertical="center"/>
    </xf>
    <xf numFmtId="0" fontId="4" fillId="0" borderId="3" xfId="0" applyFont="1" applyBorder="1" applyAlignment="1">
      <alignment horizontal="left" vertical="center" wrapText="1"/>
    </xf>
    <xf numFmtId="0" fontId="3" fillId="0" borderId="0" xfId="0" applyFont="1" applyAlignment="1">
      <alignment vertical="center" wrapText="1"/>
    </xf>
    <xf numFmtId="164" fontId="3" fillId="0" borderId="0" xfId="0" applyNumberFormat="1" applyFont="1" applyAlignment="1">
      <alignment vertical="center" wrapText="1"/>
    </xf>
    <xf numFmtId="0" fontId="3" fillId="0" borderId="9" xfId="0" applyFont="1" applyBorder="1" applyAlignment="1">
      <alignment horizontal="center" vertical="center" wrapText="1"/>
    </xf>
    <xf numFmtId="0" fontId="3" fillId="0" borderId="9" xfId="0" applyFont="1" applyBorder="1" applyAlignment="1">
      <alignment horizontal="left" vertical="center" wrapText="1"/>
    </xf>
    <xf numFmtId="17" fontId="3" fillId="0" borderId="9" xfId="0" applyNumberFormat="1" applyFont="1" applyBorder="1" applyAlignment="1">
      <alignment horizontal="center" vertical="center" wrapText="1"/>
    </xf>
    <xf numFmtId="0" fontId="7" fillId="0" borderId="9" xfId="0" applyFont="1" applyBorder="1" applyAlignment="1">
      <alignment horizontal="left" vertical="center" wrapText="1"/>
    </xf>
    <xf numFmtId="164" fontId="3" fillId="0" borderId="0" xfId="0" applyNumberFormat="1" applyFont="1" applyAlignment="1">
      <alignment horizontal="center" vertical="center" wrapText="1"/>
    </xf>
    <xf numFmtId="166" fontId="3" fillId="0" borderId="0" xfId="0" applyNumberFormat="1" applyFont="1" applyAlignment="1">
      <alignment horizontal="center" vertical="center" wrapText="1"/>
    </xf>
    <xf numFmtId="0" fontId="7" fillId="0" borderId="9" xfId="0" applyFont="1" applyBorder="1" applyAlignment="1">
      <alignment vertical="center"/>
    </xf>
    <xf numFmtId="0" fontId="7" fillId="0" borderId="9" xfId="0" applyFont="1" applyBorder="1" applyAlignment="1">
      <alignment vertical="center" wrapText="1"/>
    </xf>
    <xf numFmtId="0" fontId="11" fillId="4" borderId="11" xfId="0" applyFont="1" applyFill="1" applyBorder="1" applyAlignment="1">
      <alignment horizontal="center" vertical="center" wrapText="1"/>
    </xf>
    <xf numFmtId="0" fontId="7" fillId="0" borderId="0" xfId="0" applyFont="1" applyAlignment="1">
      <alignment horizontal="center" vertical="center" wrapText="1"/>
    </xf>
    <xf numFmtId="0" fontId="11" fillId="4" borderId="9" xfId="0" applyFont="1" applyFill="1" applyBorder="1" applyAlignment="1">
      <alignment horizontal="center" vertical="center" wrapText="1"/>
    </xf>
    <xf numFmtId="0" fontId="12" fillId="4" borderId="9" xfId="0" applyFont="1" applyFill="1" applyBorder="1" applyAlignment="1">
      <alignment horizontal="center" vertical="center" wrapText="1"/>
    </xf>
    <xf numFmtId="0" fontId="7" fillId="0" borderId="0" xfId="0" applyFont="1" applyAlignment="1">
      <alignment wrapText="1"/>
    </xf>
    <xf numFmtId="0" fontId="7" fillId="0" borderId="9" xfId="0" applyFont="1" applyBorder="1" applyAlignment="1">
      <alignment horizontal="center" vertical="center" wrapText="1"/>
    </xf>
    <xf numFmtId="0" fontId="7" fillId="0" borderId="0" xfId="0" applyFont="1" applyAlignment="1">
      <alignment horizontal="left" vertical="center"/>
    </xf>
    <xf numFmtId="17" fontId="7" fillId="0" borderId="9" xfId="0" applyNumberFormat="1" applyFont="1" applyBorder="1" applyAlignment="1">
      <alignment horizontal="center" vertical="center" wrapText="1"/>
    </xf>
    <xf numFmtId="0" fontId="7" fillId="0" borderId="9" xfId="0" applyFont="1" applyBorder="1" applyAlignment="1">
      <alignment wrapText="1"/>
    </xf>
    <xf numFmtId="0" fontId="10" fillId="0" borderId="0" xfId="0" applyFont="1"/>
    <xf numFmtId="0" fontId="10" fillId="0" borderId="0" xfId="0" applyFont="1" applyAlignment="1">
      <alignment horizontal="left"/>
    </xf>
    <xf numFmtId="0" fontId="7" fillId="0" borderId="12" xfId="0" applyFont="1" applyBorder="1" applyAlignment="1">
      <alignment horizontal="left" vertical="center" wrapText="1"/>
    </xf>
    <xf numFmtId="0" fontId="7" fillId="0" borderId="0" xfId="0" applyFont="1"/>
    <xf numFmtId="0" fontId="13" fillId="0" borderId="0" xfId="0" applyFont="1" applyAlignment="1">
      <alignment vertical="center" wrapText="1"/>
    </xf>
    <xf numFmtId="0" fontId="7" fillId="0" borderId="10" xfId="0" applyFont="1" applyBorder="1" applyAlignment="1">
      <alignment horizontal="left" vertical="center" wrapText="1"/>
    </xf>
    <xf numFmtId="0" fontId="7" fillId="0" borderId="12" xfId="0" applyFont="1" applyBorder="1" applyAlignment="1">
      <alignment vertical="center"/>
    </xf>
    <xf numFmtId="0" fontId="7" fillId="0" borderId="13" xfId="0" applyFont="1" applyBorder="1" applyAlignment="1">
      <alignment wrapText="1"/>
    </xf>
    <xf numFmtId="0" fontId="3" fillId="0" borderId="9" xfId="0" applyFont="1" applyBorder="1" applyAlignment="1">
      <alignment vertical="center" wrapText="1"/>
    </xf>
    <xf numFmtId="165" fontId="3" fillId="0" borderId="9" xfId="0" applyNumberFormat="1" applyFont="1" applyBorder="1" applyAlignment="1">
      <alignment horizontal="center" vertical="center" wrapText="1"/>
    </xf>
    <xf numFmtId="3" fontId="3" fillId="0" borderId="9" xfId="0" applyNumberFormat="1" applyFont="1" applyBorder="1" applyAlignment="1">
      <alignment horizontal="center" vertical="center" wrapText="1"/>
    </xf>
    <xf numFmtId="0" fontId="4" fillId="0" borderId="9" xfId="0" applyFont="1" applyBorder="1" applyAlignment="1">
      <alignment horizontal="left" vertical="center" wrapText="1"/>
    </xf>
    <xf numFmtId="0" fontId="4" fillId="0" borderId="9" xfId="0" applyFont="1" applyBorder="1" applyAlignment="1">
      <alignment horizontal="center" vertical="center" wrapText="1"/>
    </xf>
    <xf numFmtId="17" fontId="3" fillId="0" borderId="9" xfId="0" applyNumberFormat="1" applyFont="1" applyBorder="1" applyAlignment="1">
      <alignment horizontal="left" vertical="center" wrapText="1"/>
    </xf>
    <xf numFmtId="0" fontId="9" fillId="0" borderId="13" xfId="0" applyFont="1" applyBorder="1" applyAlignment="1">
      <alignment horizontal="left" vertical="center" wrapText="1"/>
    </xf>
    <xf numFmtId="0" fontId="3" fillId="0" borderId="8" xfId="0" applyFont="1" applyBorder="1" applyAlignment="1">
      <alignment vertical="center" wrapText="1"/>
    </xf>
    <xf numFmtId="0" fontId="3" fillId="0" borderId="13" xfId="0" applyFont="1" applyBorder="1" applyAlignment="1">
      <alignment vertical="center" wrapText="1"/>
    </xf>
    <xf numFmtId="0" fontId="3" fillId="0" borderId="8" xfId="0" applyFont="1" applyBorder="1" applyAlignment="1">
      <alignment horizontal="left" vertical="center" wrapText="1"/>
    </xf>
    <xf numFmtId="0" fontId="3" fillId="0" borderId="14" xfId="0" applyFont="1" applyBorder="1" applyAlignment="1">
      <alignment vertical="center" wrapText="1"/>
    </xf>
    <xf numFmtId="164" fontId="3" fillId="0" borderId="9" xfId="0" applyNumberFormat="1" applyFont="1" applyBorder="1" applyAlignment="1">
      <alignment horizontal="center" vertical="center" wrapText="1"/>
    </xf>
    <xf numFmtId="167" fontId="3" fillId="0" borderId="9" xfId="0" applyNumberFormat="1" applyFont="1" applyBorder="1" applyAlignment="1">
      <alignment horizontal="left" vertical="center" wrapText="1"/>
    </xf>
    <xf numFmtId="0" fontId="15" fillId="0" borderId="9" xfId="0" applyFont="1" applyBorder="1" applyAlignment="1">
      <alignment horizontal="left" vertical="center" wrapText="1"/>
    </xf>
    <xf numFmtId="0" fontId="3" fillId="0" borderId="12" xfId="0" applyFont="1" applyBorder="1" applyAlignment="1">
      <alignment horizontal="center" vertical="center" wrapText="1"/>
    </xf>
    <xf numFmtId="0" fontId="3" fillId="0" borderId="12" xfId="0" applyFont="1" applyBorder="1" applyAlignment="1">
      <alignment vertical="center" wrapText="1"/>
    </xf>
    <xf numFmtId="0" fontId="3" fillId="0" borderId="12" xfId="0" applyFont="1" applyBorder="1" applyAlignment="1">
      <alignment horizontal="left" vertical="center" wrapText="1"/>
    </xf>
    <xf numFmtId="0" fontId="3" fillId="0" borderId="13" xfId="0" applyFont="1" applyBorder="1" applyAlignment="1">
      <alignment horizontal="center" vertical="center" wrapText="1"/>
    </xf>
    <xf numFmtId="0" fontId="3" fillId="0" borderId="13" xfId="0" applyFont="1" applyBorder="1" applyAlignment="1">
      <alignment horizontal="left" vertical="center" wrapText="1"/>
    </xf>
    <xf numFmtId="166" fontId="3" fillId="0" borderId="13" xfId="0" applyNumberFormat="1" applyFont="1" applyBorder="1" applyAlignment="1">
      <alignment horizontal="center" vertical="center" wrapText="1"/>
    </xf>
    <xf numFmtId="167" fontId="3" fillId="0" borderId="13" xfId="0" applyNumberFormat="1" applyFont="1" applyBorder="1" applyAlignment="1">
      <alignment horizontal="center" vertical="center" wrapText="1"/>
    </xf>
    <xf numFmtId="175" fontId="3" fillId="0" borderId="13" xfId="0" applyNumberFormat="1" applyFont="1" applyBorder="1" applyAlignment="1">
      <alignment horizontal="center" vertical="center" wrapText="1"/>
    </xf>
    <xf numFmtId="3" fontId="3" fillId="0" borderId="13" xfId="0" applyNumberFormat="1" applyFont="1" applyBorder="1" applyAlignment="1">
      <alignment horizontal="center" vertical="center" wrapText="1"/>
    </xf>
    <xf numFmtId="167" fontId="3" fillId="0" borderId="13" xfId="0" applyNumberFormat="1" applyFont="1" applyBorder="1" applyAlignment="1">
      <alignment horizontal="left" vertical="center" wrapText="1"/>
    </xf>
    <xf numFmtId="0" fontId="3" fillId="0" borderId="16" xfId="0" applyFont="1" applyBorder="1" applyAlignment="1">
      <alignment horizontal="center" vertical="center" wrapText="1"/>
    </xf>
    <xf numFmtId="0" fontId="3" fillId="0" borderId="16" xfId="0" applyFont="1" applyBorder="1" applyAlignment="1">
      <alignment vertical="center" wrapText="1"/>
    </xf>
    <xf numFmtId="0" fontId="3" fillId="0" borderId="16" xfId="0" applyFont="1" applyBorder="1" applyAlignment="1">
      <alignment horizontal="left" vertical="center" wrapText="1"/>
    </xf>
    <xf numFmtId="167" fontId="3" fillId="0" borderId="16" xfId="0" applyNumberFormat="1" applyFont="1" applyBorder="1" applyAlignment="1">
      <alignment horizontal="left" vertical="center" wrapText="1"/>
    </xf>
    <xf numFmtId="167" fontId="3" fillId="0" borderId="12" xfId="0" applyNumberFormat="1" applyFont="1" applyBorder="1" applyAlignment="1">
      <alignment horizontal="left" vertical="center" wrapText="1"/>
    </xf>
    <xf numFmtId="172" fontId="3" fillId="0" borderId="9" xfId="0" applyNumberFormat="1" applyFont="1" applyBorder="1" applyAlignment="1">
      <alignment horizontal="left" vertical="center" wrapText="1"/>
    </xf>
    <xf numFmtId="173" fontId="3" fillId="0" borderId="9" xfId="0" applyNumberFormat="1" applyFont="1" applyBorder="1" applyAlignment="1">
      <alignment horizontal="center" vertical="center" wrapText="1"/>
    </xf>
    <xf numFmtId="174" fontId="3" fillId="0" borderId="9" xfId="0" applyNumberFormat="1" applyFont="1" applyBorder="1" applyAlignment="1">
      <alignment horizontal="center" vertical="center" wrapText="1"/>
    </xf>
    <xf numFmtId="171" fontId="3" fillId="0" borderId="9" xfId="0" applyNumberFormat="1" applyFont="1" applyBorder="1" applyAlignment="1">
      <alignment horizontal="left" vertical="center" wrapText="1"/>
    </xf>
    <xf numFmtId="0" fontId="16" fillId="0" borderId="9" xfId="0" applyFont="1" applyBorder="1" applyAlignment="1">
      <alignment horizontal="left" vertical="center" wrapText="1"/>
    </xf>
    <xf numFmtId="0" fontId="1" fillId="5" borderId="1" xfId="0" applyFont="1" applyFill="1" applyBorder="1" applyAlignment="1">
      <alignment vertical="center"/>
    </xf>
    <xf numFmtId="0" fontId="1" fillId="5" borderId="2" xfId="0" applyFont="1" applyFill="1" applyBorder="1" applyAlignment="1">
      <alignment vertical="center" wrapText="1"/>
    </xf>
    <xf numFmtId="0" fontId="1" fillId="5" borderId="2" xfId="0" applyFont="1" applyFill="1" applyBorder="1" applyAlignment="1">
      <alignment horizontal="left" vertical="center" wrapText="1"/>
    </xf>
    <xf numFmtId="0" fontId="1" fillId="5" borderId="2" xfId="0" applyFont="1" applyFill="1" applyBorder="1" applyAlignment="1">
      <alignment horizontal="center" vertical="center" wrapText="1"/>
    </xf>
    <xf numFmtId="0" fontId="1" fillId="5" borderId="2" xfId="0" applyFont="1" applyFill="1" applyBorder="1" applyAlignment="1">
      <alignment horizontal="center" vertical="center"/>
    </xf>
    <xf numFmtId="164" fontId="1" fillId="5" borderId="2" xfId="0" applyNumberFormat="1" applyFont="1" applyFill="1" applyBorder="1" applyAlignment="1">
      <alignment vertical="center" wrapText="1"/>
    </xf>
    <xf numFmtId="165" fontId="1" fillId="5" borderId="2" xfId="0" applyNumberFormat="1" applyFont="1" applyFill="1" applyBorder="1" applyAlignment="1">
      <alignment vertical="center" wrapText="1"/>
    </xf>
    <xf numFmtId="166" fontId="2" fillId="5" borderId="2" xfId="0" applyNumberFormat="1" applyFont="1" applyFill="1" applyBorder="1" applyAlignment="1">
      <alignment vertical="center" wrapText="1"/>
    </xf>
    <xf numFmtId="166" fontId="1" fillId="5" borderId="2" xfId="0" applyNumberFormat="1" applyFont="1" applyFill="1" applyBorder="1" applyAlignment="1">
      <alignment vertical="center" wrapText="1"/>
    </xf>
    <xf numFmtId="0" fontId="18" fillId="0" borderId="10" xfId="1" applyFont="1"/>
    <xf numFmtId="0" fontId="19" fillId="0" borderId="10" xfId="1" applyFont="1"/>
    <xf numFmtId="0" fontId="20" fillId="0" borderId="10" xfId="1" applyFont="1"/>
    <xf numFmtId="0" fontId="7" fillId="6" borderId="13" xfId="0" applyFont="1" applyFill="1" applyBorder="1" applyAlignment="1">
      <alignment vertical="center" wrapText="1"/>
    </xf>
    <xf numFmtId="0" fontId="1" fillId="5" borderId="4" xfId="0" applyFont="1" applyFill="1" applyBorder="1" applyAlignment="1">
      <alignment horizontal="left" vertical="center" wrapText="1"/>
    </xf>
    <xf numFmtId="0" fontId="0" fillId="7" borderId="13" xfId="0" applyFill="1" applyBorder="1" applyAlignment="1">
      <alignment vertical="center" wrapText="1"/>
    </xf>
    <xf numFmtId="0" fontId="3" fillId="0" borderId="5" xfId="0" applyFont="1" applyBorder="1" applyAlignment="1">
      <alignment horizontal="left" vertical="center" wrapText="1"/>
    </xf>
    <xf numFmtId="0" fontId="3" fillId="0" borderId="5" xfId="0" applyFont="1" applyBorder="1" applyAlignment="1">
      <alignment vertical="center" wrapText="1"/>
    </xf>
    <xf numFmtId="0" fontId="3" fillId="0" borderId="14" xfId="0" applyFont="1" applyBorder="1" applyAlignment="1">
      <alignment horizontal="left" vertical="center" wrapText="1"/>
    </xf>
    <xf numFmtId="0" fontId="3" fillId="0" borderId="18" xfId="0" applyFont="1" applyBorder="1" applyAlignment="1">
      <alignment vertical="center" wrapText="1"/>
    </xf>
    <xf numFmtId="0" fontId="3" fillId="0" borderId="17" xfId="0" applyFont="1" applyBorder="1" applyAlignment="1">
      <alignment vertical="center" wrapText="1"/>
    </xf>
    <xf numFmtId="0" fontId="3" fillId="0" borderId="7" xfId="0" applyFont="1" applyBorder="1" applyAlignment="1">
      <alignment vertical="center" wrapText="1"/>
    </xf>
    <xf numFmtId="0" fontId="3" fillId="0" borderId="21" xfId="0" applyFont="1" applyBorder="1" applyAlignment="1">
      <alignment vertical="center" wrapText="1"/>
    </xf>
    <xf numFmtId="0" fontId="7"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15" fillId="0" borderId="13" xfId="0" applyFont="1" applyBorder="1" applyAlignment="1">
      <alignment horizontal="left" vertical="center" wrapText="1"/>
    </xf>
    <xf numFmtId="0" fontId="15" fillId="0" borderId="13" xfId="0" applyFont="1" applyBorder="1" applyAlignment="1">
      <alignment vertical="center" wrapText="1"/>
    </xf>
    <xf numFmtId="0" fontId="15" fillId="6" borderId="13" xfId="0" applyFont="1" applyFill="1" applyBorder="1" applyAlignment="1">
      <alignment vertical="center" wrapText="1"/>
    </xf>
    <xf numFmtId="0" fontId="15" fillId="0" borderId="13" xfId="0" applyFont="1" applyBorder="1" applyAlignment="1">
      <alignment horizontal="center" vertical="center" wrapText="1"/>
    </xf>
    <xf numFmtId="0" fontId="15" fillId="0" borderId="13" xfId="3" applyFont="1" applyBorder="1" applyAlignment="1">
      <alignment horizontal="center" vertical="center" wrapText="1"/>
    </xf>
    <xf numFmtId="0" fontId="15" fillId="6" borderId="13" xfId="3" applyFont="1" applyFill="1" applyBorder="1" applyAlignment="1">
      <alignment vertical="center" wrapText="1"/>
    </xf>
    <xf numFmtId="0" fontId="9" fillId="0" borderId="13" xfId="0" applyFont="1" applyBorder="1" applyAlignment="1">
      <alignment vertical="center" wrapText="1"/>
    </xf>
    <xf numFmtId="0" fontId="3" fillId="0" borderId="24" xfId="0" applyFont="1" applyBorder="1" applyAlignment="1">
      <alignment horizontal="left" vertical="center" wrapText="1"/>
    </xf>
    <xf numFmtId="3" fontId="3" fillId="0" borderId="14" xfId="0" applyNumberFormat="1" applyFont="1" applyBorder="1" applyAlignment="1">
      <alignment horizontal="center" vertical="center" wrapText="1"/>
    </xf>
    <xf numFmtId="164" fontId="3" fillId="0" borderId="14" xfId="0" applyNumberFormat="1" applyFont="1" applyBorder="1" applyAlignment="1">
      <alignment horizontal="center" vertical="center" wrapText="1"/>
    </xf>
    <xf numFmtId="17" fontId="3" fillId="0" borderId="13" xfId="0" applyNumberFormat="1" applyFont="1" applyBorder="1" applyAlignment="1">
      <alignment horizontal="left" vertical="center" wrapText="1"/>
    </xf>
    <xf numFmtId="0" fontId="15" fillId="0" borderId="13" xfId="3" applyFont="1" applyBorder="1" applyAlignment="1">
      <alignment vertical="center" wrapText="1"/>
    </xf>
    <xf numFmtId="0" fontId="15" fillId="0" borderId="13" xfId="3" applyFont="1" applyBorder="1" applyAlignment="1">
      <alignment horizontal="left" vertical="center" wrapText="1"/>
    </xf>
    <xf numFmtId="17" fontId="8" fillId="0" borderId="13" xfId="0" applyNumberFormat="1" applyFont="1" applyBorder="1" applyAlignment="1">
      <alignment horizontal="left" vertical="center" wrapText="1"/>
    </xf>
    <xf numFmtId="170" fontId="3" fillId="0" borderId="13" xfId="0" applyNumberFormat="1" applyFont="1" applyBorder="1" applyAlignment="1">
      <alignment horizontal="left" vertical="center" wrapText="1"/>
    </xf>
    <xf numFmtId="0" fontId="4" fillId="0" borderId="13" xfId="0" applyFont="1" applyBorder="1" applyAlignment="1">
      <alignment horizontal="left" vertical="center" wrapText="1"/>
    </xf>
    <xf numFmtId="0" fontId="3" fillId="0" borderId="13" xfId="0" quotePrefix="1" applyFont="1" applyBorder="1" applyAlignment="1">
      <alignment horizontal="left" vertical="center" wrapText="1"/>
    </xf>
    <xf numFmtId="0" fontId="3" fillId="9" borderId="0" xfId="0" applyFont="1" applyFill="1" applyAlignment="1">
      <alignment horizontal="left" vertical="center" wrapText="1"/>
    </xf>
    <xf numFmtId="0" fontId="3" fillId="8" borderId="0" xfId="0" applyFont="1" applyFill="1" applyAlignment="1">
      <alignment vertical="center" wrapText="1"/>
    </xf>
    <xf numFmtId="0" fontId="24" fillId="3" borderId="13" xfId="0" applyFont="1" applyFill="1" applyBorder="1" applyAlignment="1">
      <alignment horizontal="center" vertical="center" wrapText="1"/>
    </xf>
    <xf numFmtId="165" fontId="24" fillId="3" borderId="13" xfId="0" applyNumberFormat="1" applyFont="1" applyFill="1" applyBorder="1" applyAlignment="1">
      <alignment horizontal="center" vertical="center" wrapText="1"/>
    </xf>
    <xf numFmtId="0" fontId="15" fillId="0" borderId="9" xfId="0" applyFont="1" applyBorder="1" applyAlignment="1">
      <alignment vertical="center" wrapText="1"/>
    </xf>
    <xf numFmtId="166" fontId="15" fillId="0" borderId="13" xfId="0" applyNumberFormat="1" applyFont="1" applyBorder="1" applyAlignment="1">
      <alignment horizontal="center" vertical="center" wrapText="1"/>
    </xf>
    <xf numFmtId="16" fontId="15" fillId="0" borderId="13" xfId="0" applyNumberFormat="1" applyFont="1" applyBorder="1" applyAlignment="1">
      <alignment horizontal="center" vertical="center" wrapText="1"/>
    </xf>
    <xf numFmtId="0" fontId="29" fillId="0" borderId="13" xfId="0" applyFont="1" applyBorder="1" applyAlignment="1">
      <alignment horizontal="left" vertical="center" wrapText="1"/>
    </xf>
    <xf numFmtId="1" fontId="15" fillId="0" borderId="13" xfId="0" applyNumberFormat="1" applyFont="1" applyBorder="1" applyAlignment="1">
      <alignment horizontal="center" vertical="center" wrapText="1"/>
    </xf>
    <xf numFmtId="0" fontId="29" fillId="0" borderId="13" xfId="0" applyFont="1" applyBorder="1" applyAlignment="1">
      <alignment vertical="center" wrapText="1"/>
    </xf>
    <xf numFmtId="0" fontId="15" fillId="6" borderId="13" xfId="0" applyFont="1" applyFill="1" applyBorder="1" applyAlignment="1">
      <alignment horizontal="left" vertical="center" wrapText="1"/>
    </xf>
    <xf numFmtId="3" fontId="15" fillId="0" borderId="13" xfId="0" applyNumberFormat="1" applyFont="1" applyBorder="1" applyAlignment="1">
      <alignment horizontal="center" vertical="center" wrapText="1"/>
    </xf>
    <xf numFmtId="0" fontId="15" fillId="0" borderId="25" xfId="0" applyFont="1" applyBorder="1" applyAlignment="1">
      <alignment horizontal="center" vertical="center" wrapText="1"/>
    </xf>
    <xf numFmtId="0" fontId="15" fillId="0" borderId="23" xfId="0" applyFont="1" applyBorder="1" applyAlignment="1">
      <alignment horizontal="center" vertical="center" wrapText="1"/>
    </xf>
    <xf numFmtId="0" fontId="15" fillId="6" borderId="23" xfId="0" applyFont="1" applyFill="1" applyBorder="1" applyAlignment="1">
      <alignment vertical="center" wrapText="1"/>
    </xf>
    <xf numFmtId="43" fontId="15" fillId="0" borderId="13" xfId="2" applyFont="1" applyFill="1" applyBorder="1" applyAlignment="1">
      <alignment vertical="center" wrapText="1"/>
    </xf>
    <xf numFmtId="0" fontId="32" fillId="0" borderId="13" xfId="0" applyFont="1" applyBorder="1" applyAlignment="1">
      <alignment horizontal="center" vertical="center" wrapText="1"/>
    </xf>
    <xf numFmtId="0" fontId="33" fillId="0" borderId="13" xfId="0" applyFont="1" applyBorder="1" applyAlignment="1">
      <alignment horizontal="left" vertical="center" wrapText="1"/>
    </xf>
    <xf numFmtId="0" fontId="34" fillId="0" borderId="13" xfId="0" applyFont="1" applyBorder="1" applyAlignment="1">
      <alignment horizontal="center" vertical="center" wrapText="1"/>
    </xf>
    <xf numFmtId="0" fontId="33" fillId="0" borderId="13" xfId="0" applyFont="1" applyBorder="1" applyAlignment="1">
      <alignment horizontal="center" vertical="center" wrapText="1"/>
    </xf>
    <xf numFmtId="43" fontId="15" fillId="0" borderId="13" xfId="4" applyFont="1" applyFill="1" applyBorder="1" applyAlignment="1">
      <alignment vertical="center" wrapText="1"/>
    </xf>
    <xf numFmtId="16" fontId="3" fillId="0" borderId="13" xfId="0" applyNumberFormat="1" applyFont="1" applyBorder="1" applyAlignment="1">
      <alignment horizontal="left" vertical="center" wrapText="1"/>
    </xf>
    <xf numFmtId="0" fontId="17" fillId="7" borderId="13" xfId="0" applyFont="1" applyFill="1" applyBorder="1" applyAlignment="1">
      <alignment vertical="center" wrapText="1"/>
    </xf>
    <xf numFmtId="171" fontId="3" fillId="0" borderId="13" xfId="0" applyNumberFormat="1" applyFont="1" applyBorder="1" applyAlignment="1">
      <alignment horizontal="left" vertical="center" wrapText="1"/>
    </xf>
    <xf numFmtId="0" fontId="0" fillId="7" borderId="23" xfId="0" applyFill="1" applyBorder="1" applyAlignment="1">
      <alignment vertical="center" wrapText="1"/>
    </xf>
    <xf numFmtId="0" fontId="31" fillId="5" borderId="4" xfId="0" applyFont="1" applyFill="1" applyBorder="1" applyAlignment="1">
      <alignment horizontal="left" vertical="center" wrapText="1"/>
    </xf>
    <xf numFmtId="0" fontId="15" fillId="0" borderId="0" xfId="0" applyFont="1" applyAlignment="1">
      <alignment horizontal="left" vertical="center"/>
    </xf>
    <xf numFmtId="0" fontId="31" fillId="0" borderId="3" xfId="0" applyFont="1" applyBorder="1" applyAlignment="1">
      <alignment horizontal="left" vertical="center" wrapText="1"/>
    </xf>
    <xf numFmtId="0" fontId="35" fillId="6" borderId="13" xfId="0" applyFont="1" applyFill="1" applyBorder="1" applyAlignment="1">
      <alignment horizontal="center" vertical="center" wrapText="1"/>
    </xf>
    <xf numFmtId="167" fontId="15" fillId="0" borderId="12" xfId="0" applyNumberFormat="1" applyFont="1" applyBorder="1" applyAlignment="1">
      <alignment horizontal="left" vertical="center" wrapText="1"/>
    </xf>
    <xf numFmtId="0" fontId="31" fillId="0" borderId="9" xfId="0" applyFont="1" applyBorder="1" applyAlignment="1">
      <alignment horizontal="left" vertical="center" wrapText="1"/>
    </xf>
    <xf numFmtId="172" fontId="15" fillId="0" borderId="9" xfId="0" applyNumberFormat="1" applyFont="1" applyBorder="1" applyAlignment="1">
      <alignment horizontal="left" vertical="center" wrapText="1"/>
    </xf>
    <xf numFmtId="171" fontId="15" fillId="0" borderId="9" xfId="0" applyNumberFormat="1" applyFont="1" applyBorder="1" applyAlignment="1">
      <alignment horizontal="left" vertical="center" wrapText="1"/>
    </xf>
    <xf numFmtId="17" fontId="15" fillId="0" borderId="9" xfId="0" applyNumberFormat="1" applyFont="1" applyBorder="1" applyAlignment="1">
      <alignment horizontal="left" vertical="center" wrapText="1"/>
    </xf>
    <xf numFmtId="0" fontId="32" fillId="0" borderId="13" xfId="0" applyFont="1" applyBorder="1" applyAlignment="1">
      <alignment vertical="center" wrapText="1"/>
    </xf>
    <xf numFmtId="0" fontId="28" fillId="7" borderId="13" xfId="0" applyFont="1" applyFill="1" applyBorder="1" applyAlignment="1">
      <alignment vertical="center" wrapText="1"/>
    </xf>
    <xf numFmtId="0" fontId="6" fillId="0" borderId="9" xfId="0" applyFont="1" applyBorder="1" applyAlignment="1">
      <alignment horizontal="left" vertical="center" wrapText="1"/>
    </xf>
    <xf numFmtId="0" fontId="15" fillId="0" borderId="9" xfId="0" applyFont="1" applyBorder="1" applyAlignment="1">
      <alignment horizontal="center" vertical="center" wrapText="1"/>
    </xf>
    <xf numFmtId="0" fontId="3" fillId="10" borderId="13" xfId="0" applyFont="1" applyFill="1" applyBorder="1" applyAlignment="1">
      <alignment vertical="center" wrapText="1"/>
    </xf>
    <xf numFmtId="0" fontId="15" fillId="0" borderId="13" xfId="0" applyFont="1" applyBorder="1" applyAlignment="1">
      <alignment horizontal="center" vertical="center"/>
    </xf>
    <xf numFmtId="43" fontId="15" fillId="0" borderId="13" xfId="4" applyFont="1" applyFill="1" applyBorder="1" applyAlignment="1">
      <alignment horizontal="center" vertical="center"/>
    </xf>
    <xf numFmtId="0" fontId="6" fillId="0" borderId="9" xfId="0" applyFont="1" applyBorder="1" applyAlignment="1">
      <alignment horizontal="center" vertical="center" wrapText="1"/>
    </xf>
    <xf numFmtId="0" fontId="6" fillId="0" borderId="9" xfId="0" applyFont="1" applyBorder="1" applyAlignment="1">
      <alignment vertical="center" wrapText="1"/>
    </xf>
    <xf numFmtId="0" fontId="6" fillId="0" borderId="13" xfId="0" applyFont="1" applyBorder="1" applyAlignment="1">
      <alignment vertical="center" wrapText="1"/>
    </xf>
    <xf numFmtId="0" fontId="3" fillId="13" borderId="9" xfId="0" applyFont="1" applyFill="1" applyBorder="1" applyAlignment="1">
      <alignment horizontal="left" vertical="center" wrapText="1"/>
    </xf>
    <xf numFmtId="0" fontId="1" fillId="5" borderId="4" xfId="0" applyFont="1" applyFill="1" applyBorder="1" applyAlignment="1">
      <alignment horizontal="center" vertical="center" wrapText="1"/>
    </xf>
    <xf numFmtId="0" fontId="15" fillId="15" borderId="13" xfId="0" applyFont="1" applyFill="1" applyBorder="1" applyAlignment="1">
      <alignment horizontal="center" vertical="center" wrapText="1"/>
    </xf>
    <xf numFmtId="0" fontId="3" fillId="0" borderId="10" xfId="0" applyFont="1" applyBorder="1" applyAlignment="1">
      <alignment horizontal="center" vertical="center"/>
    </xf>
    <xf numFmtId="0" fontId="3" fillId="0" borderId="10" xfId="0" applyFont="1" applyBorder="1" applyAlignment="1">
      <alignment vertical="center" wrapText="1"/>
    </xf>
    <xf numFmtId="0" fontId="3" fillId="0" borderId="10" xfId="0" applyFont="1" applyBorder="1" applyAlignment="1">
      <alignment horizontal="center" vertical="center" wrapText="1"/>
    </xf>
    <xf numFmtId="0" fontId="3" fillId="0" borderId="10" xfId="0" applyFont="1" applyBorder="1" applyAlignment="1">
      <alignment vertical="center"/>
    </xf>
    <xf numFmtId="0" fontId="31" fillId="0" borderId="13" xfId="0" applyFont="1" applyBorder="1" applyAlignment="1">
      <alignment horizontal="center" vertical="center" wrapText="1"/>
    </xf>
    <xf numFmtId="170" fontId="15" fillId="0" borderId="13" xfId="0" applyNumberFormat="1" applyFont="1" applyBorder="1" applyAlignment="1">
      <alignment horizontal="center" vertical="center" wrapText="1"/>
    </xf>
    <xf numFmtId="0" fontId="3" fillId="15" borderId="13" xfId="0" applyFont="1" applyFill="1" applyBorder="1" applyAlignment="1">
      <alignment horizontal="center" vertical="center" wrapText="1"/>
    </xf>
    <xf numFmtId="0" fontId="1" fillId="17" borderId="27" xfId="0" applyFont="1" applyFill="1" applyBorder="1" applyAlignment="1">
      <alignment vertical="center"/>
    </xf>
    <xf numFmtId="166" fontId="3" fillId="0" borderId="10" xfId="0" applyNumberFormat="1" applyFont="1" applyBorder="1" applyAlignment="1">
      <alignment horizontal="center" vertical="center"/>
    </xf>
    <xf numFmtId="0" fontId="4" fillId="0" borderId="28" xfId="0" applyFont="1" applyBorder="1" applyAlignment="1">
      <alignment vertical="center" wrapText="1"/>
    </xf>
    <xf numFmtId="17" fontId="4" fillId="0" borderId="15" xfId="0" applyNumberFormat="1" applyFont="1" applyBorder="1" applyAlignment="1">
      <alignment vertical="center" wrapText="1"/>
    </xf>
    <xf numFmtId="0" fontId="6" fillId="0" borderId="13" xfId="0" applyFont="1" applyBorder="1" applyAlignment="1">
      <alignment horizontal="center" vertical="center" wrapText="1"/>
    </xf>
    <xf numFmtId="167" fontId="6" fillId="0" borderId="13" xfId="0" applyNumberFormat="1" applyFont="1" applyBorder="1" applyAlignment="1">
      <alignment horizontal="center" vertical="center" wrapText="1"/>
    </xf>
    <xf numFmtId="170" fontId="3" fillId="0" borderId="13" xfId="0" applyNumberFormat="1" applyFont="1" applyBorder="1" applyAlignment="1">
      <alignment horizontal="center" vertical="center" wrapText="1"/>
    </xf>
    <xf numFmtId="167" fontId="15" fillId="0" borderId="13" xfId="0" applyNumberFormat="1" applyFont="1" applyBorder="1" applyAlignment="1">
      <alignment horizontal="center" vertical="center" wrapText="1"/>
    </xf>
    <xf numFmtId="178" fontId="3" fillId="0" borderId="13" xfId="0" applyNumberFormat="1" applyFont="1" applyBorder="1" applyAlignment="1">
      <alignment horizontal="center" vertical="center" wrapText="1"/>
    </xf>
    <xf numFmtId="0" fontId="7" fillId="0" borderId="13" xfId="0" applyFont="1" applyBorder="1" applyAlignment="1">
      <alignment horizontal="center" vertical="center"/>
    </xf>
    <xf numFmtId="0" fontId="22" fillId="0" borderId="13" xfId="0" applyFont="1" applyBorder="1" applyAlignment="1">
      <alignment horizontal="center" vertical="center" wrapText="1"/>
    </xf>
    <xf numFmtId="175" fontId="37" fillId="0" borderId="13" xfId="0" applyNumberFormat="1" applyFont="1" applyBorder="1" applyAlignment="1">
      <alignment horizontal="center" vertical="center" wrapText="1"/>
    </xf>
    <xf numFmtId="0" fontId="37" fillId="0" borderId="13" xfId="0" applyFont="1" applyBorder="1" applyAlignment="1">
      <alignment horizontal="center" vertical="center" wrapText="1"/>
    </xf>
    <xf numFmtId="175" fontId="6" fillId="0" borderId="13" xfId="0" applyNumberFormat="1" applyFont="1" applyBorder="1" applyAlignment="1">
      <alignment horizontal="center" vertical="center" wrapText="1"/>
    </xf>
    <xf numFmtId="166" fontId="32" fillId="0" borderId="13" xfId="0" applyNumberFormat="1" applyFont="1" applyBorder="1" applyAlignment="1">
      <alignment horizontal="center" vertical="center" wrapText="1"/>
    </xf>
    <xf numFmtId="167" fontId="32" fillId="0" borderId="13" xfId="0" applyNumberFormat="1" applyFont="1" applyBorder="1" applyAlignment="1">
      <alignment horizontal="center" vertical="center" wrapText="1"/>
    </xf>
    <xf numFmtId="166" fontId="32" fillId="0" borderId="13" xfId="5" applyNumberFormat="1" applyFont="1" applyBorder="1" applyAlignment="1">
      <alignment horizontal="center" vertical="center" wrapText="1"/>
    </xf>
    <xf numFmtId="167" fontId="32" fillId="0" borderId="13" xfId="5" applyNumberFormat="1" applyFont="1" applyBorder="1" applyAlignment="1">
      <alignment horizontal="center" vertical="center" wrapText="1"/>
    </xf>
    <xf numFmtId="0" fontId="32" fillId="0" borderId="13" xfId="5" applyFont="1" applyBorder="1" applyAlignment="1">
      <alignment horizontal="center" vertical="center" wrapText="1"/>
    </xf>
    <xf numFmtId="167" fontId="38" fillId="0" borderId="13" xfId="0" applyNumberFormat="1" applyFont="1" applyBorder="1" applyAlignment="1">
      <alignment horizontal="center" vertical="center" wrapText="1"/>
    </xf>
    <xf numFmtId="0" fontId="38" fillId="0" borderId="13" xfId="0" applyFont="1" applyBorder="1" applyAlignment="1">
      <alignment horizontal="center" vertical="center" wrapText="1"/>
    </xf>
    <xf numFmtId="175" fontId="15" fillId="0" borderId="13" xfId="0" applyNumberFormat="1" applyFont="1" applyBorder="1" applyAlignment="1">
      <alignment horizontal="center" vertical="center" wrapText="1"/>
    </xf>
    <xf numFmtId="0" fontId="15" fillId="0" borderId="17" xfId="0" applyFont="1" applyBorder="1" applyAlignment="1">
      <alignment horizontal="center" vertical="center" wrapText="1"/>
    </xf>
    <xf numFmtId="0" fontId="15" fillId="0" borderId="17" xfId="0" applyFont="1" applyBorder="1" applyAlignment="1">
      <alignment vertical="center" wrapText="1"/>
    </xf>
    <xf numFmtId="0" fontId="15" fillId="0" borderId="17" xfId="3" applyFont="1" applyBorder="1" applyAlignment="1">
      <alignment vertical="center" wrapText="1"/>
    </xf>
    <xf numFmtId="165" fontId="15" fillId="0" borderId="17" xfId="0" applyNumberFormat="1" applyFont="1" applyBorder="1" applyAlignment="1">
      <alignment horizontal="center" vertical="center" wrapText="1"/>
    </xf>
    <xf numFmtId="164" fontId="15" fillId="0" borderId="17" xfId="0" applyNumberFormat="1" applyFont="1" applyBorder="1" applyAlignment="1">
      <alignment horizontal="center" vertical="center" wrapText="1"/>
    </xf>
    <xf numFmtId="169" fontId="15" fillId="0" borderId="17" xfId="0" applyNumberFormat="1" applyFont="1" applyBorder="1" applyAlignment="1">
      <alignment horizontal="center" vertical="center" wrapText="1"/>
    </xf>
    <xf numFmtId="169" fontId="15" fillId="0" borderId="17" xfId="0" applyNumberFormat="1" applyFont="1" applyBorder="1" applyAlignment="1">
      <alignment horizontal="left" vertical="center" wrapText="1"/>
    </xf>
    <xf numFmtId="0" fontId="15" fillId="0" borderId="30" xfId="0" applyFont="1" applyBorder="1" applyAlignment="1">
      <alignment horizontal="center" vertical="center" wrapText="1"/>
    </xf>
    <xf numFmtId="0" fontId="15" fillId="0" borderId="31" xfId="0" applyFont="1" applyBorder="1" applyAlignment="1">
      <alignment horizontal="center" vertical="center" wrapText="1"/>
    </xf>
    <xf numFmtId="0" fontId="15" fillId="0" borderId="19" xfId="0" applyFont="1" applyBorder="1" applyAlignment="1">
      <alignment vertical="center" wrapText="1"/>
    </xf>
    <xf numFmtId="0" fontId="32" fillId="0" borderId="19" xfId="0" applyFont="1" applyBorder="1" applyAlignment="1">
      <alignment vertical="center" wrapText="1"/>
    </xf>
    <xf numFmtId="167" fontId="3" fillId="0" borderId="21" xfId="0" applyNumberFormat="1" applyFont="1" applyBorder="1" applyAlignment="1">
      <alignment vertical="center" wrapText="1"/>
    </xf>
    <xf numFmtId="0" fontId="15" fillId="0" borderId="8" xfId="0" applyFont="1" applyBorder="1" applyAlignment="1">
      <alignment vertical="center" wrapText="1"/>
    </xf>
    <xf numFmtId="0" fontId="3" fillId="0" borderId="32" xfId="0" applyFont="1" applyBorder="1" applyAlignment="1">
      <alignment vertical="center" wrapText="1"/>
    </xf>
    <xf numFmtId="0" fontId="3" fillId="0" borderId="15" xfId="0" applyFont="1" applyBorder="1" applyAlignment="1">
      <alignment vertical="center" wrapText="1"/>
    </xf>
    <xf numFmtId="167" fontId="3" fillId="0" borderId="22" xfId="0" applyNumberFormat="1" applyFont="1" applyBorder="1" applyAlignment="1">
      <alignment vertical="center" wrapText="1"/>
    </xf>
    <xf numFmtId="0" fontId="4" fillId="0" borderId="8" xfId="0" applyFont="1" applyBorder="1" applyAlignment="1">
      <alignment vertical="center" wrapText="1"/>
    </xf>
    <xf numFmtId="172" fontId="3" fillId="0" borderId="8" xfId="0" applyNumberFormat="1" applyFont="1" applyBorder="1" applyAlignment="1">
      <alignment vertical="center" wrapText="1"/>
    </xf>
    <xf numFmtId="171" fontId="3" fillId="0" borderId="8" xfId="0" applyNumberFormat="1" applyFont="1" applyBorder="1" applyAlignment="1">
      <alignment vertical="center" wrapText="1"/>
    </xf>
    <xf numFmtId="17" fontId="3" fillId="0" borderId="8" xfId="0" applyNumberFormat="1" applyFont="1" applyBorder="1" applyAlignment="1">
      <alignment vertical="center" wrapText="1"/>
    </xf>
    <xf numFmtId="167" fontId="37" fillId="0" borderId="13" xfId="0" applyNumberFormat="1" applyFont="1" applyBorder="1" applyAlignment="1">
      <alignment horizontal="center" vertical="center" wrapText="1"/>
    </xf>
    <xf numFmtId="0" fontId="24" fillId="16" borderId="13" xfId="0" applyFont="1" applyFill="1" applyBorder="1" applyAlignment="1">
      <alignment horizontal="center" vertical="center" wrapText="1"/>
    </xf>
    <xf numFmtId="0" fontId="24" fillId="7" borderId="13" xfId="0" applyFont="1" applyFill="1" applyBorder="1" applyAlignment="1">
      <alignment horizontal="center" vertical="center" wrapText="1"/>
    </xf>
    <xf numFmtId="0" fontId="4" fillId="0" borderId="5" xfId="0" applyFont="1" applyBorder="1" applyAlignment="1">
      <alignment horizontal="center" vertical="center" wrapText="1"/>
    </xf>
    <xf numFmtId="0" fontId="3" fillId="18" borderId="13" xfId="0" applyFont="1" applyFill="1" applyBorder="1" applyAlignment="1">
      <alignment horizontal="center" vertical="center" wrapText="1"/>
    </xf>
    <xf numFmtId="0" fontId="3" fillId="18" borderId="13" xfId="0" applyFont="1" applyFill="1" applyBorder="1" applyAlignment="1">
      <alignment horizontal="left" vertical="center" wrapText="1"/>
    </xf>
    <xf numFmtId="164" fontId="3" fillId="18" borderId="13" xfId="0" applyNumberFormat="1" applyFont="1" applyFill="1" applyBorder="1" applyAlignment="1">
      <alignment horizontal="center" vertical="center" wrapText="1"/>
    </xf>
    <xf numFmtId="165" fontId="3" fillId="18" borderId="13" xfId="0" applyNumberFormat="1" applyFont="1" applyFill="1" applyBorder="1" applyAlignment="1">
      <alignment horizontal="center" vertical="center" wrapText="1"/>
    </xf>
    <xf numFmtId="166" fontId="3" fillId="18" borderId="13" xfId="0" applyNumberFormat="1" applyFont="1" applyFill="1" applyBorder="1" applyAlignment="1">
      <alignment horizontal="center" vertical="center" wrapText="1"/>
    </xf>
    <xf numFmtId="0" fontId="3" fillId="18" borderId="13" xfId="0" applyFont="1" applyFill="1" applyBorder="1" applyAlignment="1">
      <alignment vertical="center" wrapText="1"/>
    </xf>
    <xf numFmtId="0" fontId="15" fillId="0" borderId="12" xfId="0" applyFont="1" applyBorder="1" applyAlignment="1">
      <alignment horizontal="left" vertical="center" wrapText="1"/>
    </xf>
    <xf numFmtId="166" fontId="2" fillId="5" borderId="4" xfId="0" applyNumberFormat="1" applyFont="1" applyFill="1" applyBorder="1" applyAlignment="1">
      <alignment vertical="center" wrapText="1"/>
    </xf>
    <xf numFmtId="0" fontId="0" fillId="0" borderId="0" xfId="0" applyAlignment="1">
      <alignment vertical="center"/>
    </xf>
    <xf numFmtId="0" fontId="27" fillId="0" borderId="0" xfId="0" applyFont="1" applyAlignment="1">
      <alignment vertical="center"/>
    </xf>
    <xf numFmtId="0" fontId="28" fillId="0" borderId="0" xfId="0" applyFont="1" applyAlignment="1">
      <alignment vertical="center"/>
    </xf>
    <xf numFmtId="0" fontId="17" fillId="0" borderId="0" xfId="0" applyFont="1" applyAlignment="1">
      <alignment vertical="center"/>
    </xf>
    <xf numFmtId="0" fontId="15" fillId="0" borderId="0" xfId="0" applyFont="1" applyAlignment="1">
      <alignment vertical="center"/>
    </xf>
    <xf numFmtId="0" fontId="7" fillId="0" borderId="13" xfId="0" applyFont="1" applyBorder="1" applyAlignment="1">
      <alignment vertical="center"/>
    </xf>
    <xf numFmtId="0" fontId="15" fillId="0" borderId="13" xfId="0" applyFont="1" applyBorder="1" applyAlignment="1">
      <alignment vertical="center"/>
    </xf>
    <xf numFmtId="0" fontId="0" fillId="0" borderId="10" xfId="0" applyBorder="1" applyAlignment="1">
      <alignment vertical="center"/>
    </xf>
    <xf numFmtId="0" fontId="0" fillId="0" borderId="13" xfId="0" applyBorder="1" applyAlignment="1">
      <alignment vertical="center"/>
    </xf>
    <xf numFmtId="0" fontId="28" fillId="0" borderId="10" xfId="0" applyFont="1"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8" borderId="0" xfId="0" applyFill="1" applyAlignment="1">
      <alignment vertical="center"/>
    </xf>
    <xf numFmtId="0" fontId="7" fillId="0" borderId="0" xfId="0" applyFont="1" applyAlignment="1">
      <alignment vertical="center"/>
    </xf>
    <xf numFmtId="0" fontId="0" fillId="9" borderId="0" xfId="0" applyFill="1" applyAlignment="1">
      <alignment horizontal="left" vertical="center"/>
    </xf>
    <xf numFmtId="175" fontId="3" fillId="15" borderId="13" xfId="0" applyNumberFormat="1" applyFont="1" applyFill="1" applyBorder="1" applyAlignment="1">
      <alignment horizontal="center" vertical="center" wrapText="1"/>
    </xf>
    <xf numFmtId="175" fontId="7" fillId="0" borderId="13" xfId="0" applyNumberFormat="1" applyFont="1" applyBorder="1" applyAlignment="1">
      <alignment vertical="center"/>
    </xf>
    <xf numFmtId="175" fontId="32" fillId="0" borderId="13" xfId="0" applyNumberFormat="1" applyFont="1" applyBorder="1" applyAlignment="1">
      <alignment horizontal="center" vertical="center" wrapText="1"/>
    </xf>
    <xf numFmtId="175" fontId="32" fillId="0" borderId="13" xfId="5" applyNumberFormat="1" applyFont="1" applyBorder="1" applyAlignment="1">
      <alignment horizontal="center" vertical="center" wrapText="1"/>
    </xf>
    <xf numFmtId="175" fontId="7" fillId="0" borderId="13" xfId="0" applyNumberFormat="1" applyFont="1" applyBorder="1" applyAlignment="1">
      <alignment horizontal="center" vertical="center"/>
    </xf>
    <xf numFmtId="175" fontId="15" fillId="0" borderId="13" xfId="0" applyNumberFormat="1" applyFont="1" applyBorder="1" applyAlignment="1">
      <alignment vertical="center"/>
    </xf>
    <xf numFmtId="175" fontId="15" fillId="0" borderId="13" xfId="0" applyNumberFormat="1" applyFont="1" applyBorder="1" applyAlignment="1">
      <alignment horizontal="center" vertical="center"/>
    </xf>
    <xf numFmtId="175" fontId="38" fillId="0" borderId="13" xfId="0" applyNumberFormat="1" applyFont="1" applyBorder="1" applyAlignment="1">
      <alignment horizontal="center" vertical="center" wrapText="1"/>
    </xf>
    <xf numFmtId="0" fontId="3" fillId="8" borderId="0" xfId="0" applyFont="1" applyFill="1" applyAlignment="1">
      <alignment horizontal="center" vertical="center" wrapText="1"/>
    </xf>
    <xf numFmtId="0" fontId="15" fillId="6" borderId="17" xfId="0" applyFont="1" applyFill="1" applyBorder="1" applyAlignment="1">
      <alignment vertical="center" wrapText="1"/>
    </xf>
    <xf numFmtId="0" fontId="32" fillId="0" borderId="13" xfId="0" applyFont="1" applyBorder="1" applyAlignment="1">
      <alignment horizontal="left" vertical="center" wrapText="1"/>
    </xf>
    <xf numFmtId="0" fontId="5" fillId="0" borderId="0" xfId="0" applyFont="1"/>
    <xf numFmtId="0" fontId="39" fillId="0" borderId="13" xfId="0" applyFont="1" applyBorder="1" applyAlignment="1">
      <alignment horizontal="center" vertical="center" wrapText="1"/>
    </xf>
    <xf numFmtId="0" fontId="39" fillId="0" borderId="13" xfId="0" applyFont="1" applyBorder="1" applyAlignment="1">
      <alignment vertical="center" wrapText="1"/>
    </xf>
    <xf numFmtId="0" fontId="40" fillId="20" borderId="9" xfId="0" applyFont="1" applyFill="1" applyBorder="1" applyAlignment="1">
      <alignment horizontal="left" vertical="center" wrapText="1"/>
    </xf>
    <xf numFmtId="0" fontId="40" fillId="0" borderId="9" xfId="0" applyFont="1" applyBorder="1" applyAlignment="1">
      <alignment vertical="center" wrapText="1"/>
    </xf>
    <xf numFmtId="0" fontId="40" fillId="0" borderId="9" xfId="0" applyFont="1" applyBorder="1" applyAlignment="1">
      <alignment horizontal="center" vertical="center" wrapText="1"/>
    </xf>
    <xf numFmtId="0" fontId="40" fillId="0" borderId="9" xfId="0" applyFont="1" applyBorder="1" applyAlignment="1">
      <alignment horizontal="left" vertical="center" wrapText="1"/>
    </xf>
    <xf numFmtId="0" fontId="40" fillId="20" borderId="9" xfId="0" applyFont="1" applyFill="1" applyBorder="1" applyAlignment="1">
      <alignment vertical="center" wrapText="1"/>
    </xf>
    <xf numFmtId="0" fontId="15" fillId="6" borderId="25" xfId="0" applyFont="1" applyFill="1" applyBorder="1" applyAlignment="1">
      <alignment vertical="center" wrapText="1"/>
    </xf>
    <xf numFmtId="0" fontId="40" fillId="0" borderId="12" xfId="0" applyFont="1" applyBorder="1" applyAlignment="1">
      <alignment vertical="center" wrapText="1"/>
    </xf>
    <xf numFmtId="0" fontId="40" fillId="0" borderId="12" xfId="0" applyFont="1" applyBorder="1" applyAlignment="1">
      <alignment horizontal="center" vertical="center" wrapText="1"/>
    </xf>
    <xf numFmtId="0" fontId="31" fillId="0" borderId="25" xfId="0" applyFont="1" applyBorder="1" applyAlignment="1">
      <alignment horizontal="center" vertical="center" wrapText="1"/>
    </xf>
    <xf numFmtId="166" fontId="15" fillId="0" borderId="25" xfId="0" applyNumberFormat="1" applyFont="1" applyBorder="1" applyAlignment="1">
      <alignment horizontal="center" vertical="center" wrapText="1"/>
    </xf>
    <xf numFmtId="0" fontId="0" fillId="7" borderId="25" xfId="0" applyFill="1" applyBorder="1" applyAlignment="1">
      <alignment vertical="center" wrapText="1"/>
    </xf>
    <xf numFmtId="0" fontId="3" fillId="0" borderId="25" xfId="0" applyFont="1" applyBorder="1" applyAlignment="1">
      <alignment horizontal="left" vertical="center" wrapText="1"/>
    </xf>
    <xf numFmtId="0" fontId="40" fillId="21" borderId="9" xfId="0" applyFont="1" applyFill="1" applyBorder="1" applyAlignment="1">
      <alignment vertical="center" wrapText="1"/>
    </xf>
    <xf numFmtId="0" fontId="40" fillId="0" borderId="0" xfId="0" applyFont="1" applyAlignment="1">
      <alignment vertical="center" wrapText="1"/>
    </xf>
    <xf numFmtId="0" fontId="41" fillId="0" borderId="9" xfId="0" applyFont="1" applyBorder="1" applyAlignment="1">
      <alignment horizontal="center" vertical="center" wrapText="1"/>
    </xf>
    <xf numFmtId="0" fontId="40" fillId="0" borderId="0" xfId="0" applyFont="1" applyAlignment="1">
      <alignment horizontal="center" vertical="center"/>
    </xf>
    <xf numFmtId="3" fontId="40" fillId="0" borderId="9" xfId="0" applyNumberFormat="1" applyFont="1" applyBorder="1" applyAlignment="1">
      <alignment horizontal="center" vertical="center" wrapText="1"/>
    </xf>
    <xf numFmtId="0" fontId="41" fillId="21" borderId="9" xfId="0" applyFont="1" applyFill="1" applyBorder="1" applyAlignment="1">
      <alignment vertical="center" wrapText="1"/>
    </xf>
    <xf numFmtId="166" fontId="40" fillId="0" borderId="9" xfId="0" applyNumberFormat="1" applyFont="1" applyBorder="1" applyAlignment="1">
      <alignment horizontal="center" vertical="center" wrapText="1"/>
    </xf>
    <xf numFmtId="167" fontId="40" fillId="0" borderId="9" xfId="0" applyNumberFormat="1" applyFont="1" applyBorder="1" applyAlignment="1">
      <alignment horizontal="center" vertical="center" wrapText="1"/>
    </xf>
    <xf numFmtId="167" fontId="42" fillId="0" borderId="9" xfId="0" applyNumberFormat="1" applyFont="1" applyBorder="1" applyAlignment="1">
      <alignment horizontal="center" vertical="center" wrapText="1"/>
    </xf>
    <xf numFmtId="167" fontId="40" fillId="0" borderId="9" xfId="0" applyNumberFormat="1" applyFont="1" applyBorder="1" applyAlignment="1">
      <alignment vertical="center"/>
    </xf>
    <xf numFmtId="0" fontId="40" fillId="0" borderId="9" xfId="0" applyFont="1" applyBorder="1" applyAlignment="1">
      <alignment horizontal="center" vertical="center"/>
    </xf>
    <xf numFmtId="166" fontId="43" fillId="0" borderId="9" xfId="0" applyNumberFormat="1" applyFont="1" applyBorder="1" applyAlignment="1">
      <alignment vertical="center"/>
    </xf>
    <xf numFmtId="0" fontId="43" fillId="0" borderId="9" xfId="0" applyFont="1" applyBorder="1" applyAlignment="1">
      <alignment vertical="center"/>
    </xf>
    <xf numFmtId="167" fontId="43" fillId="0" borderId="9" xfId="0" applyNumberFormat="1" applyFont="1" applyBorder="1" applyAlignment="1">
      <alignment vertical="center"/>
    </xf>
    <xf numFmtId="0" fontId="23" fillId="6" borderId="13" xfId="0" applyFont="1" applyFill="1" applyBorder="1" applyAlignment="1">
      <alignment vertical="center" wrapText="1"/>
    </xf>
    <xf numFmtId="0" fontId="33" fillId="0" borderId="13" xfId="0" applyFont="1" applyBorder="1" applyAlignment="1" applyProtection="1">
      <alignment horizontal="left" vertical="center" wrapText="1"/>
    </xf>
    <xf numFmtId="0" fontId="33" fillId="0" borderId="13" xfId="0" applyFont="1" applyBorder="1" applyAlignment="1" applyProtection="1">
      <alignment vertical="center" wrapText="1"/>
    </xf>
    <xf numFmtId="0" fontId="32" fillId="0" borderId="13" xfId="0" applyFont="1" applyBorder="1" applyAlignment="1" applyProtection="1">
      <alignment horizontal="center" vertical="center" wrapText="1"/>
    </xf>
    <xf numFmtId="166" fontId="32" fillId="0" borderId="13" xfId="0" applyNumberFormat="1" applyFont="1" applyBorder="1" applyAlignment="1" applyProtection="1">
      <alignment horizontal="center" vertical="center" wrapText="1"/>
    </xf>
    <xf numFmtId="167" fontId="32" fillId="0" borderId="13" xfId="0" applyNumberFormat="1" applyFont="1" applyBorder="1" applyAlignment="1" applyProtection="1">
      <alignment horizontal="center" vertical="center" wrapText="1"/>
    </xf>
    <xf numFmtId="175" fontId="32" fillId="0" borderId="13" xfId="0" applyNumberFormat="1" applyFont="1" applyBorder="1" applyAlignment="1" applyProtection="1">
      <alignment horizontal="center" vertical="center" wrapText="1"/>
    </xf>
    <xf numFmtId="0" fontId="15" fillId="0" borderId="9" xfId="0" applyFont="1" applyBorder="1" applyAlignment="1">
      <alignment horizontal="center" vertical="center"/>
    </xf>
    <xf numFmtId="167" fontId="15" fillId="0" borderId="9" xfId="0" applyNumberFormat="1" applyFont="1" applyBorder="1" applyAlignment="1">
      <alignment horizontal="center" vertical="center"/>
    </xf>
    <xf numFmtId="14" fontId="15" fillId="0" borderId="9" xfId="0" applyNumberFormat="1" applyFont="1" applyBorder="1" applyAlignment="1">
      <alignment horizontal="center" vertical="center"/>
    </xf>
    <xf numFmtId="0" fontId="15" fillId="0" borderId="9" xfId="0" applyFont="1" applyBorder="1" applyAlignment="1">
      <alignment vertical="center"/>
    </xf>
    <xf numFmtId="166" fontId="15" fillId="0" borderId="9" xfId="0" applyNumberFormat="1" applyFont="1" applyBorder="1" applyAlignment="1">
      <alignment horizontal="center" vertical="center" wrapText="1"/>
    </xf>
    <xf numFmtId="167" fontId="15" fillId="0" borderId="9" xfId="0" applyNumberFormat="1" applyFont="1" applyBorder="1" applyAlignment="1">
      <alignment horizontal="center" vertical="center" wrapText="1"/>
    </xf>
    <xf numFmtId="0" fontId="6" fillId="0" borderId="9" xfId="0" applyFont="1" applyFill="1" applyBorder="1" applyAlignment="1">
      <alignment horizontal="center" vertical="center" wrapText="1"/>
    </xf>
    <xf numFmtId="0" fontId="15" fillId="0" borderId="9" xfId="0" applyFont="1" applyFill="1" applyBorder="1" applyAlignment="1">
      <alignment horizontal="center" vertical="center" wrapText="1"/>
    </xf>
    <xf numFmtId="0" fontId="3" fillId="19" borderId="12" xfId="0" applyFont="1" applyFill="1" applyBorder="1" applyAlignment="1">
      <alignment vertical="center" wrapText="1"/>
    </xf>
    <xf numFmtId="167" fontId="15" fillId="0" borderId="9" xfId="0" applyNumberFormat="1" applyFont="1" applyBorder="1" applyAlignment="1">
      <alignment vertical="center"/>
    </xf>
    <xf numFmtId="0" fontId="32" fillId="0" borderId="13" xfId="0" applyFont="1" applyBorder="1" applyAlignment="1" applyProtection="1">
      <alignment vertical="center"/>
    </xf>
    <xf numFmtId="175" fontId="32" fillId="0" borderId="13" xfId="0" applyNumberFormat="1" applyFont="1" applyBorder="1" applyAlignment="1" applyProtection="1">
      <alignment vertical="center"/>
    </xf>
    <xf numFmtId="0" fontId="15" fillId="0" borderId="25" xfId="0" applyFont="1" applyBorder="1" applyAlignment="1">
      <alignment vertical="center"/>
    </xf>
    <xf numFmtId="0" fontId="6" fillId="0" borderId="12" xfId="0" applyFont="1" applyBorder="1" applyAlignment="1">
      <alignment horizontal="center" vertical="center" wrapText="1"/>
    </xf>
    <xf numFmtId="167" fontId="15" fillId="0" borderId="12" xfId="0" applyNumberFormat="1" applyFont="1" applyBorder="1" applyAlignment="1">
      <alignment horizontal="center" vertical="center" wrapText="1"/>
    </xf>
    <xf numFmtId="0" fontId="15" fillId="0" borderId="12" xfId="0" applyFont="1" applyBorder="1" applyAlignment="1">
      <alignment horizontal="center" vertical="center"/>
    </xf>
    <xf numFmtId="167" fontId="15" fillId="0" borderId="12" xfId="0" applyNumberFormat="1" applyFont="1" applyBorder="1" applyAlignment="1">
      <alignment horizontal="center" vertical="center"/>
    </xf>
    <xf numFmtId="0" fontId="32" fillId="0" borderId="13" xfId="0" applyFont="1" applyBorder="1" applyAlignment="1" applyProtection="1">
      <alignment horizontal="left" vertical="center" wrapText="1"/>
    </xf>
    <xf numFmtId="3" fontId="32" fillId="0" borderId="13" xfId="0" applyNumberFormat="1" applyFont="1" applyBorder="1" applyAlignment="1" applyProtection="1">
      <alignment horizontal="center" vertical="center" wrapText="1"/>
    </xf>
    <xf numFmtId="0" fontId="32" fillId="0" borderId="13" xfId="0" applyFont="1" applyBorder="1" applyAlignment="1" applyProtection="1">
      <alignment vertical="center" wrapText="1"/>
    </xf>
    <xf numFmtId="0" fontId="32" fillId="0" borderId="13" xfId="0" applyFont="1" applyBorder="1" applyAlignment="1" applyProtection="1">
      <alignment horizontal="center" vertical="center"/>
    </xf>
    <xf numFmtId="167" fontId="32" fillId="0" borderId="13" xfId="0" applyNumberFormat="1" applyFont="1" applyBorder="1" applyAlignment="1" applyProtection="1">
      <alignment vertical="center" wrapText="1"/>
    </xf>
    <xf numFmtId="0" fontId="32" fillId="0" borderId="23" xfId="0" applyFont="1" applyBorder="1" applyAlignment="1" applyProtection="1">
      <alignment vertical="center" wrapText="1"/>
    </xf>
    <xf numFmtId="0" fontId="32" fillId="0" borderId="19" xfId="0" applyFont="1" applyBorder="1" applyAlignment="1" applyProtection="1">
      <alignment horizontal="center" vertical="center" wrapText="1"/>
    </xf>
    <xf numFmtId="0" fontId="15" fillId="0" borderId="13" xfId="0" applyFont="1" applyFill="1" applyBorder="1" applyAlignment="1">
      <alignment vertical="center" wrapText="1"/>
    </xf>
    <xf numFmtId="3" fontId="3" fillId="0" borderId="13" xfId="0" applyNumberFormat="1" applyFont="1" applyFill="1" applyBorder="1" applyAlignment="1">
      <alignment horizontal="center" vertical="center" wrapText="1"/>
    </xf>
    <xf numFmtId="0" fontId="3" fillId="0" borderId="13" xfId="0" applyFont="1" applyFill="1" applyBorder="1" applyAlignment="1">
      <alignment horizontal="center" vertical="center" wrapText="1"/>
    </xf>
    <xf numFmtId="175" fontId="6" fillId="0" borderId="13" xfId="0" applyNumberFormat="1" applyFont="1" applyFill="1" applyBorder="1" applyAlignment="1">
      <alignment horizontal="center" vertical="center" wrapText="1"/>
    </xf>
    <xf numFmtId="0" fontId="15" fillId="0" borderId="25" xfId="0" applyFont="1" applyBorder="1" applyAlignment="1">
      <alignment horizontal="center" vertical="center"/>
    </xf>
    <xf numFmtId="0" fontId="7" fillId="0" borderId="25" xfId="0" applyFont="1" applyBorder="1" applyAlignment="1">
      <alignment horizontal="center" vertical="center"/>
    </xf>
    <xf numFmtId="175" fontId="15" fillId="0" borderId="25" xfId="0" applyNumberFormat="1" applyFont="1" applyBorder="1" applyAlignment="1">
      <alignment horizontal="center" vertical="center"/>
    </xf>
    <xf numFmtId="0" fontId="6" fillId="0" borderId="14" xfId="0" applyFont="1" applyBorder="1" applyAlignment="1">
      <alignment horizontal="center" vertical="center" wrapText="1"/>
    </xf>
    <xf numFmtId="0" fontId="15" fillId="0" borderId="14" xfId="0" applyFont="1" applyBorder="1" applyAlignment="1">
      <alignment horizontal="center" vertical="center"/>
    </xf>
    <xf numFmtId="167" fontId="15" fillId="0" borderId="14" xfId="0" applyNumberFormat="1" applyFont="1" applyBorder="1" applyAlignment="1">
      <alignment horizontal="center" vertical="center"/>
    </xf>
    <xf numFmtId="0" fontId="3" fillId="0" borderId="23" xfId="0" applyFont="1" applyBorder="1" applyAlignment="1">
      <alignment horizontal="left" vertical="center" wrapText="1"/>
    </xf>
    <xf numFmtId="167" fontId="3" fillId="0" borderId="13" xfId="0" applyNumberFormat="1" applyFont="1" applyBorder="1" applyAlignment="1">
      <alignment vertical="center" wrapText="1"/>
    </xf>
    <xf numFmtId="0" fontId="3" fillId="0" borderId="18" xfId="0" applyFont="1" applyFill="1" applyBorder="1" applyAlignment="1">
      <alignment vertical="center" wrapText="1"/>
    </xf>
    <xf numFmtId="0" fontId="3" fillId="0" borderId="13" xfId="0" applyFont="1" applyFill="1" applyBorder="1" applyAlignment="1">
      <alignment vertical="center" wrapText="1"/>
    </xf>
    <xf numFmtId="0" fontId="15" fillId="0" borderId="13" xfId="0" applyFont="1" applyFill="1" applyBorder="1" applyAlignment="1">
      <alignment horizontal="center" vertical="center" wrapText="1"/>
    </xf>
    <xf numFmtId="0" fontId="3" fillId="0" borderId="12"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3" fillId="0" borderId="13" xfId="0" applyFont="1" applyFill="1" applyBorder="1" applyAlignment="1">
      <alignment horizontal="left" vertical="center" wrapText="1"/>
    </xf>
    <xf numFmtId="175" fontId="7" fillId="0" borderId="13" xfId="0" applyNumberFormat="1" applyFont="1" applyFill="1" applyBorder="1" applyAlignment="1">
      <alignment vertical="center" wrapText="1"/>
    </xf>
    <xf numFmtId="166" fontId="15" fillId="0" borderId="13" xfId="0" applyNumberFormat="1" applyFont="1" applyFill="1" applyBorder="1" applyAlignment="1">
      <alignment horizontal="center" vertical="center" wrapText="1"/>
    </xf>
    <xf numFmtId="0" fontId="3" fillId="11" borderId="9" xfId="0" applyFont="1" applyFill="1" applyBorder="1" applyAlignment="1">
      <alignment horizontal="left" vertical="center" wrapText="1"/>
    </xf>
    <xf numFmtId="166" fontId="3" fillId="0" borderId="9" xfId="0" applyNumberFormat="1" applyFont="1" applyBorder="1" applyAlignment="1">
      <alignment horizontal="center" vertical="center" wrapText="1"/>
    </xf>
    <xf numFmtId="167" fontId="3" fillId="0" borderId="9" xfId="0" applyNumberFormat="1" applyFont="1" applyBorder="1" applyAlignment="1">
      <alignment horizontal="center" vertical="center" wrapText="1"/>
    </xf>
    <xf numFmtId="0" fontId="3" fillId="0" borderId="9" xfId="0" applyFont="1" applyBorder="1" applyAlignment="1">
      <alignment horizontal="center" vertical="center"/>
    </xf>
    <xf numFmtId="167" fontId="3" fillId="0" borderId="9" xfId="0" applyNumberFormat="1" applyFont="1" applyBorder="1" applyAlignment="1">
      <alignment horizontal="center" vertical="center"/>
    </xf>
    <xf numFmtId="167" fontId="4" fillId="0" borderId="9" xfId="0" applyNumberFormat="1" applyFont="1" applyBorder="1" applyAlignment="1">
      <alignment horizontal="center" vertical="center" wrapText="1"/>
    </xf>
    <xf numFmtId="167" fontId="6" fillId="0" borderId="9" xfId="0" applyNumberFormat="1" applyFont="1" applyBorder="1" applyAlignment="1">
      <alignment horizontal="center" vertical="center" wrapText="1"/>
    </xf>
    <xf numFmtId="167" fontId="7" fillId="0" borderId="9" xfId="0" applyNumberFormat="1" applyFont="1" applyBorder="1" applyAlignment="1">
      <alignment vertical="center"/>
    </xf>
    <xf numFmtId="0" fontId="15" fillId="0" borderId="5" xfId="0" applyFont="1" applyBorder="1" applyAlignment="1">
      <alignment horizontal="center" vertical="center" wrapText="1"/>
    </xf>
    <xf numFmtId="166" fontId="6" fillId="0" borderId="9" xfId="0" applyNumberFormat="1" applyFont="1" applyBorder="1" applyAlignment="1">
      <alignment horizontal="center" vertical="center" wrapText="1"/>
    </xf>
    <xf numFmtId="14" fontId="3" fillId="0" borderId="13" xfId="0" applyNumberFormat="1" applyFont="1" applyBorder="1" applyAlignment="1">
      <alignment horizontal="center" vertical="center" wrapText="1"/>
    </xf>
    <xf numFmtId="0" fontId="32" fillId="0" borderId="13" xfId="0" quotePrefix="1" applyFont="1" applyBorder="1" applyAlignment="1" applyProtection="1">
      <alignment horizontal="center" vertical="center" wrapText="1"/>
    </xf>
    <xf numFmtId="0" fontId="15" fillId="0" borderId="17" xfId="0" applyFont="1" applyFill="1" applyBorder="1" applyAlignment="1">
      <alignment horizontal="center" vertical="center" wrapText="1"/>
    </xf>
    <xf numFmtId="0" fontId="41" fillId="0" borderId="9" xfId="0" applyFont="1" applyFill="1" applyBorder="1" applyAlignment="1">
      <alignment vertical="center" wrapText="1"/>
    </xf>
    <xf numFmtId="0" fontId="41" fillId="0" borderId="9" xfId="0" applyFont="1" applyFill="1" applyBorder="1" applyAlignment="1">
      <alignment horizontal="center" vertical="center" wrapText="1"/>
    </xf>
    <xf numFmtId="164" fontId="3" fillId="0" borderId="10" xfId="0" applyNumberFormat="1" applyFont="1" applyFill="1" applyBorder="1" applyAlignment="1">
      <alignment vertical="center" wrapText="1"/>
    </xf>
    <xf numFmtId="164" fontId="3" fillId="0" borderId="13" xfId="0" applyNumberFormat="1" applyFont="1" applyFill="1" applyBorder="1" applyAlignment="1">
      <alignment vertical="center" wrapText="1"/>
    </xf>
    <xf numFmtId="0" fontId="47" fillId="3" borderId="13" xfId="0" applyFont="1" applyFill="1" applyBorder="1" applyAlignment="1">
      <alignment horizontal="center" vertical="center" wrapText="1"/>
    </xf>
    <xf numFmtId="0" fontId="7" fillId="0" borderId="13" xfId="0" applyFont="1" applyFill="1" applyBorder="1" applyAlignment="1">
      <alignment horizontal="center" vertical="center" wrapText="1"/>
    </xf>
    <xf numFmtId="175" fontId="15" fillId="0" borderId="13" xfId="0" applyNumberFormat="1" applyFont="1" applyFill="1" applyBorder="1" applyAlignment="1">
      <alignment vertical="center" wrapText="1"/>
    </xf>
    <xf numFmtId="0" fontId="1" fillId="5" borderId="4" xfId="0" applyFont="1" applyFill="1" applyBorder="1" applyAlignment="1">
      <alignment vertical="center"/>
    </xf>
    <xf numFmtId="0" fontId="4" fillId="0" borderId="10"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17" xfId="0" applyFont="1" applyFill="1" applyBorder="1" applyAlignment="1">
      <alignment horizontal="center" vertical="center" wrapText="1"/>
    </xf>
    <xf numFmtId="0" fontId="32" fillId="0" borderId="17" xfId="0" applyFont="1" applyBorder="1" applyAlignment="1" applyProtection="1">
      <alignment horizontal="center" vertical="center" wrapText="1"/>
    </xf>
    <xf numFmtId="1" fontId="3" fillId="0" borderId="17" xfId="0" applyNumberFormat="1" applyFont="1" applyBorder="1" applyAlignment="1">
      <alignment horizontal="center" vertical="center" wrapText="1"/>
    </xf>
    <xf numFmtId="1" fontId="15" fillId="0" borderId="17" xfId="0" applyNumberFormat="1" applyFont="1" applyBorder="1" applyAlignment="1">
      <alignment horizontal="center" vertical="center" wrapText="1"/>
    </xf>
    <xf numFmtId="0" fontId="3" fillId="0" borderId="18" xfId="0" applyFont="1" applyFill="1" applyBorder="1" applyAlignment="1">
      <alignment horizontal="center" vertical="center" wrapText="1"/>
    </xf>
    <xf numFmtId="0" fontId="3" fillId="0" borderId="24"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7" xfId="0" applyFont="1" applyBorder="1" applyAlignment="1">
      <alignment horizontal="center" vertical="center" wrapText="1"/>
    </xf>
    <xf numFmtId="0" fontId="15" fillId="0" borderId="19" xfId="0" applyFont="1" applyBorder="1" applyAlignment="1">
      <alignment horizontal="center" vertical="center" wrapText="1"/>
    </xf>
    <xf numFmtId="0" fontId="3" fillId="0" borderId="19" xfId="0" applyFont="1" applyBorder="1" applyAlignment="1">
      <alignment horizontal="center" vertical="center" wrapText="1"/>
    </xf>
    <xf numFmtId="0" fontId="15" fillId="0" borderId="33" xfId="0" applyFont="1" applyBorder="1" applyAlignment="1">
      <alignment horizontal="center" vertical="center" wrapText="1"/>
    </xf>
    <xf numFmtId="0" fontId="3" fillId="0" borderId="19" xfId="0" applyFont="1" applyFill="1" applyBorder="1" applyAlignment="1">
      <alignment horizontal="center" vertical="center" wrapText="1"/>
    </xf>
    <xf numFmtId="0" fontId="15" fillId="0" borderId="19" xfId="0" applyFont="1" applyFill="1" applyBorder="1" applyAlignment="1">
      <alignment horizontal="center" vertical="center" wrapText="1"/>
    </xf>
    <xf numFmtId="0" fontId="15" fillId="0" borderId="26" xfId="0" applyFont="1" applyBorder="1" applyAlignment="1">
      <alignment horizontal="center" vertical="center" wrapText="1"/>
    </xf>
    <xf numFmtId="0" fontId="3" fillId="0" borderId="20"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22" xfId="0" applyFont="1" applyBorder="1" applyAlignment="1">
      <alignment horizontal="center" vertical="center" wrapText="1"/>
    </xf>
    <xf numFmtId="0" fontId="15" fillId="18" borderId="13" xfId="0" applyFont="1" applyFill="1" applyBorder="1" applyAlignment="1">
      <alignment horizontal="center" vertical="center" wrapText="1"/>
    </xf>
    <xf numFmtId="0" fontId="15" fillId="0" borderId="13" xfId="0" applyFont="1" applyBorder="1" applyAlignment="1" applyProtection="1">
      <alignment horizontal="center" vertical="center" wrapText="1"/>
    </xf>
    <xf numFmtId="176" fontId="15" fillId="0" borderId="13" xfId="0" applyNumberFormat="1" applyFont="1" applyBorder="1" applyAlignment="1">
      <alignment horizontal="center" vertical="center" wrapText="1"/>
    </xf>
    <xf numFmtId="0" fontId="1" fillId="17" borderId="27" xfId="0" applyFont="1" applyFill="1" applyBorder="1" applyAlignment="1">
      <alignment horizontal="center" vertical="center"/>
    </xf>
    <xf numFmtId="0" fontId="15" fillId="0" borderId="9" xfId="0" quotePrefix="1" applyFont="1" applyBorder="1" applyAlignment="1">
      <alignment horizontal="center" vertical="center"/>
    </xf>
    <xf numFmtId="0" fontId="7" fillId="0" borderId="9" xfId="0" applyFont="1" applyBorder="1" applyAlignment="1">
      <alignment horizontal="center" vertical="center"/>
    </xf>
    <xf numFmtId="0" fontId="7" fillId="0" borderId="0" xfId="0" applyFont="1" applyAlignment="1">
      <alignment horizontal="center" vertical="center"/>
    </xf>
    <xf numFmtId="0" fontId="1" fillId="5" borderId="4" xfId="0" applyFont="1" applyFill="1" applyBorder="1" applyAlignment="1">
      <alignment vertical="center" wrapText="1"/>
    </xf>
    <xf numFmtId="167" fontId="3" fillId="0" borderId="10" xfId="0" applyNumberFormat="1" applyFont="1" applyBorder="1" applyAlignment="1">
      <alignment vertical="center" wrapText="1"/>
    </xf>
    <xf numFmtId="0" fontId="3" fillId="0" borderId="29" xfId="0" applyFont="1" applyBorder="1" applyAlignment="1">
      <alignment vertical="center" wrapText="1"/>
    </xf>
    <xf numFmtId="179" fontId="40" fillId="0" borderId="12" xfId="0" applyNumberFormat="1" applyFont="1" applyBorder="1" applyAlignment="1">
      <alignment horizontal="left" vertical="center" wrapText="1"/>
    </xf>
    <xf numFmtId="0" fontId="40" fillId="21" borderId="12" xfId="0" applyFont="1" applyFill="1" applyBorder="1" applyAlignment="1">
      <alignment vertical="center" wrapText="1"/>
    </xf>
    <xf numFmtId="3" fontId="40" fillId="0" borderId="12" xfId="0" applyNumberFormat="1" applyFont="1" applyBorder="1" applyAlignment="1">
      <alignment vertical="center" wrapText="1"/>
    </xf>
    <xf numFmtId="0" fontId="32" fillId="0" borderId="25" xfId="0" applyFont="1" applyBorder="1" applyAlignment="1">
      <alignment horizontal="center" vertical="center" wrapText="1"/>
    </xf>
    <xf numFmtId="167" fontId="40" fillId="0" borderId="12" xfId="0" applyNumberFormat="1" applyFont="1" applyBorder="1" applyAlignment="1">
      <alignment horizontal="center" vertical="center" wrapText="1"/>
    </xf>
    <xf numFmtId="0" fontId="40" fillId="0" borderId="15" xfId="0" applyFont="1" applyBorder="1" applyAlignment="1">
      <alignment vertical="center" wrapText="1"/>
    </xf>
    <xf numFmtId="0" fontId="40" fillId="0" borderId="29" xfId="0" applyFont="1" applyBorder="1" applyAlignment="1">
      <alignment vertical="center" wrapText="1"/>
    </xf>
    <xf numFmtId="0" fontId="15" fillId="0" borderId="34" xfId="0" applyFont="1" applyBorder="1" applyAlignment="1">
      <alignment vertical="center" wrapText="1"/>
    </xf>
    <xf numFmtId="17" fontId="32" fillId="0" borderId="34" xfId="0" applyNumberFormat="1" applyFont="1" applyBorder="1" applyAlignment="1">
      <alignment vertical="center" wrapText="1"/>
    </xf>
    <xf numFmtId="17" fontId="33" fillId="0" borderId="34" xfId="0" applyNumberFormat="1" applyFont="1" applyBorder="1" applyAlignment="1">
      <alignment vertical="center" wrapText="1"/>
    </xf>
    <xf numFmtId="17" fontId="15" fillId="0" borderId="34" xfId="0" applyNumberFormat="1" applyFont="1" applyBorder="1" applyAlignment="1">
      <alignment vertical="center" wrapText="1"/>
    </xf>
    <xf numFmtId="17" fontId="8" fillId="0" borderId="34" xfId="0" applyNumberFormat="1" applyFont="1" applyBorder="1" applyAlignment="1">
      <alignment vertical="center" wrapText="1"/>
    </xf>
    <xf numFmtId="17" fontId="15" fillId="0" borderId="34" xfId="0" applyNumberFormat="1" applyFont="1" applyBorder="1" applyAlignment="1">
      <alignment horizontal="center" vertical="center" wrapText="1"/>
    </xf>
    <xf numFmtId="0" fontId="32" fillId="0" borderId="34" xfId="0" applyFont="1" applyBorder="1" applyAlignment="1">
      <alignment vertical="center" wrapText="1"/>
    </xf>
    <xf numFmtId="170" fontId="15" fillId="0" borderId="34" xfId="0" applyNumberFormat="1" applyFont="1" applyBorder="1" applyAlignment="1">
      <alignment vertical="center" wrapText="1"/>
    </xf>
    <xf numFmtId="170" fontId="3" fillId="0" borderId="34" xfId="0" applyNumberFormat="1" applyFont="1" applyBorder="1" applyAlignment="1">
      <alignment vertical="center" wrapText="1"/>
    </xf>
    <xf numFmtId="17" fontId="3" fillId="0" borderId="34" xfId="0" applyNumberFormat="1" applyFont="1" applyBorder="1" applyAlignment="1">
      <alignment vertical="center" wrapText="1"/>
    </xf>
    <xf numFmtId="0" fontId="3" fillId="0" borderId="34" xfId="0" applyFont="1" applyBorder="1" applyAlignment="1">
      <alignment vertical="center" wrapText="1"/>
    </xf>
    <xf numFmtId="170" fontId="3" fillId="0" borderId="15" xfId="0" applyNumberFormat="1" applyFont="1" applyBorder="1" applyAlignment="1">
      <alignment vertical="center" wrapText="1"/>
    </xf>
    <xf numFmtId="0" fontId="3" fillId="11" borderId="15" xfId="0" applyFont="1" applyFill="1" applyBorder="1" applyAlignment="1">
      <alignment vertical="center" wrapText="1"/>
    </xf>
    <xf numFmtId="16" fontId="3" fillId="0" borderId="15" xfId="0" applyNumberFormat="1" applyFont="1" applyBorder="1" applyAlignment="1">
      <alignment vertical="center" wrapText="1"/>
    </xf>
    <xf numFmtId="0" fontId="9" fillId="0" borderId="34" xfId="0" applyFont="1" applyBorder="1" applyAlignment="1">
      <alignment vertical="center" wrapText="1"/>
    </xf>
    <xf numFmtId="0" fontId="32" fillId="0" borderId="34" xfId="0" applyFont="1" applyBorder="1" applyAlignment="1" applyProtection="1">
      <alignment vertical="center" wrapText="1"/>
    </xf>
    <xf numFmtId="0" fontId="32" fillId="0" borderId="35" xfId="0" applyFont="1" applyBorder="1" applyAlignment="1" applyProtection="1">
      <alignment vertical="center" wrapText="1"/>
    </xf>
    <xf numFmtId="167" fontId="32" fillId="0" borderId="17" xfId="0" applyNumberFormat="1" applyFont="1" applyBorder="1" applyAlignment="1" applyProtection="1">
      <alignment vertical="center" wrapText="1"/>
    </xf>
    <xf numFmtId="167" fontId="32" fillId="0" borderId="17" xfId="0" applyNumberFormat="1" applyFont="1" applyBorder="1" applyAlignment="1" applyProtection="1">
      <alignment horizontal="center" vertical="center" wrapText="1"/>
    </xf>
    <xf numFmtId="171" fontId="15" fillId="0" borderId="34" xfId="0" applyNumberFormat="1" applyFont="1" applyBorder="1" applyAlignment="1">
      <alignment vertical="center" wrapText="1"/>
    </xf>
    <xf numFmtId="17" fontId="30" fillId="0" borderId="34" xfId="0" applyNumberFormat="1" applyFont="1" applyBorder="1" applyAlignment="1">
      <alignment vertical="center" wrapText="1"/>
    </xf>
    <xf numFmtId="167" fontId="15" fillId="0" borderId="34" xfId="0" applyNumberFormat="1" applyFont="1" applyBorder="1" applyAlignment="1">
      <alignment vertical="center" wrapText="1"/>
    </xf>
    <xf numFmtId="0" fontId="31" fillId="0" borderId="34" xfId="0" applyFont="1" applyBorder="1" applyAlignment="1">
      <alignment vertical="center" wrapText="1"/>
    </xf>
    <xf numFmtId="0" fontId="6" fillId="0" borderId="35" xfId="0" applyFont="1" applyBorder="1" applyAlignment="1">
      <alignment vertical="center" wrapText="1"/>
    </xf>
    <xf numFmtId="0" fontId="4" fillId="0" borderId="34" xfId="0" applyFont="1" applyBorder="1" applyAlignment="1">
      <alignment vertical="center" wrapText="1"/>
    </xf>
    <xf numFmtId="167" fontId="3" fillId="0" borderId="34" xfId="0" applyNumberFormat="1" applyFont="1" applyBorder="1" applyAlignment="1">
      <alignment vertical="center" wrapText="1"/>
    </xf>
    <xf numFmtId="167" fontId="3" fillId="0" borderId="29" xfId="0" applyNumberFormat="1" applyFont="1" applyBorder="1" applyAlignment="1">
      <alignment vertical="center" wrapText="1"/>
    </xf>
    <xf numFmtId="167" fontId="3" fillId="0" borderId="17" xfId="0" applyNumberFormat="1" applyFont="1" applyBorder="1" applyAlignment="1">
      <alignment vertical="center" wrapText="1"/>
    </xf>
    <xf numFmtId="0" fontId="15" fillId="0" borderId="32" xfId="0" applyFont="1" applyBorder="1" applyAlignment="1">
      <alignment vertical="center" wrapText="1"/>
    </xf>
    <xf numFmtId="0" fontId="15" fillId="0" borderId="15" xfId="0" applyFont="1" applyBorder="1" applyAlignment="1">
      <alignment vertical="center" wrapText="1"/>
    </xf>
    <xf numFmtId="0" fontId="15" fillId="0" borderId="5" xfId="0" applyFont="1" applyBorder="1" applyAlignment="1">
      <alignment horizontal="left" vertical="center" wrapText="1"/>
    </xf>
    <xf numFmtId="0" fontId="15" fillId="0" borderId="29" xfId="0" applyFont="1" applyBorder="1" applyAlignment="1">
      <alignment vertical="center" wrapText="1"/>
    </xf>
    <xf numFmtId="167" fontId="3" fillId="0" borderId="15" xfId="0" applyNumberFormat="1" applyFont="1" applyBorder="1" applyAlignment="1">
      <alignment vertical="center" wrapText="1"/>
    </xf>
    <xf numFmtId="0" fontId="15" fillId="6" borderId="19" xfId="0" applyFont="1" applyFill="1" applyBorder="1" applyAlignment="1">
      <alignment vertical="center" wrapText="1"/>
    </xf>
    <xf numFmtId="0" fontId="15" fillId="6" borderId="33" xfId="0" applyFont="1" applyFill="1" applyBorder="1" applyAlignment="1">
      <alignment vertical="center" wrapText="1"/>
    </xf>
    <xf numFmtId="0" fontId="15" fillId="0" borderId="19" xfId="0" applyFont="1" applyBorder="1" applyAlignment="1">
      <alignment horizontal="left" vertical="center" wrapText="1"/>
    </xf>
    <xf numFmtId="171" fontId="15" fillId="0" borderId="19" xfId="0" applyNumberFormat="1" applyFont="1" applyBorder="1" applyAlignment="1">
      <alignment horizontal="left" vertical="center" wrapText="1"/>
    </xf>
    <xf numFmtId="17" fontId="15" fillId="0" borderId="19" xfId="0" applyNumberFormat="1" applyFont="1" applyBorder="1" applyAlignment="1">
      <alignment horizontal="left" vertical="center" wrapText="1"/>
    </xf>
    <xf numFmtId="17" fontId="30" fillId="0" borderId="19" xfId="0" applyNumberFormat="1" applyFont="1" applyBorder="1" applyAlignment="1">
      <alignment horizontal="left" vertical="center" wrapText="1"/>
    </xf>
    <xf numFmtId="167" fontId="15" fillId="0" borderId="19" xfId="0" applyNumberFormat="1" applyFont="1" applyBorder="1" applyAlignment="1">
      <alignment horizontal="left" vertical="center" wrapText="1"/>
    </xf>
    <xf numFmtId="0" fontId="31" fillId="0" borderId="19" xfId="0" applyFont="1" applyBorder="1" applyAlignment="1">
      <alignment horizontal="left" vertical="center" wrapText="1"/>
    </xf>
    <xf numFmtId="0" fontId="15" fillId="6" borderId="26" xfId="0" applyFont="1" applyFill="1" applyBorder="1" applyAlignment="1">
      <alignment vertical="center" wrapText="1"/>
    </xf>
    <xf numFmtId="0" fontId="3" fillId="0" borderId="33" xfId="0" applyFont="1" applyBorder="1" applyAlignment="1">
      <alignment horizontal="left" vertical="center" wrapText="1"/>
    </xf>
    <xf numFmtId="167" fontId="15" fillId="0" borderId="21" xfId="0" applyNumberFormat="1" applyFont="1" applyBorder="1" applyAlignment="1">
      <alignment horizontal="left" vertical="center" wrapText="1"/>
    </xf>
    <xf numFmtId="0" fontId="40" fillId="0" borderId="13" xfId="0" applyFont="1" applyBorder="1" applyAlignment="1">
      <alignment vertical="center" wrapText="1"/>
    </xf>
    <xf numFmtId="17" fontId="32" fillId="0" borderId="13" xfId="0" applyNumberFormat="1" applyFont="1" applyBorder="1" applyAlignment="1">
      <alignment vertical="center" wrapText="1"/>
    </xf>
    <xf numFmtId="17" fontId="33" fillId="0" borderId="13" xfId="0" applyNumberFormat="1" applyFont="1" applyBorder="1" applyAlignment="1">
      <alignment vertical="center" wrapText="1"/>
    </xf>
    <xf numFmtId="17" fontId="15" fillId="0" borderId="13" xfId="0" applyNumberFormat="1" applyFont="1" applyBorder="1" applyAlignment="1">
      <alignment vertical="center" wrapText="1"/>
    </xf>
    <xf numFmtId="17" fontId="8" fillId="0" borderId="13" xfId="0" applyNumberFormat="1" applyFont="1" applyBorder="1" applyAlignment="1">
      <alignment vertical="center" wrapText="1"/>
    </xf>
    <xf numFmtId="17" fontId="15" fillId="0" borderId="13" xfId="0" applyNumberFormat="1" applyFont="1" applyBorder="1" applyAlignment="1">
      <alignment horizontal="center" vertical="center" wrapText="1"/>
    </xf>
    <xf numFmtId="170" fontId="15" fillId="0" borderId="13" xfId="0" applyNumberFormat="1" applyFont="1" applyBorder="1" applyAlignment="1">
      <alignment vertical="center" wrapText="1"/>
    </xf>
    <xf numFmtId="170" fontId="3" fillId="0" borderId="13" xfId="0" applyNumberFormat="1" applyFont="1" applyBorder="1" applyAlignment="1">
      <alignment vertical="center" wrapText="1"/>
    </xf>
    <xf numFmtId="17" fontId="3" fillId="0" borderId="13" xfId="0" applyNumberFormat="1" applyFont="1" applyBorder="1" applyAlignment="1">
      <alignment vertical="center" wrapText="1"/>
    </xf>
    <xf numFmtId="0" fontId="3" fillId="11" borderId="13" xfId="0" applyFont="1" applyFill="1" applyBorder="1" applyAlignment="1">
      <alignment vertical="center" wrapText="1"/>
    </xf>
    <xf numFmtId="16" fontId="3" fillId="0" borderId="13" xfId="0" applyNumberFormat="1" applyFont="1" applyBorder="1" applyAlignment="1">
      <alignment vertical="center" wrapText="1"/>
    </xf>
    <xf numFmtId="171" fontId="15" fillId="0" borderId="13" xfId="0" applyNumberFormat="1" applyFont="1" applyBorder="1" applyAlignment="1">
      <alignment vertical="center" wrapText="1"/>
    </xf>
    <xf numFmtId="17" fontId="30" fillId="0" borderId="13" xfId="0" applyNumberFormat="1" applyFont="1" applyBorder="1" applyAlignment="1">
      <alignment vertical="center" wrapText="1"/>
    </xf>
    <xf numFmtId="167" fontId="15" fillId="0" borderId="13" xfId="0" applyNumberFormat="1" applyFont="1" applyBorder="1" applyAlignment="1">
      <alignment vertical="center" wrapText="1"/>
    </xf>
    <xf numFmtId="0" fontId="31" fillId="0" borderId="13" xfId="0" applyFont="1" applyBorder="1" applyAlignment="1">
      <alignment vertical="center" wrapText="1"/>
    </xf>
    <xf numFmtId="0" fontId="4" fillId="0" borderId="13" xfId="0" applyFont="1" applyBorder="1" applyAlignment="1">
      <alignment vertical="center" wrapText="1"/>
    </xf>
    <xf numFmtId="0" fontId="29" fillId="20" borderId="9" xfId="0" applyFont="1" applyFill="1" applyBorder="1" applyAlignment="1">
      <alignment horizontal="center" vertical="center" wrapText="1"/>
    </xf>
    <xf numFmtId="0" fontId="29" fillId="0" borderId="9" xfId="0" applyFont="1" applyBorder="1" applyAlignment="1">
      <alignment horizontal="center" vertical="center" wrapText="1"/>
    </xf>
    <xf numFmtId="0" fontId="15" fillId="20" borderId="9" xfId="0" applyFont="1" applyFill="1" applyBorder="1" applyAlignment="1">
      <alignment horizontal="center" vertical="center" wrapText="1"/>
    </xf>
    <xf numFmtId="0" fontId="50" fillId="17" borderId="27" xfId="0" applyFont="1" applyFill="1" applyBorder="1" applyAlignment="1">
      <alignment vertical="center"/>
    </xf>
    <xf numFmtId="0" fontId="15" fillId="0" borderId="0" xfId="0" applyFont="1" applyAlignment="1">
      <alignment horizontal="center" vertical="center"/>
    </xf>
    <xf numFmtId="0" fontId="50" fillId="5" borderId="4" xfId="0" applyFont="1" applyFill="1" applyBorder="1" applyAlignment="1">
      <alignment horizontal="center" vertical="center" wrapText="1"/>
    </xf>
    <xf numFmtId="0" fontId="31" fillId="0" borderId="10" xfId="0" applyFont="1" applyBorder="1" applyAlignment="1">
      <alignment vertical="center" wrapText="1"/>
    </xf>
    <xf numFmtId="0" fontId="15" fillId="0" borderId="0" xfId="0" applyFont="1" applyAlignment="1">
      <alignment horizontal="center" vertical="center" wrapText="1"/>
    </xf>
    <xf numFmtId="0" fontId="35" fillId="3" borderId="13" xfId="0" applyFont="1" applyFill="1" applyBorder="1" applyAlignment="1">
      <alignment horizontal="center" vertical="center" wrapText="1"/>
    </xf>
    <xf numFmtId="0" fontId="15" fillId="0" borderId="12" xfId="0" applyFont="1" applyBorder="1" applyAlignment="1">
      <alignment horizontal="center" vertical="center" wrapText="1"/>
    </xf>
    <xf numFmtId="0" fontId="15" fillId="0" borderId="5" xfId="0" applyFont="1" applyBorder="1" applyAlignment="1">
      <alignment horizontal="center" vertical="center"/>
    </xf>
    <xf numFmtId="164" fontId="1" fillId="5" borderId="4" xfId="0" applyNumberFormat="1" applyFont="1" applyFill="1" applyBorder="1" applyAlignment="1">
      <alignment vertical="center" wrapText="1"/>
    </xf>
    <xf numFmtId="164" fontId="3" fillId="0" borderId="10" xfId="0" applyNumberFormat="1" applyFont="1" applyBorder="1" applyAlignment="1">
      <alignment vertical="center" wrapText="1"/>
    </xf>
    <xf numFmtId="165" fontId="24" fillId="3" borderId="17" xfId="0" applyNumberFormat="1" applyFont="1" applyFill="1" applyBorder="1" applyAlignment="1">
      <alignment horizontal="center" vertical="center" wrapText="1"/>
    </xf>
    <xf numFmtId="168" fontId="32" fillId="0" borderId="17" xfId="0" applyNumberFormat="1" applyFont="1" applyBorder="1" applyAlignment="1">
      <alignment vertical="center" wrapText="1"/>
    </xf>
    <xf numFmtId="43" fontId="32" fillId="0" borderId="17" xfId="2" applyFont="1" applyBorder="1" applyAlignment="1" applyProtection="1">
      <alignment vertical="center" wrapText="1"/>
    </xf>
    <xf numFmtId="168" fontId="40" fillId="20" borderId="5" xfId="0" applyNumberFormat="1" applyFont="1" applyFill="1" applyBorder="1" applyAlignment="1">
      <alignment vertical="center" wrapText="1"/>
    </xf>
    <xf numFmtId="177" fontId="40" fillId="0" borderId="5" xfId="0" applyNumberFormat="1" applyFont="1" applyBorder="1" applyAlignment="1">
      <alignment vertical="center" wrapText="1"/>
    </xf>
    <xf numFmtId="177" fontId="40" fillId="20" borderId="5" xfId="0" applyNumberFormat="1" applyFont="1" applyFill="1" applyBorder="1" applyAlignment="1">
      <alignment vertical="center" wrapText="1"/>
    </xf>
    <xf numFmtId="168" fontId="40" fillId="0" borderId="5" xfId="0" applyNumberFormat="1" applyFont="1" applyFill="1" applyBorder="1" applyAlignment="1">
      <alignment vertical="center" wrapText="1"/>
    </xf>
    <xf numFmtId="168" fontId="41" fillId="0" borderId="5" xfId="0" applyNumberFormat="1" applyFont="1" applyBorder="1" applyAlignment="1">
      <alignment horizontal="right" vertical="center" wrapText="1"/>
    </xf>
    <xf numFmtId="177" fontId="41" fillId="0" borderId="5" xfId="0" applyNumberFormat="1" applyFont="1" applyFill="1" applyBorder="1" applyAlignment="1">
      <alignment horizontal="right" vertical="center" wrapText="1"/>
    </xf>
    <xf numFmtId="177" fontId="40" fillId="20" borderId="5" xfId="0" applyNumberFormat="1" applyFont="1" applyFill="1" applyBorder="1" applyAlignment="1">
      <alignment horizontal="right" vertical="center" wrapText="1"/>
    </xf>
    <xf numFmtId="4" fontId="40" fillId="0" borderId="5" xfId="0" applyNumberFormat="1" applyFont="1" applyBorder="1" applyAlignment="1">
      <alignment horizontal="right" vertical="center" wrapText="1"/>
    </xf>
    <xf numFmtId="4" fontId="40" fillId="0" borderId="18" xfId="0" applyNumberFormat="1" applyFont="1" applyBorder="1" applyAlignment="1">
      <alignment horizontal="right" vertical="center" wrapText="1"/>
    </xf>
    <xf numFmtId="164" fontId="15" fillId="0" borderId="17" xfId="0" applyNumberFormat="1" applyFont="1" applyBorder="1" applyAlignment="1">
      <alignment vertical="center" wrapText="1"/>
    </xf>
    <xf numFmtId="177" fontId="32" fillId="0" borderId="17" xfId="0" applyNumberFormat="1" applyFont="1" applyBorder="1" applyAlignment="1">
      <alignment vertical="center" wrapText="1"/>
    </xf>
    <xf numFmtId="43" fontId="15" fillId="0" borderId="17" xfId="2" applyFont="1" applyFill="1" applyBorder="1" applyAlignment="1">
      <alignment vertical="center" wrapText="1"/>
    </xf>
    <xf numFmtId="43" fontId="15" fillId="0" borderId="17" xfId="4" applyFont="1" applyFill="1" applyBorder="1" applyAlignment="1">
      <alignment vertical="center" wrapText="1"/>
    </xf>
    <xf numFmtId="164" fontId="3" fillId="0" borderId="5" xfId="0" applyNumberFormat="1" applyFont="1" applyBorder="1" applyAlignment="1">
      <alignment vertical="center" wrapText="1"/>
    </xf>
    <xf numFmtId="164" fontId="15" fillId="0" borderId="5" xfId="0" applyNumberFormat="1" applyFont="1" applyBorder="1" applyAlignment="1">
      <alignment vertical="center" wrapText="1"/>
    </xf>
    <xf numFmtId="164" fontId="3" fillId="0" borderId="17" xfId="0" applyNumberFormat="1" applyFont="1" applyBorder="1" applyAlignment="1">
      <alignment vertical="center" wrapText="1"/>
    </xf>
    <xf numFmtId="177" fontId="6" fillId="0" borderId="5" xfId="0" applyNumberFormat="1" applyFont="1" applyBorder="1" applyAlignment="1">
      <alignment vertical="center" wrapText="1"/>
    </xf>
    <xf numFmtId="164" fontId="3" fillId="12" borderId="5" xfId="0" applyNumberFormat="1" applyFont="1" applyFill="1" applyBorder="1" applyAlignment="1">
      <alignment vertical="center" wrapText="1"/>
    </xf>
    <xf numFmtId="164" fontId="3" fillId="0" borderId="17" xfId="0" applyNumberFormat="1" applyFont="1" applyFill="1" applyBorder="1" applyAlignment="1">
      <alignment vertical="center" wrapText="1"/>
    </xf>
    <xf numFmtId="43" fontId="15" fillId="14" borderId="17" xfId="4" applyFont="1" applyFill="1" applyBorder="1" applyAlignment="1">
      <alignment vertical="center" wrapText="1"/>
    </xf>
    <xf numFmtId="177" fontId="32" fillId="0" borderId="17" xfId="0" applyNumberFormat="1" applyFont="1" applyBorder="1" applyAlignment="1" applyProtection="1">
      <alignment vertical="center" wrapText="1"/>
    </xf>
    <xf numFmtId="168" fontId="32" fillId="0" borderId="17" xfId="0" applyNumberFormat="1" applyFont="1" applyBorder="1" applyAlignment="1" applyProtection="1">
      <alignment vertical="center" wrapText="1"/>
    </xf>
    <xf numFmtId="4" fontId="32" fillId="0" borderId="35" xfId="0" applyNumberFormat="1" applyFont="1" applyBorder="1" applyAlignment="1" applyProtection="1">
      <alignment vertical="center" wrapText="1"/>
    </xf>
    <xf numFmtId="180" fontId="32" fillId="0" borderId="17" xfId="2" applyNumberFormat="1" applyFont="1" applyBorder="1" applyAlignment="1" applyProtection="1">
      <alignment horizontal="right" vertical="center" wrapText="1"/>
    </xf>
    <xf numFmtId="177" fontId="32" fillId="0" borderId="17" xfId="0" applyNumberFormat="1" applyFont="1" applyBorder="1" applyAlignment="1" applyProtection="1">
      <alignment horizontal="center" vertical="center" wrapText="1"/>
    </xf>
    <xf numFmtId="169" fontId="15" fillId="0" borderId="17" xfId="0" applyNumberFormat="1" applyFont="1" applyBorder="1" applyAlignment="1">
      <alignment vertical="center" wrapText="1"/>
    </xf>
    <xf numFmtId="168" fontId="15" fillId="0" borderId="17" xfId="0" applyNumberFormat="1" applyFont="1" applyBorder="1" applyAlignment="1">
      <alignment vertical="center" wrapText="1"/>
    </xf>
    <xf numFmtId="164" fontId="3" fillId="0" borderId="17" xfId="0" applyNumberFormat="1" applyFont="1" applyBorder="1" applyAlignment="1">
      <alignment horizontal="center" vertical="center" wrapText="1"/>
    </xf>
    <xf numFmtId="43" fontId="15" fillId="0" borderId="30" xfId="4" applyFont="1" applyFill="1" applyBorder="1" applyAlignment="1">
      <alignment horizontal="center" vertical="center"/>
    </xf>
    <xf numFmtId="43" fontId="15" fillId="0" borderId="17" xfId="4" applyFont="1" applyFill="1" applyBorder="1" applyAlignment="1">
      <alignment horizontal="center" vertical="center"/>
    </xf>
    <xf numFmtId="177" fontId="6" fillId="0" borderId="24" xfId="0" applyNumberFormat="1" applyFont="1" applyBorder="1" applyAlignment="1">
      <alignment vertical="center" wrapText="1"/>
    </xf>
    <xf numFmtId="177" fontId="6" fillId="0" borderId="17" xfId="0" applyNumberFormat="1" applyFont="1" applyBorder="1" applyAlignment="1">
      <alignment vertical="center" wrapText="1"/>
    </xf>
    <xf numFmtId="177" fontId="6" fillId="11" borderId="5" xfId="0" applyNumberFormat="1" applyFont="1" applyFill="1" applyBorder="1" applyAlignment="1">
      <alignment vertical="center" wrapText="1"/>
    </xf>
    <xf numFmtId="177" fontId="6" fillId="11" borderId="18" xfId="0" applyNumberFormat="1" applyFont="1" applyFill="1" applyBorder="1" applyAlignment="1">
      <alignment vertical="center" wrapText="1"/>
    </xf>
    <xf numFmtId="177" fontId="6" fillId="11" borderId="17" xfId="0" applyNumberFormat="1" applyFont="1" applyFill="1" applyBorder="1" applyAlignment="1">
      <alignment vertical="center" wrapText="1"/>
    </xf>
    <xf numFmtId="177" fontId="3" fillId="0" borderId="17" xfId="0" applyNumberFormat="1" applyFont="1" applyBorder="1" applyAlignment="1">
      <alignment vertical="center" wrapText="1"/>
    </xf>
    <xf numFmtId="177" fontId="3" fillId="0" borderId="5" xfId="0" applyNumberFormat="1" applyFont="1" applyBorder="1" applyAlignment="1">
      <alignment vertical="center" wrapText="1"/>
    </xf>
    <xf numFmtId="177" fontId="3" fillId="0" borderId="18" xfId="0" applyNumberFormat="1" applyFont="1" applyBorder="1" applyAlignment="1">
      <alignment vertical="center" wrapText="1"/>
    </xf>
    <xf numFmtId="164" fontId="3" fillId="0" borderId="24" xfId="0" applyNumberFormat="1" applyFont="1" applyBorder="1" applyAlignment="1">
      <alignment vertical="center" wrapText="1"/>
    </xf>
    <xf numFmtId="164" fontId="3" fillId="0" borderId="5" xfId="0" applyNumberFormat="1" applyFont="1" applyBorder="1" applyAlignment="1">
      <alignment horizontal="center" vertical="center" wrapText="1"/>
    </xf>
    <xf numFmtId="164" fontId="3" fillId="0" borderId="24" xfId="0" applyNumberFormat="1" applyFont="1" applyBorder="1" applyAlignment="1">
      <alignment horizontal="center" vertical="center" wrapText="1"/>
    </xf>
    <xf numFmtId="164" fontId="3" fillId="0" borderId="18" xfId="0" applyNumberFormat="1" applyFont="1" applyBorder="1" applyAlignment="1">
      <alignment vertical="center" wrapText="1"/>
    </xf>
    <xf numFmtId="164" fontId="3" fillId="0" borderId="7" xfId="0" applyNumberFormat="1" applyFont="1" applyBorder="1" applyAlignment="1">
      <alignment horizontal="center" vertical="center" wrapText="1"/>
    </xf>
    <xf numFmtId="164" fontId="3" fillId="0" borderId="18" xfId="0" applyNumberFormat="1" applyFont="1" applyBorder="1" applyAlignment="1">
      <alignment horizontal="center" vertical="center" wrapText="1"/>
    </xf>
    <xf numFmtId="43" fontId="15" fillId="6" borderId="19" xfId="2" applyFont="1" applyFill="1" applyBorder="1" applyAlignment="1">
      <alignment vertical="center" wrapText="1"/>
    </xf>
    <xf numFmtId="43" fontId="15" fillId="6" borderId="33" xfId="2" applyFont="1" applyFill="1" applyBorder="1" applyAlignment="1">
      <alignment vertical="center" wrapText="1"/>
    </xf>
    <xf numFmtId="43" fontId="15" fillId="6" borderId="19" xfId="4" applyFont="1" applyFill="1" applyBorder="1" applyAlignment="1">
      <alignment vertical="center" wrapText="1"/>
    </xf>
    <xf numFmtId="164" fontId="15" fillId="6" borderId="19" xfId="0" applyNumberFormat="1" applyFont="1" applyFill="1" applyBorder="1" applyAlignment="1">
      <alignment horizontal="center" vertical="center" wrapText="1"/>
    </xf>
    <xf numFmtId="169" fontId="15" fillId="6" borderId="19" xfId="0" applyNumberFormat="1" applyFont="1" applyFill="1" applyBorder="1" applyAlignment="1">
      <alignment vertical="center" wrapText="1"/>
    </xf>
    <xf numFmtId="165" fontId="15" fillId="6" borderId="19" xfId="0" applyNumberFormat="1" applyFont="1" applyFill="1" applyBorder="1" applyAlignment="1">
      <alignment horizontal="center" vertical="center" wrapText="1"/>
    </xf>
    <xf numFmtId="43" fontId="15" fillId="6" borderId="26" xfId="2" applyFont="1" applyFill="1" applyBorder="1" applyAlignment="1">
      <alignment vertical="center" wrapText="1"/>
    </xf>
    <xf numFmtId="165" fontId="3" fillId="0" borderId="19" xfId="0" applyNumberFormat="1" applyFont="1" applyBorder="1" applyAlignment="1">
      <alignment horizontal="center" vertical="center" wrapText="1"/>
    </xf>
    <xf numFmtId="165" fontId="3" fillId="0" borderId="20" xfId="0" applyNumberFormat="1" applyFont="1" applyBorder="1" applyAlignment="1">
      <alignment horizontal="center" vertical="center" wrapText="1"/>
    </xf>
    <xf numFmtId="165" fontId="3" fillId="0" borderId="8" xfId="0" applyNumberFormat="1" applyFont="1" applyBorder="1" applyAlignment="1">
      <alignment horizontal="center" vertical="center" wrapText="1"/>
    </xf>
    <xf numFmtId="169" fontId="3" fillId="0" borderId="8" xfId="0" applyNumberFormat="1" applyFont="1" applyBorder="1" applyAlignment="1">
      <alignment vertical="center" wrapText="1"/>
    </xf>
    <xf numFmtId="169" fontId="3" fillId="0" borderId="21" xfId="0" applyNumberFormat="1" applyFont="1" applyBorder="1" applyAlignment="1">
      <alignment vertical="center" wrapText="1"/>
    </xf>
    <xf numFmtId="169" fontId="3" fillId="0" borderId="19" xfId="0" applyNumberFormat="1" applyFont="1" applyBorder="1" applyAlignment="1">
      <alignment vertical="center" wrapText="1"/>
    </xf>
    <xf numFmtId="169" fontId="3" fillId="0" borderId="22" xfId="0" applyNumberFormat="1" applyFont="1" applyBorder="1" applyAlignment="1">
      <alignment vertical="center" wrapText="1"/>
    </xf>
    <xf numFmtId="168" fontId="40" fillId="0" borderId="13" xfId="0" applyNumberFormat="1" applyFont="1" applyFill="1" applyBorder="1" applyAlignment="1">
      <alignment vertical="center" wrapText="1"/>
    </xf>
    <xf numFmtId="177" fontId="41" fillId="0" borderId="13" xfId="0" applyNumberFormat="1" applyFont="1" applyFill="1" applyBorder="1" applyAlignment="1">
      <alignment horizontal="right" vertical="center" wrapText="1"/>
    </xf>
    <xf numFmtId="164" fontId="3" fillId="0" borderId="13" xfId="0" applyNumberFormat="1" applyFont="1" applyFill="1" applyBorder="1" applyAlignment="1">
      <alignment horizontal="center" vertical="center" wrapText="1"/>
    </xf>
    <xf numFmtId="168" fontId="32" fillId="0" borderId="13" xfId="0" applyNumberFormat="1" applyFont="1" applyFill="1" applyBorder="1" applyAlignment="1">
      <alignment vertical="center" wrapText="1"/>
    </xf>
    <xf numFmtId="43" fontId="32" fillId="0" borderId="13" xfId="2" applyFont="1" applyFill="1" applyBorder="1" applyAlignment="1" applyProtection="1">
      <alignment vertical="center" wrapText="1"/>
    </xf>
    <xf numFmtId="170" fontId="40" fillId="0" borderId="13" xfId="0" applyNumberFormat="1" applyFont="1" applyFill="1" applyBorder="1" applyAlignment="1">
      <alignment vertical="center" wrapText="1"/>
    </xf>
    <xf numFmtId="177" fontId="40" fillId="0" borderId="13" xfId="0" applyNumberFormat="1" applyFont="1" applyFill="1" applyBorder="1" applyAlignment="1">
      <alignment vertical="center" wrapText="1"/>
    </xf>
    <xf numFmtId="168" fontId="41" fillId="0" borderId="13" xfId="0" applyNumberFormat="1" applyFont="1" applyFill="1" applyBorder="1" applyAlignment="1">
      <alignment horizontal="right" vertical="center" wrapText="1"/>
    </xf>
    <xf numFmtId="177" fontId="40" fillId="0" borderId="13" xfId="0" applyNumberFormat="1" applyFont="1" applyFill="1" applyBorder="1" applyAlignment="1">
      <alignment horizontal="right" vertical="center" wrapText="1"/>
    </xf>
    <xf numFmtId="4" fontId="40" fillId="0" borderId="13" xfId="0" applyNumberFormat="1" applyFont="1" applyFill="1" applyBorder="1" applyAlignment="1">
      <alignment horizontal="right" vertical="center" wrapText="1"/>
    </xf>
    <xf numFmtId="164" fontId="15" fillId="0" borderId="13" xfId="0" applyNumberFormat="1" applyFont="1" applyFill="1" applyBorder="1" applyAlignment="1">
      <alignment vertical="center" wrapText="1"/>
    </xf>
    <xf numFmtId="177" fontId="32" fillId="0" borderId="13" xfId="0" applyNumberFormat="1" applyFont="1" applyFill="1" applyBorder="1" applyAlignment="1">
      <alignment vertical="center" wrapText="1"/>
    </xf>
    <xf numFmtId="177" fontId="6" fillId="0" borderId="13" xfId="0" applyNumberFormat="1" applyFont="1" applyFill="1" applyBorder="1" applyAlignment="1">
      <alignment vertical="center" wrapText="1"/>
    </xf>
    <xf numFmtId="170" fontId="3" fillId="0" borderId="13" xfId="0" applyNumberFormat="1" applyFont="1" applyFill="1" applyBorder="1" applyAlignment="1">
      <alignment vertical="center" wrapText="1"/>
    </xf>
    <xf numFmtId="177" fontId="32" fillId="0" borderId="13" xfId="0" applyNumberFormat="1" applyFont="1" applyFill="1" applyBorder="1" applyAlignment="1" applyProtection="1">
      <alignment vertical="center" wrapText="1"/>
    </xf>
    <xf numFmtId="168" fontId="32" fillId="0" borderId="13" xfId="0" applyNumberFormat="1" applyFont="1" applyFill="1" applyBorder="1" applyAlignment="1" applyProtection="1">
      <alignment vertical="center" wrapText="1"/>
    </xf>
    <xf numFmtId="4" fontId="32" fillId="0" borderId="13" xfId="0" applyNumberFormat="1" applyFont="1" applyFill="1" applyBorder="1" applyAlignment="1" applyProtection="1">
      <alignment vertical="center" wrapText="1"/>
    </xf>
    <xf numFmtId="180" fontId="32" fillId="0" borderId="13" xfId="2" applyNumberFormat="1" applyFont="1" applyFill="1" applyBorder="1" applyAlignment="1" applyProtection="1">
      <alignment horizontal="right" vertical="center" wrapText="1"/>
    </xf>
    <xf numFmtId="177" fontId="32" fillId="0" borderId="13" xfId="0" applyNumberFormat="1" applyFont="1" applyFill="1" applyBorder="1" applyAlignment="1" applyProtection="1">
      <alignment horizontal="center" vertical="center" wrapText="1"/>
    </xf>
    <xf numFmtId="164" fontId="15" fillId="0" borderId="13" xfId="0" applyNumberFormat="1" applyFont="1" applyFill="1" applyBorder="1" applyAlignment="1">
      <alignment horizontal="center" vertical="center" wrapText="1"/>
    </xf>
    <xf numFmtId="169" fontId="15" fillId="0" borderId="13" xfId="0" applyNumberFormat="1" applyFont="1" applyFill="1" applyBorder="1" applyAlignment="1">
      <alignment vertical="center" wrapText="1"/>
    </xf>
    <xf numFmtId="165" fontId="15" fillId="0" borderId="13" xfId="0" applyNumberFormat="1" applyFont="1" applyFill="1" applyBorder="1" applyAlignment="1">
      <alignment horizontal="center" vertical="center" wrapText="1"/>
    </xf>
    <xf numFmtId="168" fontId="15" fillId="0" borderId="13" xfId="0" applyNumberFormat="1" applyFont="1" applyFill="1" applyBorder="1" applyAlignment="1">
      <alignment vertical="center" wrapText="1"/>
    </xf>
    <xf numFmtId="177" fontId="48" fillId="0" borderId="13" xfId="0" applyNumberFormat="1" applyFont="1" applyFill="1" applyBorder="1" applyAlignment="1" applyProtection="1">
      <alignment horizontal="center" vertical="center" wrapText="1"/>
    </xf>
    <xf numFmtId="177" fontId="3" fillId="0" borderId="13" xfId="0" applyNumberFormat="1" applyFont="1" applyFill="1" applyBorder="1" applyAlignment="1">
      <alignment vertical="center" wrapText="1"/>
    </xf>
    <xf numFmtId="165" fontId="2" fillId="5" borderId="4" xfId="0" applyNumberFormat="1" applyFont="1" applyFill="1" applyBorder="1" applyAlignment="1">
      <alignment horizontal="center" vertical="center" wrapText="1"/>
    </xf>
    <xf numFmtId="176" fontId="3" fillId="0" borderId="5" xfId="0" quotePrefix="1" applyNumberFormat="1" applyFont="1" applyBorder="1" applyAlignment="1">
      <alignment horizontal="center" vertical="center" wrapText="1"/>
    </xf>
    <xf numFmtId="0" fontId="3" fillId="22" borderId="13" xfId="0" applyFont="1" applyFill="1" applyBorder="1" applyAlignment="1">
      <alignment horizontal="left" vertical="center" wrapText="1"/>
    </xf>
    <xf numFmtId="167" fontId="32" fillId="0" borderId="17" xfId="0" applyNumberFormat="1" applyFont="1" applyBorder="1" applyAlignment="1" applyProtection="1">
      <alignment horizontal="left" vertical="center" wrapText="1"/>
    </xf>
    <xf numFmtId="43" fontId="32" fillId="0" borderId="17" xfId="2" applyFont="1" applyFill="1" applyBorder="1" applyAlignment="1" applyProtection="1">
      <alignment vertical="center" wrapText="1"/>
    </xf>
    <xf numFmtId="0" fontId="40" fillId="0" borderId="9" xfId="0" applyFont="1" applyFill="1" applyBorder="1" applyAlignment="1">
      <alignment horizontal="left" vertical="center" wrapText="1"/>
    </xf>
    <xf numFmtId="0" fontId="40" fillId="0" borderId="9" xfId="0" applyFont="1" applyFill="1" applyBorder="1" applyAlignment="1">
      <alignment vertical="center" wrapText="1"/>
    </xf>
    <xf numFmtId="0" fontId="40" fillId="0" borderId="9" xfId="0" applyFont="1" applyFill="1" applyBorder="1" applyAlignment="1">
      <alignment horizontal="center" vertical="center" wrapText="1"/>
    </xf>
    <xf numFmtId="177" fontId="40" fillId="0" borderId="5" xfId="0" applyNumberFormat="1" applyFont="1" applyFill="1" applyBorder="1" applyAlignment="1">
      <alignment vertical="center" wrapText="1"/>
    </xf>
    <xf numFmtId="0" fontId="40" fillId="0" borderId="12" xfId="0" applyFont="1" applyFill="1" applyBorder="1" applyAlignment="1">
      <alignment horizontal="left" vertical="center" wrapText="1"/>
    </xf>
    <xf numFmtId="0" fontId="40" fillId="0" borderId="12" xfId="0" applyFont="1" applyFill="1" applyBorder="1" applyAlignment="1">
      <alignment vertical="center" wrapText="1"/>
    </xf>
    <xf numFmtId="0" fontId="40" fillId="0" borderId="12" xfId="0" applyFont="1" applyFill="1" applyBorder="1" applyAlignment="1">
      <alignment horizontal="center" vertical="center" wrapText="1"/>
    </xf>
    <xf numFmtId="168" fontId="40" fillId="0" borderId="18" xfId="0" applyNumberFormat="1" applyFont="1" applyFill="1" applyBorder="1" applyAlignment="1">
      <alignment vertical="center" wrapText="1"/>
    </xf>
    <xf numFmtId="0" fontId="32" fillId="0" borderId="13" xfId="0" applyFont="1" applyFill="1" applyBorder="1" applyAlignment="1" applyProtection="1">
      <alignment horizontal="left" vertical="center" wrapText="1"/>
    </xf>
    <xf numFmtId="0" fontId="32" fillId="0" borderId="13" xfId="0" applyFont="1" applyFill="1" applyBorder="1" applyAlignment="1" applyProtection="1">
      <alignment vertical="center" wrapText="1"/>
    </xf>
    <xf numFmtId="3" fontId="32" fillId="0" borderId="13" xfId="0" applyNumberFormat="1" applyFont="1" applyFill="1" applyBorder="1" applyAlignment="1" applyProtection="1">
      <alignment horizontal="center" vertical="center" wrapText="1"/>
    </xf>
    <xf numFmtId="0" fontId="32" fillId="0" borderId="13" xfId="0" applyFont="1" applyFill="1" applyBorder="1" applyAlignment="1" applyProtection="1">
      <alignment horizontal="center" vertical="center" wrapText="1"/>
    </xf>
    <xf numFmtId="177" fontId="32" fillId="0" borderId="17" xfId="0" applyNumberFormat="1" applyFont="1" applyFill="1" applyBorder="1" applyAlignment="1" applyProtection="1">
      <alignment horizontal="center" vertical="center" wrapText="1"/>
    </xf>
    <xf numFmtId="43" fontId="15" fillId="0" borderId="19" xfId="2" applyFont="1" applyFill="1" applyBorder="1" applyAlignment="1">
      <alignment vertical="center" wrapText="1"/>
    </xf>
    <xf numFmtId="0" fontId="32" fillId="0" borderId="13" xfId="0" applyFont="1" applyFill="1" applyBorder="1" applyAlignment="1">
      <alignment vertical="center" wrapText="1"/>
    </xf>
    <xf numFmtId="0" fontId="3" fillId="0" borderId="25" xfId="0" applyFont="1" applyFill="1" applyBorder="1" applyAlignment="1" applyProtection="1">
      <alignment vertical="center" wrapText="1"/>
    </xf>
    <xf numFmtId="0" fontId="15" fillId="0" borderId="25" xfId="0" applyFont="1" applyFill="1" applyBorder="1" applyAlignment="1" applyProtection="1">
      <alignment horizontal="left" vertical="center" wrapText="1"/>
    </xf>
    <xf numFmtId="0" fontId="48" fillId="0" borderId="25" xfId="0" applyFont="1" applyFill="1" applyBorder="1" applyAlignment="1" applyProtection="1">
      <alignment horizontal="center" vertical="center" wrapText="1"/>
    </xf>
    <xf numFmtId="177" fontId="48" fillId="0" borderId="30" xfId="0" applyNumberFormat="1" applyFont="1" applyFill="1" applyBorder="1" applyAlignment="1" applyProtection="1">
      <alignment horizontal="center" vertical="center" wrapText="1"/>
    </xf>
    <xf numFmtId="0" fontId="15" fillId="0" borderId="13" xfId="0" applyFont="1" applyFill="1" applyBorder="1" applyAlignment="1" applyProtection="1">
      <alignment horizontal="center" vertical="center" wrapText="1"/>
    </xf>
    <xf numFmtId="0" fontId="32" fillId="0" borderId="13" xfId="0" applyFont="1" applyFill="1" applyBorder="1" applyAlignment="1" applyProtection="1">
      <alignment vertical="center"/>
    </xf>
    <xf numFmtId="167" fontId="32" fillId="0" borderId="13" xfId="0" applyNumberFormat="1" applyFont="1" applyFill="1" applyBorder="1" applyAlignment="1" applyProtection="1">
      <alignment vertical="center"/>
    </xf>
    <xf numFmtId="167" fontId="49" fillId="0" borderId="13" xfId="0" applyNumberFormat="1" applyFont="1" applyFill="1" applyBorder="1" applyAlignment="1" applyProtection="1">
      <alignment vertical="center"/>
    </xf>
    <xf numFmtId="167" fontId="15" fillId="0" borderId="13" xfId="0" applyNumberFormat="1" applyFont="1" applyFill="1" applyBorder="1" applyAlignment="1" applyProtection="1">
      <alignment vertical="center" wrapText="1"/>
    </xf>
    <xf numFmtId="0" fontId="15" fillId="0" borderId="13" xfId="0" applyFont="1" applyFill="1" applyBorder="1" applyAlignment="1" applyProtection="1">
      <alignment horizontal="center" vertical="center"/>
    </xf>
    <xf numFmtId="0" fontId="15" fillId="0" borderId="13" xfId="0" applyFont="1" applyFill="1" applyBorder="1" applyAlignment="1" applyProtection="1">
      <alignment vertical="center"/>
    </xf>
    <xf numFmtId="167" fontId="15" fillId="0" borderId="36" xfId="0" applyNumberFormat="1" applyFont="1" applyFill="1" applyBorder="1" applyAlignment="1" applyProtection="1">
      <alignment vertical="center" wrapText="1"/>
    </xf>
    <xf numFmtId="0" fontId="15" fillId="0" borderId="19" xfId="0" applyFont="1" applyFill="1" applyBorder="1" applyAlignment="1">
      <alignment vertical="center" wrapText="1"/>
    </xf>
    <xf numFmtId="0" fontId="0" fillId="0" borderId="13" xfId="0" applyFill="1" applyBorder="1" applyAlignment="1">
      <alignment vertical="center" wrapText="1"/>
    </xf>
    <xf numFmtId="0" fontId="28" fillId="0" borderId="0" xfId="0" applyFont="1" applyFill="1" applyAlignment="1">
      <alignment vertical="center"/>
    </xf>
    <xf numFmtId="0" fontId="3" fillId="0" borderId="12" xfId="0" applyFont="1" applyFill="1" applyBorder="1" applyAlignment="1">
      <alignment horizontal="center" vertical="center" wrapText="1"/>
    </xf>
    <xf numFmtId="0" fontId="3" fillId="0" borderId="12" xfId="0" applyFont="1" applyFill="1" applyBorder="1" applyAlignment="1">
      <alignment vertical="center" wrapText="1"/>
    </xf>
    <xf numFmtId="0" fontId="3" fillId="0" borderId="9" xfId="0" applyFont="1" applyFill="1" applyBorder="1" applyAlignment="1">
      <alignment horizontal="center" vertical="center" wrapText="1"/>
    </xf>
    <xf numFmtId="164" fontId="3" fillId="0" borderId="18" xfId="0" applyNumberFormat="1" applyFont="1" applyFill="1" applyBorder="1" applyAlignment="1">
      <alignment horizontal="center" vertical="center" wrapText="1"/>
    </xf>
    <xf numFmtId="0" fontId="15" fillId="0" borderId="13" xfId="0" applyFont="1" applyFill="1" applyBorder="1" applyAlignment="1">
      <alignment vertical="center"/>
    </xf>
    <xf numFmtId="0" fontId="15" fillId="0" borderId="9" xfId="0" applyFont="1" applyFill="1" applyBorder="1" applyAlignment="1">
      <alignment vertical="center"/>
    </xf>
    <xf numFmtId="167" fontId="15" fillId="0" borderId="9" xfId="0" applyNumberFormat="1" applyFont="1" applyFill="1" applyBorder="1" applyAlignment="1">
      <alignment vertical="center"/>
    </xf>
    <xf numFmtId="0" fontId="15" fillId="0" borderId="9" xfId="0" applyFont="1" applyFill="1" applyBorder="1" applyAlignment="1">
      <alignment horizontal="center" vertical="center"/>
    </xf>
    <xf numFmtId="0" fontId="15" fillId="0" borderId="21" xfId="0" applyFont="1" applyFill="1" applyBorder="1" applyAlignment="1">
      <alignment vertical="center" wrapText="1"/>
    </xf>
    <xf numFmtId="0" fontId="15" fillId="0" borderId="29" xfId="0" applyFont="1" applyFill="1" applyBorder="1" applyAlignment="1">
      <alignment vertical="center" wrapText="1"/>
    </xf>
    <xf numFmtId="0" fontId="6" fillId="0" borderId="13" xfId="0" applyFont="1" applyFill="1" applyBorder="1" applyAlignment="1">
      <alignment vertical="center" wrapText="1"/>
    </xf>
    <xf numFmtId="0" fontId="3" fillId="0" borderId="9" xfId="0" applyFont="1" applyFill="1" applyBorder="1" applyAlignment="1">
      <alignment horizontal="left" vertical="center" wrapText="1"/>
    </xf>
    <xf numFmtId="169" fontId="15" fillId="0" borderId="17" xfId="0" applyNumberFormat="1" applyFont="1" applyFill="1" applyBorder="1" applyAlignment="1">
      <alignment vertical="center" wrapText="1"/>
    </xf>
    <xf numFmtId="0" fontId="32" fillId="0" borderId="34" xfId="0" applyFont="1" applyFill="1" applyBorder="1" applyAlignment="1" applyProtection="1">
      <alignment vertical="center" wrapText="1"/>
    </xf>
    <xf numFmtId="175" fontId="32" fillId="0" borderId="13" xfId="0" applyNumberFormat="1" applyFont="1" applyFill="1" applyBorder="1" applyAlignment="1" applyProtection="1">
      <alignment horizontal="center" vertical="center" wrapText="1"/>
    </xf>
    <xf numFmtId="0" fontId="32" fillId="0" borderId="13" xfId="0" applyFont="1" applyFill="1" applyBorder="1" applyAlignment="1" applyProtection="1">
      <alignment horizontal="center" vertical="center"/>
    </xf>
    <xf numFmtId="0" fontId="33" fillId="0" borderId="34" xfId="0" applyFont="1" applyFill="1" applyBorder="1" applyAlignment="1" applyProtection="1">
      <alignment vertical="center" wrapText="1"/>
    </xf>
    <xf numFmtId="0" fontId="33" fillId="0" borderId="13" xfId="0" applyFont="1" applyFill="1" applyBorder="1" applyAlignment="1" applyProtection="1">
      <alignment vertical="center" wrapText="1"/>
    </xf>
    <xf numFmtId="165" fontId="50" fillId="5" borderId="4" xfId="0" applyNumberFormat="1" applyFont="1" applyFill="1" applyBorder="1" applyAlignment="1">
      <alignment horizontal="center" vertical="center" wrapText="1"/>
    </xf>
    <xf numFmtId="165" fontId="15" fillId="0" borderId="0" xfId="0" applyNumberFormat="1" applyFont="1" applyAlignment="1">
      <alignment horizontal="center" vertical="center"/>
    </xf>
    <xf numFmtId="165" fontId="15" fillId="0" borderId="24" xfId="0" applyNumberFormat="1" applyFont="1" applyBorder="1" applyAlignment="1">
      <alignment horizontal="center" vertical="center" wrapText="1"/>
    </xf>
    <xf numFmtId="165" fontId="15" fillId="0" borderId="5" xfId="0" applyNumberFormat="1" applyFont="1" applyBorder="1" applyAlignment="1">
      <alignment horizontal="center" vertical="center" wrapText="1"/>
    </xf>
    <xf numFmtId="169" fontId="15" fillId="0" borderId="5" xfId="0" applyNumberFormat="1" applyFont="1" applyBorder="1" applyAlignment="1">
      <alignment horizontal="center" vertical="center" wrapText="1"/>
    </xf>
    <xf numFmtId="169" fontId="15" fillId="0" borderId="18" xfId="0" applyNumberFormat="1" applyFont="1" applyBorder="1" applyAlignment="1">
      <alignment horizontal="center" vertical="center" wrapText="1"/>
    </xf>
    <xf numFmtId="169" fontId="15" fillId="0" borderId="7" xfId="0" applyNumberFormat="1" applyFont="1" applyBorder="1" applyAlignment="1">
      <alignment horizontal="center" vertical="center" wrapText="1"/>
    </xf>
    <xf numFmtId="0" fontId="28" fillId="0" borderId="0" xfId="0" applyFont="1" applyAlignment="1">
      <alignment horizontal="center" vertical="center"/>
    </xf>
    <xf numFmtId="0" fontId="3" fillId="0" borderId="5" xfId="0" applyFont="1" applyBorder="1" applyAlignment="1">
      <alignment horizontal="center" vertical="center" wrapText="1"/>
    </xf>
    <xf numFmtId="0" fontId="15" fillId="0" borderId="10" xfId="0" applyFont="1" applyBorder="1" applyAlignment="1">
      <alignment vertical="center"/>
    </xf>
    <xf numFmtId="0" fontId="53" fillId="0" borderId="10" xfId="0" applyFont="1" applyBorder="1" applyAlignment="1"/>
    <xf numFmtId="0" fontId="53" fillId="0" borderId="10" xfId="0" applyFont="1" applyBorder="1" applyAlignment="1">
      <alignment vertical="center" wrapText="1"/>
    </xf>
    <xf numFmtId="0" fontId="53" fillId="0" borderId="0" xfId="0" applyFont="1" applyAlignment="1"/>
    <xf numFmtId="0" fontId="53" fillId="23" borderId="37" xfId="0" applyFont="1" applyFill="1" applyBorder="1" applyAlignment="1"/>
    <xf numFmtId="0" fontId="53" fillId="23" borderId="10" xfId="0" applyFont="1" applyFill="1" applyBorder="1" applyAlignment="1"/>
    <xf numFmtId="0" fontId="54" fillId="23" borderId="10" xfId="6" applyFont="1" applyFill="1" applyBorder="1" applyAlignment="1"/>
    <xf numFmtId="43" fontId="53" fillId="23" borderId="10" xfId="4" applyNumberFormat="1" applyFont="1" applyFill="1" applyBorder="1" applyAlignment="1"/>
    <xf numFmtId="0" fontId="53" fillId="23" borderId="38" xfId="0" applyFont="1" applyFill="1" applyBorder="1" applyAlignment="1"/>
    <xf numFmtId="0" fontId="53" fillId="23" borderId="37" xfId="0" applyFont="1" applyFill="1" applyBorder="1" applyAlignment="1">
      <alignment horizontal="right"/>
    </xf>
    <xf numFmtId="43" fontId="55" fillId="23" borderId="10" xfId="6" applyNumberFormat="1" applyFont="1" applyFill="1" applyBorder="1" applyAlignment="1"/>
    <xf numFmtId="0" fontId="53" fillId="23" borderId="39" xfId="0" applyFont="1" applyFill="1" applyBorder="1" applyAlignment="1">
      <alignment horizontal="right"/>
    </xf>
    <xf numFmtId="0" fontId="53" fillId="23" borderId="40" xfId="0" applyFont="1" applyFill="1" applyBorder="1" applyAlignment="1"/>
    <xf numFmtId="43" fontId="55" fillId="23" borderId="40" xfId="6" applyNumberFormat="1" applyFont="1" applyFill="1" applyBorder="1" applyAlignment="1"/>
    <xf numFmtId="43" fontId="53" fillId="23" borderId="40" xfId="4" applyNumberFormat="1" applyFont="1" applyFill="1" applyBorder="1" applyAlignment="1"/>
    <xf numFmtId="0" fontId="53" fillId="23" borderId="41" xfId="0" applyFont="1" applyFill="1" applyBorder="1" applyAlignment="1"/>
    <xf numFmtId="0" fontId="53" fillId="0" borderId="40" xfId="0" applyFont="1" applyBorder="1" applyAlignment="1"/>
    <xf numFmtId="0" fontId="53" fillId="0" borderId="40" xfId="0" applyFont="1" applyBorder="1" applyAlignment="1">
      <alignment vertical="center" wrapText="1"/>
    </xf>
    <xf numFmtId="0" fontId="56" fillId="0" borderId="0" xfId="0" applyFont="1" applyAlignment="1">
      <alignment vertical="center"/>
    </xf>
    <xf numFmtId="0" fontId="2" fillId="0" borderId="42" xfId="0" applyFont="1" applyBorder="1" applyAlignment="1">
      <alignment horizontal="center" vertical="center"/>
    </xf>
    <xf numFmtId="0" fontId="2" fillId="0" borderId="10" xfId="0" applyFont="1" applyBorder="1" applyAlignment="1">
      <alignment horizontal="center" vertical="center"/>
    </xf>
    <xf numFmtId="0" fontId="1" fillId="0" borderId="10" xfId="0" applyFont="1" applyBorder="1" applyAlignment="1">
      <alignment horizontal="center" vertical="center"/>
    </xf>
    <xf numFmtId="0" fontId="2" fillId="0" borderId="10" xfId="0" applyFont="1" applyBorder="1" applyAlignment="1">
      <alignment horizontal="left" vertical="center"/>
    </xf>
    <xf numFmtId="164" fontId="2" fillId="0" borderId="10" xfId="0" applyNumberFormat="1" applyFont="1" applyBorder="1" applyAlignment="1">
      <alignment horizontal="center" vertical="center"/>
    </xf>
    <xf numFmtId="166" fontId="2" fillId="0" borderId="10" xfId="0" applyNumberFormat="1" applyFont="1" applyBorder="1" applyAlignment="1">
      <alignment horizontal="center" vertical="center"/>
    </xf>
    <xf numFmtId="0" fontId="2" fillId="0" borderId="10" xfId="0" applyFont="1" applyBorder="1" applyAlignment="1">
      <alignment horizontal="center" vertical="center" wrapText="1"/>
    </xf>
    <xf numFmtId="0" fontId="2" fillId="0" borderId="10" xfId="0" applyFont="1" applyBorder="1" applyAlignment="1">
      <alignment vertical="center" wrapText="1"/>
    </xf>
    <xf numFmtId="0" fontId="1" fillId="0" borderId="49" xfId="0" applyFont="1" applyBorder="1" applyAlignment="1">
      <alignment horizontal="center" vertical="center" wrapText="1"/>
    </xf>
    <xf numFmtId="0" fontId="2" fillId="8" borderId="10" xfId="0" applyFont="1" applyFill="1" applyBorder="1" applyAlignment="1">
      <alignment vertical="center" wrapText="1"/>
    </xf>
    <xf numFmtId="0" fontId="2" fillId="9" borderId="10" xfId="0" applyFont="1" applyFill="1" applyBorder="1" applyAlignment="1">
      <alignment horizontal="left" vertical="center" wrapText="1"/>
    </xf>
    <xf numFmtId="164" fontId="2" fillId="0" borderId="10" xfId="0" applyNumberFormat="1" applyFont="1" applyBorder="1" applyAlignment="1">
      <alignment vertical="center" wrapText="1"/>
    </xf>
    <xf numFmtId="0" fontId="58" fillId="0" borderId="10" xfId="0" applyFont="1" applyBorder="1" applyAlignment="1">
      <alignment vertical="center"/>
    </xf>
    <xf numFmtId="0" fontId="56" fillId="0" borderId="10" xfId="0" applyFont="1" applyBorder="1" applyAlignment="1">
      <alignment vertical="center"/>
    </xf>
    <xf numFmtId="0" fontId="58" fillId="0" borderId="50" xfId="0" applyFont="1" applyBorder="1" applyAlignment="1">
      <alignment horizontal="center" vertical="center" wrapText="1"/>
    </xf>
    <xf numFmtId="0" fontId="58" fillId="0" borderId="13" xfId="0" applyFont="1" applyBorder="1" applyAlignment="1">
      <alignment horizontal="center" vertical="center" wrapText="1"/>
    </xf>
    <xf numFmtId="166" fontId="58" fillId="0" borderId="13" xfId="0" applyNumberFormat="1" applyFont="1" applyBorder="1" applyAlignment="1">
      <alignment horizontal="center" vertical="center" wrapText="1"/>
    </xf>
    <xf numFmtId="0" fontId="60" fillId="0" borderId="10" xfId="0" applyFont="1" applyBorder="1" applyAlignment="1">
      <alignment vertical="center"/>
    </xf>
    <xf numFmtId="0" fontId="60" fillId="0" borderId="0" xfId="0" applyFont="1" applyAlignment="1">
      <alignment vertical="center"/>
    </xf>
    <xf numFmtId="0" fontId="2" fillId="0" borderId="13" xfId="0" applyFont="1" applyBorder="1" applyAlignment="1">
      <alignment horizontal="center" vertical="center" wrapText="1"/>
    </xf>
    <xf numFmtId="0" fontId="61" fillId="0" borderId="13" xfId="0" applyFont="1" applyBorder="1" applyAlignment="1">
      <alignment vertical="center" wrapText="1"/>
    </xf>
    <xf numFmtId="0" fontId="61" fillId="20" borderId="13" xfId="0" applyFont="1" applyFill="1" applyBorder="1" applyAlignment="1">
      <alignment horizontal="left" vertical="center" wrapText="1"/>
    </xf>
    <xf numFmtId="0" fontId="61" fillId="0" borderId="13" xfId="0" applyFont="1" applyBorder="1" applyAlignment="1">
      <alignment horizontal="center" vertical="center" wrapText="1"/>
    </xf>
    <xf numFmtId="0" fontId="61" fillId="0" borderId="13" xfId="0" applyFont="1" applyFill="1" applyBorder="1" applyAlignment="1">
      <alignment horizontal="left" vertical="center" wrapText="1"/>
    </xf>
    <xf numFmtId="0" fontId="61" fillId="0" borderId="13" xfId="0" applyFont="1" applyFill="1" applyBorder="1" applyAlignment="1">
      <alignment vertical="center" wrapText="1"/>
    </xf>
    <xf numFmtId="0" fontId="61" fillId="0" borderId="13" xfId="0" applyFont="1" applyFill="1" applyBorder="1" applyAlignment="1">
      <alignment horizontal="center" vertical="center" wrapText="1"/>
    </xf>
    <xf numFmtId="177" fontId="61" fillId="0" borderId="13" xfId="0" applyNumberFormat="1" applyFont="1" applyFill="1" applyBorder="1" applyAlignment="1">
      <alignment vertical="center" wrapText="1"/>
    </xf>
    <xf numFmtId="168" fontId="61" fillId="0" borderId="13" xfId="0" applyNumberFormat="1" applyFont="1" applyFill="1" applyBorder="1" applyAlignment="1">
      <alignment vertical="center" wrapText="1"/>
    </xf>
    <xf numFmtId="0" fontId="61" fillId="20" borderId="13" xfId="0" applyFont="1" applyFill="1" applyBorder="1" applyAlignment="1">
      <alignment vertical="center" wrapText="1"/>
    </xf>
    <xf numFmtId="177" fontId="61" fillId="20" borderId="13" xfId="0" applyNumberFormat="1" applyFont="1" applyFill="1" applyBorder="1" applyAlignment="1">
      <alignment vertical="center" wrapText="1"/>
    </xf>
    <xf numFmtId="177" fontId="61" fillId="20" borderId="13" xfId="0" applyNumberFormat="1" applyFont="1" applyFill="1" applyBorder="1" applyAlignment="1">
      <alignment horizontal="right" vertical="center" wrapText="1"/>
    </xf>
    <xf numFmtId="0" fontId="58" fillId="0" borderId="13" xfId="0" applyFont="1" applyBorder="1" applyAlignment="1">
      <alignment vertical="center" wrapText="1"/>
    </xf>
    <xf numFmtId="0" fontId="58" fillId="0" borderId="13" xfId="0" applyFont="1" applyBorder="1" applyAlignment="1">
      <alignment horizontal="left" vertical="center" wrapText="1"/>
    </xf>
    <xf numFmtId="164" fontId="58" fillId="0" borderId="13" xfId="0" applyNumberFormat="1" applyFont="1" applyBorder="1" applyAlignment="1">
      <alignment vertical="center" wrapText="1"/>
    </xf>
    <xf numFmtId="164" fontId="58" fillId="0" borderId="13" xfId="0" applyNumberFormat="1" applyFont="1" applyFill="1" applyBorder="1" applyAlignment="1">
      <alignment vertical="center" wrapText="1"/>
    </xf>
    <xf numFmtId="0" fontId="58" fillId="0" borderId="51" xfId="0" applyFont="1" applyFill="1" applyBorder="1" applyAlignment="1">
      <alignment horizontal="center" vertical="center" wrapText="1"/>
    </xf>
    <xf numFmtId="43" fontId="58" fillId="0" borderId="13" xfId="2" applyFont="1" applyFill="1" applyBorder="1" applyAlignment="1">
      <alignment vertical="center" wrapText="1"/>
    </xf>
    <xf numFmtId="0" fontId="58" fillId="0" borderId="51" xfId="0" applyFont="1" applyBorder="1" applyAlignment="1">
      <alignment horizontal="center" vertical="center" wrapText="1"/>
    </xf>
    <xf numFmtId="164" fontId="2" fillId="0" borderId="13" xfId="0" applyNumberFormat="1" applyFont="1" applyBorder="1" applyAlignment="1">
      <alignment vertical="center" wrapText="1"/>
    </xf>
    <xf numFmtId="164" fontId="2" fillId="0" borderId="13" xfId="0" applyNumberFormat="1" applyFont="1" applyFill="1" applyBorder="1" applyAlignment="1">
      <alignment vertical="center" wrapText="1"/>
    </xf>
    <xf numFmtId="0" fontId="2" fillId="0" borderId="13" xfId="0" applyFont="1" applyBorder="1" applyAlignment="1">
      <alignment vertical="center" wrapText="1"/>
    </xf>
    <xf numFmtId="0" fontId="2" fillId="0" borderId="13" xfId="0" applyFont="1" applyBorder="1" applyAlignment="1">
      <alignment horizontal="left" vertical="center" wrapText="1"/>
    </xf>
    <xf numFmtId="0" fontId="58" fillId="0" borderId="13" xfId="0" applyFont="1" applyFill="1" applyBorder="1" applyAlignment="1">
      <alignment horizontal="center" vertical="center" wrapText="1"/>
    </xf>
    <xf numFmtId="0" fontId="53" fillId="0" borderId="13" xfId="0" applyFont="1" applyBorder="1" applyAlignment="1">
      <alignment horizontal="center" vertical="center" wrapText="1"/>
    </xf>
    <xf numFmtId="43" fontId="58" fillId="0" borderId="13" xfId="4" applyFont="1" applyFill="1" applyBorder="1" applyAlignment="1">
      <alignment vertical="center" wrapText="1"/>
    </xf>
    <xf numFmtId="170" fontId="58" fillId="0" borderId="13" xfId="0" applyNumberFormat="1" applyFont="1" applyBorder="1" applyAlignment="1">
      <alignment horizontal="center" vertical="center" wrapText="1"/>
    </xf>
    <xf numFmtId="164" fontId="2" fillId="12" borderId="13" xfId="0" applyNumberFormat="1" applyFont="1" applyFill="1" applyBorder="1" applyAlignment="1">
      <alignment vertical="center" wrapText="1"/>
    </xf>
    <xf numFmtId="16" fontId="58" fillId="0" borderId="51" xfId="0" applyNumberFormat="1" applyFont="1" applyBorder="1" applyAlignment="1">
      <alignment horizontal="center" vertical="center" wrapText="1"/>
    </xf>
    <xf numFmtId="0" fontId="58" fillId="0" borderId="50" xfId="0" applyFont="1" applyFill="1" applyBorder="1" applyAlignment="1">
      <alignment horizontal="center" vertical="center" wrapText="1"/>
    </xf>
    <xf numFmtId="0" fontId="58" fillId="0" borderId="13" xfId="0" applyFont="1" applyFill="1" applyBorder="1" applyAlignment="1">
      <alignment vertical="center" wrapText="1"/>
    </xf>
    <xf numFmtId="3" fontId="2" fillId="0" borderId="13" xfId="0" applyNumberFormat="1" applyFont="1" applyFill="1" applyBorder="1" applyAlignment="1">
      <alignment horizontal="center" vertical="center" wrapText="1"/>
    </xf>
    <xf numFmtId="0" fontId="2" fillId="0" borderId="13" xfId="0" applyFont="1" applyFill="1" applyBorder="1" applyAlignment="1">
      <alignment horizontal="center" vertical="center" wrapText="1"/>
    </xf>
    <xf numFmtId="166" fontId="58" fillId="0" borderId="13" xfId="0" applyNumberFormat="1" applyFont="1" applyFill="1" applyBorder="1" applyAlignment="1">
      <alignment horizontal="center" vertical="center" wrapText="1"/>
    </xf>
    <xf numFmtId="43" fontId="58" fillId="14" borderId="13" xfId="4" applyFont="1" applyFill="1" applyBorder="1" applyAlignment="1">
      <alignment vertical="center" wrapText="1"/>
    </xf>
    <xf numFmtId="0" fontId="58" fillId="0" borderId="13" xfId="0" applyFont="1" applyBorder="1" applyAlignment="1" applyProtection="1">
      <alignment horizontal="center" vertical="center" wrapText="1"/>
    </xf>
    <xf numFmtId="3" fontId="58" fillId="0" borderId="13" xfId="0" applyNumberFormat="1" applyFont="1" applyBorder="1" applyAlignment="1">
      <alignment horizontal="center" vertical="center" wrapText="1"/>
    </xf>
    <xf numFmtId="164" fontId="58" fillId="0" borderId="13" xfId="0" applyNumberFormat="1" applyFont="1" applyBorder="1" applyAlignment="1">
      <alignment horizontal="center" vertical="center" wrapText="1"/>
    </xf>
    <xf numFmtId="164" fontId="58" fillId="0" borderId="13" xfId="0" applyNumberFormat="1" applyFont="1" applyFill="1" applyBorder="1" applyAlignment="1">
      <alignment horizontal="center" vertical="center" wrapText="1"/>
    </xf>
    <xf numFmtId="0" fontId="58" fillId="0" borderId="0" xfId="0" applyFont="1" applyAlignment="1">
      <alignment vertical="center"/>
    </xf>
    <xf numFmtId="169" fontId="58" fillId="0" borderId="13" xfId="0" applyNumberFormat="1" applyFont="1" applyBorder="1" applyAlignment="1">
      <alignment vertical="center" wrapText="1"/>
    </xf>
    <xf numFmtId="169" fontId="58" fillId="0" borderId="13" xfId="0" applyNumberFormat="1" applyFont="1" applyFill="1" applyBorder="1" applyAlignment="1">
      <alignment vertical="center" wrapText="1"/>
    </xf>
    <xf numFmtId="165" fontId="58" fillId="0" borderId="13" xfId="0" applyNumberFormat="1" applyFont="1" applyBorder="1" applyAlignment="1">
      <alignment horizontal="center" vertical="center" wrapText="1"/>
    </xf>
    <xf numFmtId="165" fontId="58" fillId="0" borderId="13" xfId="0" applyNumberFormat="1" applyFont="1" applyFill="1" applyBorder="1" applyAlignment="1">
      <alignment horizontal="center" vertical="center" wrapText="1"/>
    </xf>
    <xf numFmtId="168" fontId="58" fillId="0" borderId="13" xfId="0" applyNumberFormat="1" applyFont="1" applyBorder="1" applyAlignment="1">
      <alignment vertical="center" wrapText="1"/>
    </xf>
    <xf numFmtId="1" fontId="58" fillId="0" borderId="50" xfId="0" applyNumberFormat="1" applyFont="1" applyBorder="1" applyAlignment="1">
      <alignment horizontal="center" vertical="center" wrapText="1"/>
    </xf>
    <xf numFmtId="164" fontId="2" fillId="0" borderId="13" xfId="0" applyNumberFormat="1" applyFont="1" applyBorder="1" applyAlignment="1">
      <alignment horizontal="center" vertical="center" wrapText="1"/>
    </xf>
    <xf numFmtId="164" fontId="2" fillId="0" borderId="13" xfId="0" applyNumberFormat="1" applyFont="1" applyFill="1" applyBorder="1" applyAlignment="1">
      <alignment horizontal="center" vertical="center" wrapText="1"/>
    </xf>
    <xf numFmtId="0" fontId="2" fillId="0" borderId="13" xfId="0" applyFont="1" applyFill="1" applyBorder="1" applyAlignment="1">
      <alignment vertical="center" wrapText="1"/>
    </xf>
    <xf numFmtId="0" fontId="2" fillId="0" borderId="13" xfId="0" applyFont="1" applyFill="1" applyBorder="1" applyAlignment="1">
      <alignment horizontal="left" vertical="center" wrapText="1"/>
    </xf>
    <xf numFmtId="0" fontId="58" fillId="0" borderId="13" xfId="0" applyFont="1" applyBorder="1" applyAlignment="1">
      <alignment horizontal="center" vertical="center"/>
    </xf>
    <xf numFmtId="43" fontId="58" fillId="0" borderId="13" xfId="4" applyFont="1" applyFill="1" applyBorder="1" applyAlignment="1">
      <alignment horizontal="center" vertical="center"/>
    </xf>
    <xf numFmtId="177" fontId="61" fillId="0" borderId="13" xfId="0" applyNumberFormat="1" applyFont="1" applyBorder="1" applyAlignment="1">
      <alignment vertical="center" wrapText="1"/>
    </xf>
    <xf numFmtId="177" fontId="61" fillId="11" borderId="13" xfId="0" applyNumberFormat="1" applyFont="1" applyFill="1" applyBorder="1" applyAlignment="1">
      <alignment vertical="center" wrapText="1"/>
    </xf>
    <xf numFmtId="177" fontId="2" fillId="0" borderId="13" xfId="0" applyNumberFormat="1" applyFont="1" applyBorder="1" applyAlignment="1">
      <alignment vertical="center" wrapText="1"/>
    </xf>
    <xf numFmtId="0" fontId="2" fillId="11" borderId="13" xfId="0" applyFont="1" applyFill="1" applyBorder="1" applyAlignment="1">
      <alignment horizontal="left" vertical="center" wrapText="1"/>
    </xf>
    <xf numFmtId="0" fontId="56" fillId="0" borderId="13" xfId="0" applyFont="1" applyBorder="1" applyAlignment="1">
      <alignment vertical="center"/>
    </xf>
    <xf numFmtId="3" fontId="2" fillId="0" borderId="13" xfId="0" applyNumberFormat="1" applyFont="1" applyBorder="1" applyAlignment="1">
      <alignment horizontal="center" vertical="center" wrapText="1"/>
    </xf>
    <xf numFmtId="0" fontId="58" fillId="0" borderId="10" xfId="0" applyFont="1" applyBorder="1" applyAlignment="1">
      <alignment horizontal="center" vertical="center" wrapText="1"/>
    </xf>
    <xf numFmtId="0" fontId="53" fillId="0" borderId="42" xfId="0" applyFont="1" applyBorder="1" applyAlignment="1"/>
    <xf numFmtId="0" fontId="53" fillId="0" borderId="43" xfId="0" applyFont="1" applyBorder="1" applyAlignment="1"/>
    <xf numFmtId="0" fontId="56" fillId="0" borderId="0" xfId="0" applyFont="1" applyAlignment="1">
      <alignment horizontal="center" vertical="center"/>
    </xf>
    <xf numFmtId="0" fontId="56" fillId="8" borderId="0" xfId="0" applyFont="1" applyFill="1" applyAlignment="1">
      <alignment vertical="center"/>
    </xf>
    <xf numFmtId="0" fontId="53" fillId="0" borderId="0" xfId="0" applyFont="1" applyAlignment="1">
      <alignment vertical="center"/>
    </xf>
    <xf numFmtId="0" fontId="56" fillId="9" borderId="0" xfId="0" applyFont="1" applyFill="1" applyAlignment="1">
      <alignment horizontal="left" vertical="center"/>
    </xf>
    <xf numFmtId="0" fontId="53" fillId="23" borderId="30" xfId="0" applyFont="1" applyFill="1" applyBorder="1" applyAlignment="1"/>
    <xf numFmtId="0" fontId="53" fillId="23" borderId="36" xfId="0" applyFont="1" applyFill="1" applyBorder="1" applyAlignment="1"/>
    <xf numFmtId="0" fontId="54" fillId="23" borderId="36" xfId="6" applyFont="1" applyFill="1" applyBorder="1" applyAlignment="1"/>
    <xf numFmtId="43" fontId="53" fillId="23" borderId="36" xfId="4" applyNumberFormat="1" applyFont="1" applyFill="1" applyBorder="1" applyAlignment="1"/>
    <xf numFmtId="0" fontId="53" fillId="23" borderId="33" xfId="0" applyFont="1" applyFill="1" applyBorder="1" applyAlignment="1"/>
    <xf numFmtId="43" fontId="58" fillId="0" borderId="13" xfId="2" applyFont="1" applyFill="1" applyBorder="1" applyAlignment="1" applyProtection="1">
      <alignment vertical="center" wrapText="1"/>
    </xf>
    <xf numFmtId="177" fontId="58" fillId="0" borderId="13" xfId="0" applyNumberFormat="1" applyFont="1" applyBorder="1" applyAlignment="1">
      <alignment vertical="center" wrapText="1"/>
    </xf>
    <xf numFmtId="177" fontId="58" fillId="0" borderId="13" xfId="0" applyNumberFormat="1" applyFont="1" applyFill="1" applyBorder="1" applyAlignment="1">
      <alignment vertical="center" wrapText="1"/>
    </xf>
    <xf numFmtId="177" fontId="58" fillId="0" borderId="13" xfId="0" applyNumberFormat="1" applyFont="1" applyFill="1" applyBorder="1" applyAlignment="1">
      <alignment horizontal="right" vertical="center" wrapText="1"/>
    </xf>
    <xf numFmtId="0" fontId="58" fillId="0" borderId="13" xfId="0" applyFont="1" applyBorder="1" applyAlignment="1" applyProtection="1">
      <alignment horizontal="left" vertical="center" wrapText="1"/>
    </xf>
    <xf numFmtId="0" fontId="58" fillId="0" borderId="13" xfId="0" applyFont="1" applyBorder="1" applyAlignment="1" applyProtection="1">
      <alignment vertical="center" wrapText="1"/>
    </xf>
    <xf numFmtId="43" fontId="58" fillId="0" borderId="13" xfId="2" applyFont="1" applyBorder="1" applyAlignment="1" applyProtection="1">
      <alignment vertical="center" wrapText="1"/>
    </xf>
    <xf numFmtId="0" fontId="58" fillId="0" borderId="51" xfId="0" applyFont="1" applyBorder="1" applyAlignment="1" applyProtection="1">
      <alignment horizontal="center" vertical="center" wrapText="1"/>
    </xf>
    <xf numFmtId="4" fontId="58" fillId="0" borderId="13" xfId="0" applyNumberFormat="1" applyFont="1" applyBorder="1" applyAlignment="1" applyProtection="1">
      <alignment vertical="center" wrapText="1"/>
    </xf>
    <xf numFmtId="168" fontId="58" fillId="0" borderId="13" xfId="0" applyNumberFormat="1" applyFont="1" applyBorder="1" applyAlignment="1" applyProtection="1">
      <alignment vertical="center" wrapText="1"/>
    </xf>
    <xf numFmtId="0" fontId="58" fillId="0" borderId="13" xfId="0" applyFont="1" applyFill="1" applyBorder="1" applyAlignment="1" applyProtection="1">
      <alignment horizontal="left" vertical="center" wrapText="1"/>
    </xf>
    <xf numFmtId="0" fontId="58" fillId="0" borderId="13" xfId="0" applyFont="1" applyFill="1" applyBorder="1" applyAlignment="1" applyProtection="1">
      <alignment vertical="center" wrapText="1"/>
    </xf>
    <xf numFmtId="3" fontId="58" fillId="0" borderId="13" xfId="0" applyNumberFormat="1" applyFont="1" applyFill="1" applyBorder="1" applyAlignment="1" applyProtection="1">
      <alignment horizontal="center" vertical="center" wrapText="1"/>
    </xf>
    <xf numFmtId="0" fontId="58" fillId="0" borderId="13" xfId="0" applyFont="1" applyFill="1" applyBorder="1" applyAlignment="1" applyProtection="1">
      <alignment horizontal="center" vertical="center" wrapText="1"/>
    </xf>
    <xf numFmtId="177" fontId="58" fillId="0" borderId="13" xfId="0" applyNumberFormat="1" applyFont="1" applyFill="1" applyBorder="1" applyAlignment="1" applyProtection="1">
      <alignment horizontal="center" vertical="center" wrapText="1"/>
    </xf>
    <xf numFmtId="168" fontId="58" fillId="0" borderId="13" xfId="0" applyNumberFormat="1" applyFont="1" applyFill="1" applyBorder="1" applyAlignment="1">
      <alignment vertical="center" wrapText="1"/>
    </xf>
    <xf numFmtId="0" fontId="61" fillId="0" borderId="13" xfId="0" applyFont="1" applyBorder="1" applyAlignment="1" applyProtection="1">
      <alignment horizontal="left" vertical="center" wrapText="1"/>
    </xf>
    <xf numFmtId="0" fontId="61" fillId="0" borderId="13" xfId="0" applyFont="1" applyBorder="1" applyAlignment="1" applyProtection="1">
      <alignment vertical="center" wrapText="1"/>
    </xf>
    <xf numFmtId="177" fontId="2" fillId="0" borderId="13" xfId="0" applyNumberFormat="1" applyFont="1" applyFill="1" applyBorder="1" applyAlignment="1">
      <alignment horizontal="center" vertical="center" wrapText="1"/>
    </xf>
    <xf numFmtId="177" fontId="2" fillId="0" borderId="13" xfId="0" applyNumberFormat="1" applyFont="1" applyFill="1" applyBorder="1" applyAlignment="1">
      <alignment vertical="center" wrapText="1"/>
    </xf>
    <xf numFmtId="0" fontId="58" fillId="0" borderId="52" xfId="0" applyFont="1" applyBorder="1" applyAlignment="1">
      <alignment horizontal="center" vertical="center" wrapText="1"/>
    </xf>
    <xf numFmtId="0" fontId="2" fillId="0" borderId="52" xfId="0" applyFont="1" applyBorder="1" applyAlignment="1">
      <alignment horizontal="center" vertical="center" wrapText="1"/>
    </xf>
    <xf numFmtId="0" fontId="2" fillId="0" borderId="52" xfId="0" applyFont="1" applyFill="1" applyBorder="1" applyAlignment="1">
      <alignment horizontal="center" vertical="center" wrapText="1"/>
    </xf>
    <xf numFmtId="0" fontId="58" fillId="0" borderId="52" xfId="0" applyFont="1" applyFill="1" applyBorder="1" applyAlignment="1">
      <alignment horizontal="center" vertical="center" wrapText="1"/>
    </xf>
    <xf numFmtId="0" fontId="59" fillId="0" borderId="52" xfId="0" applyFont="1" applyBorder="1" applyAlignment="1" applyProtection="1">
      <alignment horizontal="center" vertical="center" wrapText="1"/>
    </xf>
    <xf numFmtId="1" fontId="2" fillId="0" borderId="52" xfId="0" applyNumberFormat="1" applyFont="1" applyBorder="1" applyAlignment="1">
      <alignment horizontal="center" vertical="center" wrapText="1"/>
    </xf>
    <xf numFmtId="1" fontId="58" fillId="0" borderId="52" xfId="0" applyNumberFormat="1" applyFont="1" applyBorder="1" applyAlignment="1">
      <alignment horizontal="center" vertical="center" wrapText="1"/>
    </xf>
    <xf numFmtId="176" fontId="2" fillId="0" borderId="52" xfId="0" quotePrefix="1" applyNumberFormat="1" applyFont="1" applyBorder="1" applyAlignment="1">
      <alignment horizontal="center" vertical="center" wrapText="1"/>
    </xf>
    <xf numFmtId="0" fontId="58" fillId="0" borderId="50" xfId="0" applyFont="1" applyBorder="1" applyAlignment="1" applyProtection="1">
      <alignment horizontal="center" vertical="center" wrapText="1"/>
    </xf>
    <xf numFmtId="175" fontId="58" fillId="0" borderId="51" xfId="0" applyNumberFormat="1" applyFont="1" applyFill="1" applyBorder="1" applyAlignment="1">
      <alignment horizontal="center" vertical="center" wrapText="1"/>
    </xf>
    <xf numFmtId="0" fontId="58" fillId="0" borderId="10" xfId="0" applyFont="1" applyBorder="1" applyAlignment="1">
      <alignment horizontal="center"/>
    </xf>
    <xf numFmtId="0" fontId="58" fillId="0" borderId="40" xfId="0" applyFont="1" applyBorder="1" applyAlignment="1">
      <alignment horizontal="center"/>
    </xf>
    <xf numFmtId="0" fontId="60" fillId="0" borderId="0" xfId="0" applyFont="1" applyAlignment="1">
      <alignment horizontal="center" vertical="center"/>
    </xf>
    <xf numFmtId="0" fontId="2" fillId="0" borderId="43" xfId="0" applyFont="1" applyBorder="1" applyAlignment="1">
      <alignment horizontal="left" vertical="center"/>
    </xf>
    <xf numFmtId="0" fontId="2" fillId="0" borderId="40" xfId="0" applyFont="1" applyBorder="1" applyAlignment="1">
      <alignment horizontal="center" vertical="center"/>
    </xf>
    <xf numFmtId="164" fontId="2" fillId="0" borderId="40" xfId="0" applyNumberFormat="1" applyFont="1" applyBorder="1" applyAlignment="1">
      <alignment horizontal="center" vertical="center"/>
    </xf>
    <xf numFmtId="166" fontId="2" fillId="0" borderId="40" xfId="0" applyNumberFormat="1" applyFont="1" applyBorder="1" applyAlignment="1">
      <alignment horizontal="center" vertical="center"/>
    </xf>
    <xf numFmtId="0" fontId="2" fillId="0" borderId="40" xfId="0" applyFont="1" applyBorder="1" applyAlignment="1">
      <alignment horizontal="center" vertical="center" wrapText="1"/>
    </xf>
    <xf numFmtId="0" fontId="2" fillId="0" borderId="53" xfId="0" applyFont="1" applyBorder="1" applyAlignment="1">
      <alignment horizontal="center" vertical="center" wrapText="1"/>
    </xf>
    <xf numFmtId="0" fontId="2" fillId="0" borderId="54" xfId="0" applyFont="1" applyBorder="1" applyAlignment="1">
      <alignment horizontal="center" vertical="center" wrapText="1"/>
    </xf>
    <xf numFmtId="0" fontId="58" fillId="0" borderId="55" xfId="0" applyFont="1" applyBorder="1" applyAlignment="1">
      <alignment horizontal="center" vertical="center" wrapText="1"/>
    </xf>
    <xf numFmtId="0" fontId="2" fillId="0" borderId="55" xfId="0" applyFont="1" applyBorder="1" applyAlignment="1">
      <alignment horizontal="center" vertical="center" wrapText="1"/>
    </xf>
    <xf numFmtId="0" fontId="2" fillId="0" borderId="55" xfId="0" applyFont="1" applyBorder="1" applyAlignment="1">
      <alignment horizontal="left" vertical="center" wrapText="1"/>
    </xf>
    <xf numFmtId="0" fontId="2" fillId="0" borderId="55" xfId="0" applyFont="1" applyBorder="1" applyAlignment="1">
      <alignment vertical="center" wrapText="1"/>
    </xf>
    <xf numFmtId="3" fontId="2" fillId="0" borderId="55" xfId="0" applyNumberFormat="1" applyFont="1" applyBorder="1" applyAlignment="1">
      <alignment horizontal="center" vertical="center" wrapText="1"/>
    </xf>
    <xf numFmtId="164" fontId="2" fillId="0" borderId="55" xfId="0" applyNumberFormat="1" applyFont="1" applyBorder="1" applyAlignment="1">
      <alignment horizontal="center" vertical="center" wrapText="1"/>
    </xf>
    <xf numFmtId="164" fontId="2" fillId="0" borderId="55" xfId="0" applyNumberFormat="1" applyFont="1" applyFill="1" applyBorder="1" applyAlignment="1">
      <alignment horizontal="center" vertical="center" wrapText="1"/>
    </xf>
    <xf numFmtId="166" fontId="58" fillId="0" borderId="55" xfId="0" applyNumberFormat="1" applyFont="1" applyBorder="1" applyAlignment="1">
      <alignment horizontal="center" vertical="center" wrapText="1"/>
    </xf>
    <xf numFmtId="0" fontId="58" fillId="0" borderId="54" xfId="0" applyFont="1" applyBorder="1" applyAlignment="1">
      <alignment horizontal="center" vertical="center" wrapText="1"/>
    </xf>
    <xf numFmtId="0" fontId="2" fillId="0" borderId="43" xfId="0" applyFont="1" applyBorder="1" applyAlignment="1">
      <alignment horizontal="center" vertical="center"/>
    </xf>
    <xf numFmtId="0" fontId="2" fillId="0" borderId="40" xfId="0" applyFont="1" applyBorder="1" applyAlignment="1">
      <alignment vertical="center"/>
    </xf>
    <xf numFmtId="0" fontId="58" fillId="0" borderId="40" xfId="0" applyFont="1" applyBorder="1" applyAlignment="1">
      <alignment horizontal="center" vertical="center"/>
    </xf>
    <xf numFmtId="0" fontId="58" fillId="0" borderId="9" xfId="0" applyFont="1" applyBorder="1" applyAlignment="1">
      <alignment horizontal="center" vertical="center" wrapText="1"/>
    </xf>
    <xf numFmtId="43" fontId="58" fillId="0" borderId="17" xfId="4" applyFont="1" applyFill="1" applyBorder="1" applyAlignment="1" applyProtection="1">
      <alignment vertical="center" wrapText="1"/>
    </xf>
    <xf numFmtId="0" fontId="2" fillId="0" borderId="51" xfId="0" applyFont="1" applyBorder="1" applyAlignment="1">
      <alignment horizontal="center" vertical="center" wrapText="1"/>
    </xf>
    <xf numFmtId="0" fontId="58" fillId="0" borderId="60" xfId="0" applyFont="1" applyBorder="1" applyAlignment="1">
      <alignment horizontal="center" vertical="center" wrapText="1"/>
    </xf>
    <xf numFmtId="0" fontId="15" fillId="0" borderId="50" xfId="0" applyFont="1" applyBorder="1" applyAlignment="1">
      <alignment horizontal="center" vertical="center" wrapText="1"/>
    </xf>
    <xf numFmtId="0" fontId="58" fillId="0" borderId="61" xfId="0" applyFont="1" applyBorder="1" applyAlignment="1">
      <alignment horizontal="center" vertical="center" wrapText="1"/>
    </xf>
    <xf numFmtId="0" fontId="2" fillId="0" borderId="62" xfId="0" applyFont="1" applyBorder="1" applyAlignment="1">
      <alignment horizontal="center" vertical="center" wrapText="1"/>
    </xf>
    <xf numFmtId="0" fontId="58" fillId="0" borderId="62" xfId="0" applyFont="1" applyBorder="1" applyAlignment="1">
      <alignment vertical="center" wrapText="1"/>
    </xf>
    <xf numFmtId="0" fontId="2" fillId="0" borderId="62" xfId="0" applyFont="1" applyBorder="1" applyAlignment="1">
      <alignment vertical="center" wrapText="1"/>
    </xf>
    <xf numFmtId="164" fontId="2" fillId="0" borderId="62" xfId="0" applyNumberFormat="1" applyFont="1" applyBorder="1" applyAlignment="1">
      <alignment horizontal="center" vertical="center" wrapText="1"/>
    </xf>
    <xf numFmtId="166" fontId="58" fillId="0" borderId="62" xfId="0" applyNumberFormat="1" applyFont="1" applyBorder="1" applyAlignment="1">
      <alignment horizontal="center" vertical="center" wrapText="1"/>
    </xf>
    <xf numFmtId="0" fontId="58" fillId="0" borderId="62" xfId="0" applyFont="1" applyBorder="1" applyAlignment="1">
      <alignment horizontal="center" vertical="center" wrapText="1"/>
    </xf>
    <xf numFmtId="0" fontId="58" fillId="0" borderId="63" xfId="0" applyFont="1" applyBorder="1" applyAlignment="1">
      <alignment horizontal="center" vertical="center" wrapText="1"/>
    </xf>
    <xf numFmtId="0" fontId="58" fillId="18" borderId="57" xfId="0" applyFont="1" applyFill="1" applyBorder="1" applyAlignment="1">
      <alignment horizontal="center" vertical="center" wrapText="1"/>
    </xf>
    <xf numFmtId="0" fontId="2" fillId="18" borderId="23" xfId="0" applyFont="1" applyFill="1" applyBorder="1" applyAlignment="1">
      <alignment horizontal="center" vertical="center" wrapText="1"/>
    </xf>
    <xf numFmtId="0" fontId="2" fillId="18" borderId="23" xfId="0" applyFont="1" applyFill="1" applyBorder="1" applyAlignment="1">
      <alignment horizontal="left" vertical="center" wrapText="1"/>
    </xf>
    <xf numFmtId="164" fontId="2" fillId="18" borderId="23" xfId="0" applyNumberFormat="1" applyFont="1" applyFill="1" applyBorder="1" applyAlignment="1">
      <alignment horizontal="center" vertical="center" wrapText="1"/>
    </xf>
    <xf numFmtId="166" fontId="2" fillId="18" borderId="23" xfId="0" applyNumberFormat="1" applyFont="1" applyFill="1" applyBorder="1" applyAlignment="1">
      <alignment horizontal="center" vertical="center" wrapText="1"/>
    </xf>
    <xf numFmtId="0" fontId="58" fillId="15" borderId="23" xfId="0" applyFont="1" applyFill="1" applyBorder="1" applyAlignment="1">
      <alignment horizontal="center" vertical="center" wrapText="1"/>
    </xf>
    <xf numFmtId="0" fontId="2" fillId="15" borderId="23" xfId="0" applyFont="1" applyFill="1" applyBorder="1" applyAlignment="1">
      <alignment horizontal="center" vertical="center" wrapText="1"/>
    </xf>
    <xf numFmtId="0" fontId="58" fillId="18" borderId="23" xfId="0" applyFont="1" applyFill="1" applyBorder="1" applyAlignment="1">
      <alignment horizontal="center" vertical="center" wrapText="1"/>
    </xf>
    <xf numFmtId="0" fontId="58" fillId="18" borderId="58" xfId="0" applyFont="1" applyFill="1" applyBorder="1" applyAlignment="1">
      <alignment horizontal="center" vertical="center" wrapText="1"/>
    </xf>
    <xf numFmtId="0" fontId="1" fillId="3" borderId="64" xfId="0" applyFont="1" applyFill="1" applyBorder="1" applyAlignment="1">
      <alignment horizontal="center" vertical="center" wrapText="1"/>
    </xf>
    <xf numFmtId="0" fontId="1" fillId="3" borderId="65" xfId="0" applyFont="1" applyFill="1" applyBorder="1" applyAlignment="1">
      <alignment horizontal="center" vertical="center" wrapText="1"/>
    </xf>
    <xf numFmtId="165" fontId="1" fillId="3" borderId="65" xfId="0" applyNumberFormat="1" applyFont="1" applyFill="1" applyBorder="1" applyAlignment="1">
      <alignment horizontal="center" vertical="center" wrapText="1"/>
    </xf>
    <xf numFmtId="0" fontId="1" fillId="16" borderId="65" xfId="0" applyFont="1" applyFill="1" applyBorder="1" applyAlignment="1">
      <alignment horizontal="center" vertical="center" wrapText="1"/>
    </xf>
    <xf numFmtId="0" fontId="50" fillId="3" borderId="65" xfId="0" applyFont="1" applyFill="1" applyBorder="1" applyAlignment="1">
      <alignment horizontal="center" vertical="center" wrapText="1"/>
    </xf>
    <xf numFmtId="0" fontId="50" fillId="3" borderId="66" xfId="0" applyFont="1" applyFill="1" applyBorder="1" applyAlignment="1">
      <alignment horizontal="center" vertical="center" wrapText="1"/>
    </xf>
    <xf numFmtId="0" fontId="2" fillId="18" borderId="56" xfId="0" applyFont="1" applyFill="1" applyBorder="1" applyAlignment="1">
      <alignment horizontal="center" vertical="center" wrapText="1"/>
    </xf>
    <xf numFmtId="0" fontId="1" fillId="3" borderId="59" xfId="0" applyFont="1" applyFill="1" applyBorder="1" applyAlignment="1">
      <alignment horizontal="center" vertical="center" wrapText="1"/>
    </xf>
    <xf numFmtId="0" fontId="1" fillId="5" borderId="44" xfId="0" applyFont="1" applyFill="1" applyBorder="1" applyAlignment="1">
      <alignment vertical="center"/>
    </xf>
    <xf numFmtId="0" fontId="1" fillId="5" borderId="47" xfId="0" applyFont="1" applyFill="1" applyBorder="1" applyAlignment="1">
      <alignment vertical="center"/>
    </xf>
    <xf numFmtId="0" fontId="1" fillId="0" borderId="42" xfId="0" applyFont="1" applyBorder="1" applyAlignment="1">
      <alignment horizontal="center" vertical="center" wrapText="1"/>
    </xf>
    <xf numFmtId="0" fontId="2" fillId="0" borderId="42" xfId="0" applyFont="1" applyBorder="1" applyAlignment="1">
      <alignment horizontal="left" vertical="center"/>
    </xf>
    <xf numFmtId="0" fontId="15" fillId="0" borderId="62" xfId="0" applyFont="1" applyBorder="1" applyAlignment="1">
      <alignment horizontal="center" vertical="center" wrapText="1"/>
    </xf>
    <xf numFmtId="0" fontId="2" fillId="0" borderId="18" xfId="0" applyFont="1" applyBorder="1" applyAlignment="1">
      <alignment horizontal="center" vertical="center" wrapText="1"/>
    </xf>
    <xf numFmtId="0" fontId="57" fillId="0" borderId="21" xfId="0" applyFont="1" applyBorder="1" applyAlignment="1">
      <alignment vertical="center"/>
    </xf>
    <xf numFmtId="166" fontId="2" fillId="0" borderId="18" xfId="0" applyNumberFormat="1" applyFont="1" applyBorder="1" applyAlignment="1">
      <alignment horizontal="center" vertical="center" wrapText="1"/>
    </xf>
    <xf numFmtId="0" fontId="58" fillId="0" borderId="21" xfId="0" applyFont="1" applyBorder="1" applyAlignment="1">
      <alignment vertical="center"/>
    </xf>
    <xf numFmtId="0" fontId="1" fillId="5" borderId="44" xfId="0" applyFont="1" applyFill="1" applyBorder="1" applyAlignment="1">
      <alignment horizontal="center" vertical="center"/>
    </xf>
    <xf numFmtId="0" fontId="1" fillId="5" borderId="45" xfId="0" applyFont="1" applyFill="1" applyBorder="1" applyAlignment="1">
      <alignment horizontal="center" vertical="center"/>
    </xf>
    <xf numFmtId="0" fontId="1" fillId="5" borderId="46" xfId="0" applyFont="1" applyFill="1" applyBorder="1" applyAlignment="1">
      <alignment horizontal="center" vertical="center"/>
    </xf>
    <xf numFmtId="0" fontId="1" fillId="5" borderId="47" xfId="0" applyFont="1" applyFill="1" applyBorder="1" applyAlignment="1">
      <alignment horizontal="center" vertical="center"/>
    </xf>
    <xf numFmtId="0" fontId="1" fillId="5" borderId="4" xfId="0" applyFont="1" applyFill="1" applyBorder="1" applyAlignment="1">
      <alignment horizontal="center" vertical="center"/>
    </xf>
    <xf numFmtId="0" fontId="1" fillId="5" borderId="48" xfId="0" applyFont="1" applyFill="1" applyBorder="1" applyAlignment="1">
      <alignment horizontal="center" vertical="center"/>
    </xf>
    <xf numFmtId="0" fontId="3" fillId="0" borderId="5" xfId="0" applyFont="1" applyBorder="1" applyAlignment="1">
      <alignment horizontal="center" vertical="center" wrapText="1"/>
    </xf>
    <xf numFmtId="0" fontId="5" fillId="0" borderId="6" xfId="0" applyFont="1" applyBorder="1" applyAlignment="1">
      <alignment vertical="center"/>
    </xf>
    <xf numFmtId="166" fontId="3" fillId="0" borderId="5" xfId="0" applyNumberFormat="1" applyFont="1" applyBorder="1" applyAlignment="1">
      <alignment horizontal="center" vertical="center" wrapText="1"/>
    </xf>
    <xf numFmtId="0" fontId="15" fillId="0" borderId="8" xfId="0" applyFont="1" applyBorder="1" applyAlignment="1">
      <alignment vertical="center"/>
    </xf>
    <xf numFmtId="0" fontId="4" fillId="2" borderId="7" xfId="0" applyFont="1" applyFill="1" applyBorder="1" applyAlignment="1">
      <alignment horizontal="left" vertical="center" wrapText="1"/>
    </xf>
    <xf numFmtId="0" fontId="15" fillId="0" borderId="10" xfId="0" applyFont="1" applyBorder="1" applyAlignment="1">
      <alignment vertical="center"/>
    </xf>
    <xf numFmtId="0" fontId="4" fillId="0" borderId="18" xfId="0" applyFont="1" applyBorder="1" applyAlignment="1">
      <alignment horizontal="center" vertical="center" wrapText="1"/>
    </xf>
    <xf numFmtId="0" fontId="15" fillId="0" borderId="29" xfId="0" applyFont="1" applyBorder="1" applyAlignment="1">
      <alignment vertical="center"/>
    </xf>
    <xf numFmtId="0" fontId="15" fillId="0" borderId="21" xfId="0" applyFont="1" applyBorder="1" applyAlignment="1">
      <alignment vertical="center"/>
    </xf>
    <xf numFmtId="0" fontId="58" fillId="0" borderId="10" xfId="0" applyFont="1" applyBorder="1" applyAlignment="1">
      <alignment horizontal="center" vertical="center"/>
    </xf>
    <xf numFmtId="0" fontId="60" fillId="0" borderId="10" xfId="0" applyFont="1" applyBorder="1" applyAlignment="1">
      <alignment horizontal="center" vertical="center"/>
    </xf>
    <xf numFmtId="0" fontId="2" fillId="0" borderId="10" xfId="0" applyFont="1" applyBorder="1" applyAlignment="1">
      <alignment vertical="center"/>
    </xf>
  </cellXfs>
  <cellStyles count="7">
    <cellStyle name="Hiperlink" xfId="6" builtinId="8"/>
    <cellStyle name="Normal" xfId="0" builtinId="0"/>
    <cellStyle name="Normal 2" xfId="1"/>
    <cellStyle name="Normal 2 2" xfId="5"/>
    <cellStyle name="Normal 3" xfId="3"/>
    <cellStyle name="Vírgula" xfId="2" builtinId="3"/>
    <cellStyle name="Vírgula 2" xfId="4"/>
  </cellStyles>
  <dxfs count="781">
    <dxf>
      <fill>
        <patternFill>
          <bgColor rgb="FF9999FF"/>
        </patternFill>
      </fill>
    </dxf>
    <dxf>
      <fill>
        <patternFill>
          <bgColor rgb="FFFFFFFF"/>
        </patternFill>
      </fill>
    </dxf>
    <dxf>
      <fill>
        <patternFill>
          <bgColor rgb="FFFF5050"/>
        </patternFill>
      </fill>
    </dxf>
    <dxf>
      <fill>
        <patternFill>
          <bgColor rgb="FFA8D08D"/>
        </patternFill>
      </fill>
    </dxf>
    <dxf>
      <fill>
        <patternFill>
          <bgColor rgb="FFFFC000"/>
        </patternFill>
      </fill>
    </dxf>
    <dxf>
      <fill>
        <patternFill>
          <bgColor rgb="FFFF5050"/>
        </patternFill>
      </fill>
    </dxf>
    <dxf>
      <fill>
        <patternFill>
          <bgColor rgb="FFA8D08D"/>
        </patternFill>
      </fill>
    </dxf>
    <dxf>
      <fill>
        <patternFill>
          <bgColor rgb="FFFFC000"/>
        </patternFill>
      </fill>
    </dxf>
    <dxf>
      <fill>
        <patternFill>
          <bgColor rgb="FFFFFFFF"/>
        </patternFill>
      </fill>
    </dxf>
    <dxf>
      <fill>
        <patternFill>
          <bgColor rgb="FFFF5050"/>
        </patternFill>
      </fill>
    </dxf>
    <dxf>
      <fill>
        <patternFill>
          <bgColor rgb="FF9999FF"/>
        </patternFill>
      </fill>
    </dxf>
    <dxf>
      <fill>
        <patternFill>
          <bgColor theme="0"/>
        </patternFill>
      </fill>
    </dxf>
    <dxf>
      <fill>
        <patternFill>
          <bgColor rgb="FFFF5050"/>
        </patternFill>
      </fill>
    </dxf>
    <dxf>
      <fill>
        <patternFill>
          <bgColor rgb="FFA8D08D"/>
        </patternFill>
      </fill>
    </dxf>
    <dxf>
      <fill>
        <patternFill>
          <bgColor theme="7"/>
        </patternFill>
      </fill>
    </dxf>
    <dxf>
      <fill>
        <patternFill patternType="solid">
          <fgColor rgb="FF9999FF"/>
          <bgColor rgb="FF9999FF"/>
        </patternFill>
      </fill>
    </dxf>
    <dxf>
      <fill>
        <patternFill patternType="solid">
          <fgColor rgb="FFFFFFFF"/>
          <bgColor rgb="FFFFFFFF"/>
        </patternFill>
      </fill>
    </dxf>
    <dxf>
      <fill>
        <patternFill patternType="solid">
          <fgColor rgb="FFFF5050"/>
          <bgColor rgb="FFFF5050"/>
        </patternFill>
      </fill>
    </dxf>
    <dxf>
      <fill>
        <patternFill patternType="solid">
          <fgColor rgb="FFA8D08D"/>
          <bgColor rgb="FFA8D08D"/>
        </patternFill>
      </fill>
    </dxf>
    <dxf>
      <fill>
        <patternFill patternType="solid">
          <fgColor rgb="FFFFC000"/>
          <bgColor rgb="FFFFC000"/>
        </patternFill>
      </fill>
    </dxf>
    <dxf>
      <font>
        <b/>
        <color rgb="FFFF0000"/>
      </font>
      <fill>
        <patternFill patternType="solid">
          <fgColor rgb="FFFFFFFF"/>
          <bgColor rgb="FFFFFFFF"/>
        </patternFill>
      </fill>
    </dxf>
    <dxf>
      <font>
        <b/>
        <color rgb="FFFF0000"/>
      </font>
      <fill>
        <patternFill patternType="none"/>
      </fill>
    </dxf>
    <dxf>
      <font>
        <b/>
        <color rgb="FFFF0000"/>
      </font>
      <fill>
        <patternFill patternType="none"/>
      </fill>
    </dxf>
    <dxf>
      <fill>
        <patternFill patternType="solid">
          <fgColor rgb="FF9999FF"/>
          <bgColor rgb="FF9999FF"/>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rgb="FF9999FF"/>
          <bgColor rgb="FF9999FF"/>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rgb="FF9999FF"/>
          <bgColor rgb="FF9999FF"/>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rgb="FF9999FF"/>
          <bgColor rgb="FF9999FF"/>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bgColor rgb="FFFFFFFF"/>
        </patternFill>
      </fill>
    </dxf>
    <dxf>
      <fill>
        <patternFill>
          <bgColor rgb="FFA8D08D"/>
        </patternFill>
      </fill>
    </dxf>
    <dxf>
      <fill>
        <patternFill>
          <bgColor rgb="FFFFC000"/>
        </patternFill>
      </fill>
    </dxf>
    <dxf>
      <fill>
        <patternFill>
          <bgColor rgb="FF9999FF"/>
        </patternFill>
      </fill>
    </dxf>
    <dxf>
      <fill>
        <patternFill>
          <bgColor rgb="FFFFFFFF"/>
        </patternFill>
      </fill>
    </dxf>
    <dxf>
      <fill>
        <patternFill>
          <bgColor rgb="FFFF5050"/>
        </patternFill>
      </fill>
    </dxf>
    <dxf>
      <fill>
        <patternFill>
          <bgColor rgb="FFFFC000"/>
        </patternFill>
      </fill>
    </dxf>
    <dxf>
      <fill>
        <patternFill>
          <bgColor rgb="FF9999FF"/>
        </patternFill>
      </fill>
    </dxf>
    <dxf>
      <fill>
        <patternFill>
          <bgColor rgb="FFFFFFFF"/>
        </patternFill>
      </fill>
    </dxf>
    <dxf>
      <fill>
        <patternFill>
          <bgColor rgb="FFFF5050"/>
        </patternFill>
      </fill>
    </dxf>
    <dxf>
      <fill>
        <patternFill>
          <bgColor rgb="FFA8D08D"/>
        </patternFill>
      </fill>
    </dxf>
    <dxf>
      <fill>
        <patternFill>
          <bgColor rgb="FFFFC000"/>
        </patternFill>
      </fill>
    </dxf>
    <dxf>
      <fill>
        <patternFill>
          <bgColor rgb="FF9999FF"/>
        </patternFill>
      </fill>
    </dxf>
    <dxf>
      <fill>
        <patternFill>
          <bgColor rgb="FFFF5050"/>
        </patternFill>
      </fill>
    </dxf>
    <dxf>
      <fill>
        <patternFill>
          <bgColor rgb="FFA8D08D"/>
        </patternFill>
      </fill>
    </dxf>
    <dxf>
      <font>
        <b/>
        <color rgb="FFFF0000"/>
      </font>
      <fill>
        <patternFill>
          <bgColor rgb="FFFFFFFF"/>
        </patternFill>
      </fill>
    </dxf>
    <dxf>
      <fill>
        <patternFill>
          <bgColor rgb="FFFF5050"/>
        </patternFill>
      </fill>
    </dxf>
    <dxf>
      <fill>
        <patternFill>
          <bgColor rgb="FFFFFFFF"/>
        </patternFill>
      </fill>
    </dxf>
    <dxf>
      <fill>
        <patternFill>
          <bgColor rgb="FF9999FF"/>
        </patternFill>
      </fill>
    </dxf>
    <dxf>
      <fill>
        <patternFill>
          <bgColor rgb="FFFFC000"/>
        </patternFill>
      </fill>
    </dxf>
    <dxf>
      <fill>
        <patternFill>
          <bgColor rgb="FFA8D08D"/>
        </patternFill>
      </fill>
    </dxf>
    <dxf>
      <fill>
        <patternFill>
          <bgColor rgb="FFFF5050"/>
        </patternFill>
      </fill>
    </dxf>
    <dxf>
      <fill>
        <patternFill>
          <bgColor rgb="FFFFFFFF"/>
        </patternFill>
      </fill>
    </dxf>
    <dxf>
      <fill>
        <patternFill>
          <bgColor rgb="FF9999FF"/>
        </patternFill>
      </fill>
    </dxf>
    <dxf>
      <fill>
        <patternFill>
          <bgColor rgb="FFFFFFFF"/>
        </patternFill>
      </fill>
    </dxf>
    <dxf>
      <fill>
        <patternFill>
          <bgColor rgb="FFFF5050"/>
        </patternFill>
      </fill>
    </dxf>
    <dxf>
      <fill>
        <patternFill>
          <bgColor rgb="FFA8D08D"/>
        </patternFill>
      </fill>
    </dxf>
    <dxf>
      <fill>
        <patternFill>
          <bgColor rgb="FFFFC000"/>
        </patternFill>
      </fill>
    </dxf>
    <dxf>
      <fill>
        <patternFill>
          <bgColor rgb="FFA9D18E"/>
        </patternFill>
      </fill>
    </dxf>
    <dxf>
      <fill>
        <patternFill>
          <bgColor rgb="FFFFFFFF"/>
        </patternFill>
      </fill>
    </dxf>
    <dxf>
      <fill>
        <patternFill>
          <bgColor rgb="FFFF5050"/>
        </patternFill>
      </fill>
    </dxf>
    <dxf>
      <fill>
        <patternFill>
          <bgColor rgb="FFA9D18E"/>
        </patternFill>
      </fill>
    </dxf>
    <dxf>
      <fill>
        <patternFill>
          <bgColor rgb="FFFFC000"/>
        </patternFill>
      </fill>
    </dxf>
    <dxf>
      <fill>
        <patternFill>
          <bgColor rgb="FF9999FF"/>
        </patternFill>
      </fill>
    </dxf>
    <dxf>
      <fill>
        <patternFill>
          <bgColor rgb="FF9999FF"/>
        </patternFill>
      </fill>
    </dxf>
    <dxf>
      <fill>
        <patternFill>
          <bgColor rgb="FFFFFFFF"/>
        </patternFill>
      </fill>
    </dxf>
    <dxf>
      <fill>
        <patternFill>
          <bgColor rgb="FFFF5050"/>
        </patternFill>
      </fill>
    </dxf>
    <dxf>
      <fill>
        <patternFill>
          <bgColor rgb="FFA9D18E"/>
        </patternFill>
      </fill>
    </dxf>
    <dxf>
      <fill>
        <patternFill>
          <bgColor rgb="FFFFC000"/>
        </patternFill>
      </fill>
    </dxf>
    <dxf>
      <fill>
        <patternFill>
          <bgColor rgb="FFFFFFFF"/>
        </patternFill>
      </fill>
    </dxf>
    <dxf>
      <fill>
        <patternFill>
          <bgColor rgb="FFFF5050"/>
        </patternFill>
      </fill>
    </dxf>
    <dxf>
      <fill>
        <patternFill>
          <bgColor rgb="FFA8D08D"/>
        </patternFill>
      </fill>
    </dxf>
    <dxf>
      <fill>
        <patternFill>
          <bgColor rgb="FFFFC000"/>
        </patternFill>
      </fill>
    </dxf>
    <dxf>
      <fill>
        <patternFill>
          <bgColor rgb="FFFF5050"/>
        </patternFill>
      </fill>
    </dxf>
    <dxf>
      <fill>
        <patternFill>
          <bgColor rgb="FFA8D08D"/>
        </patternFill>
      </fill>
    </dxf>
    <dxf>
      <fill>
        <patternFill>
          <bgColor rgb="FFFFC000"/>
        </patternFill>
      </fill>
    </dxf>
    <dxf>
      <fill>
        <patternFill>
          <bgColor rgb="FFFFFFFF"/>
        </patternFill>
      </fill>
    </dxf>
    <dxf>
      <fill>
        <patternFill>
          <bgColor rgb="FFFF5050"/>
        </patternFill>
      </fill>
    </dxf>
    <dxf>
      <fill>
        <patternFill>
          <bgColor rgb="FFFFC000"/>
        </patternFill>
      </fill>
    </dxf>
    <dxf>
      <fill>
        <patternFill>
          <bgColor rgb="FFFF5050"/>
        </patternFill>
      </fill>
    </dxf>
    <dxf>
      <fill>
        <patternFill>
          <bgColor rgb="FFA8D08D"/>
        </patternFill>
      </fill>
    </dxf>
    <dxf>
      <fill>
        <patternFill>
          <bgColor rgb="FFFFFFFF"/>
        </patternFill>
      </fill>
    </dxf>
    <dxf>
      <fill>
        <patternFill>
          <bgColor rgb="FFFFC000"/>
        </patternFill>
      </fill>
    </dxf>
    <dxf>
      <fill>
        <patternFill>
          <bgColor rgb="FF9999FF"/>
        </patternFill>
      </fill>
    </dxf>
    <dxf>
      <fill>
        <patternFill>
          <bgColor rgb="FFFFFFFF"/>
        </patternFill>
      </fill>
    </dxf>
    <dxf>
      <fill>
        <patternFill>
          <bgColor rgb="FFFF5050"/>
        </patternFill>
      </fill>
    </dxf>
    <dxf>
      <fill>
        <patternFill>
          <bgColor rgb="FFA8D08D"/>
        </patternFill>
      </fill>
    </dxf>
    <dxf>
      <fill>
        <patternFill>
          <bgColor rgb="FFFFC000"/>
        </patternFill>
      </fill>
    </dxf>
    <dxf>
      <fill>
        <patternFill patternType="solid">
          <fgColor rgb="FF9999FF"/>
          <bgColor rgb="FF9999FF"/>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ont>
        <b/>
        <color rgb="FFFF0000"/>
      </font>
      <fill>
        <patternFill>
          <bgColor rgb="FFFFFFFF"/>
        </patternFill>
      </fill>
    </dxf>
    <dxf>
      <fill>
        <patternFill>
          <bgColor rgb="FF9999FF"/>
        </patternFill>
      </fill>
    </dxf>
    <dxf>
      <font>
        <b/>
        <color rgb="FFFF0000"/>
      </font>
      <fill>
        <patternFill>
          <bgColor rgb="FFFFFFFF"/>
        </patternFill>
      </fill>
    </dxf>
    <dxf>
      <fill>
        <patternFill patternType="solid">
          <fgColor rgb="FF9999FF"/>
          <bgColor rgb="FF9999FF"/>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rgb="FF9999FF"/>
          <bgColor rgb="FF9999FF"/>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theme="7"/>
          <bgColor theme="7"/>
        </patternFill>
      </fill>
    </dxf>
    <dxf>
      <fill>
        <patternFill patternType="solid">
          <fgColor rgb="FF9999FF"/>
          <bgColor rgb="FF9999FF"/>
        </patternFill>
      </fill>
    </dxf>
    <dxf>
      <fill>
        <patternFill patternType="solid">
          <fgColor rgb="FF9999FF"/>
          <bgColor rgb="FF9999FF"/>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ont>
        <b/>
        <color rgb="FFFF0000"/>
      </font>
      <fill>
        <patternFill patternType="none"/>
      </fill>
    </dxf>
    <dxf>
      <fill>
        <patternFill patternType="solid">
          <fgColor rgb="FF9999FF"/>
          <bgColor rgb="FF9999FF"/>
        </patternFill>
      </fill>
    </dxf>
    <dxf>
      <fill>
        <patternFill patternType="solid">
          <fgColor rgb="FFFFFFFF"/>
          <bgColor rgb="FFFFFFFF"/>
        </patternFill>
      </fill>
    </dxf>
    <dxf>
      <fill>
        <patternFill patternType="solid">
          <fgColor rgb="FFFF5050"/>
          <bgColor rgb="FFFF5050"/>
        </patternFill>
      </fill>
    </dxf>
    <dxf>
      <fill>
        <patternFill patternType="solid">
          <fgColor rgb="FFA8D08D"/>
          <bgColor rgb="FFA8D08D"/>
        </patternFill>
      </fill>
    </dxf>
    <dxf>
      <fill>
        <patternFill patternType="solid">
          <fgColor rgb="FFFFC000"/>
          <bgColor rgb="FFFFC000"/>
        </patternFill>
      </fill>
    </dxf>
    <dxf>
      <fill>
        <patternFill patternType="solid">
          <fgColor rgb="FF9999FF"/>
          <bgColor rgb="FF9999FF"/>
        </patternFill>
      </fill>
    </dxf>
    <dxf>
      <fill>
        <patternFill patternType="solid">
          <fgColor rgb="FFFFFFFF"/>
          <bgColor rgb="FFFFFFFF"/>
        </patternFill>
      </fill>
    </dxf>
    <dxf>
      <fill>
        <patternFill patternType="solid">
          <fgColor rgb="FFFF5050"/>
          <bgColor rgb="FFFF5050"/>
        </patternFill>
      </fill>
    </dxf>
    <dxf>
      <fill>
        <patternFill patternType="solid">
          <fgColor rgb="FFFFC000"/>
          <bgColor rgb="FFFFC000"/>
        </patternFill>
      </fill>
    </dxf>
    <dxf>
      <fill>
        <patternFill patternType="solid">
          <fgColor rgb="FFA8D08D"/>
          <bgColor rgb="FFA8D08D"/>
        </patternFill>
      </fill>
    </dxf>
    <dxf>
      <fill>
        <patternFill patternType="solid">
          <fgColor rgb="FF9999FF"/>
          <bgColor rgb="FF9999FF"/>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rgb="FF9999FF"/>
          <bgColor rgb="FF9999FF"/>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rgb="FF9999FF"/>
          <bgColor rgb="FF9999FF"/>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rgb="FF9999FF"/>
          <bgColor rgb="FF9999FF"/>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rgb="FF9999FF"/>
          <bgColor rgb="FF9999FF"/>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rgb="FF9999FF"/>
          <bgColor rgb="FF9999FF"/>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rgb="FF9999FF"/>
          <bgColor rgb="FF9999FF"/>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rgb="FF9999FF"/>
          <bgColor rgb="FF9999FF"/>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ont>
        <b/>
        <color rgb="FFFF0000"/>
      </font>
      <fill>
        <patternFill>
          <bgColor rgb="FFFFFFFF"/>
        </patternFill>
      </fill>
    </dxf>
    <dxf>
      <fill>
        <patternFill>
          <bgColor rgb="FFFFFFFF"/>
        </patternFill>
      </fill>
    </dxf>
    <dxf>
      <fill>
        <patternFill>
          <bgColor rgb="FFFF5050"/>
        </patternFill>
      </fill>
    </dxf>
    <dxf>
      <fill>
        <patternFill>
          <bgColor rgb="FFA8D08D"/>
        </patternFill>
      </fill>
    </dxf>
    <dxf>
      <fill>
        <patternFill>
          <bgColor rgb="FFFFC000"/>
        </patternFill>
      </fill>
    </dxf>
    <dxf>
      <fill>
        <patternFill>
          <bgColor rgb="FF9999FF"/>
        </patternFill>
      </fill>
    </dxf>
    <dxf>
      <fill>
        <patternFill>
          <bgColor rgb="FFA8D08D"/>
        </patternFill>
      </fill>
    </dxf>
    <dxf>
      <font>
        <b/>
        <color rgb="FFFF0000"/>
      </font>
      <fill>
        <patternFill patternType="none"/>
      </fill>
    </dxf>
    <dxf>
      <fill>
        <patternFill>
          <bgColor rgb="FFA8D08D"/>
        </patternFill>
      </fill>
    </dxf>
    <dxf>
      <font>
        <b/>
        <color rgb="FFFF0000"/>
      </font>
      <fill>
        <patternFill patternType="none"/>
      </fill>
    </dxf>
    <dxf>
      <font>
        <b/>
        <color rgb="FFFF0000"/>
      </font>
      <fill>
        <patternFill patternType="none"/>
      </fill>
    </dxf>
    <dxf>
      <fill>
        <patternFill patternType="solid">
          <fgColor rgb="FFDDDDDD"/>
          <bgColor rgb="FFDDDDDD"/>
        </patternFill>
      </fill>
    </dxf>
    <dxf>
      <fill>
        <patternFill patternType="solid">
          <fgColor rgb="FF9999FF"/>
          <bgColor rgb="FF9999FF"/>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bgColor rgb="FF9999FF"/>
        </patternFill>
      </fill>
    </dxf>
    <dxf>
      <fill>
        <patternFill>
          <bgColor rgb="FFFFFFFF"/>
        </patternFill>
      </fill>
    </dxf>
    <dxf>
      <fill>
        <patternFill>
          <bgColor rgb="FFFF5050"/>
        </patternFill>
      </fill>
    </dxf>
    <dxf>
      <fill>
        <patternFill>
          <bgColor rgb="FFA8D08D"/>
        </patternFill>
      </fill>
    </dxf>
    <dxf>
      <fill>
        <patternFill>
          <bgColor rgb="FF9999FF"/>
        </patternFill>
      </fill>
    </dxf>
    <dxf>
      <fill>
        <patternFill>
          <bgColor rgb="FFFFFFFF"/>
        </patternFill>
      </fill>
    </dxf>
    <dxf>
      <fill>
        <patternFill>
          <bgColor rgb="FFFF5050"/>
        </patternFill>
      </fill>
    </dxf>
    <dxf>
      <fill>
        <patternFill>
          <bgColor rgb="FFA8D08D"/>
        </patternFill>
      </fill>
    </dxf>
    <dxf>
      <fill>
        <patternFill>
          <bgColor rgb="FFFFC000"/>
        </patternFill>
      </fill>
    </dxf>
    <dxf>
      <fill>
        <patternFill patternType="solid">
          <fgColor rgb="FFA8D08D"/>
          <bgColor rgb="FFA8D08D"/>
        </patternFill>
      </fill>
    </dxf>
    <dxf>
      <fill>
        <patternFill patternType="solid">
          <fgColor rgb="FFFFC000"/>
          <bgColor rgb="FFFFC000"/>
        </patternFill>
      </fill>
    </dxf>
    <dxf>
      <font>
        <b/>
        <color rgb="FFFF0000"/>
      </font>
      <fill>
        <patternFill patternType="solid">
          <fgColor rgb="FFFFFFFF"/>
          <bgColor rgb="FFFFFFFF"/>
        </patternFill>
      </fill>
    </dxf>
    <dxf>
      <fill>
        <patternFill patternType="solid">
          <fgColor rgb="FFFFFFFF"/>
          <bgColor rgb="FFFFFFFF"/>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theme="0"/>
          <bgColor theme="0"/>
        </patternFill>
      </fill>
    </dxf>
    <dxf>
      <fill>
        <patternFill patternType="solid">
          <fgColor rgb="FFFF5050"/>
          <bgColor rgb="FFFF5050"/>
        </patternFill>
      </fill>
    </dxf>
    <dxf>
      <fill>
        <patternFill patternType="solid">
          <fgColor theme="7"/>
          <bgColor theme="7"/>
        </patternFill>
      </fill>
    </dxf>
    <dxf>
      <fill>
        <patternFill patternType="solid">
          <fgColor theme="0"/>
          <bgColor theme="0"/>
        </patternFill>
      </fill>
    </dxf>
    <dxf>
      <fill>
        <patternFill patternType="solid">
          <fgColor rgb="FFFF5050"/>
          <bgColor rgb="FFFF5050"/>
        </patternFill>
      </fill>
    </dxf>
    <dxf>
      <fill>
        <patternFill patternType="solid">
          <fgColor rgb="FF9999FF"/>
          <bgColor rgb="FF9999FF"/>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rgb="FF9999FF"/>
          <bgColor rgb="FF9999FF"/>
        </patternFill>
      </fill>
    </dxf>
    <dxf>
      <fill>
        <patternFill patternType="solid">
          <fgColor rgb="FFA8D08D"/>
          <bgColor rgb="FFA8D08D"/>
        </patternFill>
      </fill>
    </dxf>
    <dxf>
      <fill>
        <patternFill patternType="solid">
          <fgColor rgb="FFA8D08D"/>
          <bgColor rgb="FFA8D08D"/>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rgb="FFFFFFFF"/>
          <bgColor rgb="FFFFFFFF"/>
        </patternFill>
      </fill>
    </dxf>
    <dxf>
      <fill>
        <patternFill patternType="solid">
          <fgColor rgb="FFFF5050"/>
          <bgColor rgb="FFFF5050"/>
        </patternFill>
      </fill>
    </dxf>
    <dxf>
      <fill>
        <patternFill patternType="solid">
          <fgColor rgb="FFA9D18E"/>
          <bgColor rgb="FFA9D18E"/>
        </patternFill>
      </fill>
    </dxf>
    <dxf>
      <fill>
        <patternFill patternType="solid">
          <fgColor rgb="FFFFC000"/>
          <bgColor rgb="FFFFC000"/>
        </patternFill>
      </fill>
    </dxf>
    <dxf>
      <fill>
        <patternFill patternType="solid">
          <fgColor rgb="FF9999FF"/>
          <bgColor rgb="FF9999FF"/>
        </patternFill>
      </fill>
    </dxf>
    <dxf>
      <fill>
        <patternFill patternType="solid">
          <fgColor theme="7"/>
          <bgColor theme="7"/>
        </patternFill>
      </fill>
    </dxf>
    <dxf>
      <fill>
        <patternFill patternType="solid">
          <fgColor rgb="FF9999FF"/>
          <bgColor rgb="FF9999FF"/>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rgb="FF9999FF"/>
          <bgColor rgb="FF9999FF"/>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theme="0"/>
          <bgColor theme="0"/>
        </patternFill>
      </fill>
    </dxf>
    <dxf>
      <fill>
        <patternFill patternType="solid">
          <fgColor rgb="FFA8D08D"/>
          <bgColor rgb="FFA8D08D"/>
        </patternFill>
      </fill>
    </dxf>
    <dxf>
      <fill>
        <patternFill patternType="solid">
          <fgColor rgb="FFFF5050"/>
          <bgColor rgb="FFFF5050"/>
        </patternFill>
      </fill>
    </dxf>
    <dxf>
      <fill>
        <patternFill patternType="solid">
          <fgColor theme="7"/>
          <bgColor theme="7"/>
        </patternFill>
      </fill>
    </dxf>
    <dxf>
      <fill>
        <patternFill patternType="solid">
          <fgColor rgb="FFFFFFFF"/>
          <bgColor rgb="FFFFFFFF"/>
        </patternFill>
      </fill>
    </dxf>
    <dxf>
      <fill>
        <patternFill patternType="solid">
          <fgColor rgb="FFFF5050"/>
          <bgColor rgb="FFFF5050"/>
        </patternFill>
      </fill>
    </dxf>
    <dxf>
      <fill>
        <patternFill patternType="solid">
          <fgColor rgb="FFA9D18E"/>
          <bgColor rgb="FFA9D18E"/>
        </patternFill>
      </fill>
    </dxf>
    <dxf>
      <fill>
        <patternFill patternType="solid">
          <fgColor rgb="FFFFC000"/>
          <bgColor rgb="FFFFC000"/>
        </patternFill>
      </fill>
    </dxf>
    <dxf>
      <fill>
        <patternFill patternType="solid">
          <fgColor rgb="FF9999FF"/>
          <bgColor rgb="FF9999FF"/>
        </patternFill>
      </fill>
    </dxf>
    <dxf>
      <fill>
        <patternFill patternType="solid">
          <fgColor theme="0"/>
          <bgColor theme="0"/>
        </patternFill>
      </fill>
    </dxf>
    <dxf>
      <fill>
        <patternFill patternType="solid">
          <fgColor rgb="FFFF5050"/>
          <bgColor rgb="FFFF5050"/>
        </patternFill>
      </fill>
    </dxf>
    <dxf>
      <fill>
        <patternFill patternType="solid">
          <fgColor theme="0"/>
          <bgColor theme="0"/>
        </patternFill>
      </fill>
    </dxf>
    <dxf>
      <fill>
        <patternFill patternType="solid">
          <fgColor rgb="FFFF5050"/>
          <bgColor rgb="FFFF5050"/>
        </patternFill>
      </fill>
    </dxf>
    <dxf>
      <fill>
        <patternFill patternType="solid">
          <fgColor theme="0"/>
          <bgColor theme="0"/>
        </patternFill>
      </fill>
    </dxf>
    <dxf>
      <fill>
        <patternFill patternType="solid">
          <fgColor rgb="FFFF5050"/>
          <bgColor rgb="FFFF5050"/>
        </patternFill>
      </fill>
    </dxf>
    <dxf>
      <fill>
        <patternFill patternType="solid">
          <fgColor theme="0"/>
          <bgColor theme="0"/>
        </patternFill>
      </fill>
    </dxf>
    <dxf>
      <fill>
        <patternFill patternType="solid">
          <fgColor rgb="FFFF5050"/>
          <bgColor rgb="FFFF5050"/>
        </patternFill>
      </fill>
    </dxf>
    <dxf>
      <fill>
        <patternFill patternType="solid">
          <fgColor theme="7"/>
          <bgColor theme="7"/>
        </patternFill>
      </fill>
    </dxf>
    <dxf>
      <fill>
        <patternFill patternType="solid">
          <fgColor theme="0"/>
          <bgColor theme="0"/>
        </patternFill>
      </fill>
    </dxf>
    <dxf>
      <fill>
        <patternFill patternType="solid">
          <fgColor rgb="FFFF5050"/>
          <bgColor rgb="FFFF5050"/>
        </patternFill>
      </fill>
    </dxf>
    <dxf>
      <fill>
        <patternFill patternType="solid">
          <fgColor rgb="FF9999FF"/>
          <bgColor rgb="FF9999FF"/>
        </patternFill>
      </fill>
    </dxf>
    <dxf>
      <fill>
        <patternFill patternType="solid">
          <fgColor rgb="FFA8D08D"/>
          <bgColor rgb="FFA8D08D"/>
        </patternFill>
      </fill>
    </dxf>
    <dxf>
      <fill>
        <patternFill patternType="solid">
          <fgColor rgb="FFA8D08D"/>
          <bgColor rgb="FFA8D08D"/>
        </patternFill>
      </fill>
    </dxf>
    <dxf>
      <fill>
        <patternFill patternType="solid">
          <fgColor theme="7"/>
          <bgColor theme="7"/>
        </patternFill>
      </fill>
    </dxf>
    <dxf>
      <fill>
        <patternFill patternType="solid">
          <fgColor rgb="FF9999FF"/>
          <bgColor rgb="FF9999FF"/>
        </patternFill>
      </fill>
    </dxf>
    <dxf>
      <fill>
        <patternFill patternType="solid">
          <fgColor rgb="FFFFFFFF"/>
          <bgColor rgb="FFFFFFFF"/>
        </patternFill>
      </fill>
    </dxf>
    <dxf>
      <fill>
        <patternFill patternType="solid">
          <fgColor rgb="FFFF5050"/>
          <bgColor rgb="FFFF5050"/>
        </patternFill>
      </fill>
    </dxf>
    <dxf>
      <fill>
        <patternFill patternType="solid">
          <fgColor rgb="FFA9D18E"/>
          <bgColor rgb="FFA9D18E"/>
        </patternFill>
      </fill>
    </dxf>
    <dxf>
      <fill>
        <patternFill patternType="solid">
          <fgColor rgb="FFFFC000"/>
          <bgColor rgb="FFFFC000"/>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rgb="FF9999FF"/>
          <bgColor rgb="FF9999FF"/>
        </patternFill>
      </fill>
    </dxf>
    <dxf>
      <fill>
        <patternFill patternType="solid">
          <fgColor rgb="FF9999FF"/>
          <bgColor rgb="FF9999FF"/>
        </patternFill>
      </fill>
    </dxf>
    <dxf>
      <fill>
        <patternFill patternType="solid">
          <fgColor rgb="FF9999FF"/>
          <bgColor rgb="FF9999FF"/>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rgb="FF9999FF"/>
          <bgColor rgb="FF9999FF"/>
        </patternFill>
      </fill>
    </dxf>
    <dxf>
      <fill>
        <patternFill patternType="solid">
          <fgColor theme="7"/>
          <bgColor theme="7"/>
        </patternFill>
      </fill>
    </dxf>
    <dxf>
      <fill>
        <patternFill patternType="solid">
          <fgColor rgb="FFFF5050"/>
          <bgColor rgb="FFFF5050"/>
        </patternFill>
      </fill>
    </dxf>
    <dxf>
      <fill>
        <patternFill patternType="solid">
          <fgColor rgb="FFA8D08D"/>
          <bgColor rgb="FFA8D08D"/>
        </patternFill>
      </fill>
    </dxf>
    <dxf>
      <fill>
        <patternFill patternType="solid">
          <fgColor rgb="FFFFC000"/>
          <bgColor rgb="FFFFC000"/>
        </patternFill>
      </fill>
    </dxf>
    <dxf>
      <fill>
        <patternFill patternType="solid">
          <fgColor rgb="FFFFFFFF"/>
          <bgColor rgb="FFFFFFFF"/>
        </patternFill>
      </fill>
    </dxf>
    <dxf>
      <fill>
        <patternFill patternType="solid">
          <fgColor rgb="FFFF5050"/>
          <bgColor rgb="FFFF5050"/>
        </patternFill>
      </fill>
    </dxf>
    <dxf>
      <fill>
        <patternFill patternType="solid">
          <fgColor theme="7"/>
          <bgColor theme="7"/>
        </patternFill>
      </fill>
    </dxf>
    <dxf>
      <fill>
        <patternFill patternType="solid">
          <fgColor rgb="FFA8D08D"/>
          <bgColor rgb="FFA8D08D"/>
        </patternFill>
      </fill>
    </dxf>
    <dxf>
      <fill>
        <patternFill>
          <bgColor rgb="FF9999FF"/>
        </patternFill>
      </fill>
    </dxf>
    <dxf>
      <fill>
        <patternFill>
          <bgColor rgb="FFFFC000"/>
        </patternFill>
      </fill>
    </dxf>
    <dxf>
      <fill>
        <patternFill>
          <bgColor rgb="FFFFFFFF"/>
        </patternFill>
      </fill>
    </dxf>
    <dxf>
      <fill>
        <patternFill>
          <bgColor rgb="FFFF5050"/>
        </patternFill>
      </fill>
    </dxf>
    <dxf>
      <fill>
        <patternFill>
          <bgColor rgb="FFA8D08D"/>
        </patternFill>
      </fill>
    </dxf>
    <dxf>
      <fill>
        <patternFill patternType="solid">
          <fgColor rgb="FF9999FF"/>
          <bgColor rgb="FF9999FF"/>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theme="0"/>
          <bgColor theme="0"/>
        </patternFill>
      </fill>
    </dxf>
    <dxf>
      <fill>
        <patternFill patternType="solid">
          <fgColor rgb="FFFF5050"/>
          <bgColor rgb="FFFF5050"/>
        </patternFill>
      </fill>
    </dxf>
    <dxf>
      <fill>
        <patternFill patternType="solid">
          <fgColor rgb="FF9999FF"/>
          <bgColor rgb="FF9999FF"/>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rgb="FF9999FF"/>
          <bgColor rgb="FF9999FF"/>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bgColor rgb="FFA8D08D"/>
        </patternFill>
      </fill>
    </dxf>
    <dxf>
      <fill>
        <patternFill>
          <bgColor rgb="FF9999FF"/>
        </patternFill>
      </fill>
    </dxf>
    <dxf>
      <fill>
        <patternFill>
          <bgColor rgb="FFFFFFFF"/>
        </patternFill>
      </fill>
    </dxf>
    <dxf>
      <fill>
        <patternFill>
          <bgColor rgb="FFFF5050"/>
        </patternFill>
      </fill>
    </dxf>
    <dxf>
      <fill>
        <patternFill>
          <bgColor rgb="FFA8D08D"/>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rgb="FFA8D08D"/>
          <bgColor rgb="FFA8D08D"/>
        </patternFill>
      </fill>
    </dxf>
    <dxf>
      <fill>
        <patternFill patternType="solid">
          <fgColor rgb="FFFFC000"/>
          <bgColor rgb="FFFFC000"/>
        </patternFill>
      </fill>
    </dxf>
    <dxf>
      <font>
        <b/>
        <color rgb="FFFF0000"/>
      </font>
      <fill>
        <patternFill patternType="solid">
          <fgColor rgb="FFFFFFFF"/>
          <bgColor rgb="FFFFFFFF"/>
        </patternFill>
      </fill>
    </dxf>
    <dxf>
      <fill>
        <patternFill patternType="solid">
          <fgColor rgb="FFFFFFFF"/>
          <bgColor rgb="FFFFFFFF"/>
        </patternFill>
      </fill>
    </dxf>
    <dxf>
      <fill>
        <patternFill patternType="solid">
          <fgColor rgb="FFFF5050"/>
          <bgColor rgb="FFFF5050"/>
        </patternFill>
      </fill>
    </dxf>
    <dxf>
      <fill>
        <patternFill patternType="solid">
          <fgColor rgb="FFFF5050"/>
          <bgColor rgb="FFFF5050"/>
        </patternFill>
      </fill>
    </dxf>
    <dxf>
      <fill>
        <patternFill patternType="solid">
          <fgColor rgb="FFA8D08D"/>
          <bgColor rgb="FFA8D08D"/>
        </patternFill>
      </fill>
    </dxf>
    <dxf>
      <fill>
        <patternFill patternType="solid">
          <fgColor rgb="FFFFC000"/>
          <bgColor rgb="FFFFC000"/>
        </patternFill>
      </fill>
    </dxf>
    <dxf>
      <font>
        <b/>
        <color rgb="FFFF0000"/>
      </font>
      <fill>
        <patternFill patternType="solid">
          <fgColor rgb="FFFFFFFF"/>
          <bgColor rgb="FFFFFFFF"/>
        </patternFill>
      </fill>
    </dxf>
    <dxf>
      <fill>
        <patternFill patternType="solid">
          <fgColor rgb="FFFFFFFF"/>
          <bgColor rgb="FFFFFFFF"/>
        </patternFill>
      </fill>
    </dxf>
    <dxf>
      <fill>
        <patternFill patternType="solid">
          <fgColor rgb="FFFF5050"/>
          <bgColor rgb="FFFF5050"/>
        </patternFill>
      </fill>
    </dxf>
    <dxf>
      <fill>
        <patternFill patternType="solid">
          <fgColor rgb="FFA8D08D"/>
          <bgColor rgb="FFA8D08D"/>
        </patternFill>
      </fill>
    </dxf>
    <dxf>
      <fill>
        <patternFill patternType="solid">
          <fgColor rgb="FFFFC000"/>
          <bgColor rgb="FFFFC000"/>
        </patternFill>
      </fill>
    </dxf>
    <dxf>
      <font>
        <b/>
        <color rgb="FFFF0000"/>
      </font>
      <fill>
        <patternFill patternType="solid">
          <fgColor rgb="FFFFFFFF"/>
          <bgColor rgb="FFFFFFFF"/>
        </patternFill>
      </fill>
    </dxf>
    <dxf>
      <fill>
        <patternFill patternType="solid">
          <fgColor rgb="FFFFFFFF"/>
          <bgColor rgb="FFFFFFFF"/>
        </patternFill>
      </fill>
    </dxf>
    <dxf>
      <fill>
        <patternFill patternType="solid">
          <fgColor rgb="FFA8D08D"/>
          <bgColor rgb="FFA8D08D"/>
        </patternFill>
      </fill>
    </dxf>
    <dxf>
      <fill>
        <patternFill patternType="solid">
          <fgColor rgb="FFFFC000"/>
          <bgColor rgb="FFFFC000"/>
        </patternFill>
      </fill>
    </dxf>
    <dxf>
      <fill>
        <patternFill patternType="solid">
          <fgColor rgb="FFFFFFFF"/>
          <bgColor rgb="FFFFFFFF"/>
        </patternFill>
      </fill>
    </dxf>
    <dxf>
      <fill>
        <patternFill patternType="solid">
          <fgColor rgb="FFA8D08D"/>
          <bgColor rgb="FFA8D08D"/>
        </patternFill>
      </fill>
    </dxf>
    <dxf>
      <fill>
        <patternFill patternType="solid">
          <fgColor rgb="FFFFC000"/>
          <bgColor rgb="FFFFC000"/>
        </patternFill>
      </fill>
    </dxf>
    <dxf>
      <font>
        <b/>
        <color rgb="FFFF0000"/>
      </font>
      <fill>
        <patternFill patternType="solid">
          <fgColor rgb="FFFFFFFF"/>
          <bgColor rgb="FFFFFFFF"/>
        </patternFill>
      </fill>
    </dxf>
    <dxf>
      <fill>
        <patternFill patternType="solid">
          <fgColor rgb="FFFFFFFF"/>
          <bgColor rgb="FFFFFFFF"/>
        </patternFill>
      </fill>
    </dxf>
    <dxf>
      <fill>
        <patternFill patternType="solid">
          <fgColor rgb="FFA8D08D"/>
          <bgColor rgb="FFA8D08D"/>
        </patternFill>
      </fill>
    </dxf>
    <dxf>
      <fill>
        <patternFill patternType="solid">
          <fgColor rgb="FFFFC000"/>
          <bgColor rgb="FFFFC000"/>
        </patternFill>
      </fill>
    </dxf>
    <dxf>
      <font>
        <b/>
        <color rgb="FFFF0000"/>
      </font>
      <fill>
        <patternFill patternType="solid">
          <fgColor rgb="FFFFFFFF"/>
          <bgColor rgb="FFFFFFFF"/>
        </patternFill>
      </fill>
    </dxf>
    <dxf>
      <fill>
        <patternFill patternType="solid">
          <fgColor rgb="FFFFFFFF"/>
          <bgColor rgb="FFFFFFFF"/>
        </patternFill>
      </fill>
    </dxf>
    <dxf>
      <fill>
        <patternFill patternType="solid">
          <fgColor rgb="FFA8D08D"/>
          <bgColor rgb="FFA8D08D"/>
        </patternFill>
      </fill>
    </dxf>
    <dxf>
      <fill>
        <patternFill patternType="solid">
          <fgColor rgb="FFFFC000"/>
          <bgColor rgb="FFFFC000"/>
        </patternFill>
      </fill>
    </dxf>
    <dxf>
      <font>
        <b/>
        <color rgb="FFFF0000"/>
      </font>
      <fill>
        <patternFill patternType="solid">
          <fgColor rgb="FFFFFFFF"/>
          <bgColor rgb="FFFFFFFF"/>
        </patternFill>
      </fill>
    </dxf>
    <dxf>
      <fill>
        <patternFill patternType="solid">
          <fgColor rgb="FFFF5050"/>
          <bgColor rgb="FFFF5050"/>
        </patternFill>
      </fill>
    </dxf>
    <dxf>
      <fill>
        <patternFill patternType="solid">
          <fgColor rgb="FFFFFFFF"/>
          <bgColor rgb="FFFFFFFF"/>
        </patternFill>
      </fill>
    </dxf>
    <dxf>
      <fill>
        <patternFill patternType="solid">
          <fgColor rgb="FFA8D08D"/>
          <bgColor rgb="FFA8D08D"/>
        </patternFill>
      </fill>
    </dxf>
    <dxf>
      <fill>
        <patternFill patternType="solid">
          <fgColor rgb="FFFFC000"/>
          <bgColor rgb="FFFFC000"/>
        </patternFill>
      </fill>
    </dxf>
    <dxf>
      <fill>
        <patternFill patternType="solid">
          <fgColor rgb="FFFFFFFF"/>
          <bgColor rgb="FFFFFFFF"/>
        </patternFill>
      </fill>
    </dxf>
    <dxf>
      <fill>
        <patternFill>
          <bgColor rgb="FF9999FF"/>
        </patternFill>
      </fill>
    </dxf>
    <dxf>
      <fill>
        <patternFill>
          <bgColor rgb="FFFFFFFF"/>
        </patternFill>
      </fill>
    </dxf>
    <dxf>
      <fill>
        <patternFill>
          <bgColor rgb="FFFF5050"/>
        </patternFill>
      </fill>
    </dxf>
    <dxf>
      <fill>
        <patternFill>
          <bgColor rgb="FFA8D08D"/>
        </patternFill>
      </fill>
    </dxf>
    <dxf>
      <fill>
        <patternFill>
          <bgColor rgb="FFFFC000"/>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rgb="FF9999FF"/>
          <bgColor rgb="FF9999FF"/>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rgb="FF9999FF"/>
          <bgColor rgb="FF9999FF"/>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rgb="FF9999FF"/>
          <bgColor rgb="FF9999FF"/>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rgb="FF9999FF"/>
          <bgColor rgb="FF9999FF"/>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rgb="FF9999FF"/>
          <bgColor rgb="FF9999FF"/>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rgb="FF9999FF"/>
          <bgColor rgb="FF9999FF"/>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rgb="FF9999FF"/>
          <bgColor rgb="FF9999FF"/>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rgb="FF9999FF"/>
          <bgColor rgb="FF9999FF"/>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rgb="FF9999FF"/>
          <bgColor rgb="FF9999FF"/>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rgb="FF9999FF"/>
          <bgColor rgb="FF9999FF"/>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rgb="FF9999FF"/>
          <bgColor rgb="FF9999FF"/>
        </patternFill>
      </fill>
    </dxf>
    <dxf>
      <fill>
        <patternFill patternType="solid">
          <fgColor rgb="FFFFFFFF"/>
          <bgColor rgb="FFFFFFFF"/>
        </patternFill>
      </fill>
    </dxf>
    <dxf>
      <fill>
        <patternFill patternType="solid">
          <fgColor rgb="FFFF5050"/>
          <bgColor rgb="FFFF5050"/>
        </patternFill>
      </fill>
    </dxf>
    <dxf>
      <fill>
        <patternFill patternType="solid">
          <fgColor rgb="FFFFC000"/>
          <bgColor rgb="FFFFC000"/>
        </patternFill>
      </fill>
    </dxf>
    <dxf>
      <fill>
        <patternFill patternType="solid">
          <fgColor rgb="FF9999FF"/>
          <bgColor rgb="FF9999FF"/>
        </patternFill>
      </fill>
    </dxf>
    <dxf>
      <fill>
        <patternFill patternType="solid">
          <fgColor rgb="FFFFFFFF"/>
          <bgColor rgb="FFFFFFFF"/>
        </patternFill>
      </fill>
    </dxf>
    <dxf>
      <fill>
        <patternFill patternType="solid">
          <fgColor rgb="FFFF5050"/>
          <bgColor rgb="FFFF5050"/>
        </patternFill>
      </fill>
    </dxf>
    <dxf>
      <fill>
        <patternFill patternType="solid">
          <fgColor rgb="FFFFC000"/>
          <bgColor rgb="FFFFC000"/>
        </patternFill>
      </fill>
    </dxf>
    <dxf>
      <fill>
        <patternFill patternType="solid">
          <fgColor rgb="FFA8D08D"/>
          <bgColor rgb="FFA8D08D"/>
        </patternFill>
      </fill>
    </dxf>
    <dxf>
      <fill>
        <patternFill patternType="solid">
          <fgColor rgb="FF9999FF"/>
          <bgColor rgb="FF9999FF"/>
        </patternFill>
      </fill>
    </dxf>
    <dxf>
      <fill>
        <patternFill patternType="solid">
          <fgColor rgb="FFFF5050"/>
          <bgColor rgb="FFFF5050"/>
        </patternFill>
      </fill>
    </dxf>
    <dxf>
      <fill>
        <patternFill patternType="solid">
          <fgColor theme="0"/>
          <bgColor theme="0"/>
        </patternFill>
      </fill>
    </dxf>
    <dxf>
      <fill>
        <patternFill patternType="solid">
          <fgColor theme="7"/>
          <bgColor theme="7"/>
        </patternFill>
      </fill>
    </dxf>
    <dxf>
      <fill>
        <patternFill patternType="solid">
          <fgColor rgb="FF9999FF"/>
          <bgColor rgb="FF9999FF"/>
        </patternFill>
      </fill>
    </dxf>
    <dxf>
      <fill>
        <patternFill patternType="solid">
          <fgColor rgb="FFA8D08D"/>
          <bgColor rgb="FFA8D08D"/>
        </patternFill>
      </fill>
    </dxf>
    <dxf>
      <fill>
        <patternFill>
          <bgColor rgb="FFFFFFFF"/>
        </patternFill>
      </fill>
    </dxf>
    <dxf>
      <fill>
        <patternFill>
          <bgColor rgb="FFFF5050"/>
        </patternFill>
      </fill>
    </dxf>
    <dxf>
      <fill>
        <patternFill>
          <bgColor rgb="FFA8D08D"/>
        </patternFill>
      </fill>
    </dxf>
    <dxf>
      <fill>
        <patternFill>
          <bgColor rgb="FFFFC000"/>
        </patternFill>
      </fill>
    </dxf>
    <dxf>
      <fill>
        <patternFill>
          <bgColor rgb="FF9999FF"/>
        </patternFill>
      </fill>
    </dxf>
    <dxf>
      <fill>
        <patternFill patternType="solid">
          <fgColor rgb="FF9999FF"/>
          <bgColor rgb="FF9999FF"/>
        </patternFill>
      </fill>
    </dxf>
    <dxf>
      <fill>
        <patternFill patternType="solid">
          <fgColor rgb="FFFFFFFF"/>
          <bgColor rgb="FFFFFFFF"/>
        </patternFill>
      </fill>
    </dxf>
    <dxf>
      <fill>
        <patternFill patternType="solid">
          <fgColor rgb="FFFF5050"/>
          <bgColor rgb="FFFF5050"/>
        </patternFill>
      </fill>
    </dxf>
    <dxf>
      <fill>
        <patternFill patternType="solid">
          <fgColor rgb="FFFFC000"/>
          <bgColor rgb="FFFFC000"/>
        </patternFill>
      </fill>
    </dxf>
    <dxf>
      <fill>
        <patternFill patternType="solid">
          <fgColor rgb="FF9999FF"/>
          <bgColor rgb="FF9999FF"/>
        </patternFill>
      </fill>
    </dxf>
    <dxf>
      <fill>
        <patternFill patternType="solid">
          <fgColor rgb="FFFFFFFF"/>
          <bgColor rgb="FFFFFFFF"/>
        </patternFill>
      </fill>
    </dxf>
    <dxf>
      <fill>
        <patternFill patternType="solid">
          <fgColor rgb="FFFF5050"/>
          <bgColor rgb="FFFF5050"/>
        </patternFill>
      </fill>
    </dxf>
    <dxf>
      <fill>
        <patternFill patternType="solid">
          <fgColor rgb="FFFFC000"/>
          <bgColor rgb="FFFFC000"/>
        </patternFill>
      </fill>
    </dxf>
    <dxf>
      <fill>
        <patternFill patternType="solid">
          <fgColor rgb="FFA8D08D"/>
          <bgColor rgb="FFA8D08D"/>
        </patternFill>
      </fill>
    </dxf>
    <dxf>
      <fill>
        <patternFill patternType="solid">
          <fgColor rgb="FFA8D08D"/>
          <bgColor rgb="FFA8D08D"/>
        </patternFill>
      </fill>
    </dxf>
    <dxf>
      <fill>
        <patternFill patternType="solid">
          <fgColor rgb="FF9999FF"/>
          <bgColor rgb="FF9999FF"/>
        </patternFill>
      </fill>
    </dxf>
    <dxf>
      <fill>
        <patternFill patternType="solid">
          <fgColor rgb="FFFFFFFF"/>
          <bgColor rgb="FFFFFFFF"/>
        </patternFill>
      </fill>
    </dxf>
    <dxf>
      <fill>
        <patternFill patternType="solid">
          <fgColor rgb="FFFF5050"/>
          <bgColor rgb="FFFF5050"/>
        </patternFill>
      </fill>
    </dxf>
    <dxf>
      <fill>
        <patternFill patternType="solid">
          <fgColor rgb="FFFFC000"/>
          <bgColor rgb="FFFFC000"/>
        </patternFill>
      </fill>
    </dxf>
    <dxf>
      <fill>
        <patternFill patternType="solid">
          <fgColor rgb="FF9999FF"/>
          <bgColor rgb="FF9999FF"/>
        </patternFill>
      </fill>
    </dxf>
    <dxf>
      <fill>
        <patternFill patternType="solid">
          <fgColor rgb="FFFFFFFF"/>
          <bgColor rgb="FFFFFFFF"/>
        </patternFill>
      </fill>
    </dxf>
    <dxf>
      <fill>
        <patternFill patternType="solid">
          <fgColor rgb="FFFF5050"/>
          <bgColor rgb="FFFF5050"/>
        </patternFill>
      </fill>
    </dxf>
    <dxf>
      <fill>
        <patternFill patternType="solid">
          <fgColor rgb="FFFFC000"/>
          <bgColor rgb="FFFFC000"/>
        </patternFill>
      </fill>
    </dxf>
    <dxf>
      <fill>
        <patternFill patternType="solid">
          <fgColor rgb="FFA8D08D"/>
          <bgColor rgb="FFA8D08D"/>
        </patternFill>
      </fill>
    </dxf>
    <dxf>
      <fill>
        <patternFill patternType="solid">
          <fgColor rgb="FF9999FF"/>
          <bgColor rgb="FF9999FF"/>
        </patternFill>
      </fill>
    </dxf>
    <dxf>
      <fill>
        <patternFill patternType="solid">
          <fgColor rgb="FFFFFFFF"/>
          <bgColor rgb="FFFFFFFF"/>
        </patternFill>
      </fill>
    </dxf>
    <dxf>
      <fill>
        <patternFill patternType="solid">
          <fgColor rgb="FFFF5050"/>
          <bgColor rgb="FFFF5050"/>
        </patternFill>
      </fill>
    </dxf>
    <dxf>
      <fill>
        <patternFill patternType="solid">
          <fgColor rgb="FFA8D08D"/>
          <bgColor rgb="FFA8D08D"/>
        </patternFill>
      </fill>
    </dxf>
    <dxf>
      <fill>
        <patternFill patternType="solid">
          <fgColor rgb="FF9999FF"/>
          <bgColor rgb="FF9999FF"/>
        </patternFill>
      </fill>
    </dxf>
    <dxf>
      <fill>
        <patternFill patternType="solid">
          <fgColor rgb="FFFFFFFF"/>
          <bgColor rgb="FFFFFFFF"/>
        </patternFill>
      </fill>
    </dxf>
    <dxf>
      <fill>
        <patternFill patternType="solid">
          <fgColor rgb="FFFF5050"/>
          <bgColor rgb="FFFF5050"/>
        </patternFill>
      </fill>
    </dxf>
    <dxf>
      <fill>
        <patternFill patternType="solid">
          <fgColor rgb="FFFFC000"/>
          <bgColor rgb="FFFFC000"/>
        </patternFill>
      </fill>
    </dxf>
    <dxf>
      <fill>
        <patternFill patternType="solid">
          <fgColor rgb="FFFFC000"/>
          <bgColor rgb="FFFFC000"/>
        </patternFill>
      </fill>
    </dxf>
    <dxf>
      <fill>
        <patternFill patternType="solid">
          <fgColor rgb="FF9999FF"/>
          <bgColor rgb="FF9999FF"/>
        </patternFill>
      </fill>
    </dxf>
    <dxf>
      <fill>
        <patternFill patternType="solid">
          <fgColor rgb="FFA8D08D"/>
          <bgColor rgb="FFA8D08D"/>
        </patternFill>
      </fill>
    </dxf>
    <dxf>
      <fill>
        <patternFill patternType="solid">
          <fgColor theme="7"/>
          <bgColor theme="7"/>
        </patternFill>
      </fill>
    </dxf>
    <dxf>
      <fill>
        <patternFill patternType="solid">
          <fgColor theme="0"/>
          <bgColor theme="0"/>
        </patternFill>
      </fill>
    </dxf>
    <dxf>
      <fill>
        <patternFill patternType="solid">
          <fgColor rgb="FFFF5050"/>
          <bgColor rgb="FFFF5050"/>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rgb="FF9999FF"/>
          <bgColor rgb="FF9999FF"/>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rgb="FF9999FF"/>
          <bgColor rgb="FF9999FF"/>
        </patternFill>
      </fill>
    </dxf>
    <dxf>
      <fill>
        <patternFill patternType="solid">
          <fgColor rgb="FF9999FF"/>
          <bgColor rgb="FF9999FF"/>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rgb="FF9999FF"/>
          <bgColor rgb="FF9999FF"/>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rgb="FF9999FF"/>
          <bgColor rgb="FF9999FF"/>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rgb="FF9999FF"/>
          <bgColor rgb="FF9999FF"/>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rgb="FF9999FF"/>
          <bgColor rgb="FF9999FF"/>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bgColor rgb="FF9999FF"/>
        </patternFill>
      </fill>
    </dxf>
    <dxf>
      <fill>
        <patternFill>
          <bgColor rgb="FFFFFFFF"/>
        </patternFill>
      </fill>
    </dxf>
    <dxf>
      <fill>
        <patternFill>
          <bgColor rgb="FFFF5050"/>
        </patternFill>
      </fill>
    </dxf>
    <dxf>
      <fill>
        <patternFill>
          <bgColor rgb="FFFFC000"/>
        </patternFill>
      </fill>
    </dxf>
    <dxf>
      <fill>
        <patternFill>
          <bgColor rgb="FF9999FF"/>
        </patternFill>
      </fill>
    </dxf>
    <dxf>
      <fill>
        <patternFill>
          <bgColor rgb="FFFFFFFF"/>
        </patternFill>
      </fill>
    </dxf>
    <dxf>
      <fill>
        <patternFill>
          <bgColor rgb="FFFF5050"/>
        </patternFill>
      </fill>
    </dxf>
    <dxf>
      <fill>
        <patternFill>
          <bgColor rgb="FFA8D08D"/>
        </patternFill>
      </fill>
    </dxf>
    <dxf>
      <fill>
        <patternFill>
          <bgColor rgb="FFFFC000"/>
        </patternFill>
      </fill>
    </dxf>
    <dxf>
      <fill>
        <patternFill>
          <bgColor rgb="FFA8D08D"/>
        </patternFill>
      </fill>
    </dxf>
    <dxf>
      <font>
        <b/>
        <color rgb="FFFF0000"/>
      </font>
      <fill>
        <patternFill>
          <bgColor rgb="FFFFFFFF"/>
        </patternFill>
      </fill>
    </dxf>
    <dxf>
      <fill>
        <patternFill>
          <bgColor rgb="FFA8D08D"/>
        </patternFill>
      </fill>
    </dxf>
    <dxf>
      <fill>
        <patternFill>
          <bgColor rgb="FFFF5050"/>
        </patternFill>
      </fill>
    </dxf>
    <dxf>
      <fill>
        <patternFill>
          <bgColor rgb="FFFFFFFF"/>
        </patternFill>
      </fill>
    </dxf>
    <dxf>
      <fill>
        <patternFill>
          <bgColor rgb="FF9999FF"/>
        </patternFill>
      </fill>
    </dxf>
    <dxf>
      <fill>
        <patternFill>
          <bgColor rgb="FFFFFFFF"/>
        </patternFill>
      </fill>
    </dxf>
    <dxf>
      <fill>
        <patternFill>
          <bgColor rgb="FFFF5050"/>
        </patternFill>
      </fill>
    </dxf>
    <dxf>
      <fill>
        <patternFill>
          <bgColor rgb="FFA8D08D"/>
        </patternFill>
      </fill>
    </dxf>
    <dxf>
      <fill>
        <patternFill>
          <bgColor rgb="FFFFC000"/>
        </patternFill>
      </fill>
    </dxf>
    <dxf>
      <fill>
        <patternFill>
          <bgColor rgb="FF9999FF"/>
        </patternFill>
      </fill>
    </dxf>
    <dxf>
      <fill>
        <patternFill>
          <bgColor rgb="FFFFFFFF"/>
        </patternFill>
      </fill>
    </dxf>
    <dxf>
      <fill>
        <patternFill>
          <bgColor rgb="FFFF5050"/>
        </patternFill>
      </fill>
    </dxf>
    <dxf>
      <fill>
        <patternFill>
          <bgColor rgb="FFA9D18E"/>
        </patternFill>
      </fill>
    </dxf>
    <dxf>
      <fill>
        <patternFill>
          <bgColor rgb="FFFFC000"/>
        </patternFill>
      </fill>
    </dxf>
    <dxf>
      <fill>
        <patternFill>
          <bgColor rgb="FFFFC000"/>
        </patternFill>
      </fill>
    </dxf>
    <dxf>
      <fill>
        <patternFill>
          <bgColor rgb="FFFFFFFF"/>
        </patternFill>
      </fill>
    </dxf>
    <dxf>
      <fill>
        <patternFill>
          <bgColor rgb="FFFF5050"/>
        </patternFill>
      </fill>
    </dxf>
    <dxf>
      <fill>
        <patternFill>
          <bgColor rgb="FFA8D08D"/>
        </patternFill>
      </fill>
    </dxf>
    <dxf>
      <fill>
        <patternFill>
          <bgColor rgb="FFFFC000"/>
        </patternFill>
      </fill>
    </dxf>
    <dxf>
      <fill>
        <patternFill patternType="solid">
          <fgColor rgb="FF9999FF"/>
          <bgColor rgb="FF9999FF"/>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rgb="FF9999FF"/>
          <bgColor rgb="FF9999FF"/>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rgb="FF9999FF"/>
          <bgColor rgb="FF9999FF"/>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theme="7"/>
          <bgColor theme="7"/>
        </patternFill>
      </fill>
    </dxf>
    <dxf>
      <fill>
        <patternFill patternType="solid">
          <fgColor rgb="FF9999FF"/>
          <bgColor rgb="FF9999FF"/>
        </patternFill>
      </fill>
    </dxf>
    <dxf>
      <fill>
        <patternFill patternType="solid">
          <fgColor rgb="FF9999FF"/>
          <bgColor rgb="FF9999FF"/>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rgb="FF9999FF"/>
          <bgColor rgb="FF9999FF"/>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rgb="FF9999FF"/>
          <bgColor rgb="FF9999FF"/>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rgb="FF9999FF"/>
          <bgColor rgb="FF9999FF"/>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rgb="FFFF5050"/>
          <bgColor rgb="FFFF5050"/>
        </patternFill>
      </fill>
    </dxf>
    <dxf>
      <fill>
        <patternFill>
          <bgColor rgb="FF9999FF"/>
        </patternFill>
      </fill>
    </dxf>
    <dxf>
      <fill>
        <patternFill patternType="solid">
          <fgColor rgb="FF9999FF"/>
          <bgColor rgb="FF9999FF"/>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theme="0"/>
          <bgColor theme="0"/>
        </patternFill>
      </fill>
    </dxf>
    <dxf>
      <fill>
        <patternFill patternType="solid">
          <fgColor rgb="FFFF5050"/>
          <bgColor rgb="FFFF5050"/>
        </patternFill>
      </fill>
    </dxf>
    <dxf>
      <fill>
        <patternFill patternType="solid">
          <fgColor theme="7"/>
          <bgColor theme="7"/>
        </patternFill>
      </fill>
    </dxf>
    <dxf>
      <fill>
        <patternFill patternType="solid">
          <fgColor theme="0"/>
          <bgColor theme="0"/>
        </patternFill>
      </fill>
    </dxf>
    <dxf>
      <fill>
        <patternFill patternType="solid">
          <fgColor rgb="FFFF5050"/>
          <bgColor rgb="FFFF5050"/>
        </patternFill>
      </fill>
    </dxf>
    <dxf>
      <fill>
        <patternFill patternType="solid">
          <fgColor rgb="FF9999FF"/>
          <bgColor rgb="FF9999FF"/>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rgb="FF9999FF"/>
          <bgColor rgb="FF9999FF"/>
        </patternFill>
      </fill>
    </dxf>
    <dxf>
      <fill>
        <patternFill patternType="solid">
          <fgColor rgb="FFA8D08D"/>
          <bgColor rgb="FFA8D08D"/>
        </patternFill>
      </fill>
    </dxf>
    <dxf>
      <fill>
        <patternFill patternType="solid">
          <fgColor rgb="FFA8D08D"/>
          <bgColor rgb="FFA8D08D"/>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rgb="FFFFFFFF"/>
          <bgColor rgb="FFFFFFFF"/>
        </patternFill>
      </fill>
    </dxf>
    <dxf>
      <fill>
        <patternFill patternType="solid">
          <fgColor rgb="FFFF5050"/>
          <bgColor rgb="FFFF5050"/>
        </patternFill>
      </fill>
    </dxf>
    <dxf>
      <fill>
        <patternFill patternType="solid">
          <fgColor rgb="FFA9D18E"/>
          <bgColor rgb="FFA9D18E"/>
        </patternFill>
      </fill>
    </dxf>
    <dxf>
      <fill>
        <patternFill patternType="solid">
          <fgColor rgb="FFFFC000"/>
          <bgColor rgb="FFFFC000"/>
        </patternFill>
      </fill>
    </dxf>
    <dxf>
      <fill>
        <patternFill patternType="solid">
          <fgColor rgb="FF9999FF"/>
          <bgColor rgb="FF9999FF"/>
        </patternFill>
      </fill>
    </dxf>
    <dxf>
      <fill>
        <patternFill patternType="solid">
          <fgColor theme="7"/>
          <bgColor theme="7"/>
        </patternFill>
      </fill>
    </dxf>
    <dxf>
      <fill>
        <patternFill patternType="solid">
          <fgColor rgb="FF9999FF"/>
          <bgColor rgb="FF9999FF"/>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rgb="FF9999FF"/>
          <bgColor rgb="FF9999FF"/>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theme="0"/>
          <bgColor theme="0"/>
        </patternFill>
      </fill>
    </dxf>
    <dxf>
      <fill>
        <patternFill patternType="solid">
          <fgColor rgb="FFFF5050"/>
          <bgColor rgb="FFFF5050"/>
        </patternFill>
      </fill>
    </dxf>
    <dxf>
      <fill>
        <patternFill patternType="solid">
          <fgColor theme="7"/>
          <bgColor theme="7"/>
        </patternFill>
      </fill>
    </dxf>
    <dxf>
      <fill>
        <patternFill patternType="solid">
          <fgColor rgb="FFFFFFFF"/>
          <bgColor rgb="FFFFFFFF"/>
        </patternFill>
      </fill>
    </dxf>
    <dxf>
      <fill>
        <patternFill patternType="solid">
          <fgColor rgb="FFFF5050"/>
          <bgColor rgb="FFFF5050"/>
        </patternFill>
      </fill>
    </dxf>
    <dxf>
      <fill>
        <patternFill patternType="solid">
          <fgColor rgb="FFA9D18E"/>
          <bgColor rgb="FFA9D18E"/>
        </patternFill>
      </fill>
    </dxf>
    <dxf>
      <fill>
        <patternFill patternType="solid">
          <fgColor rgb="FFFFC000"/>
          <bgColor rgb="FFFFC000"/>
        </patternFill>
      </fill>
    </dxf>
    <dxf>
      <fill>
        <patternFill patternType="solid">
          <fgColor rgb="FF9999FF"/>
          <bgColor rgb="FF9999FF"/>
        </patternFill>
      </fill>
    </dxf>
    <dxf>
      <fill>
        <patternFill patternType="solid">
          <fgColor theme="0"/>
          <bgColor theme="0"/>
        </patternFill>
      </fill>
    </dxf>
    <dxf>
      <fill>
        <patternFill patternType="solid">
          <fgColor rgb="FFFF5050"/>
          <bgColor rgb="FFFF5050"/>
        </patternFill>
      </fill>
    </dxf>
    <dxf>
      <fill>
        <patternFill patternType="solid">
          <fgColor theme="0"/>
          <bgColor theme="0"/>
        </patternFill>
      </fill>
    </dxf>
    <dxf>
      <fill>
        <patternFill patternType="solid">
          <fgColor rgb="FFFF5050"/>
          <bgColor rgb="FFFF5050"/>
        </patternFill>
      </fill>
    </dxf>
    <dxf>
      <fill>
        <patternFill patternType="solid">
          <fgColor theme="0"/>
          <bgColor theme="0"/>
        </patternFill>
      </fill>
    </dxf>
    <dxf>
      <fill>
        <patternFill patternType="solid">
          <fgColor rgb="FFFF5050"/>
          <bgColor rgb="FFFF5050"/>
        </patternFill>
      </fill>
    </dxf>
    <dxf>
      <fill>
        <patternFill patternType="solid">
          <fgColor theme="0"/>
          <bgColor theme="0"/>
        </patternFill>
      </fill>
    </dxf>
    <dxf>
      <fill>
        <patternFill patternType="solid">
          <fgColor rgb="FFFF5050"/>
          <bgColor rgb="FFFF5050"/>
        </patternFill>
      </fill>
    </dxf>
    <dxf>
      <fill>
        <patternFill patternType="solid">
          <fgColor theme="7"/>
          <bgColor theme="7"/>
        </patternFill>
      </fill>
    </dxf>
    <dxf>
      <fill>
        <patternFill patternType="solid">
          <fgColor theme="0"/>
          <bgColor theme="0"/>
        </patternFill>
      </fill>
    </dxf>
    <dxf>
      <fill>
        <patternFill patternType="solid">
          <fgColor rgb="FFFF5050"/>
          <bgColor rgb="FFFF5050"/>
        </patternFill>
      </fill>
    </dxf>
    <dxf>
      <fill>
        <patternFill patternType="solid">
          <fgColor rgb="FF9999FF"/>
          <bgColor rgb="FF9999FF"/>
        </patternFill>
      </fill>
    </dxf>
    <dxf>
      <fill>
        <patternFill patternType="solid">
          <fgColor rgb="FFA8D08D"/>
          <bgColor rgb="FFA8D08D"/>
        </patternFill>
      </fill>
    </dxf>
    <dxf>
      <fill>
        <patternFill patternType="solid">
          <fgColor rgb="FFA8D08D"/>
          <bgColor rgb="FFA8D08D"/>
        </patternFill>
      </fill>
    </dxf>
    <dxf>
      <fill>
        <patternFill patternType="solid">
          <fgColor theme="7"/>
          <bgColor theme="7"/>
        </patternFill>
      </fill>
    </dxf>
    <dxf>
      <fill>
        <patternFill patternType="solid">
          <fgColor rgb="FF9999FF"/>
          <bgColor rgb="FF9999FF"/>
        </patternFill>
      </fill>
    </dxf>
    <dxf>
      <fill>
        <patternFill patternType="solid">
          <fgColor rgb="FFFFFFFF"/>
          <bgColor rgb="FFFFFFFF"/>
        </patternFill>
      </fill>
    </dxf>
    <dxf>
      <fill>
        <patternFill patternType="solid">
          <fgColor rgb="FFFF5050"/>
          <bgColor rgb="FFFF5050"/>
        </patternFill>
      </fill>
    </dxf>
    <dxf>
      <fill>
        <patternFill patternType="solid">
          <fgColor rgb="FFA9D18E"/>
          <bgColor rgb="FFA9D18E"/>
        </patternFill>
      </fill>
    </dxf>
    <dxf>
      <fill>
        <patternFill patternType="solid">
          <fgColor rgb="FFFFC000"/>
          <bgColor rgb="FFFFC000"/>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rgb="FF9999FF"/>
          <bgColor rgb="FF9999FF"/>
        </patternFill>
      </fill>
    </dxf>
    <dxf>
      <fill>
        <patternFill patternType="solid">
          <fgColor rgb="FF9999FF"/>
          <bgColor rgb="FF9999FF"/>
        </patternFill>
      </fill>
    </dxf>
    <dxf>
      <fill>
        <patternFill patternType="solid">
          <fgColor rgb="FF9999FF"/>
          <bgColor rgb="FF9999FF"/>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rgb="FF9999FF"/>
          <bgColor rgb="FF9999FF"/>
        </patternFill>
      </fill>
    </dxf>
    <dxf>
      <fill>
        <patternFill patternType="solid">
          <fgColor theme="7"/>
          <bgColor theme="7"/>
        </patternFill>
      </fill>
    </dxf>
    <dxf>
      <fill>
        <patternFill patternType="solid">
          <fgColor rgb="FFA8D08D"/>
          <bgColor rgb="FFA8D08D"/>
        </patternFill>
      </fill>
    </dxf>
    <dxf>
      <fill>
        <patternFill>
          <bgColor rgb="FF9999FF"/>
        </patternFill>
      </fill>
    </dxf>
    <dxf>
      <fill>
        <patternFill>
          <bgColor rgb="FFFFC000"/>
        </patternFill>
      </fill>
    </dxf>
    <dxf>
      <fill>
        <patternFill>
          <bgColor rgb="FFFFFFFF"/>
        </patternFill>
      </fill>
    </dxf>
    <dxf>
      <fill>
        <patternFill>
          <bgColor rgb="FFFF5050"/>
        </patternFill>
      </fill>
    </dxf>
    <dxf>
      <fill>
        <patternFill>
          <bgColor rgb="FFA8D08D"/>
        </patternFill>
      </fill>
    </dxf>
    <dxf>
      <fill>
        <patternFill patternType="solid">
          <fgColor rgb="FF9999FF"/>
          <bgColor rgb="FF9999FF"/>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theme="0"/>
          <bgColor theme="0"/>
        </patternFill>
      </fill>
    </dxf>
    <dxf>
      <fill>
        <patternFill patternType="solid">
          <fgColor rgb="FFFF5050"/>
          <bgColor rgb="FFFF5050"/>
        </patternFill>
      </fill>
    </dxf>
    <dxf>
      <fill>
        <patternFill patternType="solid">
          <fgColor rgb="FF9999FF"/>
          <bgColor rgb="FF9999FF"/>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
      <fill>
        <patternFill patternType="solid">
          <fgColor theme="7"/>
          <bgColor theme="7"/>
        </patternFill>
      </fill>
    </dxf>
    <dxf>
      <fill>
        <patternFill patternType="solid">
          <fgColor rgb="FFFF5050"/>
          <bgColor rgb="FFFF5050"/>
        </patternFill>
      </fill>
    </dxf>
    <dxf>
      <fill>
        <patternFill patternType="solid">
          <fgColor rgb="FFA8D08D"/>
          <bgColor rgb="FFA8D08D"/>
        </patternFill>
      </fill>
    </dxf>
    <dxf>
      <fill>
        <patternFill patternType="solid">
          <fgColor rgb="FFFFC000"/>
          <bgColor rgb="FFFFC000"/>
        </patternFill>
      </fill>
    </dxf>
    <dxf>
      <font>
        <b/>
        <color rgb="FFFF0000"/>
      </font>
      <fill>
        <patternFill patternType="solid">
          <fgColor rgb="FFFFFFFF"/>
          <bgColor rgb="FFFFFFFF"/>
        </patternFill>
      </fill>
    </dxf>
    <dxf>
      <fill>
        <patternFill patternType="solid">
          <fgColor rgb="FFFFFFFF"/>
          <bgColor rgb="FFFFFFFF"/>
        </patternFill>
      </fill>
    </dxf>
    <dxf>
      <fill>
        <patternFill patternType="solid">
          <fgColor rgb="FFA8D08D"/>
          <bgColor rgb="FFA8D08D"/>
        </patternFill>
      </fill>
    </dxf>
    <dxf>
      <fill>
        <patternFill patternType="solid">
          <fgColor rgb="FFFFC000"/>
          <bgColor rgb="FFFFC000"/>
        </patternFill>
      </fill>
    </dxf>
    <dxf>
      <font>
        <b/>
        <color rgb="FFFF0000"/>
      </font>
      <fill>
        <patternFill patternType="solid">
          <fgColor rgb="FFFFFFFF"/>
          <bgColor rgb="FFFFFFFF"/>
        </patternFill>
      </fill>
    </dxf>
    <dxf>
      <fill>
        <patternFill patternType="solid">
          <fgColor rgb="FFFFFFFF"/>
          <bgColor rgb="FFFFFFFF"/>
        </patternFill>
      </fill>
    </dxf>
    <dxf>
      <fill>
        <patternFill patternType="solid">
          <fgColor rgb="FFA8D08D"/>
          <bgColor rgb="FFA8D08D"/>
        </patternFill>
      </fill>
    </dxf>
    <dxf>
      <fill>
        <patternFill patternType="solid">
          <fgColor rgb="FFFFC000"/>
          <bgColor rgb="FFFFC000"/>
        </patternFill>
      </fill>
    </dxf>
    <dxf>
      <font>
        <b/>
        <color rgb="FFFF0000"/>
      </font>
      <fill>
        <patternFill patternType="solid">
          <fgColor rgb="FFFFFFFF"/>
          <bgColor rgb="FFFFFFFF"/>
        </patternFill>
      </fill>
    </dxf>
    <dxf>
      <fill>
        <patternFill patternType="solid">
          <fgColor rgb="FFFF5050"/>
          <bgColor rgb="FFFF5050"/>
        </patternFill>
      </fill>
    </dxf>
    <dxf>
      <fill>
        <patternFill patternType="solid">
          <fgColor rgb="FFFFFFFF"/>
          <bgColor rgb="FFFFFFFF"/>
        </patternFill>
      </fill>
    </dxf>
    <dxf>
      <fill>
        <patternFill patternType="solid">
          <fgColor rgb="FFA8D08D"/>
          <bgColor rgb="FFA8D08D"/>
        </patternFill>
      </fill>
    </dxf>
    <dxf>
      <fill>
        <patternFill patternType="solid">
          <fgColor rgb="FFFFC000"/>
          <bgColor rgb="FFFFC000"/>
        </patternFill>
      </fill>
    </dxf>
    <dxf>
      <fill>
        <patternFill patternType="solid">
          <fgColor rgb="FFFFFFFF"/>
          <bgColor rgb="FFFFFFFF"/>
        </patternFill>
      </fill>
    </dxf>
    <dxf>
      <fill>
        <patternFill>
          <bgColor rgb="FF9999FF"/>
        </patternFill>
      </fill>
    </dxf>
    <dxf>
      <fill>
        <patternFill>
          <bgColor rgb="FFFFFFFF"/>
        </patternFill>
      </fill>
    </dxf>
    <dxf>
      <fill>
        <patternFill>
          <bgColor rgb="FFFF5050"/>
        </patternFill>
      </fill>
    </dxf>
    <dxf>
      <fill>
        <patternFill>
          <bgColor rgb="FFA8D08D"/>
        </patternFill>
      </fill>
    </dxf>
    <dxf>
      <fill>
        <patternFill>
          <bgColor rgb="FFFFC000"/>
        </patternFill>
      </fill>
    </dxf>
    <dxf>
      <fill>
        <patternFill patternType="solid">
          <fgColor theme="0"/>
          <bgColor theme="0"/>
        </patternFill>
      </fill>
    </dxf>
    <dxf>
      <fill>
        <patternFill patternType="solid">
          <fgColor rgb="FFFF5050"/>
          <bgColor rgb="FFFF5050"/>
        </patternFill>
      </fill>
    </dxf>
    <dxf>
      <fill>
        <patternFill patternType="solid">
          <fgColor rgb="FFA8D08D"/>
          <bgColor rgb="FFA8D08D"/>
        </patternFill>
      </fill>
    </dxf>
  </dxfs>
  <tableStyles count="1" defaultTableStyle="TableStyleMedium2" defaultPivotStyle="PivotStyleLight16">
    <tableStyle name="Invisible" pivot="0" table="0" count="0"/>
  </tableStyles>
  <colors>
    <mruColors>
      <color rgb="FFCC00FF"/>
      <color rgb="FF99CCFF"/>
      <color rgb="FF66FF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aredStrings" Target="sharedStrings.xml"/><Relationship Id="rId5" Type="http://schemas.openxmlformats.org/officeDocument/2006/relationships/externalLink" Target="externalLinks/externalLink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Drives%20compartilhados\SENG\ADMINISTRATIVO\ORCAMENTO\PCA%202025\PCA_2025_v%207.1%20sem%20DLs%20e%20ILs%20peq%20valor.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rives%20compartilhados/DADM/PCA/PCA%202026/Versao%20final%20PCA26/Entregues%20areas%20v-final/PCA_2026_versao%20final%20SENG.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SSD256GB\BKP\ONEDRIVE\Documentos\Renata%20DADM%20a%20partir%20270821\PAA\2026\Versao%20final%20PCA26\PCA_2026_v-final_p%20calculos.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SSD256GB\BKP\ONEDRIVE\Documentos\Renata%20DADM%20a%20partir%20270821\PAA\2025\Intranet_2025\Calendario_2025_v%206%20intrane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CA 2025 atualização"/>
      <sheetName val="Página1"/>
      <sheetName val="Listas_Suspensas"/>
    </sheetNames>
    <sheetDataSet>
      <sheetData sheetId="0" refreshError="1"/>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_Suspensas"/>
      <sheetName val="Cópia anterior"/>
      <sheetName val="PCA 2026 v. final"/>
      <sheetName val="Prioridade"/>
    </sheetNames>
    <sheetDataSet>
      <sheetData sheetId="0"/>
      <sheetData sheetId="1"/>
      <sheetData sheetId="2"/>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CA 2026 v. final"/>
      <sheetName val="Prioridade"/>
      <sheetName val="Listas_Suspensas"/>
    </sheetNames>
    <sheetDataSet>
      <sheetData sheetId="0"/>
      <sheetData sheetId="1"/>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CA 2025 atualização"/>
      <sheetName val="Página1"/>
      <sheetName val="Listas_Suspensas"/>
    </sheetNames>
    <sheetDataSet>
      <sheetData sheetId="0" refreshError="1"/>
      <sheetData sheetId="1" refreshError="1"/>
      <sheetData sheetId="2"/>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portal.trt3.jus.br/intranet/tec-informacao/planejamento-de-tic/plano-de-contratacao-de-solucoes-de-tic-pcstic" TargetMode="External"/><Relationship Id="rId2" Type="http://schemas.openxmlformats.org/officeDocument/2006/relationships/hyperlink" Target="https://portal.trt3.jus.br/escola/artigos/plano-anual-de-capacitacao" TargetMode="External"/><Relationship Id="rId1" Type="http://schemas.openxmlformats.org/officeDocument/2006/relationships/hyperlink" Target="https://portal.trt3.jus.br/intranet/tec-informacao/planejamento-de-tic/plano-de-contratacao-de-solucoes-de-tic-pcstic" TargetMode="External"/><Relationship Id="rId5" Type="http://schemas.openxmlformats.org/officeDocument/2006/relationships/printerSettings" Target="../printerSettings/printerSettings1.bin"/><Relationship Id="rId4" Type="http://schemas.openxmlformats.org/officeDocument/2006/relationships/hyperlink" Target="https://portal.trt3.jus.br/escola/artigos/plano-anual-de-capacitacao"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NJ257"/>
  <sheetViews>
    <sheetView showGridLines="0" tabSelected="1" topLeftCell="B1" zoomScale="60" zoomScaleNormal="60" workbookViewId="0">
      <pane ySplit="9" topLeftCell="A252" activePane="bottomLeft" state="frozen"/>
      <selection activeCell="B1" sqref="B1"/>
      <selection pane="bottomLeft" activeCell="P275" sqref="P275"/>
    </sheetView>
  </sheetViews>
  <sheetFormatPr defaultColWidth="12.625" defaultRowHeight="15" customHeight="1"/>
  <cols>
    <col min="1" max="1" width="30.125" style="624" hidden="1" customWidth="1"/>
    <col min="2" max="2" width="11.5" style="624" customWidth="1"/>
    <col min="3" max="3" width="15.5" style="624" customWidth="1"/>
    <col min="4" max="4" width="35.875" style="708" customWidth="1"/>
    <col min="5" max="5" width="39.25" style="706" customWidth="1"/>
    <col min="6" max="6" width="14.125" style="624" customWidth="1"/>
    <col min="7" max="7" width="15.75" style="705" customWidth="1"/>
    <col min="8" max="8" width="19.25" style="624" customWidth="1"/>
    <col min="9" max="9" width="18.25" style="624" customWidth="1"/>
    <col min="10" max="10" width="11.625" style="705" customWidth="1"/>
    <col min="11" max="11" width="11.625" style="624" customWidth="1"/>
    <col min="12" max="12" width="13.375" style="624" customWidth="1"/>
    <col min="13" max="14" width="15.375" style="707" customWidth="1"/>
    <col min="15" max="15" width="15.125" style="707" customWidth="1"/>
    <col min="16" max="16" width="17.875" style="746" customWidth="1"/>
    <col min="17" max="17" width="14.125" style="821" customWidth="1"/>
    <col min="18" max="374" width="12.625" style="638"/>
    <col min="375" max="16384" width="12.625" style="624"/>
  </cols>
  <sheetData>
    <row r="1" spans="1:374" ht="21.75" customHeight="1">
      <c r="A1" s="796"/>
      <c r="B1" s="805" t="s">
        <v>1548</v>
      </c>
      <c r="C1" s="806"/>
      <c r="D1" s="806"/>
      <c r="E1" s="806"/>
      <c r="F1" s="806"/>
      <c r="G1" s="806"/>
      <c r="H1" s="806"/>
      <c r="I1" s="806"/>
      <c r="J1" s="806"/>
      <c r="K1" s="806"/>
      <c r="L1" s="806"/>
      <c r="M1" s="806"/>
      <c r="N1" s="806"/>
      <c r="O1" s="806"/>
      <c r="P1" s="806"/>
      <c r="Q1" s="807"/>
    </row>
    <row r="2" spans="1:374" ht="6.6" customHeight="1">
      <c r="A2" s="625"/>
      <c r="B2" s="625"/>
      <c r="C2" s="627"/>
      <c r="D2" s="626"/>
      <c r="E2" s="626"/>
      <c r="F2" s="626"/>
      <c r="G2" s="626"/>
      <c r="H2" s="629"/>
      <c r="I2" s="629"/>
      <c r="J2" s="626"/>
      <c r="K2" s="630"/>
      <c r="L2" s="630"/>
      <c r="M2" s="626"/>
      <c r="N2" s="626"/>
      <c r="O2" s="626"/>
      <c r="P2" s="702"/>
      <c r="Q2" s="820"/>
    </row>
    <row r="3" spans="1:374" ht="21.75" customHeight="1">
      <c r="A3" s="797"/>
      <c r="B3" s="808" t="s">
        <v>1255</v>
      </c>
      <c r="C3" s="809"/>
      <c r="D3" s="809"/>
      <c r="E3" s="809"/>
      <c r="F3" s="809"/>
      <c r="G3" s="809"/>
      <c r="H3" s="809"/>
      <c r="I3" s="809"/>
      <c r="J3" s="809"/>
      <c r="K3" s="809"/>
      <c r="L3" s="809"/>
      <c r="M3" s="809"/>
      <c r="N3" s="809"/>
      <c r="O3" s="809"/>
      <c r="P3" s="809"/>
      <c r="Q3" s="810"/>
    </row>
    <row r="4" spans="1:374" ht="4.5" customHeight="1">
      <c r="A4" s="625"/>
      <c r="B4" s="625"/>
      <c r="C4" s="627"/>
      <c r="D4" s="626"/>
      <c r="E4" s="626"/>
      <c r="F4" s="626"/>
      <c r="G4" s="626"/>
      <c r="H4" s="629"/>
      <c r="I4" s="629"/>
      <c r="J4" s="626"/>
      <c r="K4" s="630"/>
      <c r="L4" s="630"/>
      <c r="M4" s="632"/>
      <c r="N4" s="632"/>
      <c r="O4" s="632"/>
      <c r="P4" s="702"/>
      <c r="Q4" s="820"/>
    </row>
    <row r="5" spans="1:374" ht="45.75" hidden="1" customHeight="1">
      <c r="A5" s="633" t="s">
        <v>1</v>
      </c>
      <c r="B5" s="798"/>
      <c r="C5" s="632"/>
      <c r="D5" s="635"/>
      <c r="E5" s="634"/>
      <c r="F5" s="631"/>
      <c r="G5" s="631"/>
      <c r="H5" s="636"/>
      <c r="I5" s="636"/>
      <c r="J5" s="631"/>
      <c r="K5" s="801" t="s">
        <v>2</v>
      </c>
      <c r="L5" s="802"/>
      <c r="M5" s="803" t="s">
        <v>3</v>
      </c>
      <c r="N5" s="804"/>
      <c r="O5" s="637"/>
      <c r="P5" s="702"/>
      <c r="Q5" s="702"/>
    </row>
    <row r="6" spans="1:374" ht="7.15" customHeight="1" thickBot="1">
      <c r="A6" s="747"/>
      <c r="B6" s="799"/>
      <c r="C6" s="627"/>
      <c r="D6" s="628"/>
      <c r="E6" s="626"/>
      <c r="F6" s="626"/>
      <c r="G6" s="626"/>
      <c r="H6" s="629"/>
      <c r="I6" s="629"/>
      <c r="J6" s="626"/>
      <c r="K6" s="626"/>
      <c r="L6" s="630"/>
      <c r="M6" s="631"/>
      <c r="N6" s="631"/>
      <c r="O6" s="631"/>
      <c r="P6" s="702"/>
      <c r="Q6" s="702"/>
    </row>
    <row r="7" spans="1:374" ht="6" customHeight="1" thickBot="1">
      <c r="A7" s="763"/>
      <c r="B7" s="763"/>
      <c r="C7" s="748"/>
      <c r="D7" s="748"/>
      <c r="E7" s="751"/>
      <c r="F7" s="748"/>
      <c r="G7" s="748"/>
      <c r="H7" s="749"/>
      <c r="I7" s="749"/>
      <c r="J7" s="748"/>
      <c r="K7" s="750"/>
      <c r="L7" s="750"/>
      <c r="M7" s="764"/>
      <c r="N7" s="764"/>
      <c r="O7" s="764"/>
      <c r="P7" s="765"/>
      <c r="Q7" s="765"/>
    </row>
    <row r="8" spans="1:374" ht="143.44999999999999" customHeight="1" thickBot="1">
      <c r="A8" s="795" t="s">
        <v>1401</v>
      </c>
      <c r="B8" s="788" t="s">
        <v>1324</v>
      </c>
      <c r="C8" s="789" t="s">
        <v>1407</v>
      </c>
      <c r="D8" s="789" t="s">
        <v>1408</v>
      </c>
      <c r="E8" s="789" t="s">
        <v>1402</v>
      </c>
      <c r="F8" s="789" t="s">
        <v>1403</v>
      </c>
      <c r="G8" s="790" t="s">
        <v>993</v>
      </c>
      <c r="H8" s="790" t="s">
        <v>1525</v>
      </c>
      <c r="I8" s="790" t="s">
        <v>1526</v>
      </c>
      <c r="J8" s="789" t="s">
        <v>1409</v>
      </c>
      <c r="K8" s="789" t="s">
        <v>160</v>
      </c>
      <c r="L8" s="789" t="s">
        <v>1404</v>
      </c>
      <c r="M8" s="791" t="s">
        <v>973</v>
      </c>
      <c r="N8" s="791" t="s">
        <v>958</v>
      </c>
      <c r="O8" s="791" t="s">
        <v>959</v>
      </c>
      <c r="P8" s="792" t="s">
        <v>1405</v>
      </c>
      <c r="Q8" s="793" t="s">
        <v>1406</v>
      </c>
    </row>
    <row r="9" spans="1:374" ht="38.25" hidden="1" customHeight="1">
      <c r="A9" s="794"/>
      <c r="B9" s="779"/>
      <c r="C9" s="780"/>
      <c r="D9" s="781"/>
      <c r="E9" s="781"/>
      <c r="F9" s="780"/>
      <c r="G9" s="780"/>
      <c r="H9" s="782"/>
      <c r="I9" s="782"/>
      <c r="J9" s="780"/>
      <c r="K9" s="783"/>
      <c r="L9" s="783"/>
      <c r="M9" s="784"/>
      <c r="N9" s="785"/>
      <c r="O9" s="785"/>
      <c r="P9" s="786"/>
      <c r="Q9" s="787"/>
    </row>
    <row r="10" spans="1:374" s="643" customFormat="1" ht="252" customHeight="1">
      <c r="A10" s="734">
        <v>2</v>
      </c>
      <c r="B10" s="639">
        <v>2</v>
      </c>
      <c r="C10" s="640" t="s">
        <v>4</v>
      </c>
      <c r="D10" s="657" t="s">
        <v>1389</v>
      </c>
      <c r="E10" s="656" t="s">
        <v>972</v>
      </c>
      <c r="F10" s="640">
        <v>1</v>
      </c>
      <c r="G10" s="640" t="s">
        <v>185</v>
      </c>
      <c r="H10" s="714">
        <f>62000+26640</f>
        <v>88640</v>
      </c>
      <c r="I10" s="714">
        <f>62000+26640</f>
        <v>88640</v>
      </c>
      <c r="J10" s="640" t="s">
        <v>16</v>
      </c>
      <c r="K10" s="641">
        <v>46112</v>
      </c>
      <c r="L10" s="641">
        <v>46295</v>
      </c>
      <c r="M10" s="640"/>
      <c r="N10" s="640"/>
      <c r="O10" s="640"/>
      <c r="P10" s="640" t="s">
        <v>1302</v>
      </c>
      <c r="Q10" s="662" t="s">
        <v>1303</v>
      </c>
      <c r="R10" s="642"/>
      <c r="S10" s="642"/>
      <c r="T10" s="642"/>
      <c r="U10" s="642"/>
      <c r="V10" s="642"/>
      <c r="W10" s="642"/>
      <c r="X10" s="642"/>
      <c r="Y10" s="642"/>
      <c r="Z10" s="642"/>
      <c r="AA10" s="642"/>
      <c r="AB10" s="642"/>
      <c r="AC10" s="642"/>
      <c r="AD10" s="642"/>
      <c r="AE10" s="642"/>
      <c r="AF10" s="642"/>
      <c r="AG10" s="642"/>
      <c r="AH10" s="642"/>
      <c r="AI10" s="642"/>
      <c r="AJ10" s="642"/>
      <c r="AK10" s="642"/>
      <c r="AL10" s="642"/>
      <c r="AM10" s="642"/>
      <c r="AN10" s="642"/>
      <c r="AO10" s="642"/>
      <c r="AP10" s="642"/>
      <c r="AQ10" s="642"/>
      <c r="AR10" s="642"/>
      <c r="AS10" s="642"/>
      <c r="AT10" s="642"/>
      <c r="AU10" s="642"/>
      <c r="AV10" s="642"/>
      <c r="AW10" s="642"/>
      <c r="AX10" s="642"/>
      <c r="AY10" s="642"/>
      <c r="AZ10" s="642"/>
      <c r="BA10" s="642"/>
      <c r="BB10" s="642"/>
      <c r="BC10" s="642"/>
      <c r="BD10" s="642"/>
      <c r="BE10" s="642"/>
      <c r="BF10" s="642"/>
      <c r="BG10" s="642"/>
      <c r="BH10" s="642"/>
      <c r="BI10" s="642"/>
      <c r="BJ10" s="642"/>
      <c r="BK10" s="642"/>
      <c r="BL10" s="642"/>
      <c r="BM10" s="642"/>
      <c r="BN10" s="642"/>
      <c r="BO10" s="642"/>
      <c r="BP10" s="642"/>
      <c r="BQ10" s="642"/>
      <c r="BR10" s="642"/>
      <c r="BS10" s="642"/>
      <c r="BT10" s="642"/>
      <c r="BU10" s="642"/>
      <c r="BV10" s="642"/>
      <c r="BW10" s="642"/>
      <c r="BX10" s="642"/>
      <c r="BY10" s="642"/>
      <c r="BZ10" s="642"/>
      <c r="CA10" s="642"/>
      <c r="CB10" s="642"/>
      <c r="CC10" s="642"/>
      <c r="CD10" s="642"/>
      <c r="CE10" s="642"/>
      <c r="CF10" s="642"/>
      <c r="CG10" s="642"/>
      <c r="CH10" s="642"/>
      <c r="CI10" s="642"/>
      <c r="CJ10" s="642"/>
      <c r="CK10" s="642"/>
      <c r="CL10" s="642"/>
      <c r="CM10" s="642"/>
      <c r="CN10" s="642"/>
      <c r="CO10" s="642"/>
      <c r="CP10" s="642"/>
      <c r="CQ10" s="642"/>
      <c r="CR10" s="642"/>
      <c r="CS10" s="642"/>
      <c r="CT10" s="642"/>
      <c r="CU10" s="642"/>
      <c r="CV10" s="642"/>
      <c r="CW10" s="642"/>
      <c r="CX10" s="642"/>
      <c r="CY10" s="642"/>
      <c r="CZ10" s="642"/>
      <c r="DA10" s="642"/>
      <c r="DB10" s="642"/>
      <c r="DC10" s="642"/>
      <c r="DD10" s="642"/>
      <c r="DE10" s="642"/>
      <c r="DF10" s="642"/>
      <c r="DG10" s="642"/>
      <c r="DH10" s="642"/>
      <c r="DI10" s="642"/>
      <c r="DJ10" s="642"/>
      <c r="DK10" s="642"/>
      <c r="DL10" s="642"/>
      <c r="DM10" s="642"/>
      <c r="DN10" s="642"/>
      <c r="DO10" s="642"/>
      <c r="DP10" s="642"/>
      <c r="DQ10" s="642"/>
      <c r="DR10" s="642"/>
      <c r="DS10" s="642"/>
      <c r="DT10" s="642"/>
      <c r="DU10" s="642"/>
      <c r="DV10" s="642"/>
      <c r="DW10" s="642"/>
      <c r="DX10" s="642"/>
      <c r="DY10" s="642"/>
      <c r="DZ10" s="642"/>
      <c r="EA10" s="642"/>
      <c r="EB10" s="642"/>
      <c r="EC10" s="642"/>
      <c r="ED10" s="642"/>
      <c r="EE10" s="642"/>
      <c r="EF10" s="642"/>
      <c r="EG10" s="642"/>
      <c r="EH10" s="642"/>
      <c r="EI10" s="642"/>
      <c r="EJ10" s="642"/>
      <c r="EK10" s="642"/>
      <c r="EL10" s="642"/>
      <c r="EM10" s="642"/>
      <c r="EN10" s="642"/>
      <c r="EO10" s="642"/>
      <c r="EP10" s="642"/>
      <c r="EQ10" s="642"/>
      <c r="ER10" s="642"/>
      <c r="ES10" s="642"/>
      <c r="ET10" s="642"/>
      <c r="EU10" s="642"/>
      <c r="EV10" s="642"/>
      <c r="EW10" s="642"/>
      <c r="EX10" s="642"/>
      <c r="EY10" s="642"/>
      <c r="EZ10" s="642"/>
      <c r="FA10" s="642"/>
      <c r="FB10" s="642"/>
      <c r="FC10" s="642"/>
      <c r="FD10" s="642"/>
      <c r="FE10" s="642"/>
      <c r="FF10" s="642"/>
      <c r="FG10" s="642"/>
      <c r="FH10" s="642"/>
      <c r="FI10" s="642"/>
      <c r="FJ10" s="642"/>
      <c r="FK10" s="642"/>
      <c r="FL10" s="642"/>
      <c r="FM10" s="642"/>
      <c r="FN10" s="642"/>
      <c r="FO10" s="642"/>
      <c r="FP10" s="642"/>
      <c r="FQ10" s="642"/>
      <c r="FR10" s="642"/>
      <c r="FS10" s="642"/>
      <c r="FT10" s="642"/>
      <c r="FU10" s="642"/>
      <c r="FV10" s="642"/>
      <c r="FW10" s="642"/>
      <c r="FX10" s="642"/>
      <c r="FY10" s="642"/>
      <c r="FZ10" s="642"/>
      <c r="GA10" s="642"/>
      <c r="GB10" s="642"/>
      <c r="GC10" s="642"/>
      <c r="GD10" s="642"/>
      <c r="GE10" s="642"/>
      <c r="GF10" s="642"/>
      <c r="GG10" s="642"/>
      <c r="GH10" s="642"/>
      <c r="GI10" s="642"/>
      <c r="GJ10" s="642"/>
      <c r="GK10" s="642"/>
      <c r="GL10" s="642"/>
      <c r="GM10" s="642"/>
      <c r="GN10" s="642"/>
      <c r="GO10" s="642"/>
      <c r="GP10" s="642"/>
      <c r="GQ10" s="642"/>
      <c r="GR10" s="642"/>
      <c r="GS10" s="642"/>
      <c r="GT10" s="642"/>
      <c r="GU10" s="642"/>
      <c r="GV10" s="642"/>
      <c r="GW10" s="642"/>
      <c r="GX10" s="642"/>
      <c r="GY10" s="642"/>
      <c r="GZ10" s="642"/>
      <c r="HA10" s="642"/>
      <c r="HB10" s="642"/>
      <c r="HC10" s="642"/>
      <c r="HD10" s="642"/>
      <c r="HE10" s="642"/>
      <c r="HF10" s="642"/>
      <c r="HG10" s="642"/>
      <c r="HH10" s="642"/>
      <c r="HI10" s="642"/>
      <c r="HJ10" s="642"/>
      <c r="HK10" s="642"/>
      <c r="HL10" s="642"/>
      <c r="HM10" s="642"/>
      <c r="HN10" s="642"/>
      <c r="HO10" s="642"/>
      <c r="HP10" s="642"/>
      <c r="HQ10" s="642"/>
      <c r="HR10" s="642"/>
      <c r="HS10" s="642"/>
      <c r="HT10" s="642"/>
      <c r="HU10" s="642"/>
      <c r="HV10" s="642"/>
      <c r="HW10" s="642"/>
      <c r="HX10" s="642"/>
      <c r="HY10" s="642"/>
      <c r="HZ10" s="642"/>
      <c r="IA10" s="642"/>
      <c r="IB10" s="642"/>
      <c r="IC10" s="642"/>
      <c r="ID10" s="642"/>
      <c r="IE10" s="642"/>
      <c r="IF10" s="642"/>
      <c r="IG10" s="642"/>
      <c r="IH10" s="642"/>
      <c r="II10" s="642"/>
      <c r="IJ10" s="642"/>
      <c r="IK10" s="642"/>
      <c r="IL10" s="642"/>
      <c r="IM10" s="642"/>
      <c r="IN10" s="642"/>
      <c r="IO10" s="642"/>
      <c r="IP10" s="642"/>
      <c r="IQ10" s="642"/>
      <c r="IR10" s="642"/>
      <c r="IS10" s="642"/>
      <c r="IT10" s="642"/>
      <c r="IU10" s="642"/>
      <c r="IV10" s="642"/>
      <c r="IW10" s="642"/>
      <c r="IX10" s="642"/>
      <c r="IY10" s="642"/>
      <c r="IZ10" s="642"/>
      <c r="JA10" s="642"/>
      <c r="JB10" s="642"/>
      <c r="JC10" s="642"/>
      <c r="JD10" s="642"/>
      <c r="JE10" s="642"/>
      <c r="JF10" s="642"/>
      <c r="JG10" s="642"/>
      <c r="JH10" s="642"/>
      <c r="JI10" s="642"/>
      <c r="JJ10" s="642"/>
      <c r="JK10" s="642"/>
      <c r="JL10" s="642"/>
      <c r="JM10" s="642"/>
      <c r="JN10" s="642"/>
      <c r="JO10" s="642"/>
      <c r="JP10" s="642"/>
      <c r="JQ10" s="642"/>
      <c r="JR10" s="642"/>
      <c r="JS10" s="642"/>
      <c r="JT10" s="642"/>
      <c r="JU10" s="642"/>
      <c r="JV10" s="642"/>
      <c r="JW10" s="642"/>
      <c r="JX10" s="642"/>
      <c r="JY10" s="642"/>
      <c r="JZ10" s="642"/>
      <c r="KA10" s="642"/>
      <c r="KB10" s="642"/>
      <c r="KC10" s="642"/>
      <c r="KD10" s="642"/>
      <c r="KE10" s="642"/>
      <c r="KF10" s="642"/>
      <c r="KG10" s="642"/>
      <c r="KH10" s="642"/>
      <c r="KI10" s="642"/>
      <c r="KJ10" s="642"/>
      <c r="KK10" s="642"/>
      <c r="KL10" s="642"/>
      <c r="KM10" s="642"/>
      <c r="KN10" s="642"/>
      <c r="KO10" s="642"/>
      <c r="KP10" s="642"/>
      <c r="KQ10" s="642"/>
      <c r="KR10" s="642"/>
      <c r="KS10" s="642"/>
      <c r="KT10" s="642"/>
      <c r="KU10" s="642"/>
      <c r="KV10" s="642"/>
      <c r="KW10" s="642"/>
      <c r="KX10" s="642"/>
      <c r="KY10" s="642"/>
      <c r="KZ10" s="642"/>
      <c r="LA10" s="642"/>
      <c r="LB10" s="642"/>
      <c r="LC10" s="642"/>
      <c r="LD10" s="642"/>
      <c r="LE10" s="642"/>
      <c r="LF10" s="642"/>
      <c r="LG10" s="642"/>
      <c r="LH10" s="642"/>
      <c r="LI10" s="642"/>
      <c r="LJ10" s="642"/>
      <c r="LK10" s="642"/>
      <c r="LL10" s="642"/>
      <c r="LM10" s="642"/>
      <c r="LN10" s="642"/>
      <c r="LO10" s="642"/>
      <c r="LP10" s="642"/>
      <c r="LQ10" s="642"/>
      <c r="LR10" s="642"/>
      <c r="LS10" s="642"/>
      <c r="LT10" s="642"/>
      <c r="LU10" s="642"/>
      <c r="LV10" s="642"/>
      <c r="LW10" s="642"/>
      <c r="LX10" s="642"/>
      <c r="LY10" s="642"/>
      <c r="LZ10" s="642"/>
      <c r="MA10" s="642"/>
      <c r="MB10" s="642"/>
      <c r="MC10" s="642"/>
      <c r="MD10" s="642"/>
      <c r="ME10" s="642"/>
      <c r="MF10" s="642"/>
      <c r="MG10" s="642"/>
      <c r="MH10" s="642"/>
      <c r="MI10" s="642"/>
      <c r="MJ10" s="642"/>
      <c r="MK10" s="642"/>
      <c r="ML10" s="642"/>
      <c r="MM10" s="642"/>
      <c r="MN10" s="642"/>
      <c r="MO10" s="642"/>
      <c r="MP10" s="642"/>
      <c r="MQ10" s="642"/>
      <c r="MR10" s="642"/>
      <c r="MS10" s="642"/>
      <c r="MT10" s="642"/>
      <c r="MU10" s="642"/>
      <c r="MV10" s="642"/>
      <c r="MW10" s="642"/>
      <c r="MX10" s="642"/>
      <c r="MY10" s="642"/>
      <c r="MZ10" s="642"/>
      <c r="NA10" s="642"/>
      <c r="NB10" s="642"/>
      <c r="NC10" s="642"/>
      <c r="ND10" s="642"/>
      <c r="NE10" s="642"/>
      <c r="NF10" s="642"/>
      <c r="NG10" s="642"/>
      <c r="NH10" s="642"/>
      <c r="NI10" s="642"/>
      <c r="NJ10" s="642"/>
    </row>
    <row r="11" spans="1:374" ht="183" customHeight="1">
      <c r="A11" s="735">
        <v>1</v>
      </c>
      <c r="B11" s="639">
        <v>6</v>
      </c>
      <c r="C11" s="644" t="s">
        <v>6</v>
      </c>
      <c r="D11" s="646" t="s">
        <v>938</v>
      </c>
      <c r="E11" s="645" t="s">
        <v>205</v>
      </c>
      <c r="F11" s="647">
        <v>24</v>
      </c>
      <c r="G11" s="647" t="s">
        <v>182</v>
      </c>
      <c r="H11" s="714">
        <v>120000</v>
      </c>
      <c r="I11" s="714">
        <v>120000</v>
      </c>
      <c r="J11" s="644" t="s">
        <v>5</v>
      </c>
      <c r="K11" s="641">
        <v>45991</v>
      </c>
      <c r="L11" s="641">
        <v>46053</v>
      </c>
      <c r="M11" s="640"/>
      <c r="N11" s="640"/>
      <c r="O11" s="640"/>
      <c r="P11" s="640" t="s">
        <v>1302</v>
      </c>
      <c r="Q11" s="662" t="s">
        <v>1304</v>
      </c>
    </row>
    <row r="12" spans="1:374" s="643" customFormat="1" ht="144" customHeight="1">
      <c r="A12" s="734">
        <v>5</v>
      </c>
      <c r="B12" s="639">
        <v>9</v>
      </c>
      <c r="C12" s="640" t="s">
        <v>6</v>
      </c>
      <c r="D12" s="648" t="s">
        <v>983</v>
      </c>
      <c r="E12" s="649" t="s">
        <v>200</v>
      </c>
      <c r="F12" s="650">
        <v>2</v>
      </c>
      <c r="G12" s="650" t="s">
        <v>391</v>
      </c>
      <c r="H12" s="651">
        <v>164870</v>
      </c>
      <c r="I12" s="651">
        <v>164870</v>
      </c>
      <c r="J12" s="640" t="s">
        <v>5</v>
      </c>
      <c r="K12" s="641">
        <v>46142</v>
      </c>
      <c r="L12" s="641">
        <v>46173</v>
      </c>
      <c r="M12" s="640"/>
      <c r="N12" s="640"/>
      <c r="O12" s="640"/>
      <c r="P12" s="640" t="s">
        <v>1302</v>
      </c>
      <c r="Q12" s="662" t="s">
        <v>1304</v>
      </c>
      <c r="R12" s="642"/>
      <c r="S12" s="642"/>
      <c r="T12" s="642"/>
      <c r="U12" s="642"/>
      <c r="V12" s="642"/>
      <c r="W12" s="642"/>
      <c r="X12" s="642"/>
      <c r="Y12" s="642"/>
      <c r="Z12" s="642"/>
      <c r="AA12" s="642"/>
      <c r="AB12" s="642"/>
      <c r="AC12" s="642"/>
      <c r="AD12" s="642"/>
      <c r="AE12" s="642"/>
      <c r="AF12" s="642"/>
      <c r="AG12" s="642"/>
      <c r="AH12" s="642"/>
      <c r="AI12" s="642"/>
      <c r="AJ12" s="642"/>
      <c r="AK12" s="642"/>
      <c r="AL12" s="642"/>
      <c r="AM12" s="642"/>
      <c r="AN12" s="642"/>
      <c r="AO12" s="642"/>
      <c r="AP12" s="642"/>
      <c r="AQ12" s="642"/>
      <c r="AR12" s="642"/>
      <c r="AS12" s="642"/>
      <c r="AT12" s="642"/>
      <c r="AU12" s="642"/>
      <c r="AV12" s="642"/>
      <c r="AW12" s="642"/>
      <c r="AX12" s="642"/>
      <c r="AY12" s="642"/>
      <c r="AZ12" s="642"/>
      <c r="BA12" s="642"/>
      <c r="BB12" s="642"/>
      <c r="BC12" s="642"/>
      <c r="BD12" s="642"/>
      <c r="BE12" s="642"/>
      <c r="BF12" s="642"/>
      <c r="BG12" s="642"/>
      <c r="BH12" s="642"/>
      <c r="BI12" s="642"/>
      <c r="BJ12" s="642"/>
      <c r="BK12" s="642"/>
      <c r="BL12" s="642"/>
      <c r="BM12" s="642"/>
      <c r="BN12" s="642"/>
      <c r="BO12" s="642"/>
      <c r="BP12" s="642"/>
      <c r="BQ12" s="642"/>
      <c r="BR12" s="642"/>
      <c r="BS12" s="642"/>
      <c r="BT12" s="642"/>
      <c r="BU12" s="642"/>
      <c r="BV12" s="642"/>
      <c r="BW12" s="642"/>
      <c r="BX12" s="642"/>
      <c r="BY12" s="642"/>
      <c r="BZ12" s="642"/>
      <c r="CA12" s="642"/>
      <c r="CB12" s="642"/>
      <c r="CC12" s="642"/>
      <c r="CD12" s="642"/>
      <c r="CE12" s="642"/>
      <c r="CF12" s="642"/>
      <c r="CG12" s="642"/>
      <c r="CH12" s="642"/>
      <c r="CI12" s="642"/>
      <c r="CJ12" s="642"/>
      <c r="CK12" s="642"/>
      <c r="CL12" s="642"/>
      <c r="CM12" s="642"/>
      <c r="CN12" s="642"/>
      <c r="CO12" s="642"/>
      <c r="CP12" s="642"/>
      <c r="CQ12" s="642"/>
      <c r="CR12" s="642"/>
      <c r="CS12" s="642"/>
      <c r="CT12" s="642"/>
      <c r="CU12" s="642"/>
      <c r="CV12" s="642"/>
      <c r="CW12" s="642"/>
      <c r="CX12" s="642"/>
      <c r="CY12" s="642"/>
      <c r="CZ12" s="642"/>
      <c r="DA12" s="642"/>
      <c r="DB12" s="642"/>
      <c r="DC12" s="642"/>
      <c r="DD12" s="642"/>
      <c r="DE12" s="642"/>
      <c r="DF12" s="642"/>
      <c r="DG12" s="642"/>
      <c r="DH12" s="642"/>
      <c r="DI12" s="642"/>
      <c r="DJ12" s="642"/>
      <c r="DK12" s="642"/>
      <c r="DL12" s="642"/>
      <c r="DM12" s="642"/>
      <c r="DN12" s="642"/>
      <c r="DO12" s="642"/>
      <c r="DP12" s="642"/>
      <c r="DQ12" s="642"/>
      <c r="DR12" s="642"/>
      <c r="DS12" s="642"/>
      <c r="DT12" s="642"/>
      <c r="DU12" s="642"/>
      <c r="DV12" s="642"/>
      <c r="DW12" s="642"/>
      <c r="DX12" s="642"/>
      <c r="DY12" s="642"/>
      <c r="DZ12" s="642"/>
      <c r="EA12" s="642"/>
      <c r="EB12" s="642"/>
      <c r="EC12" s="642"/>
      <c r="ED12" s="642"/>
      <c r="EE12" s="642"/>
      <c r="EF12" s="642"/>
      <c r="EG12" s="642"/>
      <c r="EH12" s="642"/>
      <c r="EI12" s="642"/>
      <c r="EJ12" s="642"/>
      <c r="EK12" s="642"/>
      <c r="EL12" s="642"/>
      <c r="EM12" s="642"/>
      <c r="EN12" s="642"/>
      <c r="EO12" s="642"/>
      <c r="EP12" s="642"/>
      <c r="EQ12" s="642"/>
      <c r="ER12" s="642"/>
      <c r="ES12" s="642"/>
      <c r="ET12" s="642"/>
      <c r="EU12" s="642"/>
      <c r="EV12" s="642"/>
      <c r="EW12" s="642"/>
      <c r="EX12" s="642"/>
      <c r="EY12" s="642"/>
      <c r="EZ12" s="642"/>
      <c r="FA12" s="642"/>
      <c r="FB12" s="642"/>
      <c r="FC12" s="642"/>
      <c r="FD12" s="642"/>
      <c r="FE12" s="642"/>
      <c r="FF12" s="642"/>
      <c r="FG12" s="642"/>
      <c r="FH12" s="642"/>
      <c r="FI12" s="642"/>
      <c r="FJ12" s="642"/>
      <c r="FK12" s="642"/>
      <c r="FL12" s="642"/>
      <c r="FM12" s="642"/>
      <c r="FN12" s="642"/>
      <c r="FO12" s="642"/>
      <c r="FP12" s="642"/>
      <c r="FQ12" s="642"/>
      <c r="FR12" s="642"/>
      <c r="FS12" s="642"/>
      <c r="FT12" s="642"/>
      <c r="FU12" s="642"/>
      <c r="FV12" s="642"/>
      <c r="FW12" s="642"/>
      <c r="FX12" s="642"/>
      <c r="FY12" s="642"/>
      <c r="FZ12" s="642"/>
      <c r="GA12" s="642"/>
      <c r="GB12" s="642"/>
      <c r="GC12" s="642"/>
      <c r="GD12" s="642"/>
      <c r="GE12" s="642"/>
      <c r="GF12" s="642"/>
      <c r="GG12" s="642"/>
      <c r="GH12" s="642"/>
      <c r="GI12" s="642"/>
      <c r="GJ12" s="642"/>
      <c r="GK12" s="642"/>
      <c r="GL12" s="642"/>
      <c r="GM12" s="642"/>
      <c r="GN12" s="642"/>
      <c r="GO12" s="642"/>
      <c r="GP12" s="642"/>
      <c r="GQ12" s="642"/>
      <c r="GR12" s="642"/>
      <c r="GS12" s="642"/>
      <c r="GT12" s="642"/>
      <c r="GU12" s="642"/>
      <c r="GV12" s="642"/>
      <c r="GW12" s="642"/>
      <c r="GX12" s="642"/>
      <c r="GY12" s="642"/>
      <c r="GZ12" s="642"/>
      <c r="HA12" s="642"/>
      <c r="HB12" s="642"/>
      <c r="HC12" s="642"/>
      <c r="HD12" s="642"/>
      <c r="HE12" s="642"/>
      <c r="HF12" s="642"/>
      <c r="HG12" s="642"/>
      <c r="HH12" s="642"/>
      <c r="HI12" s="642"/>
      <c r="HJ12" s="642"/>
      <c r="HK12" s="642"/>
      <c r="HL12" s="642"/>
      <c r="HM12" s="642"/>
      <c r="HN12" s="642"/>
      <c r="HO12" s="642"/>
      <c r="HP12" s="642"/>
      <c r="HQ12" s="642"/>
      <c r="HR12" s="642"/>
      <c r="HS12" s="642"/>
      <c r="HT12" s="642"/>
      <c r="HU12" s="642"/>
      <c r="HV12" s="642"/>
      <c r="HW12" s="642"/>
      <c r="HX12" s="642"/>
      <c r="HY12" s="642"/>
      <c r="HZ12" s="642"/>
      <c r="IA12" s="642"/>
      <c r="IB12" s="642"/>
      <c r="IC12" s="642"/>
      <c r="ID12" s="642"/>
      <c r="IE12" s="642"/>
      <c r="IF12" s="642"/>
      <c r="IG12" s="642"/>
      <c r="IH12" s="642"/>
      <c r="II12" s="642"/>
      <c r="IJ12" s="642"/>
      <c r="IK12" s="642"/>
      <c r="IL12" s="642"/>
      <c r="IM12" s="642"/>
      <c r="IN12" s="642"/>
      <c r="IO12" s="642"/>
      <c r="IP12" s="642"/>
      <c r="IQ12" s="642"/>
      <c r="IR12" s="642"/>
      <c r="IS12" s="642"/>
      <c r="IT12" s="642"/>
      <c r="IU12" s="642"/>
      <c r="IV12" s="642"/>
      <c r="IW12" s="642"/>
      <c r="IX12" s="642"/>
      <c r="IY12" s="642"/>
      <c r="IZ12" s="642"/>
      <c r="JA12" s="642"/>
      <c r="JB12" s="642"/>
      <c r="JC12" s="642"/>
      <c r="JD12" s="642"/>
      <c r="JE12" s="642"/>
      <c r="JF12" s="642"/>
      <c r="JG12" s="642"/>
      <c r="JH12" s="642"/>
      <c r="JI12" s="642"/>
      <c r="JJ12" s="642"/>
      <c r="JK12" s="642"/>
      <c r="JL12" s="642"/>
      <c r="JM12" s="642"/>
      <c r="JN12" s="642"/>
      <c r="JO12" s="642"/>
      <c r="JP12" s="642"/>
      <c r="JQ12" s="642"/>
      <c r="JR12" s="642"/>
      <c r="JS12" s="642"/>
      <c r="JT12" s="642"/>
      <c r="JU12" s="642"/>
      <c r="JV12" s="642"/>
      <c r="JW12" s="642"/>
      <c r="JX12" s="642"/>
      <c r="JY12" s="642"/>
      <c r="JZ12" s="642"/>
      <c r="KA12" s="642"/>
      <c r="KB12" s="642"/>
      <c r="KC12" s="642"/>
      <c r="KD12" s="642"/>
      <c r="KE12" s="642"/>
      <c r="KF12" s="642"/>
      <c r="KG12" s="642"/>
      <c r="KH12" s="642"/>
      <c r="KI12" s="642"/>
      <c r="KJ12" s="642"/>
      <c r="KK12" s="642"/>
      <c r="KL12" s="642"/>
      <c r="KM12" s="642"/>
      <c r="KN12" s="642"/>
      <c r="KO12" s="642"/>
      <c r="KP12" s="642"/>
      <c r="KQ12" s="642"/>
      <c r="KR12" s="642"/>
      <c r="KS12" s="642"/>
      <c r="KT12" s="642"/>
      <c r="KU12" s="642"/>
      <c r="KV12" s="642"/>
      <c r="KW12" s="642"/>
      <c r="KX12" s="642"/>
      <c r="KY12" s="642"/>
      <c r="KZ12" s="642"/>
      <c r="LA12" s="642"/>
      <c r="LB12" s="642"/>
      <c r="LC12" s="642"/>
      <c r="LD12" s="642"/>
      <c r="LE12" s="642"/>
      <c r="LF12" s="642"/>
      <c r="LG12" s="642"/>
      <c r="LH12" s="642"/>
      <c r="LI12" s="642"/>
      <c r="LJ12" s="642"/>
      <c r="LK12" s="642"/>
      <c r="LL12" s="642"/>
      <c r="LM12" s="642"/>
      <c r="LN12" s="642"/>
      <c r="LO12" s="642"/>
      <c r="LP12" s="642"/>
      <c r="LQ12" s="642"/>
      <c r="LR12" s="642"/>
      <c r="LS12" s="642"/>
      <c r="LT12" s="642"/>
      <c r="LU12" s="642"/>
      <c r="LV12" s="642"/>
      <c r="LW12" s="642"/>
      <c r="LX12" s="642"/>
      <c r="LY12" s="642"/>
      <c r="LZ12" s="642"/>
      <c r="MA12" s="642"/>
      <c r="MB12" s="642"/>
      <c r="MC12" s="642"/>
      <c r="MD12" s="642"/>
      <c r="ME12" s="642"/>
      <c r="MF12" s="642"/>
      <c r="MG12" s="642"/>
      <c r="MH12" s="642"/>
      <c r="MI12" s="642"/>
      <c r="MJ12" s="642"/>
      <c r="MK12" s="642"/>
      <c r="ML12" s="642"/>
      <c r="MM12" s="642"/>
      <c r="MN12" s="642"/>
      <c r="MO12" s="642"/>
      <c r="MP12" s="642"/>
      <c r="MQ12" s="642"/>
      <c r="MR12" s="642"/>
      <c r="MS12" s="642"/>
      <c r="MT12" s="642"/>
      <c r="MU12" s="642"/>
      <c r="MV12" s="642"/>
      <c r="MW12" s="642"/>
      <c r="MX12" s="642"/>
      <c r="MY12" s="642"/>
      <c r="MZ12" s="642"/>
      <c r="NA12" s="642"/>
      <c r="NB12" s="642"/>
      <c r="NC12" s="642"/>
      <c r="ND12" s="642"/>
      <c r="NE12" s="642"/>
      <c r="NF12" s="642"/>
      <c r="NG12" s="642"/>
      <c r="NH12" s="642"/>
      <c r="NI12" s="642"/>
      <c r="NJ12" s="642"/>
    </row>
    <row r="13" spans="1:374" s="643" customFormat="1" ht="95.45" customHeight="1">
      <c r="A13" s="734">
        <v>10</v>
      </c>
      <c r="B13" s="639">
        <v>14</v>
      </c>
      <c r="C13" s="640" t="s">
        <v>6</v>
      </c>
      <c r="D13" s="648" t="s">
        <v>984</v>
      </c>
      <c r="E13" s="649" t="s">
        <v>190</v>
      </c>
      <c r="F13" s="650">
        <v>1</v>
      </c>
      <c r="G13" s="650" t="s">
        <v>392</v>
      </c>
      <c r="H13" s="652">
        <v>48720</v>
      </c>
      <c r="I13" s="652">
        <v>48720</v>
      </c>
      <c r="J13" s="640" t="s">
        <v>5</v>
      </c>
      <c r="K13" s="641">
        <v>46112</v>
      </c>
      <c r="L13" s="641">
        <v>46173</v>
      </c>
      <c r="M13" s="640"/>
      <c r="N13" s="640"/>
      <c r="O13" s="640"/>
      <c r="P13" s="640" t="s">
        <v>1302</v>
      </c>
      <c r="Q13" s="662" t="s">
        <v>1304</v>
      </c>
      <c r="R13" s="642"/>
      <c r="S13" s="642"/>
      <c r="T13" s="642"/>
      <c r="U13" s="642"/>
      <c r="V13" s="642"/>
      <c r="W13" s="642"/>
      <c r="X13" s="642"/>
      <c r="Y13" s="642"/>
      <c r="Z13" s="642"/>
      <c r="AA13" s="642"/>
      <c r="AB13" s="642"/>
      <c r="AC13" s="642"/>
      <c r="AD13" s="642"/>
      <c r="AE13" s="642"/>
      <c r="AF13" s="642"/>
      <c r="AG13" s="642"/>
      <c r="AH13" s="642"/>
      <c r="AI13" s="642"/>
      <c r="AJ13" s="642"/>
      <c r="AK13" s="642"/>
      <c r="AL13" s="642"/>
      <c r="AM13" s="642"/>
      <c r="AN13" s="642"/>
      <c r="AO13" s="642"/>
      <c r="AP13" s="642"/>
      <c r="AQ13" s="642"/>
      <c r="AR13" s="642"/>
      <c r="AS13" s="642"/>
      <c r="AT13" s="642"/>
      <c r="AU13" s="642"/>
      <c r="AV13" s="642"/>
      <c r="AW13" s="642"/>
      <c r="AX13" s="642"/>
      <c r="AY13" s="642"/>
      <c r="AZ13" s="642"/>
      <c r="BA13" s="642"/>
      <c r="BB13" s="642"/>
      <c r="BC13" s="642"/>
      <c r="BD13" s="642"/>
      <c r="BE13" s="642"/>
      <c r="BF13" s="642"/>
      <c r="BG13" s="642"/>
      <c r="BH13" s="642"/>
      <c r="BI13" s="642"/>
      <c r="BJ13" s="642"/>
      <c r="BK13" s="642"/>
      <c r="BL13" s="642"/>
      <c r="BM13" s="642"/>
      <c r="BN13" s="642"/>
      <c r="BO13" s="642"/>
      <c r="BP13" s="642"/>
      <c r="BQ13" s="642"/>
      <c r="BR13" s="642"/>
      <c r="BS13" s="642"/>
      <c r="BT13" s="642"/>
      <c r="BU13" s="642"/>
      <c r="BV13" s="642"/>
      <c r="BW13" s="642"/>
      <c r="BX13" s="642"/>
      <c r="BY13" s="642"/>
      <c r="BZ13" s="642"/>
      <c r="CA13" s="642"/>
      <c r="CB13" s="642"/>
      <c r="CC13" s="642"/>
      <c r="CD13" s="642"/>
      <c r="CE13" s="642"/>
      <c r="CF13" s="642"/>
      <c r="CG13" s="642"/>
      <c r="CH13" s="642"/>
      <c r="CI13" s="642"/>
      <c r="CJ13" s="642"/>
      <c r="CK13" s="642"/>
      <c r="CL13" s="642"/>
      <c r="CM13" s="642"/>
      <c r="CN13" s="642"/>
      <c r="CO13" s="642"/>
      <c r="CP13" s="642"/>
      <c r="CQ13" s="642"/>
      <c r="CR13" s="642"/>
      <c r="CS13" s="642"/>
      <c r="CT13" s="642"/>
      <c r="CU13" s="642"/>
      <c r="CV13" s="642"/>
      <c r="CW13" s="642"/>
      <c r="CX13" s="642"/>
      <c r="CY13" s="642"/>
      <c r="CZ13" s="642"/>
      <c r="DA13" s="642"/>
      <c r="DB13" s="642"/>
      <c r="DC13" s="642"/>
      <c r="DD13" s="642"/>
      <c r="DE13" s="642"/>
      <c r="DF13" s="642"/>
      <c r="DG13" s="642"/>
      <c r="DH13" s="642"/>
      <c r="DI13" s="642"/>
      <c r="DJ13" s="642"/>
      <c r="DK13" s="642"/>
      <c r="DL13" s="642"/>
      <c r="DM13" s="642"/>
      <c r="DN13" s="642"/>
      <c r="DO13" s="642"/>
      <c r="DP13" s="642"/>
      <c r="DQ13" s="642"/>
      <c r="DR13" s="642"/>
      <c r="DS13" s="642"/>
      <c r="DT13" s="642"/>
      <c r="DU13" s="642"/>
      <c r="DV13" s="642"/>
      <c r="DW13" s="642"/>
      <c r="DX13" s="642"/>
      <c r="DY13" s="642"/>
      <c r="DZ13" s="642"/>
      <c r="EA13" s="642"/>
      <c r="EB13" s="642"/>
      <c r="EC13" s="642"/>
      <c r="ED13" s="642"/>
      <c r="EE13" s="642"/>
      <c r="EF13" s="642"/>
      <c r="EG13" s="642"/>
      <c r="EH13" s="642"/>
      <c r="EI13" s="642"/>
      <c r="EJ13" s="642"/>
      <c r="EK13" s="642"/>
      <c r="EL13" s="642"/>
      <c r="EM13" s="642"/>
      <c r="EN13" s="642"/>
      <c r="EO13" s="642"/>
      <c r="EP13" s="642"/>
      <c r="EQ13" s="642"/>
      <c r="ER13" s="642"/>
      <c r="ES13" s="642"/>
      <c r="ET13" s="642"/>
      <c r="EU13" s="642"/>
      <c r="EV13" s="642"/>
      <c r="EW13" s="642"/>
      <c r="EX13" s="642"/>
      <c r="EY13" s="642"/>
      <c r="EZ13" s="642"/>
      <c r="FA13" s="642"/>
      <c r="FB13" s="642"/>
      <c r="FC13" s="642"/>
      <c r="FD13" s="642"/>
      <c r="FE13" s="642"/>
      <c r="FF13" s="642"/>
      <c r="FG13" s="642"/>
      <c r="FH13" s="642"/>
      <c r="FI13" s="642"/>
      <c r="FJ13" s="642"/>
      <c r="FK13" s="642"/>
      <c r="FL13" s="642"/>
      <c r="FM13" s="642"/>
      <c r="FN13" s="642"/>
      <c r="FO13" s="642"/>
      <c r="FP13" s="642"/>
      <c r="FQ13" s="642"/>
      <c r="FR13" s="642"/>
      <c r="FS13" s="642"/>
      <c r="FT13" s="642"/>
      <c r="FU13" s="642"/>
      <c r="FV13" s="642"/>
      <c r="FW13" s="642"/>
      <c r="FX13" s="642"/>
      <c r="FY13" s="642"/>
      <c r="FZ13" s="642"/>
      <c r="GA13" s="642"/>
      <c r="GB13" s="642"/>
      <c r="GC13" s="642"/>
      <c r="GD13" s="642"/>
      <c r="GE13" s="642"/>
      <c r="GF13" s="642"/>
      <c r="GG13" s="642"/>
      <c r="GH13" s="642"/>
      <c r="GI13" s="642"/>
      <c r="GJ13" s="642"/>
      <c r="GK13" s="642"/>
      <c r="GL13" s="642"/>
      <c r="GM13" s="642"/>
      <c r="GN13" s="642"/>
      <c r="GO13" s="642"/>
      <c r="GP13" s="642"/>
      <c r="GQ13" s="642"/>
      <c r="GR13" s="642"/>
      <c r="GS13" s="642"/>
      <c r="GT13" s="642"/>
      <c r="GU13" s="642"/>
      <c r="GV13" s="642"/>
      <c r="GW13" s="642"/>
      <c r="GX13" s="642"/>
      <c r="GY13" s="642"/>
      <c r="GZ13" s="642"/>
      <c r="HA13" s="642"/>
      <c r="HB13" s="642"/>
      <c r="HC13" s="642"/>
      <c r="HD13" s="642"/>
      <c r="HE13" s="642"/>
      <c r="HF13" s="642"/>
      <c r="HG13" s="642"/>
      <c r="HH13" s="642"/>
      <c r="HI13" s="642"/>
      <c r="HJ13" s="642"/>
      <c r="HK13" s="642"/>
      <c r="HL13" s="642"/>
      <c r="HM13" s="642"/>
      <c r="HN13" s="642"/>
      <c r="HO13" s="642"/>
      <c r="HP13" s="642"/>
      <c r="HQ13" s="642"/>
      <c r="HR13" s="642"/>
      <c r="HS13" s="642"/>
      <c r="HT13" s="642"/>
      <c r="HU13" s="642"/>
      <c r="HV13" s="642"/>
      <c r="HW13" s="642"/>
      <c r="HX13" s="642"/>
      <c r="HY13" s="642"/>
      <c r="HZ13" s="642"/>
      <c r="IA13" s="642"/>
      <c r="IB13" s="642"/>
      <c r="IC13" s="642"/>
      <c r="ID13" s="642"/>
      <c r="IE13" s="642"/>
      <c r="IF13" s="642"/>
      <c r="IG13" s="642"/>
      <c r="IH13" s="642"/>
      <c r="II13" s="642"/>
      <c r="IJ13" s="642"/>
      <c r="IK13" s="642"/>
      <c r="IL13" s="642"/>
      <c r="IM13" s="642"/>
      <c r="IN13" s="642"/>
      <c r="IO13" s="642"/>
      <c r="IP13" s="642"/>
      <c r="IQ13" s="642"/>
      <c r="IR13" s="642"/>
      <c r="IS13" s="642"/>
      <c r="IT13" s="642"/>
      <c r="IU13" s="642"/>
      <c r="IV13" s="642"/>
      <c r="IW13" s="642"/>
      <c r="IX13" s="642"/>
      <c r="IY13" s="642"/>
      <c r="IZ13" s="642"/>
      <c r="JA13" s="642"/>
      <c r="JB13" s="642"/>
      <c r="JC13" s="642"/>
      <c r="JD13" s="642"/>
      <c r="JE13" s="642"/>
      <c r="JF13" s="642"/>
      <c r="JG13" s="642"/>
      <c r="JH13" s="642"/>
      <c r="JI13" s="642"/>
      <c r="JJ13" s="642"/>
      <c r="JK13" s="642"/>
      <c r="JL13" s="642"/>
      <c r="JM13" s="642"/>
      <c r="JN13" s="642"/>
      <c r="JO13" s="642"/>
      <c r="JP13" s="642"/>
      <c r="JQ13" s="642"/>
      <c r="JR13" s="642"/>
      <c r="JS13" s="642"/>
      <c r="JT13" s="642"/>
      <c r="JU13" s="642"/>
      <c r="JV13" s="642"/>
      <c r="JW13" s="642"/>
      <c r="JX13" s="642"/>
      <c r="JY13" s="642"/>
      <c r="JZ13" s="642"/>
      <c r="KA13" s="642"/>
      <c r="KB13" s="642"/>
      <c r="KC13" s="642"/>
      <c r="KD13" s="642"/>
      <c r="KE13" s="642"/>
      <c r="KF13" s="642"/>
      <c r="KG13" s="642"/>
      <c r="KH13" s="642"/>
      <c r="KI13" s="642"/>
      <c r="KJ13" s="642"/>
      <c r="KK13" s="642"/>
      <c r="KL13" s="642"/>
      <c r="KM13" s="642"/>
      <c r="KN13" s="642"/>
      <c r="KO13" s="642"/>
      <c r="KP13" s="642"/>
      <c r="KQ13" s="642"/>
      <c r="KR13" s="642"/>
      <c r="KS13" s="642"/>
      <c r="KT13" s="642"/>
      <c r="KU13" s="642"/>
      <c r="KV13" s="642"/>
      <c r="KW13" s="642"/>
      <c r="KX13" s="642"/>
      <c r="KY13" s="642"/>
      <c r="KZ13" s="642"/>
      <c r="LA13" s="642"/>
      <c r="LB13" s="642"/>
      <c r="LC13" s="642"/>
      <c r="LD13" s="642"/>
      <c r="LE13" s="642"/>
      <c r="LF13" s="642"/>
      <c r="LG13" s="642"/>
      <c r="LH13" s="642"/>
      <c r="LI13" s="642"/>
      <c r="LJ13" s="642"/>
      <c r="LK13" s="642"/>
      <c r="LL13" s="642"/>
      <c r="LM13" s="642"/>
      <c r="LN13" s="642"/>
      <c r="LO13" s="642"/>
      <c r="LP13" s="642"/>
      <c r="LQ13" s="642"/>
      <c r="LR13" s="642"/>
      <c r="LS13" s="642"/>
      <c r="LT13" s="642"/>
      <c r="LU13" s="642"/>
      <c r="LV13" s="642"/>
      <c r="LW13" s="642"/>
      <c r="LX13" s="642"/>
      <c r="LY13" s="642"/>
      <c r="LZ13" s="642"/>
      <c r="MA13" s="642"/>
      <c r="MB13" s="642"/>
      <c r="MC13" s="642"/>
      <c r="MD13" s="642"/>
      <c r="ME13" s="642"/>
      <c r="MF13" s="642"/>
      <c r="MG13" s="642"/>
      <c r="MH13" s="642"/>
      <c r="MI13" s="642"/>
      <c r="MJ13" s="642"/>
      <c r="MK13" s="642"/>
      <c r="ML13" s="642"/>
      <c r="MM13" s="642"/>
      <c r="MN13" s="642"/>
      <c r="MO13" s="642"/>
      <c r="MP13" s="642"/>
      <c r="MQ13" s="642"/>
      <c r="MR13" s="642"/>
      <c r="MS13" s="642"/>
      <c r="MT13" s="642"/>
      <c r="MU13" s="642"/>
      <c r="MV13" s="642"/>
      <c r="MW13" s="642"/>
      <c r="MX13" s="642"/>
      <c r="MY13" s="642"/>
      <c r="MZ13" s="642"/>
      <c r="NA13" s="642"/>
      <c r="NB13" s="642"/>
      <c r="NC13" s="642"/>
      <c r="ND13" s="642"/>
      <c r="NE13" s="642"/>
      <c r="NF13" s="642"/>
      <c r="NG13" s="642"/>
      <c r="NH13" s="642"/>
      <c r="NI13" s="642"/>
      <c r="NJ13" s="642"/>
    </row>
    <row r="14" spans="1:374" s="643" customFormat="1" ht="252.6" customHeight="1">
      <c r="A14" s="734">
        <v>18</v>
      </c>
      <c r="B14" s="639">
        <v>18</v>
      </c>
      <c r="C14" s="640" t="s">
        <v>6</v>
      </c>
      <c r="D14" s="653" t="s">
        <v>991</v>
      </c>
      <c r="E14" s="653" t="s">
        <v>992</v>
      </c>
      <c r="F14" s="647">
        <v>1</v>
      </c>
      <c r="G14" s="647" t="s">
        <v>993</v>
      </c>
      <c r="H14" s="654">
        <v>160000</v>
      </c>
      <c r="I14" s="654">
        <v>160000</v>
      </c>
      <c r="J14" s="640" t="s">
        <v>5</v>
      </c>
      <c r="K14" s="641">
        <v>46112</v>
      </c>
      <c r="L14" s="641">
        <v>46203</v>
      </c>
      <c r="M14" s="640"/>
      <c r="N14" s="640"/>
      <c r="O14" s="640"/>
      <c r="P14" s="640" t="s">
        <v>1302</v>
      </c>
      <c r="Q14" s="662" t="s">
        <v>1304</v>
      </c>
      <c r="R14" s="642"/>
      <c r="S14" s="642"/>
      <c r="T14" s="642"/>
      <c r="U14" s="642"/>
      <c r="V14" s="642"/>
      <c r="W14" s="642"/>
      <c r="X14" s="642"/>
      <c r="Y14" s="642"/>
      <c r="Z14" s="642"/>
      <c r="AA14" s="642"/>
      <c r="AB14" s="642"/>
      <c r="AC14" s="642"/>
      <c r="AD14" s="642"/>
      <c r="AE14" s="642"/>
      <c r="AF14" s="642"/>
      <c r="AG14" s="642"/>
      <c r="AH14" s="642"/>
      <c r="AI14" s="642"/>
      <c r="AJ14" s="642"/>
      <c r="AK14" s="642"/>
      <c r="AL14" s="642"/>
      <c r="AM14" s="642"/>
      <c r="AN14" s="642"/>
      <c r="AO14" s="642"/>
      <c r="AP14" s="642"/>
      <c r="AQ14" s="642"/>
      <c r="AR14" s="642"/>
      <c r="AS14" s="642"/>
      <c r="AT14" s="642"/>
      <c r="AU14" s="642"/>
      <c r="AV14" s="642"/>
      <c r="AW14" s="642"/>
      <c r="AX14" s="642"/>
      <c r="AY14" s="642"/>
      <c r="AZ14" s="642"/>
      <c r="BA14" s="642"/>
      <c r="BB14" s="642"/>
      <c r="BC14" s="642"/>
      <c r="BD14" s="642"/>
      <c r="BE14" s="642"/>
      <c r="BF14" s="642"/>
      <c r="BG14" s="642"/>
      <c r="BH14" s="642"/>
      <c r="BI14" s="642"/>
      <c r="BJ14" s="642"/>
      <c r="BK14" s="642"/>
      <c r="BL14" s="642"/>
      <c r="BM14" s="642"/>
      <c r="BN14" s="642"/>
      <c r="BO14" s="642"/>
      <c r="BP14" s="642"/>
      <c r="BQ14" s="642"/>
      <c r="BR14" s="642"/>
      <c r="BS14" s="642"/>
      <c r="BT14" s="642"/>
      <c r="BU14" s="642"/>
      <c r="BV14" s="642"/>
      <c r="BW14" s="642"/>
      <c r="BX14" s="642"/>
      <c r="BY14" s="642"/>
      <c r="BZ14" s="642"/>
      <c r="CA14" s="642"/>
      <c r="CB14" s="642"/>
      <c r="CC14" s="642"/>
      <c r="CD14" s="642"/>
      <c r="CE14" s="642"/>
      <c r="CF14" s="642"/>
      <c r="CG14" s="642"/>
      <c r="CH14" s="642"/>
      <c r="CI14" s="642"/>
      <c r="CJ14" s="642"/>
      <c r="CK14" s="642"/>
      <c r="CL14" s="642"/>
      <c r="CM14" s="642"/>
      <c r="CN14" s="642"/>
      <c r="CO14" s="642"/>
      <c r="CP14" s="642"/>
      <c r="CQ14" s="642"/>
      <c r="CR14" s="642"/>
      <c r="CS14" s="642"/>
      <c r="CT14" s="642"/>
      <c r="CU14" s="642"/>
      <c r="CV14" s="642"/>
      <c r="CW14" s="642"/>
      <c r="CX14" s="642"/>
      <c r="CY14" s="642"/>
      <c r="CZ14" s="642"/>
      <c r="DA14" s="642"/>
      <c r="DB14" s="642"/>
      <c r="DC14" s="642"/>
      <c r="DD14" s="642"/>
      <c r="DE14" s="642"/>
      <c r="DF14" s="642"/>
      <c r="DG14" s="642"/>
      <c r="DH14" s="642"/>
      <c r="DI14" s="642"/>
      <c r="DJ14" s="642"/>
      <c r="DK14" s="642"/>
      <c r="DL14" s="642"/>
      <c r="DM14" s="642"/>
      <c r="DN14" s="642"/>
      <c r="DO14" s="642"/>
      <c r="DP14" s="642"/>
      <c r="DQ14" s="642"/>
      <c r="DR14" s="642"/>
      <c r="DS14" s="642"/>
      <c r="DT14" s="642"/>
      <c r="DU14" s="642"/>
      <c r="DV14" s="642"/>
      <c r="DW14" s="642"/>
      <c r="DX14" s="642"/>
      <c r="DY14" s="642"/>
      <c r="DZ14" s="642"/>
      <c r="EA14" s="642"/>
      <c r="EB14" s="642"/>
      <c r="EC14" s="642"/>
      <c r="ED14" s="642"/>
      <c r="EE14" s="642"/>
      <c r="EF14" s="642"/>
      <c r="EG14" s="642"/>
      <c r="EH14" s="642"/>
      <c r="EI14" s="642"/>
      <c r="EJ14" s="642"/>
      <c r="EK14" s="642"/>
      <c r="EL14" s="642"/>
      <c r="EM14" s="642"/>
      <c r="EN14" s="642"/>
      <c r="EO14" s="642"/>
      <c r="EP14" s="642"/>
      <c r="EQ14" s="642"/>
      <c r="ER14" s="642"/>
      <c r="ES14" s="642"/>
      <c r="ET14" s="642"/>
      <c r="EU14" s="642"/>
      <c r="EV14" s="642"/>
      <c r="EW14" s="642"/>
      <c r="EX14" s="642"/>
      <c r="EY14" s="642"/>
      <c r="EZ14" s="642"/>
      <c r="FA14" s="642"/>
      <c r="FB14" s="642"/>
      <c r="FC14" s="642"/>
      <c r="FD14" s="642"/>
      <c r="FE14" s="642"/>
      <c r="FF14" s="642"/>
      <c r="FG14" s="642"/>
      <c r="FH14" s="642"/>
      <c r="FI14" s="642"/>
      <c r="FJ14" s="642"/>
      <c r="FK14" s="642"/>
      <c r="FL14" s="642"/>
      <c r="FM14" s="642"/>
      <c r="FN14" s="642"/>
      <c r="FO14" s="642"/>
      <c r="FP14" s="642"/>
      <c r="FQ14" s="642"/>
      <c r="FR14" s="642"/>
      <c r="FS14" s="642"/>
      <c r="FT14" s="642"/>
      <c r="FU14" s="642"/>
      <c r="FV14" s="642"/>
      <c r="FW14" s="642"/>
      <c r="FX14" s="642"/>
      <c r="FY14" s="642"/>
      <c r="FZ14" s="642"/>
      <c r="GA14" s="642"/>
      <c r="GB14" s="642"/>
      <c r="GC14" s="642"/>
      <c r="GD14" s="642"/>
      <c r="GE14" s="642"/>
      <c r="GF14" s="642"/>
      <c r="GG14" s="642"/>
      <c r="GH14" s="642"/>
      <c r="GI14" s="642"/>
      <c r="GJ14" s="642"/>
      <c r="GK14" s="642"/>
      <c r="GL14" s="642"/>
      <c r="GM14" s="642"/>
      <c r="GN14" s="642"/>
      <c r="GO14" s="642"/>
      <c r="GP14" s="642"/>
      <c r="GQ14" s="642"/>
      <c r="GR14" s="642"/>
      <c r="GS14" s="642"/>
      <c r="GT14" s="642"/>
      <c r="GU14" s="642"/>
      <c r="GV14" s="642"/>
      <c r="GW14" s="642"/>
      <c r="GX14" s="642"/>
      <c r="GY14" s="642"/>
      <c r="GZ14" s="642"/>
      <c r="HA14" s="642"/>
      <c r="HB14" s="642"/>
      <c r="HC14" s="642"/>
      <c r="HD14" s="642"/>
      <c r="HE14" s="642"/>
      <c r="HF14" s="642"/>
      <c r="HG14" s="642"/>
      <c r="HH14" s="642"/>
      <c r="HI14" s="642"/>
      <c r="HJ14" s="642"/>
      <c r="HK14" s="642"/>
      <c r="HL14" s="642"/>
      <c r="HM14" s="642"/>
      <c r="HN14" s="642"/>
      <c r="HO14" s="642"/>
      <c r="HP14" s="642"/>
      <c r="HQ14" s="642"/>
      <c r="HR14" s="642"/>
      <c r="HS14" s="642"/>
      <c r="HT14" s="642"/>
      <c r="HU14" s="642"/>
      <c r="HV14" s="642"/>
      <c r="HW14" s="642"/>
      <c r="HX14" s="642"/>
      <c r="HY14" s="642"/>
      <c r="HZ14" s="642"/>
      <c r="IA14" s="642"/>
      <c r="IB14" s="642"/>
      <c r="IC14" s="642"/>
      <c r="ID14" s="642"/>
      <c r="IE14" s="642"/>
      <c r="IF14" s="642"/>
      <c r="IG14" s="642"/>
      <c r="IH14" s="642"/>
      <c r="II14" s="642"/>
      <c r="IJ14" s="642"/>
      <c r="IK14" s="642"/>
      <c r="IL14" s="642"/>
      <c r="IM14" s="642"/>
      <c r="IN14" s="642"/>
      <c r="IO14" s="642"/>
      <c r="IP14" s="642"/>
      <c r="IQ14" s="642"/>
      <c r="IR14" s="642"/>
      <c r="IS14" s="642"/>
      <c r="IT14" s="642"/>
      <c r="IU14" s="642"/>
      <c r="IV14" s="642"/>
      <c r="IW14" s="642"/>
      <c r="IX14" s="642"/>
      <c r="IY14" s="642"/>
      <c r="IZ14" s="642"/>
      <c r="JA14" s="642"/>
      <c r="JB14" s="642"/>
      <c r="JC14" s="642"/>
      <c r="JD14" s="642"/>
      <c r="JE14" s="642"/>
      <c r="JF14" s="642"/>
      <c r="JG14" s="642"/>
      <c r="JH14" s="642"/>
      <c r="JI14" s="642"/>
      <c r="JJ14" s="642"/>
      <c r="JK14" s="642"/>
      <c r="JL14" s="642"/>
      <c r="JM14" s="642"/>
      <c r="JN14" s="642"/>
      <c r="JO14" s="642"/>
      <c r="JP14" s="642"/>
      <c r="JQ14" s="642"/>
      <c r="JR14" s="642"/>
      <c r="JS14" s="642"/>
      <c r="JT14" s="642"/>
      <c r="JU14" s="642"/>
      <c r="JV14" s="642"/>
      <c r="JW14" s="642"/>
      <c r="JX14" s="642"/>
      <c r="JY14" s="642"/>
      <c r="JZ14" s="642"/>
      <c r="KA14" s="642"/>
      <c r="KB14" s="642"/>
      <c r="KC14" s="642"/>
      <c r="KD14" s="642"/>
      <c r="KE14" s="642"/>
      <c r="KF14" s="642"/>
      <c r="KG14" s="642"/>
      <c r="KH14" s="642"/>
      <c r="KI14" s="642"/>
      <c r="KJ14" s="642"/>
      <c r="KK14" s="642"/>
      <c r="KL14" s="642"/>
      <c r="KM14" s="642"/>
      <c r="KN14" s="642"/>
      <c r="KO14" s="642"/>
      <c r="KP14" s="642"/>
      <c r="KQ14" s="642"/>
      <c r="KR14" s="642"/>
      <c r="KS14" s="642"/>
      <c r="KT14" s="642"/>
      <c r="KU14" s="642"/>
      <c r="KV14" s="642"/>
      <c r="KW14" s="642"/>
      <c r="KX14" s="642"/>
      <c r="KY14" s="642"/>
      <c r="KZ14" s="642"/>
      <c r="LA14" s="642"/>
      <c r="LB14" s="642"/>
      <c r="LC14" s="642"/>
      <c r="LD14" s="642"/>
      <c r="LE14" s="642"/>
      <c r="LF14" s="642"/>
      <c r="LG14" s="642"/>
      <c r="LH14" s="642"/>
      <c r="LI14" s="642"/>
      <c r="LJ14" s="642"/>
      <c r="LK14" s="642"/>
      <c r="LL14" s="642"/>
      <c r="LM14" s="642"/>
      <c r="LN14" s="642"/>
      <c r="LO14" s="642"/>
      <c r="LP14" s="642"/>
      <c r="LQ14" s="642"/>
      <c r="LR14" s="642"/>
      <c r="LS14" s="642"/>
      <c r="LT14" s="642"/>
      <c r="LU14" s="642"/>
      <c r="LV14" s="642"/>
      <c r="LW14" s="642"/>
      <c r="LX14" s="642"/>
      <c r="LY14" s="642"/>
      <c r="LZ14" s="642"/>
      <c r="MA14" s="642"/>
      <c r="MB14" s="642"/>
      <c r="MC14" s="642"/>
      <c r="MD14" s="642"/>
      <c r="ME14" s="642"/>
      <c r="MF14" s="642"/>
      <c r="MG14" s="642"/>
      <c r="MH14" s="642"/>
      <c r="MI14" s="642"/>
      <c r="MJ14" s="642"/>
      <c r="MK14" s="642"/>
      <c r="ML14" s="642"/>
      <c r="MM14" s="642"/>
      <c r="MN14" s="642"/>
      <c r="MO14" s="642"/>
      <c r="MP14" s="642"/>
      <c r="MQ14" s="642"/>
      <c r="MR14" s="642"/>
      <c r="MS14" s="642"/>
      <c r="MT14" s="642"/>
      <c r="MU14" s="642"/>
      <c r="MV14" s="642"/>
      <c r="MW14" s="642"/>
      <c r="MX14" s="642"/>
      <c r="MY14" s="642"/>
      <c r="MZ14" s="642"/>
      <c r="NA14" s="642"/>
      <c r="NB14" s="642"/>
      <c r="NC14" s="642"/>
      <c r="ND14" s="642"/>
      <c r="NE14" s="642"/>
      <c r="NF14" s="642"/>
      <c r="NG14" s="642"/>
      <c r="NH14" s="642"/>
      <c r="NI14" s="642"/>
      <c r="NJ14" s="642"/>
    </row>
    <row r="15" spans="1:374" s="643" customFormat="1" ht="119.45" customHeight="1">
      <c r="A15" s="734">
        <v>23</v>
      </c>
      <c r="B15" s="639">
        <v>23</v>
      </c>
      <c r="C15" s="640" t="s">
        <v>6</v>
      </c>
      <c r="D15" s="645" t="s">
        <v>1002</v>
      </c>
      <c r="E15" s="645" t="s">
        <v>1003</v>
      </c>
      <c r="F15" s="647">
        <v>4</v>
      </c>
      <c r="G15" s="647" t="s">
        <v>987</v>
      </c>
      <c r="H15" s="655">
        <v>98132</v>
      </c>
      <c r="I15" s="655">
        <v>98132</v>
      </c>
      <c r="J15" s="640" t="s">
        <v>5</v>
      </c>
      <c r="K15" s="641">
        <v>46173</v>
      </c>
      <c r="L15" s="641">
        <v>46265</v>
      </c>
      <c r="M15" s="640"/>
      <c r="N15" s="640"/>
      <c r="O15" s="640"/>
      <c r="P15" s="640" t="s">
        <v>1302</v>
      </c>
      <c r="Q15" s="662" t="s">
        <v>1304</v>
      </c>
      <c r="R15" s="642"/>
      <c r="S15" s="642"/>
      <c r="T15" s="642"/>
      <c r="U15" s="642"/>
      <c r="V15" s="642"/>
      <c r="W15" s="642"/>
      <c r="X15" s="642"/>
      <c r="Y15" s="642"/>
      <c r="Z15" s="642"/>
      <c r="AA15" s="642"/>
      <c r="AB15" s="642"/>
      <c r="AC15" s="642"/>
      <c r="AD15" s="642"/>
      <c r="AE15" s="642"/>
      <c r="AF15" s="642"/>
      <c r="AG15" s="642"/>
      <c r="AH15" s="642"/>
      <c r="AI15" s="642"/>
      <c r="AJ15" s="642"/>
      <c r="AK15" s="642"/>
      <c r="AL15" s="642"/>
      <c r="AM15" s="642"/>
      <c r="AN15" s="642"/>
      <c r="AO15" s="642"/>
      <c r="AP15" s="642"/>
      <c r="AQ15" s="642"/>
      <c r="AR15" s="642"/>
      <c r="AS15" s="642"/>
      <c r="AT15" s="642"/>
      <c r="AU15" s="642"/>
      <c r="AV15" s="642"/>
      <c r="AW15" s="642"/>
      <c r="AX15" s="642"/>
      <c r="AY15" s="642"/>
      <c r="AZ15" s="642"/>
      <c r="BA15" s="642"/>
      <c r="BB15" s="642"/>
      <c r="BC15" s="642"/>
      <c r="BD15" s="642"/>
      <c r="BE15" s="642"/>
      <c r="BF15" s="642"/>
      <c r="BG15" s="642"/>
      <c r="BH15" s="642"/>
      <c r="BI15" s="642"/>
      <c r="BJ15" s="642"/>
      <c r="BK15" s="642"/>
      <c r="BL15" s="642"/>
      <c r="BM15" s="642"/>
      <c r="BN15" s="642"/>
      <c r="BO15" s="642"/>
      <c r="BP15" s="642"/>
      <c r="BQ15" s="642"/>
      <c r="BR15" s="642"/>
      <c r="BS15" s="642"/>
      <c r="BT15" s="642"/>
      <c r="BU15" s="642"/>
      <c r="BV15" s="642"/>
      <c r="BW15" s="642"/>
      <c r="BX15" s="642"/>
      <c r="BY15" s="642"/>
      <c r="BZ15" s="642"/>
      <c r="CA15" s="642"/>
      <c r="CB15" s="642"/>
      <c r="CC15" s="642"/>
      <c r="CD15" s="642"/>
      <c r="CE15" s="642"/>
      <c r="CF15" s="642"/>
      <c r="CG15" s="642"/>
      <c r="CH15" s="642"/>
      <c r="CI15" s="642"/>
      <c r="CJ15" s="642"/>
      <c r="CK15" s="642"/>
      <c r="CL15" s="642"/>
      <c r="CM15" s="642"/>
      <c r="CN15" s="642"/>
      <c r="CO15" s="642"/>
      <c r="CP15" s="642"/>
      <c r="CQ15" s="642"/>
      <c r="CR15" s="642"/>
      <c r="CS15" s="642"/>
      <c r="CT15" s="642"/>
      <c r="CU15" s="642"/>
      <c r="CV15" s="642"/>
      <c r="CW15" s="642"/>
      <c r="CX15" s="642"/>
      <c r="CY15" s="642"/>
      <c r="CZ15" s="642"/>
      <c r="DA15" s="642"/>
      <c r="DB15" s="642"/>
      <c r="DC15" s="642"/>
      <c r="DD15" s="642"/>
      <c r="DE15" s="642"/>
      <c r="DF15" s="642"/>
      <c r="DG15" s="642"/>
      <c r="DH15" s="642"/>
      <c r="DI15" s="642"/>
      <c r="DJ15" s="642"/>
      <c r="DK15" s="642"/>
      <c r="DL15" s="642"/>
      <c r="DM15" s="642"/>
      <c r="DN15" s="642"/>
      <c r="DO15" s="642"/>
      <c r="DP15" s="642"/>
      <c r="DQ15" s="642"/>
      <c r="DR15" s="642"/>
      <c r="DS15" s="642"/>
      <c r="DT15" s="642"/>
      <c r="DU15" s="642"/>
      <c r="DV15" s="642"/>
      <c r="DW15" s="642"/>
      <c r="DX15" s="642"/>
      <c r="DY15" s="642"/>
      <c r="DZ15" s="642"/>
      <c r="EA15" s="642"/>
      <c r="EB15" s="642"/>
      <c r="EC15" s="642"/>
      <c r="ED15" s="642"/>
      <c r="EE15" s="642"/>
      <c r="EF15" s="642"/>
      <c r="EG15" s="642"/>
      <c r="EH15" s="642"/>
      <c r="EI15" s="642"/>
      <c r="EJ15" s="642"/>
      <c r="EK15" s="642"/>
      <c r="EL15" s="642"/>
      <c r="EM15" s="642"/>
      <c r="EN15" s="642"/>
      <c r="EO15" s="642"/>
      <c r="EP15" s="642"/>
      <c r="EQ15" s="642"/>
      <c r="ER15" s="642"/>
      <c r="ES15" s="642"/>
      <c r="ET15" s="642"/>
      <c r="EU15" s="642"/>
      <c r="EV15" s="642"/>
      <c r="EW15" s="642"/>
      <c r="EX15" s="642"/>
      <c r="EY15" s="642"/>
      <c r="EZ15" s="642"/>
      <c r="FA15" s="642"/>
      <c r="FB15" s="642"/>
      <c r="FC15" s="642"/>
      <c r="FD15" s="642"/>
      <c r="FE15" s="642"/>
      <c r="FF15" s="642"/>
      <c r="FG15" s="642"/>
      <c r="FH15" s="642"/>
      <c r="FI15" s="642"/>
      <c r="FJ15" s="642"/>
      <c r="FK15" s="642"/>
      <c r="FL15" s="642"/>
      <c r="FM15" s="642"/>
      <c r="FN15" s="642"/>
      <c r="FO15" s="642"/>
      <c r="FP15" s="642"/>
      <c r="FQ15" s="642"/>
      <c r="FR15" s="642"/>
      <c r="FS15" s="642"/>
      <c r="FT15" s="642"/>
      <c r="FU15" s="642"/>
      <c r="FV15" s="642"/>
      <c r="FW15" s="642"/>
      <c r="FX15" s="642"/>
      <c r="FY15" s="642"/>
      <c r="FZ15" s="642"/>
      <c r="GA15" s="642"/>
      <c r="GB15" s="642"/>
      <c r="GC15" s="642"/>
      <c r="GD15" s="642"/>
      <c r="GE15" s="642"/>
      <c r="GF15" s="642"/>
      <c r="GG15" s="642"/>
      <c r="GH15" s="642"/>
      <c r="GI15" s="642"/>
      <c r="GJ15" s="642"/>
      <c r="GK15" s="642"/>
      <c r="GL15" s="642"/>
      <c r="GM15" s="642"/>
      <c r="GN15" s="642"/>
      <c r="GO15" s="642"/>
      <c r="GP15" s="642"/>
      <c r="GQ15" s="642"/>
      <c r="GR15" s="642"/>
      <c r="GS15" s="642"/>
      <c r="GT15" s="642"/>
      <c r="GU15" s="642"/>
      <c r="GV15" s="642"/>
      <c r="GW15" s="642"/>
      <c r="GX15" s="642"/>
      <c r="GY15" s="642"/>
      <c r="GZ15" s="642"/>
      <c r="HA15" s="642"/>
      <c r="HB15" s="642"/>
      <c r="HC15" s="642"/>
      <c r="HD15" s="642"/>
      <c r="HE15" s="642"/>
      <c r="HF15" s="642"/>
      <c r="HG15" s="642"/>
      <c r="HH15" s="642"/>
      <c r="HI15" s="642"/>
      <c r="HJ15" s="642"/>
      <c r="HK15" s="642"/>
      <c r="HL15" s="642"/>
      <c r="HM15" s="642"/>
      <c r="HN15" s="642"/>
      <c r="HO15" s="642"/>
      <c r="HP15" s="642"/>
      <c r="HQ15" s="642"/>
      <c r="HR15" s="642"/>
      <c r="HS15" s="642"/>
      <c r="HT15" s="642"/>
      <c r="HU15" s="642"/>
      <c r="HV15" s="642"/>
      <c r="HW15" s="642"/>
      <c r="HX15" s="642"/>
      <c r="HY15" s="642"/>
      <c r="HZ15" s="642"/>
      <c r="IA15" s="642"/>
      <c r="IB15" s="642"/>
      <c r="IC15" s="642"/>
      <c r="ID15" s="642"/>
      <c r="IE15" s="642"/>
      <c r="IF15" s="642"/>
      <c r="IG15" s="642"/>
      <c r="IH15" s="642"/>
      <c r="II15" s="642"/>
      <c r="IJ15" s="642"/>
      <c r="IK15" s="642"/>
      <c r="IL15" s="642"/>
      <c r="IM15" s="642"/>
      <c r="IN15" s="642"/>
      <c r="IO15" s="642"/>
      <c r="IP15" s="642"/>
      <c r="IQ15" s="642"/>
      <c r="IR15" s="642"/>
      <c r="IS15" s="642"/>
      <c r="IT15" s="642"/>
      <c r="IU15" s="642"/>
      <c r="IV15" s="642"/>
      <c r="IW15" s="642"/>
      <c r="IX15" s="642"/>
      <c r="IY15" s="642"/>
      <c r="IZ15" s="642"/>
      <c r="JA15" s="642"/>
      <c r="JB15" s="642"/>
      <c r="JC15" s="642"/>
      <c r="JD15" s="642"/>
      <c r="JE15" s="642"/>
      <c r="JF15" s="642"/>
      <c r="JG15" s="642"/>
      <c r="JH15" s="642"/>
      <c r="JI15" s="642"/>
      <c r="JJ15" s="642"/>
      <c r="JK15" s="642"/>
      <c r="JL15" s="642"/>
      <c r="JM15" s="642"/>
      <c r="JN15" s="642"/>
      <c r="JO15" s="642"/>
      <c r="JP15" s="642"/>
      <c r="JQ15" s="642"/>
      <c r="JR15" s="642"/>
      <c r="JS15" s="642"/>
      <c r="JT15" s="642"/>
      <c r="JU15" s="642"/>
      <c r="JV15" s="642"/>
      <c r="JW15" s="642"/>
      <c r="JX15" s="642"/>
      <c r="JY15" s="642"/>
      <c r="JZ15" s="642"/>
      <c r="KA15" s="642"/>
      <c r="KB15" s="642"/>
      <c r="KC15" s="642"/>
      <c r="KD15" s="642"/>
      <c r="KE15" s="642"/>
      <c r="KF15" s="642"/>
      <c r="KG15" s="642"/>
      <c r="KH15" s="642"/>
      <c r="KI15" s="642"/>
      <c r="KJ15" s="642"/>
      <c r="KK15" s="642"/>
      <c r="KL15" s="642"/>
      <c r="KM15" s="642"/>
      <c r="KN15" s="642"/>
      <c r="KO15" s="642"/>
      <c r="KP15" s="642"/>
      <c r="KQ15" s="642"/>
      <c r="KR15" s="642"/>
      <c r="KS15" s="642"/>
      <c r="KT15" s="642"/>
      <c r="KU15" s="642"/>
      <c r="KV15" s="642"/>
      <c r="KW15" s="642"/>
      <c r="KX15" s="642"/>
      <c r="KY15" s="642"/>
      <c r="KZ15" s="642"/>
      <c r="LA15" s="642"/>
      <c r="LB15" s="642"/>
      <c r="LC15" s="642"/>
      <c r="LD15" s="642"/>
      <c r="LE15" s="642"/>
      <c r="LF15" s="642"/>
      <c r="LG15" s="642"/>
      <c r="LH15" s="642"/>
      <c r="LI15" s="642"/>
      <c r="LJ15" s="642"/>
      <c r="LK15" s="642"/>
      <c r="LL15" s="642"/>
      <c r="LM15" s="642"/>
      <c r="LN15" s="642"/>
      <c r="LO15" s="642"/>
      <c r="LP15" s="642"/>
      <c r="LQ15" s="642"/>
      <c r="LR15" s="642"/>
      <c r="LS15" s="642"/>
      <c r="LT15" s="642"/>
      <c r="LU15" s="642"/>
      <c r="LV15" s="642"/>
      <c r="LW15" s="642"/>
      <c r="LX15" s="642"/>
      <c r="LY15" s="642"/>
      <c r="LZ15" s="642"/>
      <c r="MA15" s="642"/>
      <c r="MB15" s="642"/>
      <c r="MC15" s="642"/>
      <c r="MD15" s="642"/>
      <c r="ME15" s="642"/>
      <c r="MF15" s="642"/>
      <c r="MG15" s="642"/>
      <c r="MH15" s="642"/>
      <c r="MI15" s="642"/>
      <c r="MJ15" s="642"/>
      <c r="MK15" s="642"/>
      <c r="ML15" s="642"/>
      <c r="MM15" s="642"/>
      <c r="MN15" s="642"/>
      <c r="MO15" s="642"/>
      <c r="MP15" s="642"/>
      <c r="MQ15" s="642"/>
      <c r="MR15" s="642"/>
      <c r="MS15" s="642"/>
      <c r="MT15" s="642"/>
      <c r="MU15" s="642"/>
      <c r="MV15" s="642"/>
      <c r="MW15" s="642"/>
      <c r="MX15" s="642"/>
      <c r="MY15" s="642"/>
      <c r="MZ15" s="642"/>
      <c r="NA15" s="642"/>
      <c r="NB15" s="642"/>
      <c r="NC15" s="642"/>
      <c r="ND15" s="642"/>
      <c r="NE15" s="642"/>
      <c r="NF15" s="642"/>
      <c r="NG15" s="642"/>
      <c r="NH15" s="642"/>
      <c r="NI15" s="642"/>
      <c r="NJ15" s="642"/>
    </row>
    <row r="16" spans="1:374" s="643" customFormat="1" ht="126.6" customHeight="1">
      <c r="A16" s="734">
        <v>1</v>
      </c>
      <c r="B16" s="639">
        <v>30</v>
      </c>
      <c r="C16" s="640" t="s">
        <v>155</v>
      </c>
      <c r="D16" s="657" t="s">
        <v>769</v>
      </c>
      <c r="E16" s="656" t="s">
        <v>207</v>
      </c>
      <c r="F16" s="640">
        <v>1</v>
      </c>
      <c r="G16" s="640" t="s">
        <v>185</v>
      </c>
      <c r="H16" s="658">
        <v>204552.38</v>
      </c>
      <c r="I16" s="658">
        <v>204552.38</v>
      </c>
      <c r="J16" s="640" t="s">
        <v>16</v>
      </c>
      <c r="K16" s="641">
        <v>45930</v>
      </c>
      <c r="L16" s="641">
        <v>46081</v>
      </c>
      <c r="M16" s="640"/>
      <c r="N16" s="640"/>
      <c r="O16" s="640"/>
      <c r="P16" s="640" t="s">
        <v>1302</v>
      </c>
      <c r="Q16" s="660" t="s">
        <v>1305</v>
      </c>
      <c r="R16" s="642"/>
      <c r="S16" s="642"/>
      <c r="T16" s="642"/>
      <c r="U16" s="642"/>
      <c r="V16" s="642"/>
      <c r="W16" s="642"/>
      <c r="X16" s="642"/>
      <c r="Y16" s="642"/>
      <c r="Z16" s="642"/>
      <c r="AA16" s="642"/>
      <c r="AB16" s="642"/>
      <c r="AC16" s="642"/>
      <c r="AD16" s="642"/>
      <c r="AE16" s="642"/>
      <c r="AF16" s="642"/>
      <c r="AG16" s="642"/>
      <c r="AH16" s="642"/>
      <c r="AI16" s="642"/>
      <c r="AJ16" s="642"/>
      <c r="AK16" s="642"/>
      <c r="AL16" s="642"/>
      <c r="AM16" s="642"/>
      <c r="AN16" s="642"/>
      <c r="AO16" s="642"/>
      <c r="AP16" s="642"/>
      <c r="AQ16" s="642"/>
      <c r="AR16" s="642"/>
      <c r="AS16" s="642"/>
      <c r="AT16" s="642"/>
      <c r="AU16" s="642"/>
      <c r="AV16" s="642"/>
      <c r="AW16" s="642"/>
      <c r="AX16" s="642"/>
      <c r="AY16" s="642"/>
      <c r="AZ16" s="642"/>
      <c r="BA16" s="642"/>
      <c r="BB16" s="642"/>
      <c r="BC16" s="642"/>
      <c r="BD16" s="642"/>
      <c r="BE16" s="642"/>
      <c r="BF16" s="642"/>
      <c r="BG16" s="642"/>
      <c r="BH16" s="642"/>
      <c r="BI16" s="642"/>
      <c r="BJ16" s="642"/>
      <c r="BK16" s="642"/>
      <c r="BL16" s="642"/>
      <c r="BM16" s="642"/>
      <c r="BN16" s="642"/>
      <c r="BO16" s="642"/>
      <c r="BP16" s="642"/>
      <c r="BQ16" s="642"/>
      <c r="BR16" s="642"/>
      <c r="BS16" s="642"/>
      <c r="BT16" s="642"/>
      <c r="BU16" s="642"/>
      <c r="BV16" s="642"/>
      <c r="BW16" s="642"/>
      <c r="BX16" s="642"/>
      <c r="BY16" s="642"/>
      <c r="BZ16" s="642"/>
      <c r="CA16" s="642"/>
      <c r="CB16" s="642"/>
      <c r="CC16" s="642"/>
      <c r="CD16" s="642"/>
      <c r="CE16" s="642"/>
      <c r="CF16" s="642"/>
      <c r="CG16" s="642"/>
      <c r="CH16" s="642"/>
      <c r="CI16" s="642"/>
      <c r="CJ16" s="642"/>
      <c r="CK16" s="642"/>
      <c r="CL16" s="642"/>
      <c r="CM16" s="642"/>
      <c r="CN16" s="642"/>
      <c r="CO16" s="642"/>
      <c r="CP16" s="642"/>
      <c r="CQ16" s="642"/>
      <c r="CR16" s="642"/>
      <c r="CS16" s="642"/>
      <c r="CT16" s="642"/>
      <c r="CU16" s="642"/>
      <c r="CV16" s="642"/>
      <c r="CW16" s="642"/>
      <c r="CX16" s="642"/>
      <c r="CY16" s="642"/>
      <c r="CZ16" s="642"/>
      <c r="DA16" s="642"/>
      <c r="DB16" s="642"/>
      <c r="DC16" s="642"/>
      <c r="DD16" s="642"/>
      <c r="DE16" s="642"/>
      <c r="DF16" s="642"/>
      <c r="DG16" s="642"/>
      <c r="DH16" s="642"/>
      <c r="DI16" s="642"/>
      <c r="DJ16" s="642"/>
      <c r="DK16" s="642"/>
      <c r="DL16" s="642"/>
      <c r="DM16" s="642"/>
      <c r="DN16" s="642"/>
      <c r="DO16" s="642"/>
      <c r="DP16" s="642"/>
      <c r="DQ16" s="642"/>
      <c r="DR16" s="642"/>
      <c r="DS16" s="642"/>
      <c r="DT16" s="642"/>
      <c r="DU16" s="642"/>
      <c r="DV16" s="642"/>
      <c r="DW16" s="642"/>
      <c r="DX16" s="642"/>
      <c r="DY16" s="642"/>
      <c r="DZ16" s="642"/>
      <c r="EA16" s="642"/>
      <c r="EB16" s="642"/>
      <c r="EC16" s="642"/>
      <c r="ED16" s="642"/>
      <c r="EE16" s="642"/>
      <c r="EF16" s="642"/>
      <c r="EG16" s="642"/>
      <c r="EH16" s="642"/>
      <c r="EI16" s="642"/>
      <c r="EJ16" s="642"/>
      <c r="EK16" s="642"/>
      <c r="EL16" s="642"/>
      <c r="EM16" s="642"/>
      <c r="EN16" s="642"/>
      <c r="EO16" s="642"/>
      <c r="EP16" s="642"/>
      <c r="EQ16" s="642"/>
      <c r="ER16" s="642"/>
      <c r="ES16" s="642"/>
      <c r="ET16" s="642"/>
      <c r="EU16" s="642"/>
      <c r="EV16" s="642"/>
      <c r="EW16" s="642"/>
      <c r="EX16" s="642"/>
      <c r="EY16" s="642"/>
      <c r="EZ16" s="642"/>
      <c r="FA16" s="642"/>
      <c r="FB16" s="642"/>
      <c r="FC16" s="642"/>
      <c r="FD16" s="642"/>
      <c r="FE16" s="642"/>
      <c r="FF16" s="642"/>
      <c r="FG16" s="642"/>
      <c r="FH16" s="642"/>
      <c r="FI16" s="642"/>
      <c r="FJ16" s="642"/>
      <c r="FK16" s="642"/>
      <c r="FL16" s="642"/>
      <c r="FM16" s="642"/>
      <c r="FN16" s="642"/>
      <c r="FO16" s="642"/>
      <c r="FP16" s="642"/>
      <c r="FQ16" s="642"/>
      <c r="FR16" s="642"/>
      <c r="FS16" s="642"/>
      <c r="FT16" s="642"/>
      <c r="FU16" s="642"/>
      <c r="FV16" s="642"/>
      <c r="FW16" s="642"/>
      <c r="FX16" s="642"/>
      <c r="FY16" s="642"/>
      <c r="FZ16" s="642"/>
      <c r="GA16" s="642"/>
      <c r="GB16" s="642"/>
      <c r="GC16" s="642"/>
      <c r="GD16" s="642"/>
      <c r="GE16" s="642"/>
      <c r="GF16" s="642"/>
      <c r="GG16" s="642"/>
      <c r="GH16" s="642"/>
      <c r="GI16" s="642"/>
      <c r="GJ16" s="642"/>
      <c r="GK16" s="642"/>
      <c r="GL16" s="642"/>
      <c r="GM16" s="642"/>
      <c r="GN16" s="642"/>
      <c r="GO16" s="642"/>
      <c r="GP16" s="642"/>
      <c r="GQ16" s="642"/>
      <c r="GR16" s="642"/>
      <c r="GS16" s="642"/>
      <c r="GT16" s="642"/>
      <c r="GU16" s="642"/>
      <c r="GV16" s="642"/>
      <c r="GW16" s="642"/>
      <c r="GX16" s="642"/>
      <c r="GY16" s="642"/>
      <c r="GZ16" s="642"/>
      <c r="HA16" s="642"/>
      <c r="HB16" s="642"/>
      <c r="HC16" s="642"/>
      <c r="HD16" s="642"/>
      <c r="HE16" s="642"/>
      <c r="HF16" s="642"/>
      <c r="HG16" s="642"/>
      <c r="HH16" s="642"/>
      <c r="HI16" s="642"/>
      <c r="HJ16" s="642"/>
      <c r="HK16" s="642"/>
      <c r="HL16" s="642"/>
      <c r="HM16" s="642"/>
      <c r="HN16" s="642"/>
      <c r="HO16" s="642"/>
      <c r="HP16" s="642"/>
      <c r="HQ16" s="642"/>
      <c r="HR16" s="642"/>
      <c r="HS16" s="642"/>
      <c r="HT16" s="642"/>
      <c r="HU16" s="642"/>
      <c r="HV16" s="642"/>
      <c r="HW16" s="642"/>
      <c r="HX16" s="642"/>
      <c r="HY16" s="642"/>
      <c r="HZ16" s="642"/>
      <c r="IA16" s="642"/>
      <c r="IB16" s="642"/>
      <c r="IC16" s="642"/>
      <c r="ID16" s="642"/>
      <c r="IE16" s="642"/>
      <c r="IF16" s="642"/>
      <c r="IG16" s="642"/>
      <c r="IH16" s="642"/>
      <c r="II16" s="642"/>
      <c r="IJ16" s="642"/>
      <c r="IK16" s="642"/>
      <c r="IL16" s="642"/>
      <c r="IM16" s="642"/>
      <c r="IN16" s="642"/>
      <c r="IO16" s="642"/>
      <c r="IP16" s="642"/>
      <c r="IQ16" s="642"/>
      <c r="IR16" s="642"/>
      <c r="IS16" s="642"/>
      <c r="IT16" s="642"/>
      <c r="IU16" s="642"/>
      <c r="IV16" s="642"/>
      <c r="IW16" s="642"/>
      <c r="IX16" s="642"/>
      <c r="IY16" s="642"/>
      <c r="IZ16" s="642"/>
      <c r="JA16" s="642"/>
      <c r="JB16" s="642"/>
      <c r="JC16" s="642"/>
      <c r="JD16" s="642"/>
      <c r="JE16" s="642"/>
      <c r="JF16" s="642"/>
      <c r="JG16" s="642"/>
      <c r="JH16" s="642"/>
      <c r="JI16" s="642"/>
      <c r="JJ16" s="642"/>
      <c r="JK16" s="642"/>
      <c r="JL16" s="642"/>
      <c r="JM16" s="642"/>
      <c r="JN16" s="642"/>
      <c r="JO16" s="642"/>
      <c r="JP16" s="642"/>
      <c r="JQ16" s="642"/>
      <c r="JR16" s="642"/>
      <c r="JS16" s="642"/>
      <c r="JT16" s="642"/>
      <c r="JU16" s="642"/>
      <c r="JV16" s="642"/>
      <c r="JW16" s="642"/>
      <c r="JX16" s="642"/>
      <c r="JY16" s="642"/>
      <c r="JZ16" s="642"/>
      <c r="KA16" s="642"/>
      <c r="KB16" s="642"/>
      <c r="KC16" s="642"/>
      <c r="KD16" s="642"/>
      <c r="KE16" s="642"/>
      <c r="KF16" s="642"/>
      <c r="KG16" s="642"/>
      <c r="KH16" s="642"/>
      <c r="KI16" s="642"/>
      <c r="KJ16" s="642"/>
      <c r="KK16" s="642"/>
      <c r="KL16" s="642"/>
      <c r="KM16" s="642"/>
      <c r="KN16" s="642"/>
      <c r="KO16" s="642"/>
      <c r="KP16" s="642"/>
      <c r="KQ16" s="642"/>
      <c r="KR16" s="642"/>
      <c r="KS16" s="642"/>
      <c r="KT16" s="642"/>
      <c r="KU16" s="642"/>
      <c r="KV16" s="642"/>
      <c r="KW16" s="642"/>
      <c r="KX16" s="642"/>
      <c r="KY16" s="642"/>
      <c r="KZ16" s="642"/>
      <c r="LA16" s="642"/>
      <c r="LB16" s="642"/>
      <c r="LC16" s="642"/>
      <c r="LD16" s="642"/>
      <c r="LE16" s="642"/>
      <c r="LF16" s="642"/>
      <c r="LG16" s="642"/>
      <c r="LH16" s="642"/>
      <c r="LI16" s="642"/>
      <c r="LJ16" s="642"/>
      <c r="LK16" s="642"/>
      <c r="LL16" s="642"/>
      <c r="LM16" s="642"/>
      <c r="LN16" s="642"/>
      <c r="LO16" s="642"/>
      <c r="LP16" s="642"/>
      <c r="LQ16" s="642"/>
      <c r="LR16" s="642"/>
      <c r="LS16" s="642"/>
      <c r="LT16" s="642"/>
      <c r="LU16" s="642"/>
      <c r="LV16" s="642"/>
      <c r="LW16" s="642"/>
      <c r="LX16" s="642"/>
      <c r="LY16" s="642"/>
      <c r="LZ16" s="642"/>
      <c r="MA16" s="642"/>
      <c r="MB16" s="642"/>
      <c r="MC16" s="642"/>
      <c r="MD16" s="642"/>
      <c r="ME16" s="642"/>
      <c r="MF16" s="642"/>
      <c r="MG16" s="642"/>
      <c r="MH16" s="642"/>
      <c r="MI16" s="642"/>
      <c r="MJ16" s="642"/>
      <c r="MK16" s="642"/>
      <c r="ML16" s="642"/>
      <c r="MM16" s="642"/>
      <c r="MN16" s="642"/>
      <c r="MO16" s="642"/>
      <c r="MP16" s="642"/>
      <c r="MQ16" s="642"/>
      <c r="MR16" s="642"/>
      <c r="MS16" s="642"/>
      <c r="MT16" s="642"/>
      <c r="MU16" s="642"/>
      <c r="MV16" s="642"/>
      <c r="MW16" s="642"/>
      <c r="MX16" s="642"/>
      <c r="MY16" s="642"/>
      <c r="MZ16" s="642"/>
      <c r="NA16" s="642"/>
      <c r="NB16" s="642"/>
      <c r="NC16" s="642"/>
      <c r="ND16" s="642"/>
      <c r="NE16" s="642"/>
      <c r="NF16" s="642"/>
      <c r="NG16" s="642"/>
      <c r="NH16" s="642"/>
      <c r="NI16" s="642"/>
      <c r="NJ16" s="642"/>
    </row>
    <row r="17" spans="1:374" s="643" customFormat="1" ht="126.6" customHeight="1">
      <c r="A17" s="734">
        <v>5</v>
      </c>
      <c r="B17" s="639">
        <v>34</v>
      </c>
      <c r="C17" s="640" t="s">
        <v>155</v>
      </c>
      <c r="D17" s="657" t="s">
        <v>1390</v>
      </c>
      <c r="E17" s="656" t="s">
        <v>453</v>
      </c>
      <c r="F17" s="640">
        <v>1</v>
      </c>
      <c r="G17" s="640" t="s">
        <v>185</v>
      </c>
      <c r="H17" s="661">
        <f>100000+10000+5840</f>
        <v>115840</v>
      </c>
      <c r="I17" s="661">
        <f>100000+10000+5840</f>
        <v>115840</v>
      </c>
      <c r="J17" s="640" t="s">
        <v>5</v>
      </c>
      <c r="K17" s="641">
        <v>45991</v>
      </c>
      <c r="L17" s="641">
        <v>46173</v>
      </c>
      <c r="M17" s="640"/>
      <c r="N17" s="644"/>
      <c r="O17" s="640"/>
      <c r="P17" s="640" t="s">
        <v>1302</v>
      </c>
      <c r="Q17" s="662" t="s">
        <v>1303</v>
      </c>
      <c r="R17" s="642"/>
      <c r="S17" s="642"/>
      <c r="T17" s="642"/>
      <c r="U17" s="642"/>
      <c r="V17" s="642"/>
      <c r="W17" s="642"/>
      <c r="X17" s="642"/>
      <c r="Y17" s="642"/>
      <c r="Z17" s="642"/>
      <c r="AA17" s="642"/>
      <c r="AB17" s="642"/>
      <c r="AC17" s="642"/>
      <c r="AD17" s="642"/>
      <c r="AE17" s="642"/>
      <c r="AF17" s="642"/>
      <c r="AG17" s="642"/>
      <c r="AH17" s="642"/>
      <c r="AI17" s="642"/>
      <c r="AJ17" s="642"/>
      <c r="AK17" s="642"/>
      <c r="AL17" s="642"/>
      <c r="AM17" s="642"/>
      <c r="AN17" s="642"/>
      <c r="AO17" s="642"/>
      <c r="AP17" s="642"/>
      <c r="AQ17" s="642"/>
      <c r="AR17" s="642"/>
      <c r="AS17" s="642"/>
      <c r="AT17" s="642"/>
      <c r="AU17" s="642"/>
      <c r="AV17" s="642"/>
      <c r="AW17" s="642"/>
      <c r="AX17" s="642"/>
      <c r="AY17" s="642"/>
      <c r="AZ17" s="642"/>
      <c r="BA17" s="642"/>
      <c r="BB17" s="642"/>
      <c r="BC17" s="642"/>
      <c r="BD17" s="642"/>
      <c r="BE17" s="642"/>
      <c r="BF17" s="642"/>
      <c r="BG17" s="642"/>
      <c r="BH17" s="642"/>
      <c r="BI17" s="642"/>
      <c r="BJ17" s="642"/>
      <c r="BK17" s="642"/>
      <c r="BL17" s="642"/>
      <c r="BM17" s="642"/>
      <c r="BN17" s="642"/>
      <c r="BO17" s="642"/>
      <c r="BP17" s="642"/>
      <c r="BQ17" s="642"/>
      <c r="BR17" s="642"/>
      <c r="BS17" s="642"/>
      <c r="BT17" s="642"/>
      <c r="BU17" s="642"/>
      <c r="BV17" s="642"/>
      <c r="BW17" s="642"/>
      <c r="BX17" s="642"/>
      <c r="BY17" s="642"/>
      <c r="BZ17" s="642"/>
      <c r="CA17" s="642"/>
      <c r="CB17" s="642"/>
      <c r="CC17" s="642"/>
      <c r="CD17" s="642"/>
      <c r="CE17" s="642"/>
      <c r="CF17" s="642"/>
      <c r="CG17" s="642"/>
      <c r="CH17" s="642"/>
      <c r="CI17" s="642"/>
      <c r="CJ17" s="642"/>
      <c r="CK17" s="642"/>
      <c r="CL17" s="642"/>
      <c r="CM17" s="642"/>
      <c r="CN17" s="642"/>
      <c r="CO17" s="642"/>
      <c r="CP17" s="642"/>
      <c r="CQ17" s="642"/>
      <c r="CR17" s="642"/>
      <c r="CS17" s="642"/>
      <c r="CT17" s="642"/>
      <c r="CU17" s="642"/>
      <c r="CV17" s="642"/>
      <c r="CW17" s="642"/>
      <c r="CX17" s="642"/>
      <c r="CY17" s="642"/>
      <c r="CZ17" s="642"/>
      <c r="DA17" s="642"/>
      <c r="DB17" s="642"/>
      <c r="DC17" s="642"/>
      <c r="DD17" s="642"/>
      <c r="DE17" s="642"/>
      <c r="DF17" s="642"/>
      <c r="DG17" s="642"/>
      <c r="DH17" s="642"/>
      <c r="DI17" s="642"/>
      <c r="DJ17" s="642"/>
      <c r="DK17" s="642"/>
      <c r="DL17" s="642"/>
      <c r="DM17" s="642"/>
      <c r="DN17" s="642"/>
      <c r="DO17" s="642"/>
      <c r="DP17" s="642"/>
      <c r="DQ17" s="642"/>
      <c r="DR17" s="642"/>
      <c r="DS17" s="642"/>
      <c r="DT17" s="642"/>
      <c r="DU17" s="642"/>
      <c r="DV17" s="642"/>
      <c r="DW17" s="642"/>
      <c r="DX17" s="642"/>
      <c r="DY17" s="642"/>
      <c r="DZ17" s="642"/>
      <c r="EA17" s="642"/>
      <c r="EB17" s="642"/>
      <c r="EC17" s="642"/>
      <c r="ED17" s="642"/>
      <c r="EE17" s="642"/>
      <c r="EF17" s="642"/>
      <c r="EG17" s="642"/>
      <c r="EH17" s="642"/>
      <c r="EI17" s="642"/>
      <c r="EJ17" s="642"/>
      <c r="EK17" s="642"/>
      <c r="EL17" s="642"/>
      <c r="EM17" s="642"/>
      <c r="EN17" s="642"/>
      <c r="EO17" s="642"/>
      <c r="EP17" s="642"/>
      <c r="EQ17" s="642"/>
      <c r="ER17" s="642"/>
      <c r="ES17" s="642"/>
      <c r="ET17" s="642"/>
      <c r="EU17" s="642"/>
      <c r="EV17" s="642"/>
      <c r="EW17" s="642"/>
      <c r="EX17" s="642"/>
      <c r="EY17" s="642"/>
      <c r="EZ17" s="642"/>
      <c r="FA17" s="642"/>
      <c r="FB17" s="642"/>
      <c r="FC17" s="642"/>
      <c r="FD17" s="642"/>
      <c r="FE17" s="642"/>
      <c r="FF17" s="642"/>
      <c r="FG17" s="642"/>
      <c r="FH17" s="642"/>
      <c r="FI17" s="642"/>
      <c r="FJ17" s="642"/>
      <c r="FK17" s="642"/>
      <c r="FL17" s="642"/>
      <c r="FM17" s="642"/>
      <c r="FN17" s="642"/>
      <c r="FO17" s="642"/>
      <c r="FP17" s="642"/>
      <c r="FQ17" s="642"/>
      <c r="FR17" s="642"/>
      <c r="FS17" s="642"/>
      <c r="FT17" s="642"/>
      <c r="FU17" s="642"/>
      <c r="FV17" s="642"/>
      <c r="FW17" s="642"/>
      <c r="FX17" s="642"/>
      <c r="FY17" s="642"/>
      <c r="FZ17" s="642"/>
      <c r="GA17" s="642"/>
      <c r="GB17" s="642"/>
      <c r="GC17" s="642"/>
      <c r="GD17" s="642"/>
      <c r="GE17" s="642"/>
      <c r="GF17" s="642"/>
      <c r="GG17" s="642"/>
      <c r="GH17" s="642"/>
      <c r="GI17" s="642"/>
      <c r="GJ17" s="642"/>
      <c r="GK17" s="642"/>
      <c r="GL17" s="642"/>
      <c r="GM17" s="642"/>
      <c r="GN17" s="642"/>
      <c r="GO17" s="642"/>
      <c r="GP17" s="642"/>
      <c r="GQ17" s="642"/>
      <c r="GR17" s="642"/>
      <c r="GS17" s="642"/>
      <c r="GT17" s="642"/>
      <c r="GU17" s="642"/>
      <c r="GV17" s="642"/>
      <c r="GW17" s="642"/>
      <c r="GX17" s="642"/>
      <c r="GY17" s="642"/>
      <c r="GZ17" s="642"/>
      <c r="HA17" s="642"/>
      <c r="HB17" s="642"/>
      <c r="HC17" s="642"/>
      <c r="HD17" s="642"/>
      <c r="HE17" s="642"/>
      <c r="HF17" s="642"/>
      <c r="HG17" s="642"/>
      <c r="HH17" s="642"/>
      <c r="HI17" s="642"/>
      <c r="HJ17" s="642"/>
      <c r="HK17" s="642"/>
      <c r="HL17" s="642"/>
      <c r="HM17" s="642"/>
      <c r="HN17" s="642"/>
      <c r="HO17" s="642"/>
      <c r="HP17" s="642"/>
      <c r="HQ17" s="642"/>
      <c r="HR17" s="642"/>
      <c r="HS17" s="642"/>
      <c r="HT17" s="642"/>
      <c r="HU17" s="642"/>
      <c r="HV17" s="642"/>
      <c r="HW17" s="642"/>
      <c r="HX17" s="642"/>
      <c r="HY17" s="642"/>
      <c r="HZ17" s="642"/>
      <c r="IA17" s="642"/>
      <c r="IB17" s="642"/>
      <c r="IC17" s="642"/>
      <c r="ID17" s="642"/>
      <c r="IE17" s="642"/>
      <c r="IF17" s="642"/>
      <c r="IG17" s="642"/>
      <c r="IH17" s="642"/>
      <c r="II17" s="642"/>
      <c r="IJ17" s="642"/>
      <c r="IK17" s="642"/>
      <c r="IL17" s="642"/>
      <c r="IM17" s="642"/>
      <c r="IN17" s="642"/>
      <c r="IO17" s="642"/>
      <c r="IP17" s="642"/>
      <c r="IQ17" s="642"/>
      <c r="IR17" s="642"/>
      <c r="IS17" s="642"/>
      <c r="IT17" s="642"/>
      <c r="IU17" s="642"/>
      <c r="IV17" s="642"/>
      <c r="IW17" s="642"/>
      <c r="IX17" s="642"/>
      <c r="IY17" s="642"/>
      <c r="IZ17" s="642"/>
      <c r="JA17" s="642"/>
      <c r="JB17" s="642"/>
      <c r="JC17" s="642"/>
      <c r="JD17" s="642"/>
      <c r="JE17" s="642"/>
      <c r="JF17" s="642"/>
      <c r="JG17" s="642"/>
      <c r="JH17" s="642"/>
      <c r="JI17" s="642"/>
      <c r="JJ17" s="642"/>
      <c r="JK17" s="642"/>
      <c r="JL17" s="642"/>
      <c r="JM17" s="642"/>
      <c r="JN17" s="642"/>
      <c r="JO17" s="642"/>
      <c r="JP17" s="642"/>
      <c r="JQ17" s="642"/>
      <c r="JR17" s="642"/>
      <c r="JS17" s="642"/>
      <c r="JT17" s="642"/>
      <c r="JU17" s="642"/>
      <c r="JV17" s="642"/>
      <c r="JW17" s="642"/>
      <c r="JX17" s="642"/>
      <c r="JY17" s="642"/>
      <c r="JZ17" s="642"/>
      <c r="KA17" s="642"/>
      <c r="KB17" s="642"/>
      <c r="KC17" s="642"/>
      <c r="KD17" s="642"/>
      <c r="KE17" s="642"/>
      <c r="KF17" s="642"/>
      <c r="KG17" s="642"/>
      <c r="KH17" s="642"/>
      <c r="KI17" s="642"/>
      <c r="KJ17" s="642"/>
      <c r="KK17" s="642"/>
      <c r="KL17" s="642"/>
      <c r="KM17" s="642"/>
      <c r="KN17" s="642"/>
      <c r="KO17" s="642"/>
      <c r="KP17" s="642"/>
      <c r="KQ17" s="642"/>
      <c r="KR17" s="642"/>
      <c r="KS17" s="642"/>
      <c r="KT17" s="642"/>
      <c r="KU17" s="642"/>
      <c r="KV17" s="642"/>
      <c r="KW17" s="642"/>
      <c r="KX17" s="642"/>
      <c r="KY17" s="642"/>
      <c r="KZ17" s="642"/>
      <c r="LA17" s="642"/>
      <c r="LB17" s="642"/>
      <c r="LC17" s="642"/>
      <c r="LD17" s="642"/>
      <c r="LE17" s="642"/>
      <c r="LF17" s="642"/>
      <c r="LG17" s="642"/>
      <c r="LH17" s="642"/>
      <c r="LI17" s="642"/>
      <c r="LJ17" s="642"/>
      <c r="LK17" s="642"/>
      <c r="LL17" s="642"/>
      <c r="LM17" s="642"/>
      <c r="LN17" s="642"/>
      <c r="LO17" s="642"/>
      <c r="LP17" s="642"/>
      <c r="LQ17" s="642"/>
      <c r="LR17" s="642"/>
      <c r="LS17" s="642"/>
      <c r="LT17" s="642"/>
      <c r="LU17" s="642"/>
      <c r="LV17" s="642"/>
      <c r="LW17" s="642"/>
      <c r="LX17" s="642"/>
      <c r="LY17" s="642"/>
      <c r="LZ17" s="642"/>
      <c r="MA17" s="642"/>
      <c r="MB17" s="642"/>
      <c r="MC17" s="642"/>
      <c r="MD17" s="642"/>
      <c r="ME17" s="642"/>
      <c r="MF17" s="642"/>
      <c r="MG17" s="642"/>
      <c r="MH17" s="642"/>
      <c r="MI17" s="642"/>
      <c r="MJ17" s="642"/>
      <c r="MK17" s="642"/>
      <c r="ML17" s="642"/>
      <c r="MM17" s="642"/>
      <c r="MN17" s="642"/>
      <c r="MO17" s="642"/>
      <c r="MP17" s="642"/>
      <c r="MQ17" s="642"/>
      <c r="MR17" s="642"/>
      <c r="MS17" s="642"/>
      <c r="MT17" s="642"/>
      <c r="MU17" s="642"/>
      <c r="MV17" s="642"/>
      <c r="MW17" s="642"/>
      <c r="MX17" s="642"/>
      <c r="MY17" s="642"/>
      <c r="MZ17" s="642"/>
      <c r="NA17" s="642"/>
      <c r="NB17" s="642"/>
      <c r="NC17" s="642"/>
      <c r="ND17" s="642"/>
      <c r="NE17" s="642"/>
      <c r="NF17" s="642"/>
      <c r="NG17" s="642"/>
      <c r="NH17" s="642"/>
      <c r="NI17" s="642"/>
      <c r="NJ17" s="642"/>
    </row>
    <row r="18" spans="1:374" s="643" customFormat="1" ht="274.89999999999998" customHeight="1">
      <c r="A18" s="734">
        <v>1</v>
      </c>
      <c r="B18" s="639">
        <v>36</v>
      </c>
      <c r="C18" s="640" t="s">
        <v>165</v>
      </c>
      <c r="D18" s="657" t="s">
        <v>458</v>
      </c>
      <c r="E18" s="656" t="s">
        <v>459</v>
      </c>
      <c r="F18" s="640">
        <v>1</v>
      </c>
      <c r="G18" s="640" t="s">
        <v>460</v>
      </c>
      <c r="H18" s="663">
        <v>178513</v>
      </c>
      <c r="I18" s="663">
        <v>178513</v>
      </c>
      <c r="J18" s="640" t="s">
        <v>5</v>
      </c>
      <c r="K18" s="641">
        <v>46081</v>
      </c>
      <c r="L18" s="641">
        <v>46265</v>
      </c>
      <c r="M18" s="640"/>
      <c r="N18" s="640"/>
      <c r="O18" s="640"/>
      <c r="P18" s="640" t="s">
        <v>1302</v>
      </c>
      <c r="Q18" s="662" t="s">
        <v>1304</v>
      </c>
      <c r="R18" s="642"/>
      <c r="S18" s="642"/>
      <c r="T18" s="642"/>
      <c r="U18" s="642"/>
      <c r="V18" s="642"/>
      <c r="W18" s="642"/>
      <c r="X18" s="642"/>
      <c r="Y18" s="642"/>
      <c r="Z18" s="642"/>
      <c r="AA18" s="642"/>
      <c r="AB18" s="642"/>
      <c r="AC18" s="642"/>
      <c r="AD18" s="642"/>
      <c r="AE18" s="642"/>
      <c r="AF18" s="642"/>
      <c r="AG18" s="642"/>
      <c r="AH18" s="642"/>
      <c r="AI18" s="642"/>
      <c r="AJ18" s="642"/>
      <c r="AK18" s="642"/>
      <c r="AL18" s="642"/>
      <c r="AM18" s="642"/>
      <c r="AN18" s="642"/>
      <c r="AO18" s="642"/>
      <c r="AP18" s="642"/>
      <c r="AQ18" s="642"/>
      <c r="AR18" s="642"/>
      <c r="AS18" s="642"/>
      <c r="AT18" s="642"/>
      <c r="AU18" s="642"/>
      <c r="AV18" s="642"/>
      <c r="AW18" s="642"/>
      <c r="AX18" s="642"/>
      <c r="AY18" s="642"/>
      <c r="AZ18" s="642"/>
      <c r="BA18" s="642"/>
      <c r="BB18" s="642"/>
      <c r="BC18" s="642"/>
      <c r="BD18" s="642"/>
      <c r="BE18" s="642"/>
      <c r="BF18" s="642"/>
      <c r="BG18" s="642"/>
      <c r="BH18" s="642"/>
      <c r="BI18" s="642"/>
      <c r="BJ18" s="642"/>
      <c r="BK18" s="642"/>
      <c r="BL18" s="642"/>
      <c r="BM18" s="642"/>
      <c r="BN18" s="642"/>
      <c r="BO18" s="642"/>
      <c r="BP18" s="642"/>
      <c r="BQ18" s="642"/>
      <c r="BR18" s="642"/>
      <c r="BS18" s="642"/>
      <c r="BT18" s="642"/>
      <c r="BU18" s="642"/>
      <c r="BV18" s="642"/>
      <c r="BW18" s="642"/>
      <c r="BX18" s="642"/>
      <c r="BY18" s="642"/>
      <c r="BZ18" s="642"/>
      <c r="CA18" s="642"/>
      <c r="CB18" s="642"/>
      <c r="CC18" s="642"/>
      <c r="CD18" s="642"/>
      <c r="CE18" s="642"/>
      <c r="CF18" s="642"/>
      <c r="CG18" s="642"/>
      <c r="CH18" s="642"/>
      <c r="CI18" s="642"/>
      <c r="CJ18" s="642"/>
      <c r="CK18" s="642"/>
      <c r="CL18" s="642"/>
      <c r="CM18" s="642"/>
      <c r="CN18" s="642"/>
      <c r="CO18" s="642"/>
      <c r="CP18" s="642"/>
      <c r="CQ18" s="642"/>
      <c r="CR18" s="642"/>
      <c r="CS18" s="642"/>
      <c r="CT18" s="642"/>
      <c r="CU18" s="642"/>
      <c r="CV18" s="642"/>
      <c r="CW18" s="642"/>
      <c r="CX18" s="642"/>
      <c r="CY18" s="642"/>
      <c r="CZ18" s="642"/>
      <c r="DA18" s="642"/>
      <c r="DB18" s="642"/>
      <c r="DC18" s="642"/>
      <c r="DD18" s="642"/>
      <c r="DE18" s="642"/>
      <c r="DF18" s="642"/>
      <c r="DG18" s="642"/>
      <c r="DH18" s="642"/>
      <c r="DI18" s="642"/>
      <c r="DJ18" s="642"/>
      <c r="DK18" s="642"/>
      <c r="DL18" s="642"/>
      <c r="DM18" s="642"/>
      <c r="DN18" s="642"/>
      <c r="DO18" s="642"/>
      <c r="DP18" s="642"/>
      <c r="DQ18" s="642"/>
      <c r="DR18" s="642"/>
      <c r="DS18" s="642"/>
      <c r="DT18" s="642"/>
      <c r="DU18" s="642"/>
      <c r="DV18" s="642"/>
      <c r="DW18" s="642"/>
      <c r="DX18" s="642"/>
      <c r="DY18" s="642"/>
      <c r="DZ18" s="642"/>
      <c r="EA18" s="642"/>
      <c r="EB18" s="642"/>
      <c r="EC18" s="642"/>
      <c r="ED18" s="642"/>
      <c r="EE18" s="642"/>
      <c r="EF18" s="642"/>
      <c r="EG18" s="642"/>
      <c r="EH18" s="642"/>
      <c r="EI18" s="642"/>
      <c r="EJ18" s="642"/>
      <c r="EK18" s="642"/>
      <c r="EL18" s="642"/>
      <c r="EM18" s="642"/>
      <c r="EN18" s="642"/>
      <c r="EO18" s="642"/>
      <c r="EP18" s="642"/>
      <c r="EQ18" s="642"/>
      <c r="ER18" s="642"/>
      <c r="ES18" s="642"/>
      <c r="ET18" s="642"/>
      <c r="EU18" s="642"/>
      <c r="EV18" s="642"/>
      <c r="EW18" s="642"/>
      <c r="EX18" s="642"/>
      <c r="EY18" s="642"/>
      <c r="EZ18" s="642"/>
      <c r="FA18" s="642"/>
      <c r="FB18" s="642"/>
      <c r="FC18" s="642"/>
      <c r="FD18" s="642"/>
      <c r="FE18" s="642"/>
      <c r="FF18" s="642"/>
      <c r="FG18" s="642"/>
      <c r="FH18" s="642"/>
      <c r="FI18" s="642"/>
      <c r="FJ18" s="642"/>
      <c r="FK18" s="642"/>
      <c r="FL18" s="642"/>
      <c r="FM18" s="642"/>
      <c r="FN18" s="642"/>
      <c r="FO18" s="642"/>
      <c r="FP18" s="642"/>
      <c r="FQ18" s="642"/>
      <c r="FR18" s="642"/>
      <c r="FS18" s="642"/>
      <c r="FT18" s="642"/>
      <c r="FU18" s="642"/>
      <c r="FV18" s="642"/>
      <c r="FW18" s="642"/>
      <c r="FX18" s="642"/>
      <c r="FY18" s="642"/>
      <c r="FZ18" s="642"/>
      <c r="GA18" s="642"/>
      <c r="GB18" s="642"/>
      <c r="GC18" s="642"/>
      <c r="GD18" s="642"/>
      <c r="GE18" s="642"/>
      <c r="GF18" s="642"/>
      <c r="GG18" s="642"/>
      <c r="GH18" s="642"/>
      <c r="GI18" s="642"/>
      <c r="GJ18" s="642"/>
      <c r="GK18" s="642"/>
      <c r="GL18" s="642"/>
      <c r="GM18" s="642"/>
      <c r="GN18" s="642"/>
      <c r="GO18" s="642"/>
      <c r="GP18" s="642"/>
      <c r="GQ18" s="642"/>
      <c r="GR18" s="642"/>
      <c r="GS18" s="642"/>
      <c r="GT18" s="642"/>
      <c r="GU18" s="642"/>
      <c r="GV18" s="642"/>
      <c r="GW18" s="642"/>
      <c r="GX18" s="642"/>
      <c r="GY18" s="642"/>
      <c r="GZ18" s="642"/>
      <c r="HA18" s="642"/>
      <c r="HB18" s="642"/>
      <c r="HC18" s="642"/>
      <c r="HD18" s="642"/>
      <c r="HE18" s="642"/>
      <c r="HF18" s="642"/>
      <c r="HG18" s="642"/>
      <c r="HH18" s="642"/>
      <c r="HI18" s="642"/>
      <c r="HJ18" s="642"/>
      <c r="HK18" s="642"/>
      <c r="HL18" s="642"/>
      <c r="HM18" s="642"/>
      <c r="HN18" s="642"/>
      <c r="HO18" s="642"/>
      <c r="HP18" s="642"/>
      <c r="HQ18" s="642"/>
      <c r="HR18" s="642"/>
      <c r="HS18" s="642"/>
      <c r="HT18" s="642"/>
      <c r="HU18" s="642"/>
      <c r="HV18" s="642"/>
      <c r="HW18" s="642"/>
      <c r="HX18" s="642"/>
      <c r="HY18" s="642"/>
      <c r="HZ18" s="642"/>
      <c r="IA18" s="642"/>
      <c r="IB18" s="642"/>
      <c r="IC18" s="642"/>
      <c r="ID18" s="642"/>
      <c r="IE18" s="642"/>
      <c r="IF18" s="642"/>
      <c r="IG18" s="642"/>
      <c r="IH18" s="642"/>
      <c r="II18" s="642"/>
      <c r="IJ18" s="642"/>
      <c r="IK18" s="642"/>
      <c r="IL18" s="642"/>
      <c r="IM18" s="642"/>
      <c r="IN18" s="642"/>
      <c r="IO18" s="642"/>
      <c r="IP18" s="642"/>
      <c r="IQ18" s="642"/>
      <c r="IR18" s="642"/>
      <c r="IS18" s="642"/>
      <c r="IT18" s="642"/>
      <c r="IU18" s="642"/>
      <c r="IV18" s="642"/>
      <c r="IW18" s="642"/>
      <c r="IX18" s="642"/>
      <c r="IY18" s="642"/>
      <c r="IZ18" s="642"/>
      <c r="JA18" s="642"/>
      <c r="JB18" s="642"/>
      <c r="JC18" s="642"/>
      <c r="JD18" s="642"/>
      <c r="JE18" s="642"/>
      <c r="JF18" s="642"/>
      <c r="JG18" s="642"/>
      <c r="JH18" s="642"/>
      <c r="JI18" s="642"/>
      <c r="JJ18" s="642"/>
      <c r="JK18" s="642"/>
      <c r="JL18" s="642"/>
      <c r="JM18" s="642"/>
      <c r="JN18" s="642"/>
      <c r="JO18" s="642"/>
      <c r="JP18" s="642"/>
      <c r="JQ18" s="642"/>
      <c r="JR18" s="642"/>
      <c r="JS18" s="642"/>
      <c r="JT18" s="642"/>
      <c r="JU18" s="642"/>
      <c r="JV18" s="642"/>
      <c r="JW18" s="642"/>
      <c r="JX18" s="642"/>
      <c r="JY18" s="642"/>
      <c r="JZ18" s="642"/>
      <c r="KA18" s="642"/>
      <c r="KB18" s="642"/>
      <c r="KC18" s="642"/>
      <c r="KD18" s="642"/>
      <c r="KE18" s="642"/>
      <c r="KF18" s="642"/>
      <c r="KG18" s="642"/>
      <c r="KH18" s="642"/>
      <c r="KI18" s="642"/>
      <c r="KJ18" s="642"/>
      <c r="KK18" s="642"/>
      <c r="KL18" s="642"/>
      <c r="KM18" s="642"/>
      <c r="KN18" s="642"/>
      <c r="KO18" s="642"/>
      <c r="KP18" s="642"/>
      <c r="KQ18" s="642"/>
      <c r="KR18" s="642"/>
      <c r="KS18" s="642"/>
      <c r="KT18" s="642"/>
      <c r="KU18" s="642"/>
      <c r="KV18" s="642"/>
      <c r="KW18" s="642"/>
      <c r="KX18" s="642"/>
      <c r="KY18" s="642"/>
      <c r="KZ18" s="642"/>
      <c r="LA18" s="642"/>
      <c r="LB18" s="642"/>
      <c r="LC18" s="642"/>
      <c r="LD18" s="642"/>
      <c r="LE18" s="642"/>
      <c r="LF18" s="642"/>
      <c r="LG18" s="642"/>
      <c r="LH18" s="642"/>
      <c r="LI18" s="642"/>
      <c r="LJ18" s="642"/>
      <c r="LK18" s="642"/>
      <c r="LL18" s="642"/>
      <c r="LM18" s="642"/>
      <c r="LN18" s="642"/>
      <c r="LO18" s="642"/>
      <c r="LP18" s="642"/>
      <c r="LQ18" s="642"/>
      <c r="LR18" s="642"/>
      <c r="LS18" s="642"/>
      <c r="LT18" s="642"/>
      <c r="LU18" s="642"/>
      <c r="LV18" s="642"/>
      <c r="LW18" s="642"/>
      <c r="LX18" s="642"/>
      <c r="LY18" s="642"/>
      <c r="LZ18" s="642"/>
      <c r="MA18" s="642"/>
      <c r="MB18" s="642"/>
      <c r="MC18" s="642"/>
      <c r="MD18" s="642"/>
      <c r="ME18" s="642"/>
      <c r="MF18" s="642"/>
      <c r="MG18" s="642"/>
      <c r="MH18" s="642"/>
      <c r="MI18" s="642"/>
      <c r="MJ18" s="642"/>
      <c r="MK18" s="642"/>
      <c r="ML18" s="642"/>
      <c r="MM18" s="642"/>
      <c r="MN18" s="642"/>
      <c r="MO18" s="642"/>
      <c r="MP18" s="642"/>
      <c r="MQ18" s="642"/>
      <c r="MR18" s="642"/>
      <c r="MS18" s="642"/>
      <c r="MT18" s="642"/>
      <c r="MU18" s="642"/>
      <c r="MV18" s="642"/>
      <c r="MW18" s="642"/>
      <c r="MX18" s="642"/>
      <c r="MY18" s="642"/>
      <c r="MZ18" s="642"/>
      <c r="NA18" s="642"/>
      <c r="NB18" s="642"/>
      <c r="NC18" s="642"/>
      <c r="ND18" s="642"/>
      <c r="NE18" s="642"/>
      <c r="NF18" s="642"/>
      <c r="NG18" s="642"/>
      <c r="NH18" s="642"/>
      <c r="NI18" s="642"/>
      <c r="NJ18" s="642"/>
    </row>
    <row r="19" spans="1:374" s="643" customFormat="1" ht="86.45" customHeight="1">
      <c r="A19" s="734">
        <v>2</v>
      </c>
      <c r="B19" s="639">
        <v>37</v>
      </c>
      <c r="C19" s="640" t="s">
        <v>165</v>
      </c>
      <c r="D19" s="657" t="s">
        <v>370</v>
      </c>
      <c r="E19" s="656" t="s">
        <v>371</v>
      </c>
      <c r="F19" s="640">
        <v>1</v>
      </c>
      <c r="G19" s="640" t="s">
        <v>461</v>
      </c>
      <c r="H19" s="658">
        <v>11037</v>
      </c>
      <c r="I19" s="658">
        <v>11037</v>
      </c>
      <c r="J19" s="644" t="s">
        <v>5</v>
      </c>
      <c r="K19" s="641">
        <v>46081</v>
      </c>
      <c r="L19" s="641">
        <v>46356</v>
      </c>
      <c r="M19" s="640"/>
      <c r="N19" s="640"/>
      <c r="O19" s="640"/>
      <c r="P19" s="640" t="s">
        <v>1302</v>
      </c>
      <c r="Q19" s="662" t="s">
        <v>1303</v>
      </c>
      <c r="R19" s="642"/>
      <c r="S19" s="642"/>
      <c r="T19" s="642"/>
      <c r="U19" s="642"/>
      <c r="V19" s="642"/>
      <c r="W19" s="642"/>
      <c r="X19" s="642"/>
      <c r="Y19" s="642"/>
      <c r="Z19" s="642"/>
      <c r="AA19" s="642"/>
      <c r="AB19" s="642"/>
      <c r="AC19" s="642"/>
      <c r="AD19" s="642"/>
      <c r="AE19" s="642"/>
      <c r="AF19" s="642"/>
      <c r="AG19" s="642"/>
      <c r="AH19" s="642"/>
      <c r="AI19" s="642"/>
      <c r="AJ19" s="642"/>
      <c r="AK19" s="642"/>
      <c r="AL19" s="642"/>
      <c r="AM19" s="642"/>
      <c r="AN19" s="642"/>
      <c r="AO19" s="642"/>
      <c r="AP19" s="642"/>
      <c r="AQ19" s="642"/>
      <c r="AR19" s="642"/>
      <c r="AS19" s="642"/>
      <c r="AT19" s="642"/>
      <c r="AU19" s="642"/>
      <c r="AV19" s="642"/>
      <c r="AW19" s="642"/>
      <c r="AX19" s="642"/>
      <c r="AY19" s="642"/>
      <c r="AZ19" s="642"/>
      <c r="BA19" s="642"/>
      <c r="BB19" s="642"/>
      <c r="BC19" s="642"/>
      <c r="BD19" s="642"/>
      <c r="BE19" s="642"/>
      <c r="BF19" s="642"/>
      <c r="BG19" s="642"/>
      <c r="BH19" s="642"/>
      <c r="BI19" s="642"/>
      <c r="BJ19" s="642"/>
      <c r="BK19" s="642"/>
      <c r="BL19" s="642"/>
      <c r="BM19" s="642"/>
      <c r="BN19" s="642"/>
      <c r="BO19" s="642"/>
      <c r="BP19" s="642"/>
      <c r="BQ19" s="642"/>
      <c r="BR19" s="642"/>
      <c r="BS19" s="642"/>
      <c r="BT19" s="642"/>
      <c r="BU19" s="642"/>
      <c r="BV19" s="642"/>
      <c r="BW19" s="642"/>
      <c r="BX19" s="642"/>
      <c r="BY19" s="642"/>
      <c r="BZ19" s="642"/>
      <c r="CA19" s="642"/>
      <c r="CB19" s="642"/>
      <c r="CC19" s="642"/>
      <c r="CD19" s="642"/>
      <c r="CE19" s="642"/>
      <c r="CF19" s="642"/>
      <c r="CG19" s="642"/>
      <c r="CH19" s="642"/>
      <c r="CI19" s="642"/>
      <c r="CJ19" s="642"/>
      <c r="CK19" s="642"/>
      <c r="CL19" s="642"/>
      <c r="CM19" s="642"/>
      <c r="CN19" s="642"/>
      <c r="CO19" s="642"/>
      <c r="CP19" s="642"/>
      <c r="CQ19" s="642"/>
      <c r="CR19" s="642"/>
      <c r="CS19" s="642"/>
      <c r="CT19" s="642"/>
      <c r="CU19" s="642"/>
      <c r="CV19" s="642"/>
      <c r="CW19" s="642"/>
      <c r="CX19" s="642"/>
      <c r="CY19" s="642"/>
      <c r="CZ19" s="642"/>
      <c r="DA19" s="642"/>
      <c r="DB19" s="642"/>
      <c r="DC19" s="642"/>
      <c r="DD19" s="642"/>
      <c r="DE19" s="642"/>
      <c r="DF19" s="642"/>
      <c r="DG19" s="642"/>
      <c r="DH19" s="642"/>
      <c r="DI19" s="642"/>
      <c r="DJ19" s="642"/>
      <c r="DK19" s="642"/>
      <c r="DL19" s="642"/>
      <c r="DM19" s="642"/>
      <c r="DN19" s="642"/>
      <c r="DO19" s="642"/>
      <c r="DP19" s="642"/>
      <c r="DQ19" s="642"/>
      <c r="DR19" s="642"/>
      <c r="DS19" s="642"/>
      <c r="DT19" s="642"/>
      <c r="DU19" s="642"/>
      <c r="DV19" s="642"/>
      <c r="DW19" s="642"/>
      <c r="DX19" s="642"/>
      <c r="DY19" s="642"/>
      <c r="DZ19" s="642"/>
      <c r="EA19" s="642"/>
      <c r="EB19" s="642"/>
      <c r="EC19" s="642"/>
      <c r="ED19" s="642"/>
      <c r="EE19" s="642"/>
      <c r="EF19" s="642"/>
      <c r="EG19" s="642"/>
      <c r="EH19" s="642"/>
      <c r="EI19" s="642"/>
      <c r="EJ19" s="642"/>
      <c r="EK19" s="642"/>
      <c r="EL19" s="642"/>
      <c r="EM19" s="642"/>
      <c r="EN19" s="642"/>
      <c r="EO19" s="642"/>
      <c r="EP19" s="642"/>
      <c r="EQ19" s="642"/>
      <c r="ER19" s="642"/>
      <c r="ES19" s="642"/>
      <c r="ET19" s="642"/>
      <c r="EU19" s="642"/>
      <c r="EV19" s="642"/>
      <c r="EW19" s="642"/>
      <c r="EX19" s="642"/>
      <c r="EY19" s="642"/>
      <c r="EZ19" s="642"/>
      <c r="FA19" s="642"/>
      <c r="FB19" s="642"/>
      <c r="FC19" s="642"/>
      <c r="FD19" s="642"/>
      <c r="FE19" s="642"/>
      <c r="FF19" s="642"/>
      <c r="FG19" s="642"/>
      <c r="FH19" s="642"/>
      <c r="FI19" s="642"/>
      <c r="FJ19" s="642"/>
      <c r="FK19" s="642"/>
      <c r="FL19" s="642"/>
      <c r="FM19" s="642"/>
      <c r="FN19" s="642"/>
      <c r="FO19" s="642"/>
      <c r="FP19" s="642"/>
      <c r="FQ19" s="642"/>
      <c r="FR19" s="642"/>
      <c r="FS19" s="642"/>
      <c r="FT19" s="642"/>
      <c r="FU19" s="642"/>
      <c r="FV19" s="642"/>
      <c r="FW19" s="642"/>
      <c r="FX19" s="642"/>
      <c r="FY19" s="642"/>
      <c r="FZ19" s="642"/>
      <c r="GA19" s="642"/>
      <c r="GB19" s="642"/>
      <c r="GC19" s="642"/>
      <c r="GD19" s="642"/>
      <c r="GE19" s="642"/>
      <c r="GF19" s="642"/>
      <c r="GG19" s="642"/>
      <c r="GH19" s="642"/>
      <c r="GI19" s="642"/>
      <c r="GJ19" s="642"/>
      <c r="GK19" s="642"/>
      <c r="GL19" s="642"/>
      <c r="GM19" s="642"/>
      <c r="GN19" s="642"/>
      <c r="GO19" s="642"/>
      <c r="GP19" s="642"/>
      <c r="GQ19" s="642"/>
      <c r="GR19" s="642"/>
      <c r="GS19" s="642"/>
      <c r="GT19" s="642"/>
      <c r="GU19" s="642"/>
      <c r="GV19" s="642"/>
      <c r="GW19" s="642"/>
      <c r="GX19" s="642"/>
      <c r="GY19" s="642"/>
      <c r="GZ19" s="642"/>
      <c r="HA19" s="642"/>
      <c r="HB19" s="642"/>
      <c r="HC19" s="642"/>
      <c r="HD19" s="642"/>
      <c r="HE19" s="642"/>
      <c r="HF19" s="642"/>
      <c r="HG19" s="642"/>
      <c r="HH19" s="642"/>
      <c r="HI19" s="642"/>
      <c r="HJ19" s="642"/>
      <c r="HK19" s="642"/>
      <c r="HL19" s="642"/>
      <c r="HM19" s="642"/>
      <c r="HN19" s="642"/>
      <c r="HO19" s="642"/>
      <c r="HP19" s="642"/>
      <c r="HQ19" s="642"/>
      <c r="HR19" s="642"/>
      <c r="HS19" s="642"/>
      <c r="HT19" s="642"/>
      <c r="HU19" s="642"/>
      <c r="HV19" s="642"/>
      <c r="HW19" s="642"/>
      <c r="HX19" s="642"/>
      <c r="HY19" s="642"/>
      <c r="HZ19" s="642"/>
      <c r="IA19" s="642"/>
      <c r="IB19" s="642"/>
      <c r="IC19" s="642"/>
      <c r="ID19" s="642"/>
      <c r="IE19" s="642"/>
      <c r="IF19" s="642"/>
      <c r="IG19" s="642"/>
      <c r="IH19" s="642"/>
      <c r="II19" s="642"/>
      <c r="IJ19" s="642"/>
      <c r="IK19" s="642"/>
      <c r="IL19" s="642"/>
      <c r="IM19" s="642"/>
      <c r="IN19" s="642"/>
      <c r="IO19" s="642"/>
      <c r="IP19" s="642"/>
      <c r="IQ19" s="642"/>
      <c r="IR19" s="642"/>
      <c r="IS19" s="642"/>
      <c r="IT19" s="642"/>
      <c r="IU19" s="642"/>
      <c r="IV19" s="642"/>
      <c r="IW19" s="642"/>
      <c r="IX19" s="642"/>
      <c r="IY19" s="642"/>
      <c r="IZ19" s="642"/>
      <c r="JA19" s="642"/>
      <c r="JB19" s="642"/>
      <c r="JC19" s="642"/>
      <c r="JD19" s="642"/>
      <c r="JE19" s="642"/>
      <c r="JF19" s="642"/>
      <c r="JG19" s="642"/>
      <c r="JH19" s="642"/>
      <c r="JI19" s="642"/>
      <c r="JJ19" s="642"/>
      <c r="JK19" s="642"/>
      <c r="JL19" s="642"/>
      <c r="JM19" s="642"/>
      <c r="JN19" s="642"/>
      <c r="JO19" s="642"/>
      <c r="JP19" s="642"/>
      <c r="JQ19" s="642"/>
      <c r="JR19" s="642"/>
      <c r="JS19" s="642"/>
      <c r="JT19" s="642"/>
      <c r="JU19" s="642"/>
      <c r="JV19" s="642"/>
      <c r="JW19" s="642"/>
      <c r="JX19" s="642"/>
      <c r="JY19" s="642"/>
      <c r="JZ19" s="642"/>
      <c r="KA19" s="642"/>
      <c r="KB19" s="642"/>
      <c r="KC19" s="642"/>
      <c r="KD19" s="642"/>
      <c r="KE19" s="642"/>
      <c r="KF19" s="642"/>
      <c r="KG19" s="642"/>
      <c r="KH19" s="642"/>
      <c r="KI19" s="642"/>
      <c r="KJ19" s="642"/>
      <c r="KK19" s="642"/>
      <c r="KL19" s="642"/>
      <c r="KM19" s="642"/>
      <c r="KN19" s="642"/>
      <c r="KO19" s="642"/>
      <c r="KP19" s="642"/>
      <c r="KQ19" s="642"/>
      <c r="KR19" s="642"/>
      <c r="KS19" s="642"/>
      <c r="KT19" s="642"/>
      <c r="KU19" s="642"/>
      <c r="KV19" s="642"/>
      <c r="KW19" s="642"/>
      <c r="KX19" s="642"/>
      <c r="KY19" s="642"/>
      <c r="KZ19" s="642"/>
      <c r="LA19" s="642"/>
      <c r="LB19" s="642"/>
      <c r="LC19" s="642"/>
      <c r="LD19" s="642"/>
      <c r="LE19" s="642"/>
      <c r="LF19" s="642"/>
      <c r="LG19" s="642"/>
      <c r="LH19" s="642"/>
      <c r="LI19" s="642"/>
      <c r="LJ19" s="642"/>
      <c r="LK19" s="642"/>
      <c r="LL19" s="642"/>
      <c r="LM19" s="642"/>
      <c r="LN19" s="642"/>
      <c r="LO19" s="642"/>
      <c r="LP19" s="642"/>
      <c r="LQ19" s="642"/>
      <c r="LR19" s="642"/>
      <c r="LS19" s="642"/>
      <c r="LT19" s="642"/>
      <c r="LU19" s="642"/>
      <c r="LV19" s="642"/>
      <c r="LW19" s="642"/>
      <c r="LX19" s="642"/>
      <c r="LY19" s="642"/>
      <c r="LZ19" s="642"/>
      <c r="MA19" s="642"/>
      <c r="MB19" s="642"/>
      <c r="MC19" s="642"/>
      <c r="MD19" s="642"/>
      <c r="ME19" s="642"/>
      <c r="MF19" s="642"/>
      <c r="MG19" s="642"/>
      <c r="MH19" s="642"/>
      <c r="MI19" s="642"/>
      <c r="MJ19" s="642"/>
      <c r="MK19" s="642"/>
      <c r="ML19" s="642"/>
      <c r="MM19" s="642"/>
      <c r="MN19" s="642"/>
      <c r="MO19" s="642"/>
      <c r="MP19" s="642"/>
      <c r="MQ19" s="642"/>
      <c r="MR19" s="642"/>
      <c r="MS19" s="642"/>
      <c r="MT19" s="642"/>
      <c r="MU19" s="642"/>
      <c r="MV19" s="642"/>
      <c r="MW19" s="642"/>
      <c r="MX19" s="642"/>
      <c r="MY19" s="642"/>
      <c r="MZ19" s="642"/>
      <c r="NA19" s="642"/>
      <c r="NB19" s="642"/>
      <c r="NC19" s="642"/>
      <c r="ND19" s="642"/>
      <c r="NE19" s="642"/>
      <c r="NF19" s="642"/>
      <c r="NG19" s="642"/>
      <c r="NH19" s="642"/>
      <c r="NI19" s="642"/>
      <c r="NJ19" s="642"/>
    </row>
    <row r="20" spans="1:374" ht="136.9" customHeight="1">
      <c r="A20" s="735">
        <v>1</v>
      </c>
      <c r="B20" s="639">
        <v>38</v>
      </c>
      <c r="C20" s="644" t="s">
        <v>163</v>
      </c>
      <c r="D20" s="666" t="s">
        <v>783</v>
      </c>
      <c r="E20" s="665" t="s">
        <v>215</v>
      </c>
      <c r="F20" s="667">
        <v>579.70000000000005</v>
      </c>
      <c r="G20" s="640" t="s">
        <v>781</v>
      </c>
      <c r="H20" s="663">
        <v>47567</v>
      </c>
      <c r="I20" s="663">
        <v>47567</v>
      </c>
      <c r="J20" s="644" t="s">
        <v>5</v>
      </c>
      <c r="K20" s="641">
        <v>46265</v>
      </c>
      <c r="L20" s="641">
        <v>46387</v>
      </c>
      <c r="M20" s="640"/>
      <c r="N20" s="640"/>
      <c r="O20" s="640"/>
      <c r="P20" s="640" t="s">
        <v>217</v>
      </c>
      <c r="Q20" s="662" t="s">
        <v>1303</v>
      </c>
    </row>
    <row r="21" spans="1:374" s="643" customFormat="1" ht="102" customHeight="1">
      <c r="A21" s="734">
        <v>1</v>
      </c>
      <c r="B21" s="639">
        <v>39</v>
      </c>
      <c r="C21" s="640" t="s">
        <v>976</v>
      </c>
      <c r="D21" s="657" t="s">
        <v>462</v>
      </c>
      <c r="E21" s="657" t="s">
        <v>1387</v>
      </c>
      <c r="F21" s="640">
        <v>1</v>
      </c>
      <c r="G21" s="640" t="s">
        <v>185</v>
      </c>
      <c r="H21" s="658">
        <v>151000</v>
      </c>
      <c r="I21" s="659">
        <v>62916.66</v>
      </c>
      <c r="J21" s="640" t="s">
        <v>11</v>
      </c>
      <c r="K21" s="641">
        <v>46173</v>
      </c>
      <c r="L21" s="641">
        <v>46265</v>
      </c>
      <c r="M21" s="640"/>
      <c r="N21" s="640"/>
      <c r="O21" s="640"/>
      <c r="P21" s="640" t="s">
        <v>217</v>
      </c>
      <c r="Q21" s="662" t="s">
        <v>1304</v>
      </c>
      <c r="R21" s="642"/>
      <c r="S21" s="642"/>
      <c r="T21" s="642"/>
      <c r="U21" s="642"/>
      <c r="V21" s="642"/>
      <c r="W21" s="642"/>
      <c r="X21" s="642"/>
      <c r="Y21" s="642"/>
      <c r="Z21" s="642"/>
      <c r="AA21" s="642"/>
      <c r="AB21" s="642"/>
      <c r="AC21" s="642"/>
      <c r="AD21" s="642"/>
      <c r="AE21" s="642"/>
      <c r="AF21" s="642"/>
      <c r="AG21" s="642"/>
      <c r="AH21" s="642"/>
      <c r="AI21" s="642"/>
      <c r="AJ21" s="642"/>
      <c r="AK21" s="642"/>
      <c r="AL21" s="642"/>
      <c r="AM21" s="642"/>
      <c r="AN21" s="642"/>
      <c r="AO21" s="642"/>
      <c r="AP21" s="642"/>
      <c r="AQ21" s="642"/>
      <c r="AR21" s="642"/>
      <c r="AS21" s="642"/>
      <c r="AT21" s="642"/>
      <c r="AU21" s="642"/>
      <c r="AV21" s="642"/>
      <c r="AW21" s="642"/>
      <c r="AX21" s="642"/>
      <c r="AY21" s="642"/>
      <c r="AZ21" s="642"/>
      <c r="BA21" s="642"/>
      <c r="BB21" s="642"/>
      <c r="BC21" s="642"/>
      <c r="BD21" s="642"/>
      <c r="BE21" s="642"/>
      <c r="BF21" s="642"/>
      <c r="BG21" s="642"/>
      <c r="BH21" s="642"/>
      <c r="BI21" s="642"/>
      <c r="BJ21" s="642"/>
      <c r="BK21" s="642"/>
      <c r="BL21" s="642"/>
      <c r="BM21" s="642"/>
      <c r="BN21" s="642"/>
      <c r="BO21" s="642"/>
      <c r="BP21" s="642"/>
      <c r="BQ21" s="642"/>
      <c r="BR21" s="642"/>
      <c r="BS21" s="642"/>
      <c r="BT21" s="642"/>
      <c r="BU21" s="642"/>
      <c r="BV21" s="642"/>
      <c r="BW21" s="642"/>
      <c r="BX21" s="642"/>
      <c r="BY21" s="642"/>
      <c r="BZ21" s="642"/>
      <c r="CA21" s="642"/>
      <c r="CB21" s="642"/>
      <c r="CC21" s="642"/>
      <c r="CD21" s="642"/>
      <c r="CE21" s="642"/>
      <c r="CF21" s="642"/>
      <c r="CG21" s="642"/>
      <c r="CH21" s="642"/>
      <c r="CI21" s="642"/>
      <c r="CJ21" s="642"/>
      <c r="CK21" s="642"/>
      <c r="CL21" s="642"/>
      <c r="CM21" s="642"/>
      <c r="CN21" s="642"/>
      <c r="CO21" s="642"/>
      <c r="CP21" s="642"/>
      <c r="CQ21" s="642"/>
      <c r="CR21" s="642"/>
      <c r="CS21" s="642"/>
      <c r="CT21" s="642"/>
      <c r="CU21" s="642"/>
      <c r="CV21" s="642"/>
      <c r="CW21" s="642"/>
      <c r="CX21" s="642"/>
      <c r="CY21" s="642"/>
      <c r="CZ21" s="642"/>
      <c r="DA21" s="642"/>
      <c r="DB21" s="642"/>
      <c r="DC21" s="642"/>
      <c r="DD21" s="642"/>
      <c r="DE21" s="642"/>
      <c r="DF21" s="642"/>
      <c r="DG21" s="642"/>
      <c r="DH21" s="642"/>
      <c r="DI21" s="642"/>
      <c r="DJ21" s="642"/>
      <c r="DK21" s="642"/>
      <c r="DL21" s="642"/>
      <c r="DM21" s="642"/>
      <c r="DN21" s="642"/>
      <c r="DO21" s="642"/>
      <c r="DP21" s="642"/>
      <c r="DQ21" s="642"/>
      <c r="DR21" s="642"/>
      <c r="DS21" s="642"/>
      <c r="DT21" s="642"/>
      <c r="DU21" s="642"/>
      <c r="DV21" s="642"/>
      <c r="DW21" s="642"/>
      <c r="DX21" s="642"/>
      <c r="DY21" s="642"/>
      <c r="DZ21" s="642"/>
      <c r="EA21" s="642"/>
      <c r="EB21" s="642"/>
      <c r="EC21" s="642"/>
      <c r="ED21" s="642"/>
      <c r="EE21" s="642"/>
      <c r="EF21" s="642"/>
      <c r="EG21" s="642"/>
      <c r="EH21" s="642"/>
      <c r="EI21" s="642"/>
      <c r="EJ21" s="642"/>
      <c r="EK21" s="642"/>
      <c r="EL21" s="642"/>
      <c r="EM21" s="642"/>
      <c r="EN21" s="642"/>
      <c r="EO21" s="642"/>
      <c r="EP21" s="642"/>
      <c r="EQ21" s="642"/>
      <c r="ER21" s="642"/>
      <c r="ES21" s="642"/>
      <c r="ET21" s="642"/>
      <c r="EU21" s="642"/>
      <c r="EV21" s="642"/>
      <c r="EW21" s="642"/>
      <c r="EX21" s="642"/>
      <c r="EY21" s="642"/>
      <c r="EZ21" s="642"/>
      <c r="FA21" s="642"/>
      <c r="FB21" s="642"/>
      <c r="FC21" s="642"/>
      <c r="FD21" s="642"/>
      <c r="FE21" s="642"/>
      <c r="FF21" s="642"/>
      <c r="FG21" s="642"/>
      <c r="FH21" s="642"/>
      <c r="FI21" s="642"/>
      <c r="FJ21" s="642"/>
      <c r="FK21" s="642"/>
      <c r="FL21" s="642"/>
      <c r="FM21" s="642"/>
      <c r="FN21" s="642"/>
      <c r="FO21" s="642"/>
      <c r="FP21" s="642"/>
      <c r="FQ21" s="642"/>
      <c r="FR21" s="642"/>
      <c r="FS21" s="642"/>
      <c r="FT21" s="642"/>
      <c r="FU21" s="642"/>
      <c r="FV21" s="642"/>
      <c r="FW21" s="642"/>
      <c r="FX21" s="642"/>
      <c r="FY21" s="642"/>
      <c r="FZ21" s="642"/>
      <c r="GA21" s="642"/>
      <c r="GB21" s="642"/>
      <c r="GC21" s="642"/>
      <c r="GD21" s="642"/>
      <c r="GE21" s="642"/>
      <c r="GF21" s="642"/>
      <c r="GG21" s="642"/>
      <c r="GH21" s="642"/>
      <c r="GI21" s="642"/>
      <c r="GJ21" s="642"/>
      <c r="GK21" s="642"/>
      <c r="GL21" s="642"/>
      <c r="GM21" s="642"/>
      <c r="GN21" s="642"/>
      <c r="GO21" s="642"/>
      <c r="GP21" s="642"/>
      <c r="GQ21" s="642"/>
      <c r="GR21" s="642"/>
      <c r="GS21" s="642"/>
      <c r="GT21" s="642"/>
      <c r="GU21" s="642"/>
      <c r="GV21" s="642"/>
      <c r="GW21" s="642"/>
      <c r="GX21" s="642"/>
      <c r="GY21" s="642"/>
      <c r="GZ21" s="642"/>
      <c r="HA21" s="642"/>
      <c r="HB21" s="642"/>
      <c r="HC21" s="642"/>
      <c r="HD21" s="642"/>
      <c r="HE21" s="642"/>
      <c r="HF21" s="642"/>
      <c r="HG21" s="642"/>
      <c r="HH21" s="642"/>
      <c r="HI21" s="642"/>
      <c r="HJ21" s="642"/>
      <c r="HK21" s="642"/>
      <c r="HL21" s="642"/>
      <c r="HM21" s="642"/>
      <c r="HN21" s="642"/>
      <c r="HO21" s="642"/>
      <c r="HP21" s="642"/>
      <c r="HQ21" s="642"/>
      <c r="HR21" s="642"/>
      <c r="HS21" s="642"/>
      <c r="HT21" s="642"/>
      <c r="HU21" s="642"/>
      <c r="HV21" s="642"/>
      <c r="HW21" s="642"/>
      <c r="HX21" s="642"/>
      <c r="HY21" s="642"/>
      <c r="HZ21" s="642"/>
      <c r="IA21" s="642"/>
      <c r="IB21" s="642"/>
      <c r="IC21" s="642"/>
      <c r="ID21" s="642"/>
      <c r="IE21" s="642"/>
      <c r="IF21" s="642"/>
      <c r="IG21" s="642"/>
      <c r="IH21" s="642"/>
      <c r="II21" s="642"/>
      <c r="IJ21" s="642"/>
      <c r="IK21" s="642"/>
      <c r="IL21" s="642"/>
      <c r="IM21" s="642"/>
      <c r="IN21" s="642"/>
      <c r="IO21" s="642"/>
      <c r="IP21" s="642"/>
      <c r="IQ21" s="642"/>
      <c r="IR21" s="642"/>
      <c r="IS21" s="642"/>
      <c r="IT21" s="642"/>
      <c r="IU21" s="642"/>
      <c r="IV21" s="642"/>
      <c r="IW21" s="642"/>
      <c r="IX21" s="642"/>
      <c r="IY21" s="642"/>
      <c r="IZ21" s="642"/>
      <c r="JA21" s="642"/>
      <c r="JB21" s="642"/>
      <c r="JC21" s="642"/>
      <c r="JD21" s="642"/>
      <c r="JE21" s="642"/>
      <c r="JF21" s="642"/>
      <c r="JG21" s="642"/>
      <c r="JH21" s="642"/>
      <c r="JI21" s="642"/>
      <c r="JJ21" s="642"/>
      <c r="JK21" s="642"/>
      <c r="JL21" s="642"/>
      <c r="JM21" s="642"/>
      <c r="JN21" s="642"/>
      <c r="JO21" s="642"/>
      <c r="JP21" s="642"/>
      <c r="JQ21" s="642"/>
      <c r="JR21" s="642"/>
      <c r="JS21" s="642"/>
      <c r="JT21" s="642"/>
      <c r="JU21" s="642"/>
      <c r="JV21" s="642"/>
      <c r="JW21" s="642"/>
      <c r="JX21" s="642"/>
      <c r="JY21" s="642"/>
      <c r="JZ21" s="642"/>
      <c r="KA21" s="642"/>
      <c r="KB21" s="642"/>
      <c r="KC21" s="642"/>
      <c r="KD21" s="642"/>
      <c r="KE21" s="642"/>
      <c r="KF21" s="642"/>
      <c r="KG21" s="642"/>
      <c r="KH21" s="642"/>
      <c r="KI21" s="642"/>
      <c r="KJ21" s="642"/>
      <c r="KK21" s="642"/>
      <c r="KL21" s="642"/>
      <c r="KM21" s="642"/>
      <c r="KN21" s="642"/>
      <c r="KO21" s="642"/>
      <c r="KP21" s="642"/>
      <c r="KQ21" s="642"/>
      <c r="KR21" s="642"/>
      <c r="KS21" s="642"/>
      <c r="KT21" s="642"/>
      <c r="KU21" s="642"/>
      <c r="KV21" s="642"/>
      <c r="KW21" s="642"/>
      <c r="KX21" s="642"/>
      <c r="KY21" s="642"/>
      <c r="KZ21" s="642"/>
      <c r="LA21" s="642"/>
      <c r="LB21" s="642"/>
      <c r="LC21" s="642"/>
      <c r="LD21" s="642"/>
      <c r="LE21" s="642"/>
      <c r="LF21" s="642"/>
      <c r="LG21" s="642"/>
      <c r="LH21" s="642"/>
      <c r="LI21" s="642"/>
      <c r="LJ21" s="642"/>
      <c r="LK21" s="642"/>
      <c r="LL21" s="642"/>
      <c r="LM21" s="642"/>
      <c r="LN21" s="642"/>
      <c r="LO21" s="642"/>
      <c r="LP21" s="642"/>
      <c r="LQ21" s="642"/>
      <c r="LR21" s="642"/>
      <c r="LS21" s="642"/>
      <c r="LT21" s="642"/>
      <c r="LU21" s="642"/>
      <c r="LV21" s="642"/>
      <c r="LW21" s="642"/>
      <c r="LX21" s="642"/>
      <c r="LY21" s="642"/>
      <c r="LZ21" s="642"/>
      <c r="MA21" s="642"/>
      <c r="MB21" s="642"/>
      <c r="MC21" s="642"/>
      <c r="MD21" s="642"/>
      <c r="ME21" s="642"/>
      <c r="MF21" s="642"/>
      <c r="MG21" s="642"/>
      <c r="MH21" s="642"/>
      <c r="MI21" s="642"/>
      <c r="MJ21" s="642"/>
      <c r="MK21" s="642"/>
      <c r="ML21" s="642"/>
      <c r="MM21" s="642"/>
      <c r="MN21" s="642"/>
      <c r="MO21" s="642"/>
      <c r="MP21" s="642"/>
      <c r="MQ21" s="642"/>
      <c r="MR21" s="642"/>
      <c r="MS21" s="642"/>
      <c r="MT21" s="642"/>
      <c r="MU21" s="642"/>
      <c r="MV21" s="642"/>
      <c r="MW21" s="642"/>
      <c r="MX21" s="642"/>
      <c r="MY21" s="642"/>
      <c r="MZ21" s="642"/>
      <c r="NA21" s="642"/>
      <c r="NB21" s="642"/>
      <c r="NC21" s="642"/>
      <c r="ND21" s="642"/>
      <c r="NE21" s="642"/>
      <c r="NF21" s="642"/>
      <c r="NG21" s="642"/>
      <c r="NH21" s="642"/>
      <c r="NI21" s="642"/>
      <c r="NJ21" s="642"/>
    </row>
    <row r="22" spans="1:374" s="643" customFormat="1" ht="302.45" customHeight="1">
      <c r="A22" s="734">
        <v>3</v>
      </c>
      <c r="B22" s="639">
        <v>41</v>
      </c>
      <c r="C22" s="640" t="s">
        <v>976</v>
      </c>
      <c r="D22" s="657" t="s">
        <v>1391</v>
      </c>
      <c r="E22" s="656" t="s">
        <v>1345</v>
      </c>
      <c r="F22" s="640">
        <v>1</v>
      </c>
      <c r="G22" s="640" t="s">
        <v>185</v>
      </c>
      <c r="H22" s="658">
        <f>150000+36000</f>
        <v>186000</v>
      </c>
      <c r="I22" s="659">
        <v>73500</v>
      </c>
      <c r="J22" s="640" t="s">
        <v>11</v>
      </c>
      <c r="K22" s="641">
        <v>46142</v>
      </c>
      <c r="L22" s="641">
        <v>46326</v>
      </c>
      <c r="M22" s="640"/>
      <c r="N22" s="640"/>
      <c r="O22" s="640"/>
      <c r="P22" s="640" t="s">
        <v>1346</v>
      </c>
      <c r="Q22" s="662" t="s">
        <v>1347</v>
      </c>
      <c r="R22" s="642"/>
      <c r="S22" s="642"/>
      <c r="T22" s="642"/>
      <c r="U22" s="642"/>
      <c r="V22" s="642"/>
      <c r="W22" s="642"/>
      <c r="X22" s="642"/>
      <c r="Y22" s="642"/>
      <c r="Z22" s="642"/>
      <c r="AA22" s="642"/>
      <c r="AB22" s="642"/>
      <c r="AC22" s="642"/>
      <c r="AD22" s="642"/>
      <c r="AE22" s="642"/>
      <c r="AF22" s="642"/>
      <c r="AG22" s="642"/>
      <c r="AH22" s="642"/>
      <c r="AI22" s="642"/>
      <c r="AJ22" s="642"/>
      <c r="AK22" s="642"/>
      <c r="AL22" s="642"/>
      <c r="AM22" s="642"/>
      <c r="AN22" s="642"/>
      <c r="AO22" s="642"/>
      <c r="AP22" s="642"/>
      <c r="AQ22" s="642"/>
      <c r="AR22" s="642"/>
      <c r="AS22" s="642"/>
      <c r="AT22" s="642"/>
      <c r="AU22" s="642"/>
      <c r="AV22" s="642"/>
      <c r="AW22" s="642"/>
      <c r="AX22" s="642"/>
      <c r="AY22" s="642"/>
      <c r="AZ22" s="642"/>
      <c r="BA22" s="642"/>
      <c r="BB22" s="642"/>
      <c r="BC22" s="642"/>
      <c r="BD22" s="642"/>
      <c r="BE22" s="642"/>
      <c r="BF22" s="642"/>
      <c r="BG22" s="642"/>
      <c r="BH22" s="642"/>
      <c r="BI22" s="642"/>
      <c r="BJ22" s="642"/>
      <c r="BK22" s="642"/>
      <c r="BL22" s="642"/>
      <c r="BM22" s="642"/>
      <c r="BN22" s="642"/>
      <c r="BO22" s="642"/>
      <c r="BP22" s="642"/>
      <c r="BQ22" s="642"/>
      <c r="BR22" s="642"/>
      <c r="BS22" s="642"/>
      <c r="BT22" s="642"/>
      <c r="BU22" s="642"/>
      <c r="BV22" s="642"/>
      <c r="BW22" s="642"/>
      <c r="BX22" s="642"/>
      <c r="BY22" s="642"/>
      <c r="BZ22" s="642"/>
      <c r="CA22" s="642"/>
      <c r="CB22" s="642"/>
      <c r="CC22" s="642"/>
      <c r="CD22" s="642"/>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2"/>
      <c r="ED22" s="642"/>
      <c r="EE22" s="642"/>
      <c r="EF22" s="642"/>
      <c r="EG22" s="642"/>
      <c r="EH22" s="642"/>
      <c r="EI22" s="642"/>
      <c r="EJ22" s="642"/>
      <c r="EK22" s="642"/>
      <c r="EL22" s="642"/>
      <c r="EM22" s="642"/>
      <c r="EN22" s="642"/>
      <c r="EO22" s="642"/>
      <c r="EP22" s="642"/>
      <c r="EQ22" s="642"/>
      <c r="ER22" s="642"/>
      <c r="ES22" s="642"/>
      <c r="ET22" s="642"/>
      <c r="EU22" s="642"/>
      <c r="EV22" s="642"/>
      <c r="EW22" s="642"/>
      <c r="EX22" s="642"/>
      <c r="EY22" s="642"/>
      <c r="EZ22" s="642"/>
      <c r="FA22" s="642"/>
      <c r="FB22" s="642"/>
      <c r="FC22" s="642"/>
      <c r="FD22" s="642"/>
      <c r="FE22" s="642"/>
      <c r="FF22" s="642"/>
      <c r="FG22" s="642"/>
      <c r="FH22" s="642"/>
      <c r="FI22" s="642"/>
      <c r="FJ22" s="642"/>
      <c r="FK22" s="642"/>
      <c r="FL22" s="642"/>
      <c r="FM22" s="642"/>
      <c r="FN22" s="642"/>
      <c r="FO22" s="642"/>
      <c r="FP22" s="642"/>
      <c r="FQ22" s="642"/>
      <c r="FR22" s="642"/>
      <c r="FS22" s="642"/>
      <c r="FT22" s="642"/>
      <c r="FU22" s="642"/>
      <c r="FV22" s="642"/>
      <c r="FW22" s="642"/>
      <c r="FX22" s="642"/>
      <c r="FY22" s="642"/>
      <c r="FZ22" s="642"/>
      <c r="GA22" s="642"/>
      <c r="GB22" s="642"/>
      <c r="GC22" s="642"/>
      <c r="GD22" s="642"/>
      <c r="GE22" s="642"/>
      <c r="GF22" s="642"/>
      <c r="GG22" s="642"/>
      <c r="GH22" s="642"/>
      <c r="GI22" s="642"/>
      <c r="GJ22" s="642"/>
      <c r="GK22" s="642"/>
      <c r="GL22" s="642"/>
      <c r="GM22" s="642"/>
      <c r="GN22" s="642"/>
      <c r="GO22" s="642"/>
      <c r="GP22" s="642"/>
      <c r="GQ22" s="642"/>
      <c r="GR22" s="642"/>
      <c r="GS22" s="642"/>
      <c r="GT22" s="642"/>
      <c r="GU22" s="642"/>
      <c r="GV22" s="642"/>
      <c r="GW22" s="642"/>
      <c r="GX22" s="642"/>
      <c r="GY22" s="642"/>
      <c r="GZ22" s="642"/>
      <c r="HA22" s="642"/>
      <c r="HB22" s="642"/>
      <c r="HC22" s="642"/>
      <c r="HD22" s="642"/>
      <c r="HE22" s="642"/>
      <c r="HF22" s="642"/>
      <c r="HG22" s="642"/>
      <c r="HH22" s="642"/>
      <c r="HI22" s="642"/>
      <c r="HJ22" s="642"/>
      <c r="HK22" s="642"/>
      <c r="HL22" s="642"/>
      <c r="HM22" s="642"/>
      <c r="HN22" s="642"/>
      <c r="HO22" s="642"/>
      <c r="HP22" s="642"/>
      <c r="HQ22" s="642"/>
      <c r="HR22" s="642"/>
      <c r="HS22" s="642"/>
      <c r="HT22" s="642"/>
      <c r="HU22" s="642"/>
      <c r="HV22" s="642"/>
      <c r="HW22" s="642"/>
      <c r="HX22" s="642"/>
      <c r="HY22" s="642"/>
      <c r="HZ22" s="642"/>
      <c r="IA22" s="642"/>
      <c r="IB22" s="642"/>
      <c r="IC22" s="642"/>
      <c r="ID22" s="642"/>
      <c r="IE22" s="642"/>
      <c r="IF22" s="642"/>
      <c r="IG22" s="642"/>
      <c r="IH22" s="642"/>
      <c r="II22" s="642"/>
      <c r="IJ22" s="642"/>
      <c r="IK22" s="642"/>
      <c r="IL22" s="642"/>
      <c r="IM22" s="642"/>
      <c r="IN22" s="642"/>
      <c r="IO22" s="642"/>
      <c r="IP22" s="642"/>
      <c r="IQ22" s="642"/>
      <c r="IR22" s="642"/>
      <c r="IS22" s="642"/>
      <c r="IT22" s="642"/>
      <c r="IU22" s="642"/>
      <c r="IV22" s="642"/>
      <c r="IW22" s="642"/>
      <c r="IX22" s="642"/>
      <c r="IY22" s="642"/>
      <c r="IZ22" s="642"/>
      <c r="JA22" s="642"/>
      <c r="JB22" s="642"/>
      <c r="JC22" s="642"/>
      <c r="JD22" s="642"/>
      <c r="JE22" s="642"/>
      <c r="JF22" s="642"/>
      <c r="JG22" s="642"/>
      <c r="JH22" s="642"/>
      <c r="JI22" s="642"/>
      <c r="JJ22" s="642"/>
      <c r="JK22" s="642"/>
      <c r="JL22" s="642"/>
      <c r="JM22" s="642"/>
      <c r="JN22" s="642"/>
      <c r="JO22" s="642"/>
      <c r="JP22" s="642"/>
      <c r="JQ22" s="642"/>
      <c r="JR22" s="642"/>
      <c r="JS22" s="642"/>
      <c r="JT22" s="642"/>
      <c r="JU22" s="642"/>
      <c r="JV22" s="642"/>
      <c r="JW22" s="642"/>
      <c r="JX22" s="642"/>
      <c r="JY22" s="642"/>
      <c r="JZ22" s="642"/>
      <c r="KA22" s="642"/>
      <c r="KB22" s="642"/>
      <c r="KC22" s="642"/>
      <c r="KD22" s="642"/>
      <c r="KE22" s="642"/>
      <c r="KF22" s="642"/>
      <c r="KG22" s="642"/>
      <c r="KH22" s="642"/>
      <c r="KI22" s="642"/>
      <c r="KJ22" s="642"/>
      <c r="KK22" s="642"/>
      <c r="KL22" s="642"/>
      <c r="KM22" s="642"/>
      <c r="KN22" s="642"/>
      <c r="KO22" s="642"/>
      <c r="KP22" s="642"/>
      <c r="KQ22" s="642"/>
      <c r="KR22" s="642"/>
      <c r="KS22" s="642"/>
      <c r="KT22" s="642"/>
      <c r="KU22" s="642"/>
      <c r="KV22" s="642"/>
      <c r="KW22" s="642"/>
      <c r="KX22" s="642"/>
      <c r="KY22" s="642"/>
      <c r="KZ22" s="642"/>
      <c r="LA22" s="642"/>
      <c r="LB22" s="642"/>
      <c r="LC22" s="642"/>
      <c r="LD22" s="642"/>
      <c r="LE22" s="642"/>
      <c r="LF22" s="642"/>
      <c r="LG22" s="642"/>
      <c r="LH22" s="642"/>
      <c r="LI22" s="642"/>
      <c r="LJ22" s="642"/>
      <c r="LK22" s="642"/>
      <c r="LL22" s="642"/>
      <c r="LM22" s="642"/>
      <c r="LN22" s="642"/>
      <c r="LO22" s="642"/>
      <c r="LP22" s="642"/>
      <c r="LQ22" s="642"/>
      <c r="LR22" s="642"/>
      <c r="LS22" s="642"/>
      <c r="LT22" s="642"/>
      <c r="LU22" s="642"/>
      <c r="LV22" s="642"/>
      <c r="LW22" s="642"/>
      <c r="LX22" s="642"/>
      <c r="LY22" s="642"/>
      <c r="LZ22" s="642"/>
      <c r="MA22" s="642"/>
      <c r="MB22" s="642"/>
      <c r="MC22" s="642"/>
      <c r="MD22" s="642"/>
      <c r="ME22" s="642"/>
      <c r="MF22" s="642"/>
      <c r="MG22" s="642"/>
      <c r="MH22" s="642"/>
      <c r="MI22" s="642"/>
      <c r="MJ22" s="642"/>
      <c r="MK22" s="642"/>
      <c r="ML22" s="642"/>
      <c r="MM22" s="642"/>
      <c r="MN22" s="642"/>
      <c r="MO22" s="642"/>
      <c r="MP22" s="642"/>
      <c r="MQ22" s="642"/>
      <c r="MR22" s="642"/>
      <c r="MS22" s="642"/>
      <c r="MT22" s="642"/>
      <c r="MU22" s="642"/>
      <c r="MV22" s="642"/>
      <c r="MW22" s="642"/>
      <c r="MX22" s="642"/>
      <c r="MY22" s="642"/>
      <c r="MZ22" s="642"/>
      <c r="NA22" s="642"/>
      <c r="NB22" s="642"/>
      <c r="NC22" s="642"/>
      <c r="ND22" s="642"/>
      <c r="NE22" s="642"/>
      <c r="NF22" s="642"/>
      <c r="NG22" s="642"/>
      <c r="NH22" s="642"/>
      <c r="NI22" s="642"/>
      <c r="NJ22" s="642"/>
    </row>
    <row r="23" spans="1:374" s="643" customFormat="1" ht="335.45" customHeight="1">
      <c r="A23" s="734"/>
      <c r="B23" s="770" t="s">
        <v>1529</v>
      </c>
      <c r="C23" s="640" t="s">
        <v>13</v>
      </c>
      <c r="D23" s="656" t="s">
        <v>1530</v>
      </c>
      <c r="E23" s="665" t="s">
        <v>1531</v>
      </c>
      <c r="F23" s="644" t="s">
        <v>1532</v>
      </c>
      <c r="G23" s="644" t="s">
        <v>1533</v>
      </c>
      <c r="H23" s="690">
        <v>2000000</v>
      </c>
      <c r="I23" s="690">
        <v>2000000</v>
      </c>
      <c r="J23" s="640" t="s">
        <v>11</v>
      </c>
      <c r="K23" s="641">
        <v>46142</v>
      </c>
      <c r="L23" s="641">
        <v>46356</v>
      </c>
      <c r="M23" s="640"/>
      <c r="N23" s="640"/>
      <c r="O23" s="640"/>
      <c r="P23" s="644" t="s">
        <v>219</v>
      </c>
      <c r="Q23" s="768" t="s">
        <v>1303</v>
      </c>
      <c r="R23" s="642"/>
      <c r="S23" s="642"/>
      <c r="T23" s="642"/>
      <c r="U23" s="642"/>
      <c r="V23" s="642"/>
      <c r="W23" s="642"/>
      <c r="X23" s="642"/>
      <c r="Y23" s="642"/>
      <c r="Z23" s="642"/>
      <c r="AA23" s="642"/>
      <c r="AB23" s="642"/>
      <c r="AC23" s="642"/>
      <c r="AD23" s="642"/>
      <c r="AE23" s="642"/>
      <c r="AF23" s="642"/>
      <c r="AG23" s="642"/>
      <c r="AH23" s="642"/>
      <c r="AI23" s="642"/>
      <c r="AJ23" s="642"/>
      <c r="AK23" s="642"/>
      <c r="AL23" s="642"/>
      <c r="AM23" s="642"/>
      <c r="AN23" s="642"/>
      <c r="AO23" s="642"/>
      <c r="AP23" s="642"/>
      <c r="AQ23" s="642"/>
      <c r="AR23" s="642"/>
      <c r="AS23" s="642"/>
      <c r="AT23" s="642"/>
      <c r="AU23" s="642"/>
      <c r="AV23" s="642"/>
      <c r="AW23" s="642"/>
      <c r="AX23" s="642"/>
      <c r="AY23" s="642"/>
      <c r="AZ23" s="642"/>
      <c r="BA23" s="642"/>
      <c r="BB23" s="642"/>
      <c r="BC23" s="642"/>
      <c r="BD23" s="642"/>
      <c r="BE23" s="642"/>
      <c r="BF23" s="642"/>
      <c r="BG23" s="642"/>
      <c r="BH23" s="642"/>
      <c r="BI23" s="642"/>
      <c r="BJ23" s="642"/>
      <c r="BK23" s="642"/>
      <c r="BL23" s="642"/>
      <c r="BM23" s="642"/>
      <c r="BN23" s="642"/>
      <c r="BO23" s="642"/>
      <c r="BP23" s="642"/>
      <c r="BQ23" s="642"/>
      <c r="BR23" s="642"/>
      <c r="BS23" s="642"/>
      <c r="BT23" s="642"/>
      <c r="BU23" s="642"/>
      <c r="BV23" s="642"/>
      <c r="BW23" s="642"/>
      <c r="BX23" s="642"/>
      <c r="BY23" s="642"/>
      <c r="BZ23" s="642"/>
      <c r="CA23" s="642"/>
      <c r="CB23" s="642"/>
      <c r="CC23" s="642"/>
      <c r="CD23" s="642"/>
      <c r="CE23" s="642"/>
      <c r="CF23" s="642"/>
      <c r="CG23" s="642"/>
      <c r="CH23" s="642"/>
      <c r="CI23" s="642"/>
      <c r="CJ23" s="642"/>
      <c r="CK23" s="642"/>
      <c r="CL23" s="642"/>
      <c r="CM23" s="642"/>
      <c r="CN23" s="642"/>
      <c r="CO23" s="642"/>
      <c r="CP23" s="642"/>
      <c r="CQ23" s="642"/>
      <c r="CR23" s="642"/>
      <c r="CS23" s="642"/>
      <c r="CT23" s="642"/>
      <c r="CU23" s="642"/>
      <c r="CV23" s="642"/>
      <c r="CW23" s="642"/>
      <c r="CX23" s="642"/>
      <c r="CY23" s="642"/>
      <c r="CZ23" s="642"/>
      <c r="DA23" s="642"/>
      <c r="DB23" s="642"/>
      <c r="DC23" s="642"/>
      <c r="DD23" s="642"/>
      <c r="DE23" s="642"/>
      <c r="DF23" s="642"/>
      <c r="DG23" s="642"/>
      <c r="DH23" s="642"/>
      <c r="DI23" s="642"/>
      <c r="DJ23" s="642"/>
      <c r="DK23" s="642"/>
      <c r="DL23" s="642"/>
      <c r="DM23" s="642"/>
      <c r="DN23" s="642"/>
      <c r="DO23" s="642"/>
      <c r="DP23" s="642"/>
      <c r="DQ23" s="642"/>
      <c r="DR23" s="642"/>
      <c r="DS23" s="642"/>
      <c r="DT23" s="642"/>
      <c r="DU23" s="642"/>
      <c r="DV23" s="642"/>
      <c r="DW23" s="642"/>
      <c r="DX23" s="642"/>
      <c r="DY23" s="642"/>
      <c r="DZ23" s="642"/>
      <c r="EA23" s="642"/>
      <c r="EB23" s="642"/>
      <c r="EC23" s="642"/>
      <c r="ED23" s="642"/>
      <c r="EE23" s="642"/>
      <c r="EF23" s="642"/>
      <c r="EG23" s="642"/>
      <c r="EH23" s="642"/>
      <c r="EI23" s="642"/>
      <c r="EJ23" s="642"/>
      <c r="EK23" s="642"/>
      <c r="EL23" s="642"/>
      <c r="EM23" s="642"/>
      <c r="EN23" s="642"/>
      <c r="EO23" s="642"/>
      <c r="EP23" s="642"/>
      <c r="EQ23" s="642"/>
      <c r="ER23" s="642"/>
      <c r="ES23" s="642"/>
      <c r="ET23" s="642"/>
      <c r="EU23" s="642"/>
      <c r="EV23" s="642"/>
      <c r="EW23" s="642"/>
      <c r="EX23" s="642"/>
      <c r="EY23" s="642"/>
      <c r="EZ23" s="642"/>
      <c r="FA23" s="642"/>
      <c r="FB23" s="642"/>
      <c r="FC23" s="642"/>
      <c r="FD23" s="642"/>
      <c r="FE23" s="642"/>
      <c r="FF23" s="642"/>
      <c r="FG23" s="642"/>
      <c r="FH23" s="642"/>
      <c r="FI23" s="642"/>
      <c r="FJ23" s="642"/>
      <c r="FK23" s="642"/>
      <c r="FL23" s="642"/>
      <c r="FM23" s="642"/>
      <c r="FN23" s="642"/>
      <c r="FO23" s="642"/>
      <c r="FP23" s="642"/>
      <c r="FQ23" s="642"/>
      <c r="FR23" s="642"/>
      <c r="FS23" s="642"/>
      <c r="FT23" s="642"/>
      <c r="FU23" s="642"/>
      <c r="FV23" s="642"/>
      <c r="FW23" s="642"/>
      <c r="FX23" s="642"/>
      <c r="FY23" s="642"/>
      <c r="FZ23" s="642"/>
      <c r="GA23" s="642"/>
      <c r="GB23" s="642"/>
      <c r="GC23" s="642"/>
      <c r="GD23" s="642"/>
      <c r="GE23" s="642"/>
      <c r="GF23" s="642"/>
      <c r="GG23" s="642"/>
      <c r="GH23" s="642"/>
      <c r="GI23" s="642"/>
      <c r="GJ23" s="642"/>
      <c r="GK23" s="642"/>
      <c r="GL23" s="642"/>
      <c r="GM23" s="642"/>
      <c r="GN23" s="642"/>
      <c r="GO23" s="642"/>
      <c r="GP23" s="642"/>
      <c r="GQ23" s="642"/>
      <c r="GR23" s="642"/>
      <c r="GS23" s="642"/>
      <c r="GT23" s="642"/>
      <c r="GU23" s="642"/>
      <c r="GV23" s="642"/>
      <c r="GW23" s="642"/>
      <c r="GX23" s="642"/>
      <c r="GY23" s="642"/>
      <c r="GZ23" s="642"/>
      <c r="HA23" s="642"/>
      <c r="HB23" s="642"/>
      <c r="HC23" s="642"/>
      <c r="HD23" s="642"/>
      <c r="HE23" s="642"/>
      <c r="HF23" s="642"/>
      <c r="HG23" s="642"/>
      <c r="HH23" s="642"/>
      <c r="HI23" s="642"/>
      <c r="HJ23" s="642"/>
      <c r="HK23" s="642"/>
      <c r="HL23" s="642"/>
      <c r="HM23" s="642"/>
      <c r="HN23" s="642"/>
      <c r="HO23" s="642"/>
      <c r="HP23" s="642"/>
      <c r="HQ23" s="642"/>
      <c r="HR23" s="642"/>
      <c r="HS23" s="642"/>
      <c r="HT23" s="642"/>
      <c r="HU23" s="642"/>
      <c r="HV23" s="642"/>
      <c r="HW23" s="642"/>
      <c r="HX23" s="642"/>
      <c r="HY23" s="642"/>
      <c r="HZ23" s="642"/>
      <c r="IA23" s="642"/>
      <c r="IB23" s="642"/>
      <c r="IC23" s="642"/>
      <c r="ID23" s="642"/>
      <c r="IE23" s="642"/>
      <c r="IF23" s="642"/>
      <c r="IG23" s="642"/>
      <c r="IH23" s="642"/>
      <c r="II23" s="642"/>
      <c r="IJ23" s="642"/>
      <c r="IK23" s="642"/>
      <c r="IL23" s="642"/>
      <c r="IM23" s="642"/>
      <c r="IN23" s="642"/>
      <c r="IO23" s="642"/>
      <c r="IP23" s="642"/>
      <c r="IQ23" s="642"/>
      <c r="IR23" s="642"/>
      <c r="IS23" s="642"/>
      <c r="IT23" s="642"/>
      <c r="IU23" s="642"/>
      <c r="IV23" s="642"/>
      <c r="IW23" s="642"/>
      <c r="IX23" s="642"/>
      <c r="IY23" s="642"/>
      <c r="IZ23" s="642"/>
      <c r="JA23" s="642"/>
      <c r="JB23" s="642"/>
      <c r="JC23" s="642"/>
      <c r="JD23" s="642"/>
      <c r="JE23" s="642"/>
      <c r="JF23" s="642"/>
      <c r="JG23" s="642"/>
      <c r="JH23" s="642"/>
      <c r="JI23" s="642"/>
      <c r="JJ23" s="642"/>
      <c r="JK23" s="642"/>
      <c r="JL23" s="642"/>
      <c r="JM23" s="642"/>
      <c r="JN23" s="642"/>
      <c r="JO23" s="642"/>
      <c r="JP23" s="642"/>
      <c r="JQ23" s="642"/>
      <c r="JR23" s="642"/>
      <c r="JS23" s="642"/>
      <c r="JT23" s="642"/>
      <c r="JU23" s="642"/>
      <c r="JV23" s="642"/>
      <c r="JW23" s="642"/>
      <c r="JX23" s="642"/>
      <c r="JY23" s="642"/>
      <c r="JZ23" s="642"/>
      <c r="KA23" s="642"/>
      <c r="KB23" s="642"/>
      <c r="KC23" s="642"/>
      <c r="KD23" s="642"/>
      <c r="KE23" s="642"/>
      <c r="KF23" s="642"/>
      <c r="KG23" s="642"/>
      <c r="KH23" s="642"/>
      <c r="KI23" s="642"/>
      <c r="KJ23" s="642"/>
      <c r="KK23" s="642"/>
      <c r="KL23" s="642"/>
      <c r="KM23" s="642"/>
      <c r="KN23" s="642"/>
      <c r="KO23" s="642"/>
      <c r="KP23" s="642"/>
      <c r="KQ23" s="642"/>
      <c r="KR23" s="642"/>
      <c r="KS23" s="642"/>
      <c r="KT23" s="642"/>
      <c r="KU23" s="642"/>
      <c r="KV23" s="642"/>
      <c r="KW23" s="642"/>
      <c r="KX23" s="642"/>
      <c r="KY23" s="642"/>
      <c r="KZ23" s="642"/>
      <c r="LA23" s="642"/>
      <c r="LB23" s="642"/>
      <c r="LC23" s="642"/>
      <c r="LD23" s="642"/>
      <c r="LE23" s="642"/>
      <c r="LF23" s="642"/>
      <c r="LG23" s="642"/>
      <c r="LH23" s="642"/>
      <c r="LI23" s="642"/>
      <c r="LJ23" s="642"/>
      <c r="LK23" s="642"/>
      <c r="LL23" s="642"/>
      <c r="LM23" s="642"/>
      <c r="LN23" s="642"/>
      <c r="LO23" s="642"/>
      <c r="LP23" s="642"/>
      <c r="LQ23" s="642"/>
      <c r="LR23" s="642"/>
      <c r="LS23" s="642"/>
      <c r="LT23" s="642"/>
      <c r="LU23" s="642"/>
      <c r="LV23" s="642"/>
      <c r="LW23" s="642"/>
      <c r="LX23" s="642"/>
      <c r="LY23" s="642"/>
      <c r="LZ23" s="642"/>
      <c r="MA23" s="642"/>
      <c r="MB23" s="642"/>
      <c r="MC23" s="642"/>
      <c r="MD23" s="642"/>
      <c r="ME23" s="642"/>
      <c r="MF23" s="642"/>
      <c r="MG23" s="642"/>
      <c r="MH23" s="642"/>
      <c r="MI23" s="642"/>
      <c r="MJ23" s="642"/>
      <c r="MK23" s="642"/>
      <c r="ML23" s="642"/>
      <c r="MM23" s="642"/>
      <c r="MN23" s="642"/>
      <c r="MO23" s="642"/>
      <c r="MP23" s="642"/>
      <c r="MQ23" s="642"/>
      <c r="MR23" s="642"/>
      <c r="MS23" s="642"/>
      <c r="MT23" s="642"/>
      <c r="MU23" s="642"/>
      <c r="MV23" s="642"/>
      <c r="MW23" s="642"/>
      <c r="MX23" s="642"/>
      <c r="MY23" s="642"/>
      <c r="MZ23" s="642"/>
      <c r="NA23" s="642"/>
      <c r="NB23" s="642"/>
      <c r="NC23" s="642"/>
      <c r="ND23" s="642"/>
      <c r="NE23" s="642"/>
      <c r="NF23" s="642"/>
      <c r="NG23" s="642"/>
      <c r="NH23" s="642"/>
      <c r="NI23" s="642"/>
      <c r="NJ23" s="642"/>
    </row>
    <row r="24" spans="1:374" s="643" customFormat="1" ht="214.15" customHeight="1">
      <c r="A24" s="734">
        <v>2</v>
      </c>
      <c r="B24" s="639">
        <v>46</v>
      </c>
      <c r="C24" s="640" t="s">
        <v>17</v>
      </c>
      <c r="D24" s="657" t="s">
        <v>466</v>
      </c>
      <c r="E24" s="656" t="s">
        <v>222</v>
      </c>
      <c r="F24" s="640">
        <v>1</v>
      </c>
      <c r="G24" s="656" t="s">
        <v>465</v>
      </c>
      <c r="H24" s="715">
        <v>500000</v>
      </c>
      <c r="I24" s="716">
        <v>500000</v>
      </c>
      <c r="J24" s="640" t="s">
        <v>11</v>
      </c>
      <c r="K24" s="641">
        <v>45991</v>
      </c>
      <c r="L24" s="641">
        <v>46081</v>
      </c>
      <c r="M24" s="640"/>
      <c r="N24" s="640"/>
      <c r="O24" s="640"/>
      <c r="P24" s="640" t="s">
        <v>1057</v>
      </c>
      <c r="Q24" s="662" t="s">
        <v>1303</v>
      </c>
      <c r="R24" s="642"/>
      <c r="S24" s="642"/>
      <c r="T24" s="642"/>
      <c r="U24" s="642"/>
      <c r="V24" s="642"/>
      <c r="W24" s="642"/>
      <c r="X24" s="642"/>
      <c r="Y24" s="642"/>
      <c r="Z24" s="642"/>
      <c r="AA24" s="642"/>
      <c r="AB24" s="642"/>
      <c r="AC24" s="642"/>
      <c r="AD24" s="642"/>
      <c r="AE24" s="642"/>
      <c r="AF24" s="642"/>
      <c r="AG24" s="642"/>
      <c r="AH24" s="642"/>
      <c r="AI24" s="642"/>
      <c r="AJ24" s="642"/>
      <c r="AK24" s="642"/>
      <c r="AL24" s="642"/>
      <c r="AM24" s="642"/>
      <c r="AN24" s="642"/>
      <c r="AO24" s="642"/>
      <c r="AP24" s="642"/>
      <c r="AQ24" s="642"/>
      <c r="AR24" s="642"/>
      <c r="AS24" s="642"/>
      <c r="AT24" s="642"/>
      <c r="AU24" s="642"/>
      <c r="AV24" s="642"/>
      <c r="AW24" s="642"/>
      <c r="AX24" s="642"/>
      <c r="AY24" s="642"/>
      <c r="AZ24" s="642"/>
      <c r="BA24" s="642"/>
      <c r="BB24" s="642"/>
      <c r="BC24" s="642"/>
      <c r="BD24" s="642"/>
      <c r="BE24" s="642"/>
      <c r="BF24" s="642"/>
      <c r="BG24" s="642"/>
      <c r="BH24" s="642"/>
      <c r="BI24" s="642"/>
      <c r="BJ24" s="642"/>
      <c r="BK24" s="642"/>
      <c r="BL24" s="642"/>
      <c r="BM24" s="642"/>
      <c r="BN24" s="642"/>
      <c r="BO24" s="642"/>
      <c r="BP24" s="642"/>
      <c r="BQ24" s="642"/>
      <c r="BR24" s="642"/>
      <c r="BS24" s="642"/>
      <c r="BT24" s="642"/>
      <c r="BU24" s="642"/>
      <c r="BV24" s="642"/>
      <c r="BW24" s="642"/>
      <c r="BX24" s="642"/>
      <c r="BY24" s="642"/>
      <c r="BZ24" s="642"/>
      <c r="CA24" s="642"/>
      <c r="CB24" s="642"/>
      <c r="CC24" s="642"/>
      <c r="CD24" s="642"/>
      <c r="CE24" s="642"/>
      <c r="CF24" s="642"/>
      <c r="CG24" s="642"/>
      <c r="CH24" s="642"/>
      <c r="CI24" s="642"/>
      <c r="CJ24" s="642"/>
      <c r="CK24" s="642"/>
      <c r="CL24" s="642"/>
      <c r="CM24" s="642"/>
      <c r="CN24" s="642"/>
      <c r="CO24" s="642"/>
      <c r="CP24" s="642"/>
      <c r="CQ24" s="642"/>
      <c r="CR24" s="642"/>
      <c r="CS24" s="642"/>
      <c r="CT24" s="642"/>
      <c r="CU24" s="642"/>
      <c r="CV24" s="642"/>
      <c r="CW24" s="642"/>
      <c r="CX24" s="642"/>
      <c r="CY24" s="642"/>
      <c r="CZ24" s="642"/>
      <c r="DA24" s="642"/>
      <c r="DB24" s="642"/>
      <c r="DC24" s="642"/>
      <c r="DD24" s="642"/>
      <c r="DE24" s="642"/>
      <c r="DF24" s="642"/>
      <c r="DG24" s="642"/>
      <c r="DH24" s="642"/>
      <c r="DI24" s="642"/>
      <c r="DJ24" s="642"/>
      <c r="DK24" s="642"/>
      <c r="DL24" s="642"/>
      <c r="DM24" s="642"/>
      <c r="DN24" s="642"/>
      <c r="DO24" s="642"/>
      <c r="DP24" s="642"/>
      <c r="DQ24" s="642"/>
      <c r="DR24" s="642"/>
      <c r="DS24" s="642"/>
      <c r="DT24" s="642"/>
      <c r="DU24" s="642"/>
      <c r="DV24" s="642"/>
      <c r="DW24" s="642"/>
      <c r="DX24" s="642"/>
      <c r="DY24" s="642"/>
      <c r="DZ24" s="642"/>
      <c r="EA24" s="642"/>
      <c r="EB24" s="642"/>
      <c r="EC24" s="642"/>
      <c r="ED24" s="642"/>
      <c r="EE24" s="642"/>
      <c r="EF24" s="642"/>
      <c r="EG24" s="642"/>
      <c r="EH24" s="642"/>
      <c r="EI24" s="642"/>
      <c r="EJ24" s="642"/>
      <c r="EK24" s="642"/>
      <c r="EL24" s="642"/>
      <c r="EM24" s="642"/>
      <c r="EN24" s="642"/>
      <c r="EO24" s="642"/>
      <c r="EP24" s="642"/>
      <c r="EQ24" s="642"/>
      <c r="ER24" s="642"/>
      <c r="ES24" s="642"/>
      <c r="ET24" s="642"/>
      <c r="EU24" s="642"/>
      <c r="EV24" s="642"/>
      <c r="EW24" s="642"/>
      <c r="EX24" s="642"/>
      <c r="EY24" s="642"/>
      <c r="EZ24" s="642"/>
      <c r="FA24" s="642"/>
      <c r="FB24" s="642"/>
      <c r="FC24" s="642"/>
      <c r="FD24" s="642"/>
      <c r="FE24" s="642"/>
      <c r="FF24" s="642"/>
      <c r="FG24" s="642"/>
      <c r="FH24" s="642"/>
      <c r="FI24" s="642"/>
      <c r="FJ24" s="642"/>
      <c r="FK24" s="642"/>
      <c r="FL24" s="642"/>
      <c r="FM24" s="642"/>
      <c r="FN24" s="642"/>
      <c r="FO24" s="642"/>
      <c r="FP24" s="642"/>
      <c r="FQ24" s="642"/>
      <c r="FR24" s="642"/>
      <c r="FS24" s="642"/>
      <c r="FT24" s="642"/>
      <c r="FU24" s="642"/>
      <c r="FV24" s="642"/>
      <c r="FW24" s="642"/>
      <c r="FX24" s="642"/>
      <c r="FY24" s="642"/>
      <c r="FZ24" s="642"/>
      <c r="GA24" s="642"/>
      <c r="GB24" s="642"/>
      <c r="GC24" s="642"/>
      <c r="GD24" s="642"/>
      <c r="GE24" s="642"/>
      <c r="GF24" s="642"/>
      <c r="GG24" s="642"/>
      <c r="GH24" s="642"/>
      <c r="GI24" s="642"/>
      <c r="GJ24" s="642"/>
      <c r="GK24" s="642"/>
      <c r="GL24" s="642"/>
      <c r="GM24" s="642"/>
      <c r="GN24" s="642"/>
      <c r="GO24" s="642"/>
      <c r="GP24" s="642"/>
      <c r="GQ24" s="642"/>
      <c r="GR24" s="642"/>
      <c r="GS24" s="642"/>
      <c r="GT24" s="642"/>
      <c r="GU24" s="642"/>
      <c r="GV24" s="642"/>
      <c r="GW24" s="642"/>
      <c r="GX24" s="642"/>
      <c r="GY24" s="642"/>
      <c r="GZ24" s="642"/>
      <c r="HA24" s="642"/>
      <c r="HB24" s="642"/>
      <c r="HC24" s="642"/>
      <c r="HD24" s="642"/>
      <c r="HE24" s="642"/>
      <c r="HF24" s="642"/>
      <c r="HG24" s="642"/>
      <c r="HH24" s="642"/>
      <c r="HI24" s="642"/>
      <c r="HJ24" s="642"/>
      <c r="HK24" s="642"/>
      <c r="HL24" s="642"/>
      <c r="HM24" s="642"/>
      <c r="HN24" s="642"/>
      <c r="HO24" s="642"/>
      <c r="HP24" s="642"/>
      <c r="HQ24" s="642"/>
      <c r="HR24" s="642"/>
      <c r="HS24" s="642"/>
      <c r="HT24" s="642"/>
      <c r="HU24" s="642"/>
      <c r="HV24" s="642"/>
      <c r="HW24" s="642"/>
      <c r="HX24" s="642"/>
      <c r="HY24" s="642"/>
      <c r="HZ24" s="642"/>
      <c r="IA24" s="642"/>
      <c r="IB24" s="642"/>
      <c r="IC24" s="642"/>
      <c r="ID24" s="642"/>
      <c r="IE24" s="642"/>
      <c r="IF24" s="642"/>
      <c r="IG24" s="642"/>
      <c r="IH24" s="642"/>
      <c r="II24" s="642"/>
      <c r="IJ24" s="642"/>
      <c r="IK24" s="642"/>
      <c r="IL24" s="642"/>
      <c r="IM24" s="642"/>
      <c r="IN24" s="642"/>
      <c r="IO24" s="642"/>
      <c r="IP24" s="642"/>
      <c r="IQ24" s="642"/>
      <c r="IR24" s="642"/>
      <c r="IS24" s="642"/>
      <c r="IT24" s="642"/>
      <c r="IU24" s="642"/>
      <c r="IV24" s="642"/>
      <c r="IW24" s="642"/>
      <c r="IX24" s="642"/>
      <c r="IY24" s="642"/>
      <c r="IZ24" s="642"/>
      <c r="JA24" s="642"/>
      <c r="JB24" s="642"/>
      <c r="JC24" s="642"/>
      <c r="JD24" s="642"/>
      <c r="JE24" s="642"/>
      <c r="JF24" s="642"/>
      <c r="JG24" s="642"/>
      <c r="JH24" s="642"/>
      <c r="JI24" s="642"/>
      <c r="JJ24" s="642"/>
      <c r="JK24" s="642"/>
      <c r="JL24" s="642"/>
      <c r="JM24" s="642"/>
      <c r="JN24" s="642"/>
      <c r="JO24" s="642"/>
      <c r="JP24" s="642"/>
      <c r="JQ24" s="642"/>
      <c r="JR24" s="642"/>
      <c r="JS24" s="642"/>
      <c r="JT24" s="642"/>
      <c r="JU24" s="642"/>
      <c r="JV24" s="642"/>
      <c r="JW24" s="642"/>
      <c r="JX24" s="642"/>
      <c r="JY24" s="642"/>
      <c r="JZ24" s="642"/>
      <c r="KA24" s="642"/>
      <c r="KB24" s="642"/>
      <c r="KC24" s="642"/>
      <c r="KD24" s="642"/>
      <c r="KE24" s="642"/>
      <c r="KF24" s="642"/>
      <c r="KG24" s="642"/>
      <c r="KH24" s="642"/>
      <c r="KI24" s="642"/>
      <c r="KJ24" s="642"/>
      <c r="KK24" s="642"/>
      <c r="KL24" s="642"/>
      <c r="KM24" s="642"/>
      <c r="KN24" s="642"/>
      <c r="KO24" s="642"/>
      <c r="KP24" s="642"/>
      <c r="KQ24" s="642"/>
      <c r="KR24" s="642"/>
      <c r="KS24" s="642"/>
      <c r="KT24" s="642"/>
      <c r="KU24" s="642"/>
      <c r="KV24" s="642"/>
      <c r="KW24" s="642"/>
      <c r="KX24" s="642"/>
      <c r="KY24" s="642"/>
      <c r="KZ24" s="642"/>
      <c r="LA24" s="642"/>
      <c r="LB24" s="642"/>
      <c r="LC24" s="642"/>
      <c r="LD24" s="642"/>
      <c r="LE24" s="642"/>
      <c r="LF24" s="642"/>
      <c r="LG24" s="642"/>
      <c r="LH24" s="642"/>
      <c r="LI24" s="642"/>
      <c r="LJ24" s="642"/>
      <c r="LK24" s="642"/>
      <c r="LL24" s="642"/>
      <c r="LM24" s="642"/>
      <c r="LN24" s="642"/>
      <c r="LO24" s="642"/>
      <c r="LP24" s="642"/>
      <c r="LQ24" s="642"/>
      <c r="LR24" s="642"/>
      <c r="LS24" s="642"/>
      <c r="LT24" s="642"/>
      <c r="LU24" s="642"/>
      <c r="LV24" s="642"/>
      <c r="LW24" s="642"/>
      <c r="LX24" s="642"/>
      <c r="LY24" s="642"/>
      <c r="LZ24" s="642"/>
      <c r="MA24" s="642"/>
      <c r="MB24" s="642"/>
      <c r="MC24" s="642"/>
      <c r="MD24" s="642"/>
      <c r="ME24" s="642"/>
      <c r="MF24" s="642"/>
      <c r="MG24" s="642"/>
      <c r="MH24" s="642"/>
      <c r="MI24" s="642"/>
      <c r="MJ24" s="642"/>
      <c r="MK24" s="642"/>
      <c r="ML24" s="642"/>
      <c r="MM24" s="642"/>
      <c r="MN24" s="642"/>
      <c r="MO24" s="642"/>
      <c r="MP24" s="642"/>
      <c r="MQ24" s="642"/>
      <c r="MR24" s="642"/>
      <c r="MS24" s="642"/>
      <c r="MT24" s="642"/>
      <c r="MU24" s="642"/>
      <c r="MV24" s="642"/>
      <c r="MW24" s="642"/>
      <c r="MX24" s="642"/>
      <c r="MY24" s="642"/>
      <c r="MZ24" s="642"/>
      <c r="NA24" s="642"/>
      <c r="NB24" s="642"/>
      <c r="NC24" s="642"/>
      <c r="ND24" s="642"/>
      <c r="NE24" s="642"/>
      <c r="NF24" s="642"/>
      <c r="NG24" s="642"/>
      <c r="NH24" s="642"/>
      <c r="NI24" s="642"/>
      <c r="NJ24" s="642"/>
    </row>
    <row r="25" spans="1:374" s="643" customFormat="1" ht="235.9" customHeight="1">
      <c r="A25" s="734">
        <v>2</v>
      </c>
      <c r="B25" s="639">
        <v>48</v>
      </c>
      <c r="C25" s="640" t="s">
        <v>19</v>
      </c>
      <c r="D25" s="657" t="s">
        <v>1040</v>
      </c>
      <c r="E25" s="665" t="s">
        <v>1051</v>
      </c>
      <c r="F25" s="640">
        <v>1000</v>
      </c>
      <c r="G25" s="640" t="s">
        <v>225</v>
      </c>
      <c r="H25" s="661">
        <v>341828</v>
      </c>
      <c r="I25" s="661">
        <v>341828</v>
      </c>
      <c r="J25" s="640" t="s">
        <v>11</v>
      </c>
      <c r="K25" s="641">
        <v>46112</v>
      </c>
      <c r="L25" s="641">
        <v>46234</v>
      </c>
      <c r="M25" s="640"/>
      <c r="N25" s="644"/>
      <c r="O25" s="640"/>
      <c r="P25" s="640" t="s">
        <v>228</v>
      </c>
      <c r="Q25" s="662" t="s">
        <v>1303</v>
      </c>
      <c r="R25" s="642"/>
      <c r="S25" s="642"/>
      <c r="T25" s="642"/>
      <c r="U25" s="642"/>
      <c r="V25" s="642"/>
      <c r="W25" s="642"/>
      <c r="X25" s="642"/>
      <c r="Y25" s="642"/>
      <c r="Z25" s="642"/>
      <c r="AA25" s="642"/>
      <c r="AB25" s="642"/>
      <c r="AC25" s="642"/>
      <c r="AD25" s="642"/>
      <c r="AE25" s="642"/>
      <c r="AF25" s="642"/>
      <c r="AG25" s="642"/>
      <c r="AH25" s="642"/>
      <c r="AI25" s="642"/>
      <c r="AJ25" s="642"/>
      <c r="AK25" s="642"/>
      <c r="AL25" s="642"/>
      <c r="AM25" s="642"/>
      <c r="AN25" s="642"/>
      <c r="AO25" s="642"/>
      <c r="AP25" s="642"/>
      <c r="AQ25" s="642"/>
      <c r="AR25" s="642"/>
      <c r="AS25" s="642"/>
      <c r="AT25" s="642"/>
      <c r="AU25" s="642"/>
      <c r="AV25" s="642"/>
      <c r="AW25" s="642"/>
      <c r="AX25" s="642"/>
      <c r="AY25" s="642"/>
      <c r="AZ25" s="642"/>
      <c r="BA25" s="642"/>
      <c r="BB25" s="642"/>
      <c r="BC25" s="642"/>
      <c r="BD25" s="642"/>
      <c r="BE25" s="642"/>
      <c r="BF25" s="642"/>
      <c r="BG25" s="642"/>
      <c r="BH25" s="642"/>
      <c r="BI25" s="642"/>
      <c r="BJ25" s="642"/>
      <c r="BK25" s="642"/>
      <c r="BL25" s="642"/>
      <c r="BM25" s="642"/>
      <c r="BN25" s="642"/>
      <c r="BO25" s="642"/>
      <c r="BP25" s="642"/>
      <c r="BQ25" s="642"/>
      <c r="BR25" s="642"/>
      <c r="BS25" s="642"/>
      <c r="BT25" s="642"/>
      <c r="BU25" s="642"/>
      <c r="BV25" s="642"/>
      <c r="BW25" s="642"/>
      <c r="BX25" s="642"/>
      <c r="BY25" s="642"/>
      <c r="BZ25" s="642"/>
      <c r="CA25" s="642"/>
      <c r="CB25" s="642"/>
      <c r="CC25" s="642"/>
      <c r="CD25" s="642"/>
      <c r="CE25" s="642"/>
      <c r="CF25" s="642"/>
      <c r="CG25" s="642"/>
      <c r="CH25" s="642"/>
      <c r="CI25" s="642"/>
      <c r="CJ25" s="642"/>
      <c r="CK25" s="642"/>
      <c r="CL25" s="642"/>
      <c r="CM25" s="642"/>
      <c r="CN25" s="642"/>
      <c r="CO25" s="642"/>
      <c r="CP25" s="642"/>
      <c r="CQ25" s="642"/>
      <c r="CR25" s="642"/>
      <c r="CS25" s="642"/>
      <c r="CT25" s="642"/>
      <c r="CU25" s="642"/>
      <c r="CV25" s="642"/>
      <c r="CW25" s="642"/>
      <c r="CX25" s="642"/>
      <c r="CY25" s="642"/>
      <c r="CZ25" s="642"/>
      <c r="DA25" s="642"/>
      <c r="DB25" s="642"/>
      <c r="DC25" s="642"/>
      <c r="DD25" s="642"/>
      <c r="DE25" s="642"/>
      <c r="DF25" s="642"/>
      <c r="DG25" s="642"/>
      <c r="DH25" s="642"/>
      <c r="DI25" s="642"/>
      <c r="DJ25" s="642"/>
      <c r="DK25" s="642"/>
      <c r="DL25" s="642"/>
      <c r="DM25" s="642"/>
      <c r="DN25" s="642"/>
      <c r="DO25" s="642"/>
      <c r="DP25" s="642"/>
      <c r="DQ25" s="642"/>
      <c r="DR25" s="642"/>
      <c r="DS25" s="642"/>
      <c r="DT25" s="642"/>
      <c r="DU25" s="642"/>
      <c r="DV25" s="642"/>
      <c r="DW25" s="642"/>
      <c r="DX25" s="642"/>
      <c r="DY25" s="642"/>
      <c r="DZ25" s="642"/>
      <c r="EA25" s="642"/>
      <c r="EB25" s="642"/>
      <c r="EC25" s="642"/>
      <c r="ED25" s="642"/>
      <c r="EE25" s="642"/>
      <c r="EF25" s="642"/>
      <c r="EG25" s="642"/>
      <c r="EH25" s="642"/>
      <c r="EI25" s="642"/>
      <c r="EJ25" s="642"/>
      <c r="EK25" s="642"/>
      <c r="EL25" s="642"/>
      <c r="EM25" s="642"/>
      <c r="EN25" s="642"/>
      <c r="EO25" s="642"/>
      <c r="EP25" s="642"/>
      <c r="EQ25" s="642"/>
      <c r="ER25" s="642"/>
      <c r="ES25" s="642"/>
      <c r="ET25" s="642"/>
      <c r="EU25" s="642"/>
      <c r="EV25" s="642"/>
      <c r="EW25" s="642"/>
      <c r="EX25" s="642"/>
      <c r="EY25" s="642"/>
      <c r="EZ25" s="642"/>
      <c r="FA25" s="642"/>
      <c r="FB25" s="642"/>
      <c r="FC25" s="642"/>
      <c r="FD25" s="642"/>
      <c r="FE25" s="642"/>
      <c r="FF25" s="642"/>
      <c r="FG25" s="642"/>
      <c r="FH25" s="642"/>
      <c r="FI25" s="642"/>
      <c r="FJ25" s="642"/>
      <c r="FK25" s="642"/>
      <c r="FL25" s="642"/>
      <c r="FM25" s="642"/>
      <c r="FN25" s="642"/>
      <c r="FO25" s="642"/>
      <c r="FP25" s="642"/>
      <c r="FQ25" s="642"/>
      <c r="FR25" s="642"/>
      <c r="FS25" s="642"/>
      <c r="FT25" s="642"/>
      <c r="FU25" s="642"/>
      <c r="FV25" s="642"/>
      <c r="FW25" s="642"/>
      <c r="FX25" s="642"/>
      <c r="FY25" s="642"/>
      <c r="FZ25" s="642"/>
      <c r="GA25" s="642"/>
      <c r="GB25" s="642"/>
      <c r="GC25" s="642"/>
      <c r="GD25" s="642"/>
      <c r="GE25" s="642"/>
      <c r="GF25" s="642"/>
      <c r="GG25" s="642"/>
      <c r="GH25" s="642"/>
      <c r="GI25" s="642"/>
      <c r="GJ25" s="642"/>
      <c r="GK25" s="642"/>
      <c r="GL25" s="642"/>
      <c r="GM25" s="642"/>
      <c r="GN25" s="642"/>
      <c r="GO25" s="642"/>
      <c r="GP25" s="642"/>
      <c r="GQ25" s="642"/>
      <c r="GR25" s="642"/>
      <c r="GS25" s="642"/>
      <c r="GT25" s="642"/>
      <c r="GU25" s="642"/>
      <c r="GV25" s="642"/>
      <c r="GW25" s="642"/>
      <c r="GX25" s="642"/>
      <c r="GY25" s="642"/>
      <c r="GZ25" s="642"/>
      <c r="HA25" s="642"/>
      <c r="HB25" s="642"/>
      <c r="HC25" s="642"/>
      <c r="HD25" s="642"/>
      <c r="HE25" s="642"/>
      <c r="HF25" s="642"/>
      <c r="HG25" s="642"/>
      <c r="HH25" s="642"/>
      <c r="HI25" s="642"/>
      <c r="HJ25" s="642"/>
      <c r="HK25" s="642"/>
      <c r="HL25" s="642"/>
      <c r="HM25" s="642"/>
      <c r="HN25" s="642"/>
      <c r="HO25" s="642"/>
      <c r="HP25" s="642"/>
      <c r="HQ25" s="642"/>
      <c r="HR25" s="642"/>
      <c r="HS25" s="642"/>
      <c r="HT25" s="642"/>
      <c r="HU25" s="642"/>
      <c r="HV25" s="642"/>
      <c r="HW25" s="642"/>
      <c r="HX25" s="642"/>
      <c r="HY25" s="642"/>
      <c r="HZ25" s="642"/>
      <c r="IA25" s="642"/>
      <c r="IB25" s="642"/>
      <c r="IC25" s="642"/>
      <c r="ID25" s="642"/>
      <c r="IE25" s="642"/>
      <c r="IF25" s="642"/>
      <c r="IG25" s="642"/>
      <c r="IH25" s="642"/>
      <c r="II25" s="642"/>
      <c r="IJ25" s="642"/>
      <c r="IK25" s="642"/>
      <c r="IL25" s="642"/>
      <c r="IM25" s="642"/>
      <c r="IN25" s="642"/>
      <c r="IO25" s="642"/>
      <c r="IP25" s="642"/>
      <c r="IQ25" s="642"/>
      <c r="IR25" s="642"/>
      <c r="IS25" s="642"/>
      <c r="IT25" s="642"/>
      <c r="IU25" s="642"/>
      <c r="IV25" s="642"/>
      <c r="IW25" s="642"/>
      <c r="IX25" s="642"/>
      <c r="IY25" s="642"/>
      <c r="IZ25" s="642"/>
      <c r="JA25" s="642"/>
      <c r="JB25" s="642"/>
      <c r="JC25" s="642"/>
      <c r="JD25" s="642"/>
      <c r="JE25" s="642"/>
      <c r="JF25" s="642"/>
      <c r="JG25" s="642"/>
      <c r="JH25" s="642"/>
      <c r="JI25" s="642"/>
      <c r="JJ25" s="642"/>
      <c r="JK25" s="642"/>
      <c r="JL25" s="642"/>
      <c r="JM25" s="642"/>
      <c r="JN25" s="642"/>
      <c r="JO25" s="642"/>
      <c r="JP25" s="642"/>
      <c r="JQ25" s="642"/>
      <c r="JR25" s="642"/>
      <c r="JS25" s="642"/>
      <c r="JT25" s="642"/>
      <c r="JU25" s="642"/>
      <c r="JV25" s="642"/>
      <c r="JW25" s="642"/>
      <c r="JX25" s="642"/>
      <c r="JY25" s="642"/>
      <c r="JZ25" s="642"/>
      <c r="KA25" s="642"/>
      <c r="KB25" s="642"/>
      <c r="KC25" s="642"/>
      <c r="KD25" s="642"/>
      <c r="KE25" s="642"/>
      <c r="KF25" s="642"/>
      <c r="KG25" s="642"/>
      <c r="KH25" s="642"/>
      <c r="KI25" s="642"/>
      <c r="KJ25" s="642"/>
      <c r="KK25" s="642"/>
      <c r="KL25" s="642"/>
      <c r="KM25" s="642"/>
      <c r="KN25" s="642"/>
      <c r="KO25" s="642"/>
      <c r="KP25" s="642"/>
      <c r="KQ25" s="642"/>
      <c r="KR25" s="642"/>
      <c r="KS25" s="642"/>
      <c r="KT25" s="642"/>
      <c r="KU25" s="642"/>
      <c r="KV25" s="642"/>
      <c r="KW25" s="642"/>
      <c r="KX25" s="642"/>
      <c r="KY25" s="642"/>
      <c r="KZ25" s="642"/>
      <c r="LA25" s="642"/>
      <c r="LB25" s="642"/>
      <c r="LC25" s="642"/>
      <c r="LD25" s="642"/>
      <c r="LE25" s="642"/>
      <c r="LF25" s="642"/>
      <c r="LG25" s="642"/>
      <c r="LH25" s="642"/>
      <c r="LI25" s="642"/>
      <c r="LJ25" s="642"/>
      <c r="LK25" s="642"/>
      <c r="LL25" s="642"/>
      <c r="LM25" s="642"/>
      <c r="LN25" s="642"/>
      <c r="LO25" s="642"/>
      <c r="LP25" s="642"/>
      <c r="LQ25" s="642"/>
      <c r="LR25" s="642"/>
      <c r="LS25" s="642"/>
      <c r="LT25" s="642"/>
      <c r="LU25" s="642"/>
      <c r="LV25" s="642"/>
      <c r="LW25" s="642"/>
      <c r="LX25" s="642"/>
      <c r="LY25" s="642"/>
      <c r="LZ25" s="642"/>
      <c r="MA25" s="642"/>
      <c r="MB25" s="642"/>
      <c r="MC25" s="642"/>
      <c r="MD25" s="642"/>
      <c r="ME25" s="642"/>
      <c r="MF25" s="642"/>
      <c r="MG25" s="642"/>
      <c r="MH25" s="642"/>
      <c r="MI25" s="642"/>
      <c r="MJ25" s="642"/>
      <c r="MK25" s="642"/>
      <c r="ML25" s="642"/>
      <c r="MM25" s="642"/>
      <c r="MN25" s="642"/>
      <c r="MO25" s="642"/>
      <c r="MP25" s="642"/>
      <c r="MQ25" s="642"/>
      <c r="MR25" s="642"/>
      <c r="MS25" s="642"/>
      <c r="MT25" s="642"/>
      <c r="MU25" s="642"/>
      <c r="MV25" s="642"/>
      <c r="MW25" s="642"/>
      <c r="MX25" s="642"/>
      <c r="MY25" s="642"/>
      <c r="MZ25" s="642"/>
      <c r="NA25" s="642"/>
      <c r="NB25" s="642"/>
      <c r="NC25" s="642"/>
      <c r="ND25" s="642"/>
      <c r="NE25" s="642"/>
      <c r="NF25" s="642"/>
      <c r="NG25" s="642"/>
      <c r="NH25" s="642"/>
      <c r="NI25" s="642"/>
      <c r="NJ25" s="642"/>
    </row>
    <row r="26" spans="1:374" ht="196.15" customHeight="1">
      <c r="A26" s="735">
        <v>1</v>
      </c>
      <c r="B26" s="639">
        <v>53</v>
      </c>
      <c r="C26" s="644" t="s">
        <v>20</v>
      </c>
      <c r="D26" s="657" t="s">
        <v>467</v>
      </c>
      <c r="E26" s="656" t="s">
        <v>468</v>
      </c>
      <c r="F26" s="666" t="s">
        <v>867</v>
      </c>
      <c r="G26" s="665" t="s">
        <v>868</v>
      </c>
      <c r="H26" s="663">
        <v>119659</v>
      </c>
      <c r="I26" s="664">
        <v>52365.52</v>
      </c>
      <c r="J26" s="644" t="s">
        <v>11</v>
      </c>
      <c r="K26" s="641">
        <v>46203</v>
      </c>
      <c r="L26" s="641">
        <v>46295</v>
      </c>
      <c r="M26" s="640"/>
      <c r="N26" s="640"/>
      <c r="O26" s="640"/>
      <c r="P26" s="640" t="s">
        <v>1302</v>
      </c>
      <c r="Q26" s="662" t="s">
        <v>1303</v>
      </c>
    </row>
    <row r="27" spans="1:374" ht="134.44999999999999" customHeight="1">
      <c r="A27" s="735">
        <v>2</v>
      </c>
      <c r="B27" s="639">
        <v>54</v>
      </c>
      <c r="C27" s="644" t="s">
        <v>20</v>
      </c>
      <c r="D27" s="666" t="s">
        <v>1392</v>
      </c>
      <c r="E27" s="665" t="s">
        <v>468</v>
      </c>
      <c r="F27" s="640" t="s">
        <v>469</v>
      </c>
      <c r="G27" s="668" t="s">
        <v>185</v>
      </c>
      <c r="H27" s="663">
        <f>406453.7+5000</f>
        <v>411453.7</v>
      </c>
      <c r="I27" s="664">
        <v>142536.44</v>
      </c>
      <c r="J27" s="644" t="s">
        <v>11</v>
      </c>
      <c r="K27" s="641">
        <v>46295</v>
      </c>
      <c r="L27" s="641">
        <v>46387</v>
      </c>
      <c r="M27" s="640"/>
      <c r="N27" s="640"/>
      <c r="O27" s="640"/>
      <c r="P27" s="640" t="s">
        <v>1302</v>
      </c>
      <c r="Q27" s="662" t="s">
        <v>1303</v>
      </c>
    </row>
    <row r="28" spans="1:374" s="643" customFormat="1" ht="130.9" customHeight="1">
      <c r="A28" s="734">
        <v>3</v>
      </c>
      <c r="B28" s="639">
        <v>55</v>
      </c>
      <c r="C28" s="640" t="s">
        <v>20</v>
      </c>
      <c r="D28" s="657" t="s">
        <v>470</v>
      </c>
      <c r="E28" s="656" t="s">
        <v>471</v>
      </c>
      <c r="F28" s="640" t="s">
        <v>472</v>
      </c>
      <c r="G28" s="640" t="s">
        <v>473</v>
      </c>
      <c r="H28" s="658">
        <v>7200</v>
      </c>
      <c r="I28" s="659">
        <v>3017.51</v>
      </c>
      <c r="J28" s="640" t="s">
        <v>11</v>
      </c>
      <c r="K28" s="641">
        <v>46173</v>
      </c>
      <c r="L28" s="641">
        <v>46265</v>
      </c>
      <c r="M28" s="640"/>
      <c r="N28" s="640"/>
      <c r="O28" s="640"/>
      <c r="P28" s="640" t="s">
        <v>1302</v>
      </c>
      <c r="Q28" s="662" t="s">
        <v>1307</v>
      </c>
      <c r="R28" s="642"/>
      <c r="S28" s="642"/>
      <c r="T28" s="642"/>
      <c r="U28" s="642"/>
      <c r="V28" s="642"/>
      <c r="W28" s="642"/>
      <c r="X28" s="642"/>
      <c r="Y28" s="642"/>
      <c r="Z28" s="642"/>
      <c r="AA28" s="642"/>
      <c r="AB28" s="642"/>
      <c r="AC28" s="642"/>
      <c r="AD28" s="642"/>
      <c r="AE28" s="642"/>
      <c r="AF28" s="642"/>
      <c r="AG28" s="642"/>
      <c r="AH28" s="642"/>
      <c r="AI28" s="642"/>
      <c r="AJ28" s="642"/>
      <c r="AK28" s="642"/>
      <c r="AL28" s="642"/>
      <c r="AM28" s="642"/>
      <c r="AN28" s="642"/>
      <c r="AO28" s="642"/>
      <c r="AP28" s="642"/>
      <c r="AQ28" s="642"/>
      <c r="AR28" s="642"/>
      <c r="AS28" s="642"/>
      <c r="AT28" s="642"/>
      <c r="AU28" s="642"/>
      <c r="AV28" s="642"/>
      <c r="AW28" s="642"/>
      <c r="AX28" s="642"/>
      <c r="AY28" s="642"/>
      <c r="AZ28" s="642"/>
      <c r="BA28" s="642"/>
      <c r="BB28" s="642"/>
      <c r="BC28" s="642"/>
      <c r="BD28" s="642"/>
      <c r="BE28" s="642"/>
      <c r="BF28" s="642"/>
      <c r="BG28" s="642"/>
      <c r="BH28" s="642"/>
      <c r="BI28" s="642"/>
      <c r="BJ28" s="642"/>
      <c r="BK28" s="642"/>
      <c r="BL28" s="642"/>
      <c r="BM28" s="642"/>
      <c r="BN28" s="642"/>
      <c r="BO28" s="642"/>
      <c r="BP28" s="642"/>
      <c r="BQ28" s="642"/>
      <c r="BR28" s="642"/>
      <c r="BS28" s="642"/>
      <c r="BT28" s="642"/>
      <c r="BU28" s="642"/>
      <c r="BV28" s="642"/>
      <c r="BW28" s="642"/>
      <c r="BX28" s="642"/>
      <c r="BY28" s="642"/>
      <c r="BZ28" s="642"/>
      <c r="CA28" s="642"/>
      <c r="CB28" s="642"/>
      <c r="CC28" s="642"/>
      <c r="CD28" s="642"/>
      <c r="CE28" s="642"/>
      <c r="CF28" s="642"/>
      <c r="CG28" s="642"/>
      <c r="CH28" s="642"/>
      <c r="CI28" s="642"/>
      <c r="CJ28" s="642"/>
      <c r="CK28" s="642"/>
      <c r="CL28" s="642"/>
      <c r="CM28" s="642"/>
      <c r="CN28" s="642"/>
      <c r="CO28" s="642"/>
      <c r="CP28" s="642"/>
      <c r="CQ28" s="642"/>
      <c r="CR28" s="642"/>
      <c r="CS28" s="642"/>
      <c r="CT28" s="642"/>
      <c r="CU28" s="642"/>
      <c r="CV28" s="642"/>
      <c r="CW28" s="642"/>
      <c r="CX28" s="642"/>
      <c r="CY28" s="642"/>
      <c r="CZ28" s="642"/>
      <c r="DA28" s="642"/>
      <c r="DB28" s="642"/>
      <c r="DC28" s="642"/>
      <c r="DD28" s="642"/>
      <c r="DE28" s="642"/>
      <c r="DF28" s="642"/>
      <c r="DG28" s="642"/>
      <c r="DH28" s="642"/>
      <c r="DI28" s="642"/>
      <c r="DJ28" s="642"/>
      <c r="DK28" s="642"/>
      <c r="DL28" s="642"/>
      <c r="DM28" s="642"/>
      <c r="DN28" s="642"/>
      <c r="DO28" s="642"/>
      <c r="DP28" s="642"/>
      <c r="DQ28" s="642"/>
      <c r="DR28" s="642"/>
      <c r="DS28" s="642"/>
      <c r="DT28" s="642"/>
      <c r="DU28" s="642"/>
      <c r="DV28" s="642"/>
      <c r="DW28" s="642"/>
      <c r="DX28" s="642"/>
      <c r="DY28" s="642"/>
      <c r="DZ28" s="642"/>
      <c r="EA28" s="642"/>
      <c r="EB28" s="642"/>
      <c r="EC28" s="642"/>
      <c r="ED28" s="642"/>
      <c r="EE28" s="642"/>
      <c r="EF28" s="642"/>
      <c r="EG28" s="642"/>
      <c r="EH28" s="642"/>
      <c r="EI28" s="642"/>
      <c r="EJ28" s="642"/>
      <c r="EK28" s="642"/>
      <c r="EL28" s="642"/>
      <c r="EM28" s="642"/>
      <c r="EN28" s="642"/>
      <c r="EO28" s="642"/>
      <c r="EP28" s="642"/>
      <c r="EQ28" s="642"/>
      <c r="ER28" s="642"/>
      <c r="ES28" s="642"/>
      <c r="ET28" s="642"/>
      <c r="EU28" s="642"/>
      <c r="EV28" s="642"/>
      <c r="EW28" s="642"/>
      <c r="EX28" s="642"/>
      <c r="EY28" s="642"/>
      <c r="EZ28" s="642"/>
      <c r="FA28" s="642"/>
      <c r="FB28" s="642"/>
      <c r="FC28" s="642"/>
      <c r="FD28" s="642"/>
      <c r="FE28" s="642"/>
      <c r="FF28" s="642"/>
      <c r="FG28" s="642"/>
      <c r="FH28" s="642"/>
      <c r="FI28" s="642"/>
      <c r="FJ28" s="642"/>
      <c r="FK28" s="642"/>
      <c r="FL28" s="642"/>
      <c r="FM28" s="642"/>
      <c r="FN28" s="642"/>
      <c r="FO28" s="642"/>
      <c r="FP28" s="642"/>
      <c r="FQ28" s="642"/>
      <c r="FR28" s="642"/>
      <c r="FS28" s="642"/>
      <c r="FT28" s="642"/>
      <c r="FU28" s="642"/>
      <c r="FV28" s="642"/>
      <c r="FW28" s="642"/>
      <c r="FX28" s="642"/>
      <c r="FY28" s="642"/>
      <c r="FZ28" s="642"/>
      <c r="GA28" s="642"/>
      <c r="GB28" s="642"/>
      <c r="GC28" s="642"/>
      <c r="GD28" s="642"/>
      <c r="GE28" s="642"/>
      <c r="GF28" s="642"/>
      <c r="GG28" s="642"/>
      <c r="GH28" s="642"/>
      <c r="GI28" s="642"/>
      <c r="GJ28" s="642"/>
      <c r="GK28" s="642"/>
      <c r="GL28" s="642"/>
      <c r="GM28" s="642"/>
      <c r="GN28" s="642"/>
      <c r="GO28" s="642"/>
      <c r="GP28" s="642"/>
      <c r="GQ28" s="642"/>
      <c r="GR28" s="642"/>
      <c r="GS28" s="642"/>
      <c r="GT28" s="642"/>
      <c r="GU28" s="642"/>
      <c r="GV28" s="642"/>
      <c r="GW28" s="642"/>
      <c r="GX28" s="642"/>
      <c r="GY28" s="642"/>
      <c r="GZ28" s="642"/>
      <c r="HA28" s="642"/>
      <c r="HB28" s="642"/>
      <c r="HC28" s="642"/>
      <c r="HD28" s="642"/>
      <c r="HE28" s="642"/>
      <c r="HF28" s="642"/>
      <c r="HG28" s="642"/>
      <c r="HH28" s="642"/>
      <c r="HI28" s="642"/>
      <c r="HJ28" s="642"/>
      <c r="HK28" s="642"/>
      <c r="HL28" s="642"/>
      <c r="HM28" s="642"/>
      <c r="HN28" s="642"/>
      <c r="HO28" s="642"/>
      <c r="HP28" s="642"/>
      <c r="HQ28" s="642"/>
      <c r="HR28" s="642"/>
      <c r="HS28" s="642"/>
      <c r="HT28" s="642"/>
      <c r="HU28" s="642"/>
      <c r="HV28" s="642"/>
      <c r="HW28" s="642"/>
      <c r="HX28" s="642"/>
      <c r="HY28" s="642"/>
      <c r="HZ28" s="642"/>
      <c r="IA28" s="642"/>
      <c r="IB28" s="642"/>
      <c r="IC28" s="642"/>
      <c r="ID28" s="642"/>
      <c r="IE28" s="642"/>
      <c r="IF28" s="642"/>
      <c r="IG28" s="642"/>
      <c r="IH28" s="642"/>
      <c r="II28" s="642"/>
      <c r="IJ28" s="642"/>
      <c r="IK28" s="642"/>
      <c r="IL28" s="642"/>
      <c r="IM28" s="642"/>
      <c r="IN28" s="642"/>
      <c r="IO28" s="642"/>
      <c r="IP28" s="642"/>
      <c r="IQ28" s="642"/>
      <c r="IR28" s="642"/>
      <c r="IS28" s="642"/>
      <c r="IT28" s="642"/>
      <c r="IU28" s="642"/>
      <c r="IV28" s="642"/>
      <c r="IW28" s="642"/>
      <c r="IX28" s="642"/>
      <c r="IY28" s="642"/>
      <c r="IZ28" s="642"/>
      <c r="JA28" s="642"/>
      <c r="JB28" s="642"/>
      <c r="JC28" s="642"/>
      <c r="JD28" s="642"/>
      <c r="JE28" s="642"/>
      <c r="JF28" s="642"/>
      <c r="JG28" s="642"/>
      <c r="JH28" s="642"/>
      <c r="JI28" s="642"/>
      <c r="JJ28" s="642"/>
      <c r="JK28" s="642"/>
      <c r="JL28" s="642"/>
      <c r="JM28" s="642"/>
      <c r="JN28" s="642"/>
      <c r="JO28" s="642"/>
      <c r="JP28" s="642"/>
      <c r="JQ28" s="642"/>
      <c r="JR28" s="642"/>
      <c r="JS28" s="642"/>
      <c r="JT28" s="642"/>
      <c r="JU28" s="642"/>
      <c r="JV28" s="642"/>
      <c r="JW28" s="642"/>
      <c r="JX28" s="642"/>
      <c r="JY28" s="642"/>
      <c r="JZ28" s="642"/>
      <c r="KA28" s="642"/>
      <c r="KB28" s="642"/>
      <c r="KC28" s="642"/>
      <c r="KD28" s="642"/>
      <c r="KE28" s="642"/>
      <c r="KF28" s="642"/>
      <c r="KG28" s="642"/>
      <c r="KH28" s="642"/>
      <c r="KI28" s="642"/>
      <c r="KJ28" s="642"/>
      <c r="KK28" s="642"/>
      <c r="KL28" s="642"/>
      <c r="KM28" s="642"/>
      <c r="KN28" s="642"/>
      <c r="KO28" s="642"/>
      <c r="KP28" s="642"/>
      <c r="KQ28" s="642"/>
      <c r="KR28" s="642"/>
      <c r="KS28" s="642"/>
      <c r="KT28" s="642"/>
      <c r="KU28" s="642"/>
      <c r="KV28" s="642"/>
      <c r="KW28" s="642"/>
      <c r="KX28" s="642"/>
      <c r="KY28" s="642"/>
      <c r="KZ28" s="642"/>
      <c r="LA28" s="642"/>
      <c r="LB28" s="642"/>
      <c r="LC28" s="642"/>
      <c r="LD28" s="642"/>
      <c r="LE28" s="642"/>
      <c r="LF28" s="642"/>
      <c r="LG28" s="642"/>
      <c r="LH28" s="642"/>
      <c r="LI28" s="642"/>
      <c r="LJ28" s="642"/>
      <c r="LK28" s="642"/>
      <c r="LL28" s="642"/>
      <c r="LM28" s="642"/>
      <c r="LN28" s="642"/>
      <c r="LO28" s="642"/>
      <c r="LP28" s="642"/>
      <c r="LQ28" s="642"/>
      <c r="LR28" s="642"/>
      <c r="LS28" s="642"/>
      <c r="LT28" s="642"/>
      <c r="LU28" s="642"/>
      <c r="LV28" s="642"/>
      <c r="LW28" s="642"/>
      <c r="LX28" s="642"/>
      <c r="LY28" s="642"/>
      <c r="LZ28" s="642"/>
      <c r="MA28" s="642"/>
      <c r="MB28" s="642"/>
      <c r="MC28" s="642"/>
      <c r="MD28" s="642"/>
      <c r="ME28" s="642"/>
      <c r="MF28" s="642"/>
      <c r="MG28" s="642"/>
      <c r="MH28" s="642"/>
      <c r="MI28" s="642"/>
      <c r="MJ28" s="642"/>
      <c r="MK28" s="642"/>
      <c r="ML28" s="642"/>
      <c r="MM28" s="642"/>
      <c r="MN28" s="642"/>
      <c r="MO28" s="642"/>
      <c r="MP28" s="642"/>
      <c r="MQ28" s="642"/>
      <c r="MR28" s="642"/>
      <c r="MS28" s="642"/>
      <c r="MT28" s="642"/>
      <c r="MU28" s="642"/>
      <c r="MV28" s="642"/>
      <c r="MW28" s="642"/>
      <c r="MX28" s="642"/>
      <c r="MY28" s="642"/>
      <c r="MZ28" s="642"/>
      <c r="NA28" s="642"/>
      <c r="NB28" s="642"/>
      <c r="NC28" s="642"/>
      <c r="ND28" s="642"/>
      <c r="NE28" s="642"/>
      <c r="NF28" s="642"/>
      <c r="NG28" s="642"/>
      <c r="NH28" s="642"/>
      <c r="NI28" s="642"/>
      <c r="NJ28" s="642"/>
    </row>
    <row r="29" spans="1:374" s="643" customFormat="1" ht="90" customHeight="1">
      <c r="A29" s="734">
        <v>4</v>
      </c>
      <c r="B29" s="639">
        <v>56</v>
      </c>
      <c r="C29" s="640" t="s">
        <v>20</v>
      </c>
      <c r="D29" s="657" t="s">
        <v>474</v>
      </c>
      <c r="E29" s="656" t="s">
        <v>475</v>
      </c>
      <c r="F29" s="640" t="s">
        <v>469</v>
      </c>
      <c r="G29" s="640" t="s">
        <v>185</v>
      </c>
      <c r="H29" s="663">
        <v>1469870.68</v>
      </c>
      <c r="I29" s="664">
        <v>489956.89</v>
      </c>
      <c r="J29" s="640" t="s">
        <v>11</v>
      </c>
      <c r="K29" s="641">
        <v>46173</v>
      </c>
      <c r="L29" s="641">
        <v>46295</v>
      </c>
      <c r="M29" s="640"/>
      <c r="N29" s="640"/>
      <c r="O29" s="640"/>
      <c r="P29" s="640" t="s">
        <v>1302</v>
      </c>
      <c r="Q29" s="662" t="s">
        <v>1303</v>
      </c>
      <c r="R29" s="642"/>
      <c r="S29" s="642"/>
      <c r="T29" s="642"/>
      <c r="U29" s="642"/>
      <c r="V29" s="642"/>
      <c r="W29" s="642"/>
      <c r="X29" s="642"/>
      <c r="Y29" s="642"/>
      <c r="Z29" s="642"/>
      <c r="AA29" s="642"/>
      <c r="AB29" s="642"/>
      <c r="AC29" s="642"/>
      <c r="AD29" s="642"/>
      <c r="AE29" s="642"/>
      <c r="AF29" s="642"/>
      <c r="AG29" s="642"/>
      <c r="AH29" s="642"/>
      <c r="AI29" s="642"/>
      <c r="AJ29" s="642"/>
      <c r="AK29" s="642"/>
      <c r="AL29" s="642"/>
      <c r="AM29" s="642"/>
      <c r="AN29" s="642"/>
      <c r="AO29" s="642"/>
      <c r="AP29" s="642"/>
      <c r="AQ29" s="642"/>
      <c r="AR29" s="642"/>
      <c r="AS29" s="642"/>
      <c r="AT29" s="642"/>
      <c r="AU29" s="642"/>
      <c r="AV29" s="642"/>
      <c r="AW29" s="642"/>
      <c r="AX29" s="642"/>
      <c r="AY29" s="642"/>
      <c r="AZ29" s="642"/>
      <c r="BA29" s="642"/>
      <c r="BB29" s="642"/>
      <c r="BC29" s="642"/>
      <c r="BD29" s="642"/>
      <c r="BE29" s="642"/>
      <c r="BF29" s="642"/>
      <c r="BG29" s="642"/>
      <c r="BH29" s="642"/>
      <c r="BI29" s="642"/>
      <c r="BJ29" s="642"/>
      <c r="BK29" s="642"/>
      <c r="BL29" s="642"/>
      <c r="BM29" s="642"/>
      <c r="BN29" s="642"/>
      <c r="BO29" s="642"/>
      <c r="BP29" s="642"/>
      <c r="BQ29" s="642"/>
      <c r="BR29" s="642"/>
      <c r="BS29" s="642"/>
      <c r="BT29" s="642"/>
      <c r="BU29" s="642"/>
      <c r="BV29" s="642"/>
      <c r="BW29" s="642"/>
      <c r="BX29" s="642"/>
      <c r="BY29" s="642"/>
      <c r="BZ29" s="642"/>
      <c r="CA29" s="642"/>
      <c r="CB29" s="642"/>
      <c r="CC29" s="642"/>
      <c r="CD29" s="642"/>
      <c r="CE29" s="642"/>
      <c r="CF29" s="642"/>
      <c r="CG29" s="642"/>
      <c r="CH29" s="642"/>
      <c r="CI29" s="642"/>
      <c r="CJ29" s="642"/>
      <c r="CK29" s="642"/>
      <c r="CL29" s="642"/>
      <c r="CM29" s="642"/>
      <c r="CN29" s="642"/>
      <c r="CO29" s="642"/>
      <c r="CP29" s="642"/>
      <c r="CQ29" s="642"/>
      <c r="CR29" s="642"/>
      <c r="CS29" s="642"/>
      <c r="CT29" s="642"/>
      <c r="CU29" s="642"/>
      <c r="CV29" s="642"/>
      <c r="CW29" s="642"/>
      <c r="CX29" s="642"/>
      <c r="CY29" s="642"/>
      <c r="CZ29" s="642"/>
      <c r="DA29" s="642"/>
      <c r="DB29" s="642"/>
      <c r="DC29" s="642"/>
      <c r="DD29" s="642"/>
      <c r="DE29" s="642"/>
      <c r="DF29" s="642"/>
      <c r="DG29" s="642"/>
      <c r="DH29" s="642"/>
      <c r="DI29" s="642"/>
      <c r="DJ29" s="642"/>
      <c r="DK29" s="642"/>
      <c r="DL29" s="642"/>
      <c r="DM29" s="642"/>
      <c r="DN29" s="642"/>
      <c r="DO29" s="642"/>
      <c r="DP29" s="642"/>
      <c r="DQ29" s="642"/>
      <c r="DR29" s="642"/>
      <c r="DS29" s="642"/>
      <c r="DT29" s="642"/>
      <c r="DU29" s="642"/>
      <c r="DV29" s="642"/>
      <c r="DW29" s="642"/>
      <c r="DX29" s="642"/>
      <c r="DY29" s="642"/>
      <c r="DZ29" s="642"/>
      <c r="EA29" s="642"/>
      <c r="EB29" s="642"/>
      <c r="EC29" s="642"/>
      <c r="ED29" s="642"/>
      <c r="EE29" s="642"/>
      <c r="EF29" s="642"/>
      <c r="EG29" s="642"/>
      <c r="EH29" s="642"/>
      <c r="EI29" s="642"/>
      <c r="EJ29" s="642"/>
      <c r="EK29" s="642"/>
      <c r="EL29" s="642"/>
      <c r="EM29" s="642"/>
      <c r="EN29" s="642"/>
      <c r="EO29" s="642"/>
      <c r="EP29" s="642"/>
      <c r="EQ29" s="642"/>
      <c r="ER29" s="642"/>
      <c r="ES29" s="642"/>
      <c r="ET29" s="642"/>
      <c r="EU29" s="642"/>
      <c r="EV29" s="642"/>
      <c r="EW29" s="642"/>
      <c r="EX29" s="642"/>
      <c r="EY29" s="642"/>
      <c r="EZ29" s="642"/>
      <c r="FA29" s="642"/>
      <c r="FB29" s="642"/>
      <c r="FC29" s="642"/>
      <c r="FD29" s="642"/>
      <c r="FE29" s="642"/>
      <c r="FF29" s="642"/>
      <c r="FG29" s="642"/>
      <c r="FH29" s="642"/>
      <c r="FI29" s="642"/>
      <c r="FJ29" s="642"/>
      <c r="FK29" s="642"/>
      <c r="FL29" s="642"/>
      <c r="FM29" s="642"/>
      <c r="FN29" s="642"/>
      <c r="FO29" s="642"/>
      <c r="FP29" s="642"/>
      <c r="FQ29" s="642"/>
      <c r="FR29" s="642"/>
      <c r="FS29" s="642"/>
      <c r="FT29" s="642"/>
      <c r="FU29" s="642"/>
      <c r="FV29" s="642"/>
      <c r="FW29" s="642"/>
      <c r="FX29" s="642"/>
      <c r="FY29" s="642"/>
      <c r="FZ29" s="642"/>
      <c r="GA29" s="642"/>
      <c r="GB29" s="642"/>
      <c r="GC29" s="642"/>
      <c r="GD29" s="642"/>
      <c r="GE29" s="642"/>
      <c r="GF29" s="642"/>
      <c r="GG29" s="642"/>
      <c r="GH29" s="642"/>
      <c r="GI29" s="642"/>
      <c r="GJ29" s="642"/>
      <c r="GK29" s="642"/>
      <c r="GL29" s="642"/>
      <c r="GM29" s="642"/>
      <c r="GN29" s="642"/>
      <c r="GO29" s="642"/>
      <c r="GP29" s="642"/>
      <c r="GQ29" s="642"/>
      <c r="GR29" s="642"/>
      <c r="GS29" s="642"/>
      <c r="GT29" s="642"/>
      <c r="GU29" s="642"/>
      <c r="GV29" s="642"/>
      <c r="GW29" s="642"/>
      <c r="GX29" s="642"/>
      <c r="GY29" s="642"/>
      <c r="GZ29" s="642"/>
      <c r="HA29" s="642"/>
      <c r="HB29" s="642"/>
      <c r="HC29" s="642"/>
      <c r="HD29" s="642"/>
      <c r="HE29" s="642"/>
      <c r="HF29" s="642"/>
      <c r="HG29" s="642"/>
      <c r="HH29" s="642"/>
      <c r="HI29" s="642"/>
      <c r="HJ29" s="642"/>
      <c r="HK29" s="642"/>
      <c r="HL29" s="642"/>
      <c r="HM29" s="642"/>
      <c r="HN29" s="642"/>
      <c r="HO29" s="642"/>
      <c r="HP29" s="642"/>
      <c r="HQ29" s="642"/>
      <c r="HR29" s="642"/>
      <c r="HS29" s="642"/>
      <c r="HT29" s="642"/>
      <c r="HU29" s="642"/>
      <c r="HV29" s="642"/>
      <c r="HW29" s="642"/>
      <c r="HX29" s="642"/>
      <c r="HY29" s="642"/>
      <c r="HZ29" s="642"/>
      <c r="IA29" s="642"/>
      <c r="IB29" s="642"/>
      <c r="IC29" s="642"/>
      <c r="ID29" s="642"/>
      <c r="IE29" s="642"/>
      <c r="IF29" s="642"/>
      <c r="IG29" s="642"/>
      <c r="IH29" s="642"/>
      <c r="II29" s="642"/>
      <c r="IJ29" s="642"/>
      <c r="IK29" s="642"/>
      <c r="IL29" s="642"/>
      <c r="IM29" s="642"/>
      <c r="IN29" s="642"/>
      <c r="IO29" s="642"/>
      <c r="IP29" s="642"/>
      <c r="IQ29" s="642"/>
      <c r="IR29" s="642"/>
      <c r="IS29" s="642"/>
      <c r="IT29" s="642"/>
      <c r="IU29" s="642"/>
      <c r="IV29" s="642"/>
      <c r="IW29" s="642"/>
      <c r="IX29" s="642"/>
      <c r="IY29" s="642"/>
      <c r="IZ29" s="642"/>
      <c r="JA29" s="642"/>
      <c r="JB29" s="642"/>
      <c r="JC29" s="642"/>
      <c r="JD29" s="642"/>
      <c r="JE29" s="642"/>
      <c r="JF29" s="642"/>
      <c r="JG29" s="642"/>
      <c r="JH29" s="642"/>
      <c r="JI29" s="642"/>
      <c r="JJ29" s="642"/>
      <c r="JK29" s="642"/>
      <c r="JL29" s="642"/>
      <c r="JM29" s="642"/>
      <c r="JN29" s="642"/>
      <c r="JO29" s="642"/>
      <c r="JP29" s="642"/>
      <c r="JQ29" s="642"/>
      <c r="JR29" s="642"/>
      <c r="JS29" s="642"/>
      <c r="JT29" s="642"/>
      <c r="JU29" s="642"/>
      <c r="JV29" s="642"/>
      <c r="JW29" s="642"/>
      <c r="JX29" s="642"/>
      <c r="JY29" s="642"/>
      <c r="JZ29" s="642"/>
      <c r="KA29" s="642"/>
      <c r="KB29" s="642"/>
      <c r="KC29" s="642"/>
      <c r="KD29" s="642"/>
      <c r="KE29" s="642"/>
      <c r="KF29" s="642"/>
      <c r="KG29" s="642"/>
      <c r="KH29" s="642"/>
      <c r="KI29" s="642"/>
      <c r="KJ29" s="642"/>
      <c r="KK29" s="642"/>
      <c r="KL29" s="642"/>
      <c r="KM29" s="642"/>
      <c r="KN29" s="642"/>
      <c r="KO29" s="642"/>
      <c r="KP29" s="642"/>
      <c r="KQ29" s="642"/>
      <c r="KR29" s="642"/>
      <c r="KS29" s="642"/>
      <c r="KT29" s="642"/>
      <c r="KU29" s="642"/>
      <c r="KV29" s="642"/>
      <c r="KW29" s="642"/>
      <c r="KX29" s="642"/>
      <c r="KY29" s="642"/>
      <c r="KZ29" s="642"/>
      <c r="LA29" s="642"/>
      <c r="LB29" s="642"/>
      <c r="LC29" s="642"/>
      <c r="LD29" s="642"/>
      <c r="LE29" s="642"/>
      <c r="LF29" s="642"/>
      <c r="LG29" s="642"/>
      <c r="LH29" s="642"/>
      <c r="LI29" s="642"/>
      <c r="LJ29" s="642"/>
      <c r="LK29" s="642"/>
      <c r="LL29" s="642"/>
      <c r="LM29" s="642"/>
      <c r="LN29" s="642"/>
      <c r="LO29" s="642"/>
      <c r="LP29" s="642"/>
      <c r="LQ29" s="642"/>
      <c r="LR29" s="642"/>
      <c r="LS29" s="642"/>
      <c r="LT29" s="642"/>
      <c r="LU29" s="642"/>
      <c r="LV29" s="642"/>
      <c r="LW29" s="642"/>
      <c r="LX29" s="642"/>
      <c r="LY29" s="642"/>
      <c r="LZ29" s="642"/>
      <c r="MA29" s="642"/>
      <c r="MB29" s="642"/>
      <c r="MC29" s="642"/>
      <c r="MD29" s="642"/>
      <c r="ME29" s="642"/>
      <c r="MF29" s="642"/>
      <c r="MG29" s="642"/>
      <c r="MH29" s="642"/>
      <c r="MI29" s="642"/>
      <c r="MJ29" s="642"/>
      <c r="MK29" s="642"/>
      <c r="ML29" s="642"/>
      <c r="MM29" s="642"/>
      <c r="MN29" s="642"/>
      <c r="MO29" s="642"/>
      <c r="MP29" s="642"/>
      <c r="MQ29" s="642"/>
      <c r="MR29" s="642"/>
      <c r="MS29" s="642"/>
      <c r="MT29" s="642"/>
      <c r="MU29" s="642"/>
      <c r="MV29" s="642"/>
      <c r="MW29" s="642"/>
      <c r="MX29" s="642"/>
      <c r="MY29" s="642"/>
      <c r="MZ29" s="642"/>
      <c r="NA29" s="642"/>
      <c r="NB29" s="642"/>
      <c r="NC29" s="642"/>
      <c r="ND29" s="642"/>
      <c r="NE29" s="642"/>
      <c r="NF29" s="642"/>
      <c r="NG29" s="642"/>
      <c r="NH29" s="642"/>
      <c r="NI29" s="642"/>
      <c r="NJ29" s="642"/>
    </row>
    <row r="30" spans="1:374" ht="102.6" customHeight="1">
      <c r="A30" s="735">
        <v>5</v>
      </c>
      <c r="B30" s="639">
        <v>57</v>
      </c>
      <c r="C30" s="644" t="s">
        <v>20</v>
      </c>
      <c r="D30" s="666" t="s">
        <v>477</v>
      </c>
      <c r="E30" s="665" t="s">
        <v>478</v>
      </c>
      <c r="F30" s="640">
        <v>247</v>
      </c>
      <c r="G30" s="640" t="s">
        <v>487</v>
      </c>
      <c r="H30" s="663">
        <v>23999983.699999999</v>
      </c>
      <c r="I30" s="664">
        <v>10462776.605166666</v>
      </c>
      <c r="J30" s="644" t="s">
        <v>11</v>
      </c>
      <c r="K30" s="641">
        <v>46081</v>
      </c>
      <c r="L30" s="641">
        <v>46142</v>
      </c>
      <c r="M30" s="640"/>
      <c r="N30" s="640"/>
      <c r="O30" s="640"/>
      <c r="P30" s="667" t="s">
        <v>1300</v>
      </c>
      <c r="Q30" s="662" t="s">
        <v>1308</v>
      </c>
    </row>
    <row r="31" spans="1:374" ht="113.45" customHeight="1">
      <c r="A31" s="735">
        <v>7</v>
      </c>
      <c r="B31" s="639">
        <v>58</v>
      </c>
      <c r="C31" s="644" t="s">
        <v>20</v>
      </c>
      <c r="D31" s="657" t="s">
        <v>479</v>
      </c>
      <c r="E31" s="656" t="s">
        <v>480</v>
      </c>
      <c r="F31" s="640">
        <v>62</v>
      </c>
      <c r="G31" s="640" t="s">
        <v>487</v>
      </c>
      <c r="H31" s="663">
        <v>3113601</v>
      </c>
      <c r="I31" s="664">
        <v>864889.16666666663</v>
      </c>
      <c r="J31" s="640" t="s">
        <v>11</v>
      </c>
      <c r="K31" s="641">
        <v>46234</v>
      </c>
      <c r="L31" s="641">
        <v>46295</v>
      </c>
      <c r="M31" s="640"/>
      <c r="N31" s="640"/>
      <c r="O31" s="640"/>
      <c r="P31" s="640" t="s">
        <v>1302</v>
      </c>
      <c r="Q31" s="662" t="s">
        <v>1309</v>
      </c>
    </row>
    <row r="32" spans="1:374" ht="94.9" customHeight="1">
      <c r="A32" s="735">
        <v>9</v>
      </c>
      <c r="B32" s="639">
        <v>59</v>
      </c>
      <c r="C32" s="644" t="s">
        <v>20</v>
      </c>
      <c r="D32" s="666" t="s">
        <v>481</v>
      </c>
      <c r="E32" s="665" t="s">
        <v>480</v>
      </c>
      <c r="F32" s="668">
        <v>43</v>
      </c>
      <c r="G32" s="640" t="s">
        <v>487</v>
      </c>
      <c r="H32" s="669">
        <v>2359329</v>
      </c>
      <c r="I32" s="669">
        <v>83222.31180000001</v>
      </c>
      <c r="J32" s="640" t="s">
        <v>11</v>
      </c>
      <c r="K32" s="641">
        <v>46326</v>
      </c>
      <c r="L32" s="641">
        <v>46387</v>
      </c>
      <c r="M32" s="670"/>
      <c r="N32" s="670"/>
      <c r="O32" s="640"/>
      <c r="P32" s="640" t="s">
        <v>1302</v>
      </c>
      <c r="Q32" s="662" t="s">
        <v>1309</v>
      </c>
    </row>
    <row r="33" spans="1:374" ht="114" customHeight="1">
      <c r="A33" s="735">
        <v>10</v>
      </c>
      <c r="B33" s="639">
        <v>60</v>
      </c>
      <c r="C33" s="644" t="s">
        <v>20</v>
      </c>
      <c r="D33" s="666" t="s">
        <v>483</v>
      </c>
      <c r="E33" s="665" t="s">
        <v>480</v>
      </c>
      <c r="F33" s="668">
        <v>43</v>
      </c>
      <c r="G33" s="640" t="s">
        <v>487</v>
      </c>
      <c r="H33" s="669">
        <v>2296111</v>
      </c>
      <c r="I33" s="669">
        <v>2270161.4790000003</v>
      </c>
      <c r="J33" s="640" t="s">
        <v>11</v>
      </c>
      <c r="K33" s="641">
        <v>46295</v>
      </c>
      <c r="L33" s="641">
        <v>46387</v>
      </c>
      <c r="M33" s="670"/>
      <c r="N33" s="670"/>
      <c r="O33" s="640"/>
      <c r="P33" s="640" t="s">
        <v>1302</v>
      </c>
      <c r="Q33" s="662" t="s">
        <v>1309</v>
      </c>
    </row>
    <row r="34" spans="1:374" ht="114" customHeight="1">
      <c r="A34" s="735">
        <v>11</v>
      </c>
      <c r="B34" s="639">
        <v>61</v>
      </c>
      <c r="C34" s="644" t="s">
        <v>20</v>
      </c>
      <c r="D34" s="666" t="s">
        <v>485</v>
      </c>
      <c r="E34" s="665" t="s">
        <v>480</v>
      </c>
      <c r="F34" s="640">
        <v>236</v>
      </c>
      <c r="G34" s="640" t="s">
        <v>487</v>
      </c>
      <c r="H34" s="663">
        <v>19147949.16</v>
      </c>
      <c r="I34" s="664">
        <v>14155806.937499998</v>
      </c>
      <c r="J34" s="644" t="s">
        <v>11</v>
      </c>
      <c r="K34" s="641">
        <v>46234</v>
      </c>
      <c r="L34" s="641">
        <v>46295</v>
      </c>
      <c r="M34" s="640"/>
      <c r="N34" s="640"/>
      <c r="O34" s="640"/>
      <c r="P34" s="640" t="s">
        <v>1302</v>
      </c>
      <c r="Q34" s="662" t="s">
        <v>1310</v>
      </c>
    </row>
    <row r="35" spans="1:374" ht="91.15" customHeight="1">
      <c r="A35" s="735">
        <v>13</v>
      </c>
      <c r="B35" s="639">
        <v>62</v>
      </c>
      <c r="C35" s="644" t="s">
        <v>20</v>
      </c>
      <c r="D35" s="657" t="s">
        <v>880</v>
      </c>
      <c r="E35" s="665" t="s">
        <v>486</v>
      </c>
      <c r="F35" s="640">
        <v>28</v>
      </c>
      <c r="G35" s="640" t="s">
        <v>487</v>
      </c>
      <c r="H35" s="663">
        <v>3291886</v>
      </c>
      <c r="I35" s="664">
        <v>2871257.9228666667</v>
      </c>
      <c r="J35" s="644" t="s">
        <v>11</v>
      </c>
      <c r="K35" s="641">
        <v>46022</v>
      </c>
      <c r="L35" s="641">
        <v>46081</v>
      </c>
      <c r="M35" s="640"/>
      <c r="N35" s="640"/>
      <c r="O35" s="640"/>
      <c r="P35" s="640" t="s">
        <v>1302</v>
      </c>
      <c r="Q35" s="662" t="s">
        <v>1311</v>
      </c>
    </row>
    <row r="36" spans="1:374" s="643" customFormat="1" ht="111.6" customHeight="1">
      <c r="A36" s="734">
        <v>14</v>
      </c>
      <c r="B36" s="639">
        <v>63</v>
      </c>
      <c r="C36" s="640" t="s">
        <v>20</v>
      </c>
      <c r="D36" s="657" t="s">
        <v>488</v>
      </c>
      <c r="E36" s="656" t="s">
        <v>489</v>
      </c>
      <c r="F36" s="640" t="s">
        <v>490</v>
      </c>
      <c r="G36" s="640" t="s">
        <v>185</v>
      </c>
      <c r="H36" s="663">
        <v>119331</v>
      </c>
      <c r="I36" s="664">
        <v>39496.199999999997</v>
      </c>
      <c r="J36" s="640" t="s">
        <v>11</v>
      </c>
      <c r="K36" s="641">
        <v>46173</v>
      </c>
      <c r="L36" s="641">
        <v>46356</v>
      </c>
      <c r="M36" s="640"/>
      <c r="N36" s="644"/>
      <c r="O36" s="640"/>
      <c r="P36" s="640" t="s">
        <v>1302</v>
      </c>
      <c r="Q36" s="662" t="s">
        <v>1303</v>
      </c>
      <c r="R36" s="642"/>
      <c r="S36" s="642"/>
      <c r="T36" s="642"/>
      <c r="U36" s="642"/>
      <c r="V36" s="642"/>
      <c r="W36" s="642"/>
      <c r="X36" s="642"/>
      <c r="Y36" s="642"/>
      <c r="Z36" s="642"/>
      <c r="AA36" s="642"/>
      <c r="AB36" s="642"/>
      <c r="AC36" s="642"/>
      <c r="AD36" s="642"/>
      <c r="AE36" s="642"/>
      <c r="AF36" s="642"/>
      <c r="AG36" s="642"/>
      <c r="AH36" s="642"/>
      <c r="AI36" s="642"/>
      <c r="AJ36" s="642"/>
      <c r="AK36" s="642"/>
      <c r="AL36" s="642"/>
      <c r="AM36" s="642"/>
      <c r="AN36" s="642"/>
      <c r="AO36" s="642"/>
      <c r="AP36" s="642"/>
      <c r="AQ36" s="642"/>
      <c r="AR36" s="642"/>
      <c r="AS36" s="642"/>
      <c r="AT36" s="642"/>
      <c r="AU36" s="642"/>
      <c r="AV36" s="642"/>
      <c r="AW36" s="642"/>
      <c r="AX36" s="642"/>
      <c r="AY36" s="642"/>
      <c r="AZ36" s="642"/>
      <c r="BA36" s="642"/>
      <c r="BB36" s="642"/>
      <c r="BC36" s="642"/>
      <c r="BD36" s="642"/>
      <c r="BE36" s="642"/>
      <c r="BF36" s="642"/>
      <c r="BG36" s="642"/>
      <c r="BH36" s="642"/>
      <c r="BI36" s="642"/>
      <c r="BJ36" s="642"/>
      <c r="BK36" s="642"/>
      <c r="BL36" s="642"/>
      <c r="BM36" s="642"/>
      <c r="BN36" s="642"/>
      <c r="BO36" s="642"/>
      <c r="BP36" s="642"/>
      <c r="BQ36" s="642"/>
      <c r="BR36" s="642"/>
      <c r="BS36" s="642"/>
      <c r="BT36" s="642"/>
      <c r="BU36" s="642"/>
      <c r="BV36" s="642"/>
      <c r="BW36" s="642"/>
      <c r="BX36" s="642"/>
      <c r="BY36" s="642"/>
      <c r="BZ36" s="642"/>
      <c r="CA36" s="642"/>
      <c r="CB36" s="642"/>
      <c r="CC36" s="642"/>
      <c r="CD36" s="642"/>
      <c r="CE36" s="642"/>
      <c r="CF36" s="642"/>
      <c r="CG36" s="642"/>
      <c r="CH36" s="642"/>
      <c r="CI36" s="642"/>
      <c r="CJ36" s="642"/>
      <c r="CK36" s="642"/>
      <c r="CL36" s="642"/>
      <c r="CM36" s="642"/>
      <c r="CN36" s="642"/>
      <c r="CO36" s="642"/>
      <c r="CP36" s="642"/>
      <c r="CQ36" s="642"/>
      <c r="CR36" s="642"/>
      <c r="CS36" s="642"/>
      <c r="CT36" s="642"/>
      <c r="CU36" s="642"/>
      <c r="CV36" s="642"/>
      <c r="CW36" s="642"/>
      <c r="CX36" s="642"/>
      <c r="CY36" s="642"/>
      <c r="CZ36" s="642"/>
      <c r="DA36" s="642"/>
      <c r="DB36" s="642"/>
      <c r="DC36" s="642"/>
      <c r="DD36" s="642"/>
      <c r="DE36" s="642"/>
      <c r="DF36" s="642"/>
      <c r="DG36" s="642"/>
      <c r="DH36" s="642"/>
      <c r="DI36" s="642"/>
      <c r="DJ36" s="642"/>
      <c r="DK36" s="642"/>
      <c r="DL36" s="642"/>
      <c r="DM36" s="642"/>
      <c r="DN36" s="642"/>
      <c r="DO36" s="642"/>
      <c r="DP36" s="642"/>
      <c r="DQ36" s="642"/>
      <c r="DR36" s="642"/>
      <c r="DS36" s="642"/>
      <c r="DT36" s="642"/>
      <c r="DU36" s="642"/>
      <c r="DV36" s="642"/>
      <c r="DW36" s="642"/>
      <c r="DX36" s="642"/>
      <c r="DY36" s="642"/>
      <c r="DZ36" s="642"/>
      <c r="EA36" s="642"/>
      <c r="EB36" s="642"/>
      <c r="EC36" s="642"/>
      <c r="ED36" s="642"/>
      <c r="EE36" s="642"/>
      <c r="EF36" s="642"/>
      <c r="EG36" s="642"/>
      <c r="EH36" s="642"/>
      <c r="EI36" s="642"/>
      <c r="EJ36" s="642"/>
      <c r="EK36" s="642"/>
      <c r="EL36" s="642"/>
      <c r="EM36" s="642"/>
      <c r="EN36" s="642"/>
      <c r="EO36" s="642"/>
      <c r="EP36" s="642"/>
      <c r="EQ36" s="642"/>
      <c r="ER36" s="642"/>
      <c r="ES36" s="642"/>
      <c r="ET36" s="642"/>
      <c r="EU36" s="642"/>
      <c r="EV36" s="642"/>
      <c r="EW36" s="642"/>
      <c r="EX36" s="642"/>
      <c r="EY36" s="642"/>
      <c r="EZ36" s="642"/>
      <c r="FA36" s="642"/>
      <c r="FB36" s="642"/>
      <c r="FC36" s="642"/>
      <c r="FD36" s="642"/>
      <c r="FE36" s="642"/>
      <c r="FF36" s="642"/>
      <c r="FG36" s="642"/>
      <c r="FH36" s="642"/>
      <c r="FI36" s="642"/>
      <c r="FJ36" s="642"/>
      <c r="FK36" s="642"/>
      <c r="FL36" s="642"/>
      <c r="FM36" s="642"/>
      <c r="FN36" s="642"/>
      <c r="FO36" s="642"/>
      <c r="FP36" s="642"/>
      <c r="FQ36" s="642"/>
      <c r="FR36" s="642"/>
      <c r="FS36" s="642"/>
      <c r="FT36" s="642"/>
      <c r="FU36" s="642"/>
      <c r="FV36" s="642"/>
      <c r="FW36" s="642"/>
      <c r="FX36" s="642"/>
      <c r="FY36" s="642"/>
      <c r="FZ36" s="642"/>
      <c r="GA36" s="642"/>
      <c r="GB36" s="642"/>
      <c r="GC36" s="642"/>
      <c r="GD36" s="642"/>
      <c r="GE36" s="642"/>
      <c r="GF36" s="642"/>
      <c r="GG36" s="642"/>
      <c r="GH36" s="642"/>
      <c r="GI36" s="642"/>
      <c r="GJ36" s="642"/>
      <c r="GK36" s="642"/>
      <c r="GL36" s="642"/>
      <c r="GM36" s="642"/>
      <c r="GN36" s="642"/>
      <c r="GO36" s="642"/>
      <c r="GP36" s="642"/>
      <c r="GQ36" s="642"/>
      <c r="GR36" s="642"/>
      <c r="GS36" s="642"/>
      <c r="GT36" s="642"/>
      <c r="GU36" s="642"/>
      <c r="GV36" s="642"/>
      <c r="GW36" s="642"/>
      <c r="GX36" s="642"/>
      <c r="GY36" s="642"/>
      <c r="GZ36" s="642"/>
      <c r="HA36" s="642"/>
      <c r="HB36" s="642"/>
      <c r="HC36" s="642"/>
      <c r="HD36" s="642"/>
      <c r="HE36" s="642"/>
      <c r="HF36" s="642"/>
      <c r="HG36" s="642"/>
      <c r="HH36" s="642"/>
      <c r="HI36" s="642"/>
      <c r="HJ36" s="642"/>
      <c r="HK36" s="642"/>
      <c r="HL36" s="642"/>
      <c r="HM36" s="642"/>
      <c r="HN36" s="642"/>
      <c r="HO36" s="642"/>
      <c r="HP36" s="642"/>
      <c r="HQ36" s="642"/>
      <c r="HR36" s="642"/>
      <c r="HS36" s="642"/>
      <c r="HT36" s="642"/>
      <c r="HU36" s="642"/>
      <c r="HV36" s="642"/>
      <c r="HW36" s="642"/>
      <c r="HX36" s="642"/>
      <c r="HY36" s="642"/>
      <c r="HZ36" s="642"/>
      <c r="IA36" s="642"/>
      <c r="IB36" s="642"/>
      <c r="IC36" s="642"/>
      <c r="ID36" s="642"/>
      <c r="IE36" s="642"/>
      <c r="IF36" s="642"/>
      <c r="IG36" s="642"/>
      <c r="IH36" s="642"/>
      <c r="II36" s="642"/>
      <c r="IJ36" s="642"/>
      <c r="IK36" s="642"/>
      <c r="IL36" s="642"/>
      <c r="IM36" s="642"/>
      <c r="IN36" s="642"/>
      <c r="IO36" s="642"/>
      <c r="IP36" s="642"/>
      <c r="IQ36" s="642"/>
      <c r="IR36" s="642"/>
      <c r="IS36" s="642"/>
      <c r="IT36" s="642"/>
      <c r="IU36" s="642"/>
      <c r="IV36" s="642"/>
      <c r="IW36" s="642"/>
      <c r="IX36" s="642"/>
      <c r="IY36" s="642"/>
      <c r="IZ36" s="642"/>
      <c r="JA36" s="642"/>
      <c r="JB36" s="642"/>
      <c r="JC36" s="642"/>
      <c r="JD36" s="642"/>
      <c r="JE36" s="642"/>
      <c r="JF36" s="642"/>
      <c r="JG36" s="642"/>
      <c r="JH36" s="642"/>
      <c r="JI36" s="642"/>
      <c r="JJ36" s="642"/>
      <c r="JK36" s="642"/>
      <c r="JL36" s="642"/>
      <c r="JM36" s="642"/>
      <c r="JN36" s="642"/>
      <c r="JO36" s="642"/>
      <c r="JP36" s="642"/>
      <c r="JQ36" s="642"/>
      <c r="JR36" s="642"/>
      <c r="JS36" s="642"/>
      <c r="JT36" s="642"/>
      <c r="JU36" s="642"/>
      <c r="JV36" s="642"/>
      <c r="JW36" s="642"/>
      <c r="JX36" s="642"/>
      <c r="JY36" s="642"/>
      <c r="JZ36" s="642"/>
      <c r="KA36" s="642"/>
      <c r="KB36" s="642"/>
      <c r="KC36" s="642"/>
      <c r="KD36" s="642"/>
      <c r="KE36" s="642"/>
      <c r="KF36" s="642"/>
      <c r="KG36" s="642"/>
      <c r="KH36" s="642"/>
      <c r="KI36" s="642"/>
      <c r="KJ36" s="642"/>
      <c r="KK36" s="642"/>
      <c r="KL36" s="642"/>
      <c r="KM36" s="642"/>
      <c r="KN36" s="642"/>
      <c r="KO36" s="642"/>
      <c r="KP36" s="642"/>
      <c r="KQ36" s="642"/>
      <c r="KR36" s="642"/>
      <c r="KS36" s="642"/>
      <c r="KT36" s="642"/>
      <c r="KU36" s="642"/>
      <c r="KV36" s="642"/>
      <c r="KW36" s="642"/>
      <c r="KX36" s="642"/>
      <c r="KY36" s="642"/>
      <c r="KZ36" s="642"/>
      <c r="LA36" s="642"/>
      <c r="LB36" s="642"/>
      <c r="LC36" s="642"/>
      <c r="LD36" s="642"/>
      <c r="LE36" s="642"/>
      <c r="LF36" s="642"/>
      <c r="LG36" s="642"/>
      <c r="LH36" s="642"/>
      <c r="LI36" s="642"/>
      <c r="LJ36" s="642"/>
      <c r="LK36" s="642"/>
      <c r="LL36" s="642"/>
      <c r="LM36" s="642"/>
      <c r="LN36" s="642"/>
      <c r="LO36" s="642"/>
      <c r="LP36" s="642"/>
      <c r="LQ36" s="642"/>
      <c r="LR36" s="642"/>
      <c r="LS36" s="642"/>
      <c r="LT36" s="642"/>
      <c r="LU36" s="642"/>
      <c r="LV36" s="642"/>
      <c r="LW36" s="642"/>
      <c r="LX36" s="642"/>
      <c r="LY36" s="642"/>
      <c r="LZ36" s="642"/>
      <c r="MA36" s="642"/>
      <c r="MB36" s="642"/>
      <c r="MC36" s="642"/>
      <c r="MD36" s="642"/>
      <c r="ME36" s="642"/>
      <c r="MF36" s="642"/>
      <c r="MG36" s="642"/>
      <c r="MH36" s="642"/>
      <c r="MI36" s="642"/>
      <c r="MJ36" s="642"/>
      <c r="MK36" s="642"/>
      <c r="ML36" s="642"/>
      <c r="MM36" s="642"/>
      <c r="MN36" s="642"/>
      <c r="MO36" s="642"/>
      <c r="MP36" s="642"/>
      <c r="MQ36" s="642"/>
      <c r="MR36" s="642"/>
      <c r="MS36" s="642"/>
      <c r="MT36" s="642"/>
      <c r="MU36" s="642"/>
      <c r="MV36" s="642"/>
      <c r="MW36" s="642"/>
      <c r="MX36" s="642"/>
      <c r="MY36" s="642"/>
      <c r="MZ36" s="642"/>
      <c r="NA36" s="642"/>
      <c r="NB36" s="642"/>
      <c r="NC36" s="642"/>
      <c r="ND36" s="642"/>
      <c r="NE36" s="642"/>
      <c r="NF36" s="642"/>
      <c r="NG36" s="642"/>
      <c r="NH36" s="642"/>
      <c r="NI36" s="642"/>
      <c r="NJ36" s="642"/>
    </row>
    <row r="37" spans="1:374" ht="81" customHeight="1">
      <c r="A37" s="735">
        <v>15</v>
      </c>
      <c r="B37" s="639">
        <v>64</v>
      </c>
      <c r="C37" s="644" t="s">
        <v>20</v>
      </c>
      <c r="D37" s="657" t="s">
        <v>492</v>
      </c>
      <c r="E37" s="656" t="s">
        <v>244</v>
      </c>
      <c r="F37" s="640">
        <v>12</v>
      </c>
      <c r="G37" s="640" t="s">
        <v>182</v>
      </c>
      <c r="H37" s="663">
        <v>25585.11</v>
      </c>
      <c r="I37" s="664">
        <v>5398.46</v>
      </c>
      <c r="J37" s="640" t="s">
        <v>11</v>
      </c>
      <c r="K37" s="641">
        <v>46173</v>
      </c>
      <c r="L37" s="641">
        <v>46326</v>
      </c>
      <c r="M37" s="640"/>
      <c r="N37" s="644"/>
      <c r="O37" s="640"/>
      <c r="P37" s="640" t="s">
        <v>1302</v>
      </c>
      <c r="Q37" s="662" t="s">
        <v>1303</v>
      </c>
    </row>
    <row r="38" spans="1:374" s="643" customFormat="1" ht="97.15" customHeight="1">
      <c r="A38" s="734">
        <v>17</v>
      </c>
      <c r="B38" s="639">
        <v>65</v>
      </c>
      <c r="C38" s="640" t="s">
        <v>20</v>
      </c>
      <c r="D38" s="657" t="s">
        <v>493</v>
      </c>
      <c r="E38" s="656" t="s">
        <v>494</v>
      </c>
      <c r="F38" s="640" t="s">
        <v>490</v>
      </c>
      <c r="G38" s="640" t="s">
        <v>185</v>
      </c>
      <c r="H38" s="663">
        <v>20950</v>
      </c>
      <c r="I38" s="664">
        <v>3807.11</v>
      </c>
      <c r="J38" s="640" t="s">
        <v>5</v>
      </c>
      <c r="K38" s="641">
        <v>46203</v>
      </c>
      <c r="L38" s="641">
        <v>46326</v>
      </c>
      <c r="M38" s="670"/>
      <c r="N38" s="670"/>
      <c r="O38" s="640"/>
      <c r="P38" s="640" t="s">
        <v>1302</v>
      </c>
      <c r="Q38" s="662" t="s">
        <v>1303</v>
      </c>
      <c r="R38" s="642"/>
      <c r="S38" s="642"/>
      <c r="T38" s="642"/>
      <c r="U38" s="642"/>
      <c r="V38" s="642"/>
      <c r="W38" s="642"/>
      <c r="X38" s="642"/>
      <c r="Y38" s="642"/>
      <c r="Z38" s="642"/>
      <c r="AA38" s="642"/>
      <c r="AB38" s="642"/>
      <c r="AC38" s="642"/>
      <c r="AD38" s="642"/>
      <c r="AE38" s="642"/>
      <c r="AF38" s="642"/>
      <c r="AG38" s="642"/>
      <c r="AH38" s="642"/>
      <c r="AI38" s="642"/>
      <c r="AJ38" s="642"/>
      <c r="AK38" s="642"/>
      <c r="AL38" s="642"/>
      <c r="AM38" s="642"/>
      <c r="AN38" s="642"/>
      <c r="AO38" s="642"/>
      <c r="AP38" s="642"/>
      <c r="AQ38" s="642"/>
      <c r="AR38" s="642"/>
      <c r="AS38" s="642"/>
      <c r="AT38" s="642"/>
      <c r="AU38" s="642"/>
      <c r="AV38" s="642"/>
      <c r="AW38" s="642"/>
      <c r="AX38" s="642"/>
      <c r="AY38" s="642"/>
      <c r="AZ38" s="642"/>
      <c r="BA38" s="642"/>
      <c r="BB38" s="642"/>
      <c r="BC38" s="642"/>
      <c r="BD38" s="642"/>
      <c r="BE38" s="642"/>
      <c r="BF38" s="642"/>
      <c r="BG38" s="642"/>
      <c r="BH38" s="642"/>
      <c r="BI38" s="642"/>
      <c r="BJ38" s="642"/>
      <c r="BK38" s="642"/>
      <c r="BL38" s="642"/>
      <c r="BM38" s="642"/>
      <c r="BN38" s="642"/>
      <c r="BO38" s="642"/>
      <c r="BP38" s="642"/>
      <c r="BQ38" s="642"/>
      <c r="BR38" s="642"/>
      <c r="BS38" s="642"/>
      <c r="BT38" s="642"/>
      <c r="BU38" s="642"/>
      <c r="BV38" s="642"/>
      <c r="BW38" s="642"/>
      <c r="BX38" s="642"/>
      <c r="BY38" s="642"/>
      <c r="BZ38" s="642"/>
      <c r="CA38" s="642"/>
      <c r="CB38" s="642"/>
      <c r="CC38" s="642"/>
      <c r="CD38" s="642"/>
      <c r="CE38" s="642"/>
      <c r="CF38" s="642"/>
      <c r="CG38" s="642"/>
      <c r="CH38" s="642"/>
      <c r="CI38" s="642"/>
      <c r="CJ38" s="642"/>
      <c r="CK38" s="642"/>
      <c r="CL38" s="642"/>
      <c r="CM38" s="642"/>
      <c r="CN38" s="642"/>
      <c r="CO38" s="642"/>
      <c r="CP38" s="642"/>
      <c r="CQ38" s="642"/>
      <c r="CR38" s="642"/>
      <c r="CS38" s="642"/>
      <c r="CT38" s="642"/>
      <c r="CU38" s="642"/>
      <c r="CV38" s="642"/>
      <c r="CW38" s="642"/>
      <c r="CX38" s="642"/>
      <c r="CY38" s="642"/>
      <c r="CZ38" s="642"/>
      <c r="DA38" s="642"/>
      <c r="DB38" s="642"/>
      <c r="DC38" s="642"/>
      <c r="DD38" s="642"/>
      <c r="DE38" s="642"/>
      <c r="DF38" s="642"/>
      <c r="DG38" s="642"/>
      <c r="DH38" s="642"/>
      <c r="DI38" s="642"/>
      <c r="DJ38" s="642"/>
      <c r="DK38" s="642"/>
      <c r="DL38" s="642"/>
      <c r="DM38" s="642"/>
      <c r="DN38" s="642"/>
      <c r="DO38" s="642"/>
      <c r="DP38" s="642"/>
      <c r="DQ38" s="642"/>
      <c r="DR38" s="642"/>
      <c r="DS38" s="642"/>
      <c r="DT38" s="642"/>
      <c r="DU38" s="642"/>
      <c r="DV38" s="642"/>
      <c r="DW38" s="642"/>
      <c r="DX38" s="642"/>
      <c r="DY38" s="642"/>
      <c r="DZ38" s="642"/>
      <c r="EA38" s="642"/>
      <c r="EB38" s="642"/>
      <c r="EC38" s="642"/>
      <c r="ED38" s="642"/>
      <c r="EE38" s="642"/>
      <c r="EF38" s="642"/>
      <c r="EG38" s="642"/>
      <c r="EH38" s="642"/>
      <c r="EI38" s="642"/>
      <c r="EJ38" s="642"/>
      <c r="EK38" s="642"/>
      <c r="EL38" s="642"/>
      <c r="EM38" s="642"/>
      <c r="EN38" s="642"/>
      <c r="EO38" s="642"/>
      <c r="EP38" s="642"/>
      <c r="EQ38" s="642"/>
      <c r="ER38" s="642"/>
      <c r="ES38" s="642"/>
      <c r="ET38" s="642"/>
      <c r="EU38" s="642"/>
      <c r="EV38" s="642"/>
      <c r="EW38" s="642"/>
      <c r="EX38" s="642"/>
      <c r="EY38" s="642"/>
      <c r="EZ38" s="642"/>
      <c r="FA38" s="642"/>
      <c r="FB38" s="642"/>
      <c r="FC38" s="642"/>
      <c r="FD38" s="642"/>
      <c r="FE38" s="642"/>
      <c r="FF38" s="642"/>
      <c r="FG38" s="642"/>
      <c r="FH38" s="642"/>
      <c r="FI38" s="642"/>
      <c r="FJ38" s="642"/>
      <c r="FK38" s="642"/>
      <c r="FL38" s="642"/>
      <c r="FM38" s="642"/>
      <c r="FN38" s="642"/>
      <c r="FO38" s="642"/>
      <c r="FP38" s="642"/>
      <c r="FQ38" s="642"/>
      <c r="FR38" s="642"/>
      <c r="FS38" s="642"/>
      <c r="FT38" s="642"/>
      <c r="FU38" s="642"/>
      <c r="FV38" s="642"/>
      <c r="FW38" s="642"/>
      <c r="FX38" s="642"/>
      <c r="FY38" s="642"/>
      <c r="FZ38" s="642"/>
      <c r="GA38" s="642"/>
      <c r="GB38" s="642"/>
      <c r="GC38" s="642"/>
      <c r="GD38" s="642"/>
      <c r="GE38" s="642"/>
      <c r="GF38" s="642"/>
      <c r="GG38" s="642"/>
      <c r="GH38" s="642"/>
      <c r="GI38" s="642"/>
      <c r="GJ38" s="642"/>
      <c r="GK38" s="642"/>
      <c r="GL38" s="642"/>
      <c r="GM38" s="642"/>
      <c r="GN38" s="642"/>
      <c r="GO38" s="642"/>
      <c r="GP38" s="642"/>
      <c r="GQ38" s="642"/>
      <c r="GR38" s="642"/>
      <c r="GS38" s="642"/>
      <c r="GT38" s="642"/>
      <c r="GU38" s="642"/>
      <c r="GV38" s="642"/>
      <c r="GW38" s="642"/>
      <c r="GX38" s="642"/>
      <c r="GY38" s="642"/>
      <c r="GZ38" s="642"/>
      <c r="HA38" s="642"/>
      <c r="HB38" s="642"/>
      <c r="HC38" s="642"/>
      <c r="HD38" s="642"/>
      <c r="HE38" s="642"/>
      <c r="HF38" s="642"/>
      <c r="HG38" s="642"/>
      <c r="HH38" s="642"/>
      <c r="HI38" s="642"/>
      <c r="HJ38" s="642"/>
      <c r="HK38" s="642"/>
      <c r="HL38" s="642"/>
      <c r="HM38" s="642"/>
      <c r="HN38" s="642"/>
      <c r="HO38" s="642"/>
      <c r="HP38" s="642"/>
      <c r="HQ38" s="642"/>
      <c r="HR38" s="642"/>
      <c r="HS38" s="642"/>
      <c r="HT38" s="642"/>
      <c r="HU38" s="642"/>
      <c r="HV38" s="642"/>
      <c r="HW38" s="642"/>
      <c r="HX38" s="642"/>
      <c r="HY38" s="642"/>
      <c r="HZ38" s="642"/>
      <c r="IA38" s="642"/>
      <c r="IB38" s="642"/>
      <c r="IC38" s="642"/>
      <c r="ID38" s="642"/>
      <c r="IE38" s="642"/>
      <c r="IF38" s="642"/>
      <c r="IG38" s="642"/>
      <c r="IH38" s="642"/>
      <c r="II38" s="642"/>
      <c r="IJ38" s="642"/>
      <c r="IK38" s="642"/>
      <c r="IL38" s="642"/>
      <c r="IM38" s="642"/>
      <c r="IN38" s="642"/>
      <c r="IO38" s="642"/>
      <c r="IP38" s="642"/>
      <c r="IQ38" s="642"/>
      <c r="IR38" s="642"/>
      <c r="IS38" s="642"/>
      <c r="IT38" s="642"/>
      <c r="IU38" s="642"/>
      <c r="IV38" s="642"/>
      <c r="IW38" s="642"/>
      <c r="IX38" s="642"/>
      <c r="IY38" s="642"/>
      <c r="IZ38" s="642"/>
      <c r="JA38" s="642"/>
      <c r="JB38" s="642"/>
      <c r="JC38" s="642"/>
      <c r="JD38" s="642"/>
      <c r="JE38" s="642"/>
      <c r="JF38" s="642"/>
      <c r="JG38" s="642"/>
      <c r="JH38" s="642"/>
      <c r="JI38" s="642"/>
      <c r="JJ38" s="642"/>
      <c r="JK38" s="642"/>
      <c r="JL38" s="642"/>
      <c r="JM38" s="642"/>
      <c r="JN38" s="642"/>
      <c r="JO38" s="642"/>
      <c r="JP38" s="642"/>
      <c r="JQ38" s="642"/>
      <c r="JR38" s="642"/>
      <c r="JS38" s="642"/>
      <c r="JT38" s="642"/>
      <c r="JU38" s="642"/>
      <c r="JV38" s="642"/>
      <c r="JW38" s="642"/>
      <c r="JX38" s="642"/>
      <c r="JY38" s="642"/>
      <c r="JZ38" s="642"/>
      <c r="KA38" s="642"/>
      <c r="KB38" s="642"/>
      <c r="KC38" s="642"/>
      <c r="KD38" s="642"/>
      <c r="KE38" s="642"/>
      <c r="KF38" s="642"/>
      <c r="KG38" s="642"/>
      <c r="KH38" s="642"/>
      <c r="KI38" s="642"/>
      <c r="KJ38" s="642"/>
      <c r="KK38" s="642"/>
      <c r="KL38" s="642"/>
      <c r="KM38" s="642"/>
      <c r="KN38" s="642"/>
      <c r="KO38" s="642"/>
      <c r="KP38" s="642"/>
      <c r="KQ38" s="642"/>
      <c r="KR38" s="642"/>
      <c r="KS38" s="642"/>
      <c r="KT38" s="642"/>
      <c r="KU38" s="642"/>
      <c r="KV38" s="642"/>
      <c r="KW38" s="642"/>
      <c r="KX38" s="642"/>
      <c r="KY38" s="642"/>
      <c r="KZ38" s="642"/>
      <c r="LA38" s="642"/>
      <c r="LB38" s="642"/>
      <c r="LC38" s="642"/>
      <c r="LD38" s="642"/>
      <c r="LE38" s="642"/>
      <c r="LF38" s="642"/>
      <c r="LG38" s="642"/>
      <c r="LH38" s="642"/>
      <c r="LI38" s="642"/>
      <c r="LJ38" s="642"/>
      <c r="LK38" s="642"/>
      <c r="LL38" s="642"/>
      <c r="LM38" s="642"/>
      <c r="LN38" s="642"/>
      <c r="LO38" s="642"/>
      <c r="LP38" s="642"/>
      <c r="LQ38" s="642"/>
      <c r="LR38" s="642"/>
      <c r="LS38" s="642"/>
      <c r="LT38" s="642"/>
      <c r="LU38" s="642"/>
      <c r="LV38" s="642"/>
      <c r="LW38" s="642"/>
      <c r="LX38" s="642"/>
      <c r="LY38" s="642"/>
      <c r="LZ38" s="642"/>
      <c r="MA38" s="642"/>
      <c r="MB38" s="642"/>
      <c r="MC38" s="642"/>
      <c r="MD38" s="642"/>
      <c r="ME38" s="642"/>
      <c r="MF38" s="642"/>
      <c r="MG38" s="642"/>
      <c r="MH38" s="642"/>
      <c r="MI38" s="642"/>
      <c r="MJ38" s="642"/>
      <c r="MK38" s="642"/>
      <c r="ML38" s="642"/>
      <c r="MM38" s="642"/>
      <c r="MN38" s="642"/>
      <c r="MO38" s="642"/>
      <c r="MP38" s="642"/>
      <c r="MQ38" s="642"/>
      <c r="MR38" s="642"/>
      <c r="MS38" s="642"/>
      <c r="MT38" s="642"/>
      <c r="MU38" s="642"/>
      <c r="MV38" s="642"/>
      <c r="MW38" s="642"/>
      <c r="MX38" s="642"/>
      <c r="MY38" s="642"/>
      <c r="MZ38" s="642"/>
      <c r="NA38" s="642"/>
      <c r="NB38" s="642"/>
      <c r="NC38" s="642"/>
      <c r="ND38" s="642"/>
      <c r="NE38" s="642"/>
      <c r="NF38" s="642"/>
      <c r="NG38" s="642"/>
      <c r="NH38" s="642"/>
      <c r="NI38" s="642"/>
      <c r="NJ38" s="642"/>
    </row>
    <row r="39" spans="1:374" s="643" customFormat="1" ht="125.45" customHeight="1">
      <c r="A39" s="734">
        <v>18</v>
      </c>
      <c r="B39" s="639">
        <v>66</v>
      </c>
      <c r="C39" s="640" t="s">
        <v>20</v>
      </c>
      <c r="D39" s="657" t="s">
        <v>1528</v>
      </c>
      <c r="E39" s="656" t="s">
        <v>1527</v>
      </c>
      <c r="F39" s="640" t="s">
        <v>490</v>
      </c>
      <c r="G39" s="640" t="s">
        <v>185</v>
      </c>
      <c r="H39" s="663">
        <v>20413</v>
      </c>
      <c r="I39" s="664">
        <v>3290.12</v>
      </c>
      <c r="J39" s="640" t="s">
        <v>5</v>
      </c>
      <c r="K39" s="641">
        <v>46234</v>
      </c>
      <c r="L39" s="641">
        <v>46356</v>
      </c>
      <c r="M39" s="640"/>
      <c r="N39" s="640"/>
      <c r="O39" s="640"/>
      <c r="P39" s="640" t="s">
        <v>1302</v>
      </c>
      <c r="Q39" s="662" t="s">
        <v>1303</v>
      </c>
      <c r="R39" s="642"/>
      <c r="S39" s="642"/>
      <c r="T39" s="642"/>
      <c r="U39" s="642"/>
      <c r="V39" s="642"/>
      <c r="W39" s="642"/>
      <c r="X39" s="642"/>
      <c r="Y39" s="642"/>
      <c r="Z39" s="642"/>
      <c r="AA39" s="642"/>
      <c r="AB39" s="642"/>
      <c r="AC39" s="642"/>
      <c r="AD39" s="642"/>
      <c r="AE39" s="642"/>
      <c r="AF39" s="642"/>
      <c r="AG39" s="642"/>
      <c r="AH39" s="642"/>
      <c r="AI39" s="642"/>
      <c r="AJ39" s="642"/>
      <c r="AK39" s="642"/>
      <c r="AL39" s="642"/>
      <c r="AM39" s="642"/>
      <c r="AN39" s="642"/>
      <c r="AO39" s="642"/>
      <c r="AP39" s="642"/>
      <c r="AQ39" s="642"/>
      <c r="AR39" s="642"/>
      <c r="AS39" s="642"/>
      <c r="AT39" s="642"/>
      <c r="AU39" s="642"/>
      <c r="AV39" s="642"/>
      <c r="AW39" s="642"/>
      <c r="AX39" s="642"/>
      <c r="AY39" s="642"/>
      <c r="AZ39" s="642"/>
      <c r="BA39" s="642"/>
      <c r="BB39" s="642"/>
      <c r="BC39" s="642"/>
      <c r="BD39" s="642"/>
      <c r="BE39" s="642"/>
      <c r="BF39" s="642"/>
      <c r="BG39" s="642"/>
      <c r="BH39" s="642"/>
      <c r="BI39" s="642"/>
      <c r="BJ39" s="642"/>
      <c r="BK39" s="642"/>
      <c r="BL39" s="642"/>
      <c r="BM39" s="642"/>
      <c r="BN39" s="642"/>
      <c r="BO39" s="642"/>
      <c r="BP39" s="642"/>
      <c r="BQ39" s="642"/>
      <c r="BR39" s="642"/>
      <c r="BS39" s="642"/>
      <c r="BT39" s="642"/>
      <c r="BU39" s="642"/>
      <c r="BV39" s="642"/>
      <c r="BW39" s="642"/>
      <c r="BX39" s="642"/>
      <c r="BY39" s="642"/>
      <c r="BZ39" s="642"/>
      <c r="CA39" s="642"/>
      <c r="CB39" s="642"/>
      <c r="CC39" s="642"/>
      <c r="CD39" s="642"/>
      <c r="CE39" s="642"/>
      <c r="CF39" s="642"/>
      <c r="CG39" s="642"/>
      <c r="CH39" s="642"/>
      <c r="CI39" s="642"/>
      <c r="CJ39" s="642"/>
      <c r="CK39" s="642"/>
      <c r="CL39" s="642"/>
      <c r="CM39" s="642"/>
      <c r="CN39" s="642"/>
      <c r="CO39" s="642"/>
      <c r="CP39" s="642"/>
      <c r="CQ39" s="642"/>
      <c r="CR39" s="642"/>
      <c r="CS39" s="642"/>
      <c r="CT39" s="642"/>
      <c r="CU39" s="642"/>
      <c r="CV39" s="642"/>
      <c r="CW39" s="642"/>
      <c r="CX39" s="642"/>
      <c r="CY39" s="642"/>
      <c r="CZ39" s="642"/>
      <c r="DA39" s="642"/>
      <c r="DB39" s="642"/>
      <c r="DC39" s="642"/>
      <c r="DD39" s="642"/>
      <c r="DE39" s="642"/>
      <c r="DF39" s="642"/>
      <c r="DG39" s="642"/>
      <c r="DH39" s="642"/>
      <c r="DI39" s="642"/>
      <c r="DJ39" s="642"/>
      <c r="DK39" s="642"/>
      <c r="DL39" s="642"/>
      <c r="DM39" s="642"/>
      <c r="DN39" s="642"/>
      <c r="DO39" s="642"/>
      <c r="DP39" s="642"/>
      <c r="DQ39" s="642"/>
      <c r="DR39" s="642"/>
      <c r="DS39" s="642"/>
      <c r="DT39" s="642"/>
      <c r="DU39" s="642"/>
      <c r="DV39" s="642"/>
      <c r="DW39" s="642"/>
      <c r="DX39" s="642"/>
      <c r="DY39" s="642"/>
      <c r="DZ39" s="642"/>
      <c r="EA39" s="642"/>
      <c r="EB39" s="642"/>
      <c r="EC39" s="642"/>
      <c r="ED39" s="642"/>
      <c r="EE39" s="642"/>
      <c r="EF39" s="642"/>
      <c r="EG39" s="642"/>
      <c r="EH39" s="642"/>
      <c r="EI39" s="642"/>
      <c r="EJ39" s="642"/>
      <c r="EK39" s="642"/>
      <c r="EL39" s="642"/>
      <c r="EM39" s="642"/>
      <c r="EN39" s="642"/>
      <c r="EO39" s="642"/>
      <c r="EP39" s="642"/>
      <c r="EQ39" s="642"/>
      <c r="ER39" s="642"/>
      <c r="ES39" s="642"/>
      <c r="ET39" s="642"/>
      <c r="EU39" s="642"/>
      <c r="EV39" s="642"/>
      <c r="EW39" s="642"/>
      <c r="EX39" s="642"/>
      <c r="EY39" s="642"/>
      <c r="EZ39" s="642"/>
      <c r="FA39" s="642"/>
      <c r="FB39" s="642"/>
      <c r="FC39" s="642"/>
      <c r="FD39" s="642"/>
      <c r="FE39" s="642"/>
      <c r="FF39" s="642"/>
      <c r="FG39" s="642"/>
      <c r="FH39" s="642"/>
      <c r="FI39" s="642"/>
      <c r="FJ39" s="642"/>
      <c r="FK39" s="642"/>
      <c r="FL39" s="642"/>
      <c r="FM39" s="642"/>
      <c r="FN39" s="642"/>
      <c r="FO39" s="642"/>
      <c r="FP39" s="642"/>
      <c r="FQ39" s="642"/>
      <c r="FR39" s="642"/>
      <c r="FS39" s="642"/>
      <c r="FT39" s="642"/>
      <c r="FU39" s="642"/>
      <c r="FV39" s="642"/>
      <c r="FW39" s="642"/>
      <c r="FX39" s="642"/>
      <c r="FY39" s="642"/>
      <c r="FZ39" s="642"/>
      <c r="GA39" s="642"/>
      <c r="GB39" s="642"/>
      <c r="GC39" s="642"/>
      <c r="GD39" s="642"/>
      <c r="GE39" s="642"/>
      <c r="GF39" s="642"/>
      <c r="GG39" s="642"/>
      <c r="GH39" s="642"/>
      <c r="GI39" s="642"/>
      <c r="GJ39" s="642"/>
      <c r="GK39" s="642"/>
      <c r="GL39" s="642"/>
      <c r="GM39" s="642"/>
      <c r="GN39" s="642"/>
      <c r="GO39" s="642"/>
      <c r="GP39" s="642"/>
      <c r="GQ39" s="642"/>
      <c r="GR39" s="642"/>
      <c r="GS39" s="642"/>
      <c r="GT39" s="642"/>
      <c r="GU39" s="642"/>
      <c r="GV39" s="642"/>
      <c r="GW39" s="642"/>
      <c r="GX39" s="642"/>
      <c r="GY39" s="642"/>
      <c r="GZ39" s="642"/>
      <c r="HA39" s="642"/>
      <c r="HB39" s="642"/>
      <c r="HC39" s="642"/>
      <c r="HD39" s="642"/>
      <c r="HE39" s="642"/>
      <c r="HF39" s="642"/>
      <c r="HG39" s="642"/>
      <c r="HH39" s="642"/>
      <c r="HI39" s="642"/>
      <c r="HJ39" s="642"/>
      <c r="HK39" s="642"/>
      <c r="HL39" s="642"/>
      <c r="HM39" s="642"/>
      <c r="HN39" s="642"/>
      <c r="HO39" s="642"/>
      <c r="HP39" s="642"/>
      <c r="HQ39" s="642"/>
      <c r="HR39" s="642"/>
      <c r="HS39" s="642"/>
      <c r="HT39" s="642"/>
      <c r="HU39" s="642"/>
      <c r="HV39" s="642"/>
      <c r="HW39" s="642"/>
      <c r="HX39" s="642"/>
      <c r="HY39" s="642"/>
      <c r="HZ39" s="642"/>
      <c r="IA39" s="642"/>
      <c r="IB39" s="642"/>
      <c r="IC39" s="642"/>
      <c r="ID39" s="642"/>
      <c r="IE39" s="642"/>
      <c r="IF39" s="642"/>
      <c r="IG39" s="642"/>
      <c r="IH39" s="642"/>
      <c r="II39" s="642"/>
      <c r="IJ39" s="642"/>
      <c r="IK39" s="642"/>
      <c r="IL39" s="642"/>
      <c r="IM39" s="642"/>
      <c r="IN39" s="642"/>
      <c r="IO39" s="642"/>
      <c r="IP39" s="642"/>
      <c r="IQ39" s="642"/>
      <c r="IR39" s="642"/>
      <c r="IS39" s="642"/>
      <c r="IT39" s="642"/>
      <c r="IU39" s="642"/>
      <c r="IV39" s="642"/>
      <c r="IW39" s="642"/>
      <c r="IX39" s="642"/>
      <c r="IY39" s="642"/>
      <c r="IZ39" s="642"/>
      <c r="JA39" s="642"/>
      <c r="JB39" s="642"/>
      <c r="JC39" s="642"/>
      <c r="JD39" s="642"/>
      <c r="JE39" s="642"/>
      <c r="JF39" s="642"/>
      <c r="JG39" s="642"/>
      <c r="JH39" s="642"/>
      <c r="JI39" s="642"/>
      <c r="JJ39" s="642"/>
      <c r="JK39" s="642"/>
      <c r="JL39" s="642"/>
      <c r="JM39" s="642"/>
      <c r="JN39" s="642"/>
      <c r="JO39" s="642"/>
      <c r="JP39" s="642"/>
      <c r="JQ39" s="642"/>
      <c r="JR39" s="642"/>
      <c r="JS39" s="642"/>
      <c r="JT39" s="642"/>
      <c r="JU39" s="642"/>
      <c r="JV39" s="642"/>
      <c r="JW39" s="642"/>
      <c r="JX39" s="642"/>
      <c r="JY39" s="642"/>
      <c r="JZ39" s="642"/>
      <c r="KA39" s="642"/>
      <c r="KB39" s="642"/>
      <c r="KC39" s="642"/>
      <c r="KD39" s="642"/>
      <c r="KE39" s="642"/>
      <c r="KF39" s="642"/>
      <c r="KG39" s="642"/>
      <c r="KH39" s="642"/>
      <c r="KI39" s="642"/>
      <c r="KJ39" s="642"/>
      <c r="KK39" s="642"/>
      <c r="KL39" s="642"/>
      <c r="KM39" s="642"/>
      <c r="KN39" s="642"/>
      <c r="KO39" s="642"/>
      <c r="KP39" s="642"/>
      <c r="KQ39" s="642"/>
      <c r="KR39" s="642"/>
      <c r="KS39" s="642"/>
      <c r="KT39" s="642"/>
      <c r="KU39" s="642"/>
      <c r="KV39" s="642"/>
      <c r="KW39" s="642"/>
      <c r="KX39" s="642"/>
      <c r="KY39" s="642"/>
      <c r="KZ39" s="642"/>
      <c r="LA39" s="642"/>
      <c r="LB39" s="642"/>
      <c r="LC39" s="642"/>
      <c r="LD39" s="642"/>
      <c r="LE39" s="642"/>
      <c r="LF39" s="642"/>
      <c r="LG39" s="642"/>
      <c r="LH39" s="642"/>
      <c r="LI39" s="642"/>
      <c r="LJ39" s="642"/>
      <c r="LK39" s="642"/>
      <c r="LL39" s="642"/>
      <c r="LM39" s="642"/>
      <c r="LN39" s="642"/>
      <c r="LO39" s="642"/>
      <c r="LP39" s="642"/>
      <c r="LQ39" s="642"/>
      <c r="LR39" s="642"/>
      <c r="LS39" s="642"/>
      <c r="LT39" s="642"/>
      <c r="LU39" s="642"/>
      <c r="LV39" s="642"/>
      <c r="LW39" s="642"/>
      <c r="LX39" s="642"/>
      <c r="LY39" s="642"/>
      <c r="LZ39" s="642"/>
      <c r="MA39" s="642"/>
      <c r="MB39" s="642"/>
      <c r="MC39" s="642"/>
      <c r="MD39" s="642"/>
      <c r="ME39" s="642"/>
      <c r="MF39" s="642"/>
      <c r="MG39" s="642"/>
      <c r="MH39" s="642"/>
      <c r="MI39" s="642"/>
      <c r="MJ39" s="642"/>
      <c r="MK39" s="642"/>
      <c r="ML39" s="642"/>
      <c r="MM39" s="642"/>
      <c r="MN39" s="642"/>
      <c r="MO39" s="642"/>
      <c r="MP39" s="642"/>
      <c r="MQ39" s="642"/>
      <c r="MR39" s="642"/>
      <c r="MS39" s="642"/>
      <c r="MT39" s="642"/>
      <c r="MU39" s="642"/>
      <c r="MV39" s="642"/>
      <c r="MW39" s="642"/>
      <c r="MX39" s="642"/>
      <c r="MY39" s="642"/>
      <c r="MZ39" s="642"/>
      <c r="NA39" s="642"/>
      <c r="NB39" s="642"/>
      <c r="NC39" s="642"/>
      <c r="ND39" s="642"/>
      <c r="NE39" s="642"/>
      <c r="NF39" s="642"/>
      <c r="NG39" s="642"/>
      <c r="NH39" s="642"/>
      <c r="NI39" s="642"/>
      <c r="NJ39" s="642"/>
    </row>
    <row r="40" spans="1:374" s="643" customFormat="1" ht="90.6" customHeight="1">
      <c r="A40" s="734">
        <v>19</v>
      </c>
      <c r="B40" s="639">
        <v>67</v>
      </c>
      <c r="C40" s="640" t="s">
        <v>20</v>
      </c>
      <c r="D40" s="657" t="s">
        <v>497</v>
      </c>
      <c r="E40" s="656" t="s">
        <v>498</v>
      </c>
      <c r="F40" s="640">
        <v>2</v>
      </c>
      <c r="G40" s="640" t="s">
        <v>499</v>
      </c>
      <c r="H40" s="671">
        <v>13319</v>
      </c>
      <c r="I40" s="664">
        <v>13319</v>
      </c>
      <c r="J40" s="640" t="s">
        <v>11</v>
      </c>
      <c r="K40" s="641">
        <v>46234</v>
      </c>
      <c r="L40" s="641">
        <v>46356</v>
      </c>
      <c r="M40" s="670"/>
      <c r="N40" s="670"/>
      <c r="O40" s="640"/>
      <c r="P40" s="640" t="s">
        <v>1302</v>
      </c>
      <c r="Q40" s="662" t="s">
        <v>1303</v>
      </c>
      <c r="R40" s="642"/>
      <c r="S40" s="642"/>
      <c r="T40" s="642"/>
      <c r="U40" s="642"/>
      <c r="V40" s="642"/>
      <c r="W40" s="642"/>
      <c r="X40" s="642"/>
      <c r="Y40" s="642"/>
      <c r="Z40" s="642"/>
      <c r="AA40" s="642"/>
      <c r="AB40" s="642"/>
      <c r="AC40" s="642"/>
      <c r="AD40" s="642"/>
      <c r="AE40" s="642"/>
      <c r="AF40" s="642"/>
      <c r="AG40" s="642"/>
      <c r="AH40" s="642"/>
      <c r="AI40" s="642"/>
      <c r="AJ40" s="642"/>
      <c r="AK40" s="642"/>
      <c r="AL40" s="642"/>
      <c r="AM40" s="642"/>
      <c r="AN40" s="642"/>
      <c r="AO40" s="642"/>
      <c r="AP40" s="642"/>
      <c r="AQ40" s="642"/>
      <c r="AR40" s="642"/>
      <c r="AS40" s="642"/>
      <c r="AT40" s="642"/>
      <c r="AU40" s="642"/>
      <c r="AV40" s="642"/>
      <c r="AW40" s="642"/>
      <c r="AX40" s="642"/>
      <c r="AY40" s="642"/>
      <c r="AZ40" s="642"/>
      <c r="BA40" s="642"/>
      <c r="BB40" s="642"/>
      <c r="BC40" s="642"/>
      <c r="BD40" s="642"/>
      <c r="BE40" s="642"/>
      <c r="BF40" s="642"/>
      <c r="BG40" s="642"/>
      <c r="BH40" s="642"/>
      <c r="BI40" s="642"/>
      <c r="BJ40" s="642"/>
      <c r="BK40" s="642"/>
      <c r="BL40" s="642"/>
      <c r="BM40" s="642"/>
      <c r="BN40" s="642"/>
      <c r="BO40" s="642"/>
      <c r="BP40" s="642"/>
      <c r="BQ40" s="642"/>
      <c r="BR40" s="642"/>
      <c r="BS40" s="642"/>
      <c r="BT40" s="642"/>
      <c r="BU40" s="642"/>
      <c r="BV40" s="642"/>
      <c r="BW40" s="642"/>
      <c r="BX40" s="642"/>
      <c r="BY40" s="642"/>
      <c r="BZ40" s="642"/>
      <c r="CA40" s="642"/>
      <c r="CB40" s="642"/>
      <c r="CC40" s="642"/>
      <c r="CD40" s="642"/>
      <c r="CE40" s="642"/>
      <c r="CF40" s="642"/>
      <c r="CG40" s="642"/>
      <c r="CH40" s="642"/>
      <c r="CI40" s="642"/>
      <c r="CJ40" s="642"/>
      <c r="CK40" s="642"/>
      <c r="CL40" s="642"/>
      <c r="CM40" s="642"/>
      <c r="CN40" s="642"/>
      <c r="CO40" s="642"/>
      <c r="CP40" s="642"/>
      <c r="CQ40" s="642"/>
      <c r="CR40" s="642"/>
      <c r="CS40" s="642"/>
      <c r="CT40" s="642"/>
      <c r="CU40" s="642"/>
      <c r="CV40" s="642"/>
      <c r="CW40" s="642"/>
      <c r="CX40" s="642"/>
      <c r="CY40" s="642"/>
      <c r="CZ40" s="642"/>
      <c r="DA40" s="642"/>
      <c r="DB40" s="642"/>
      <c r="DC40" s="642"/>
      <c r="DD40" s="642"/>
      <c r="DE40" s="642"/>
      <c r="DF40" s="642"/>
      <c r="DG40" s="642"/>
      <c r="DH40" s="642"/>
      <c r="DI40" s="642"/>
      <c r="DJ40" s="642"/>
      <c r="DK40" s="642"/>
      <c r="DL40" s="642"/>
      <c r="DM40" s="642"/>
      <c r="DN40" s="642"/>
      <c r="DO40" s="642"/>
      <c r="DP40" s="642"/>
      <c r="DQ40" s="642"/>
      <c r="DR40" s="642"/>
      <c r="DS40" s="642"/>
      <c r="DT40" s="642"/>
      <c r="DU40" s="642"/>
      <c r="DV40" s="642"/>
      <c r="DW40" s="642"/>
      <c r="DX40" s="642"/>
      <c r="DY40" s="642"/>
      <c r="DZ40" s="642"/>
      <c r="EA40" s="642"/>
      <c r="EB40" s="642"/>
      <c r="EC40" s="642"/>
      <c r="ED40" s="642"/>
      <c r="EE40" s="642"/>
      <c r="EF40" s="642"/>
      <c r="EG40" s="642"/>
      <c r="EH40" s="642"/>
      <c r="EI40" s="642"/>
      <c r="EJ40" s="642"/>
      <c r="EK40" s="642"/>
      <c r="EL40" s="642"/>
      <c r="EM40" s="642"/>
      <c r="EN40" s="642"/>
      <c r="EO40" s="642"/>
      <c r="EP40" s="642"/>
      <c r="EQ40" s="642"/>
      <c r="ER40" s="642"/>
      <c r="ES40" s="642"/>
      <c r="ET40" s="642"/>
      <c r="EU40" s="642"/>
      <c r="EV40" s="642"/>
      <c r="EW40" s="642"/>
      <c r="EX40" s="642"/>
      <c r="EY40" s="642"/>
      <c r="EZ40" s="642"/>
      <c r="FA40" s="642"/>
      <c r="FB40" s="642"/>
      <c r="FC40" s="642"/>
      <c r="FD40" s="642"/>
      <c r="FE40" s="642"/>
      <c r="FF40" s="642"/>
      <c r="FG40" s="642"/>
      <c r="FH40" s="642"/>
      <c r="FI40" s="642"/>
      <c r="FJ40" s="642"/>
      <c r="FK40" s="642"/>
      <c r="FL40" s="642"/>
      <c r="FM40" s="642"/>
      <c r="FN40" s="642"/>
      <c r="FO40" s="642"/>
      <c r="FP40" s="642"/>
      <c r="FQ40" s="642"/>
      <c r="FR40" s="642"/>
      <c r="FS40" s="642"/>
      <c r="FT40" s="642"/>
      <c r="FU40" s="642"/>
      <c r="FV40" s="642"/>
      <c r="FW40" s="642"/>
      <c r="FX40" s="642"/>
      <c r="FY40" s="642"/>
      <c r="FZ40" s="642"/>
      <c r="GA40" s="642"/>
      <c r="GB40" s="642"/>
      <c r="GC40" s="642"/>
      <c r="GD40" s="642"/>
      <c r="GE40" s="642"/>
      <c r="GF40" s="642"/>
      <c r="GG40" s="642"/>
      <c r="GH40" s="642"/>
      <c r="GI40" s="642"/>
      <c r="GJ40" s="642"/>
      <c r="GK40" s="642"/>
      <c r="GL40" s="642"/>
      <c r="GM40" s="642"/>
      <c r="GN40" s="642"/>
      <c r="GO40" s="642"/>
      <c r="GP40" s="642"/>
      <c r="GQ40" s="642"/>
      <c r="GR40" s="642"/>
      <c r="GS40" s="642"/>
      <c r="GT40" s="642"/>
      <c r="GU40" s="642"/>
      <c r="GV40" s="642"/>
      <c r="GW40" s="642"/>
      <c r="GX40" s="642"/>
      <c r="GY40" s="642"/>
      <c r="GZ40" s="642"/>
      <c r="HA40" s="642"/>
      <c r="HB40" s="642"/>
      <c r="HC40" s="642"/>
      <c r="HD40" s="642"/>
      <c r="HE40" s="642"/>
      <c r="HF40" s="642"/>
      <c r="HG40" s="642"/>
      <c r="HH40" s="642"/>
      <c r="HI40" s="642"/>
      <c r="HJ40" s="642"/>
      <c r="HK40" s="642"/>
      <c r="HL40" s="642"/>
      <c r="HM40" s="642"/>
      <c r="HN40" s="642"/>
      <c r="HO40" s="642"/>
      <c r="HP40" s="642"/>
      <c r="HQ40" s="642"/>
      <c r="HR40" s="642"/>
      <c r="HS40" s="642"/>
      <c r="HT40" s="642"/>
      <c r="HU40" s="642"/>
      <c r="HV40" s="642"/>
      <c r="HW40" s="642"/>
      <c r="HX40" s="642"/>
      <c r="HY40" s="642"/>
      <c r="HZ40" s="642"/>
      <c r="IA40" s="642"/>
      <c r="IB40" s="642"/>
      <c r="IC40" s="642"/>
      <c r="ID40" s="642"/>
      <c r="IE40" s="642"/>
      <c r="IF40" s="642"/>
      <c r="IG40" s="642"/>
      <c r="IH40" s="642"/>
      <c r="II40" s="642"/>
      <c r="IJ40" s="642"/>
      <c r="IK40" s="642"/>
      <c r="IL40" s="642"/>
      <c r="IM40" s="642"/>
      <c r="IN40" s="642"/>
      <c r="IO40" s="642"/>
      <c r="IP40" s="642"/>
      <c r="IQ40" s="642"/>
      <c r="IR40" s="642"/>
      <c r="IS40" s="642"/>
      <c r="IT40" s="642"/>
      <c r="IU40" s="642"/>
      <c r="IV40" s="642"/>
      <c r="IW40" s="642"/>
      <c r="IX40" s="642"/>
      <c r="IY40" s="642"/>
      <c r="IZ40" s="642"/>
      <c r="JA40" s="642"/>
      <c r="JB40" s="642"/>
      <c r="JC40" s="642"/>
      <c r="JD40" s="642"/>
      <c r="JE40" s="642"/>
      <c r="JF40" s="642"/>
      <c r="JG40" s="642"/>
      <c r="JH40" s="642"/>
      <c r="JI40" s="642"/>
      <c r="JJ40" s="642"/>
      <c r="JK40" s="642"/>
      <c r="JL40" s="642"/>
      <c r="JM40" s="642"/>
      <c r="JN40" s="642"/>
      <c r="JO40" s="642"/>
      <c r="JP40" s="642"/>
      <c r="JQ40" s="642"/>
      <c r="JR40" s="642"/>
      <c r="JS40" s="642"/>
      <c r="JT40" s="642"/>
      <c r="JU40" s="642"/>
      <c r="JV40" s="642"/>
      <c r="JW40" s="642"/>
      <c r="JX40" s="642"/>
      <c r="JY40" s="642"/>
      <c r="JZ40" s="642"/>
      <c r="KA40" s="642"/>
      <c r="KB40" s="642"/>
      <c r="KC40" s="642"/>
      <c r="KD40" s="642"/>
      <c r="KE40" s="642"/>
      <c r="KF40" s="642"/>
      <c r="KG40" s="642"/>
      <c r="KH40" s="642"/>
      <c r="KI40" s="642"/>
      <c r="KJ40" s="642"/>
      <c r="KK40" s="642"/>
      <c r="KL40" s="642"/>
      <c r="KM40" s="642"/>
      <c r="KN40" s="642"/>
      <c r="KO40" s="642"/>
      <c r="KP40" s="642"/>
      <c r="KQ40" s="642"/>
      <c r="KR40" s="642"/>
      <c r="KS40" s="642"/>
      <c r="KT40" s="642"/>
      <c r="KU40" s="642"/>
      <c r="KV40" s="642"/>
      <c r="KW40" s="642"/>
      <c r="KX40" s="642"/>
      <c r="KY40" s="642"/>
      <c r="KZ40" s="642"/>
      <c r="LA40" s="642"/>
      <c r="LB40" s="642"/>
      <c r="LC40" s="642"/>
      <c r="LD40" s="642"/>
      <c r="LE40" s="642"/>
      <c r="LF40" s="642"/>
      <c r="LG40" s="642"/>
      <c r="LH40" s="642"/>
      <c r="LI40" s="642"/>
      <c r="LJ40" s="642"/>
      <c r="LK40" s="642"/>
      <c r="LL40" s="642"/>
      <c r="LM40" s="642"/>
      <c r="LN40" s="642"/>
      <c r="LO40" s="642"/>
      <c r="LP40" s="642"/>
      <c r="LQ40" s="642"/>
      <c r="LR40" s="642"/>
      <c r="LS40" s="642"/>
      <c r="LT40" s="642"/>
      <c r="LU40" s="642"/>
      <c r="LV40" s="642"/>
      <c r="LW40" s="642"/>
      <c r="LX40" s="642"/>
      <c r="LY40" s="642"/>
      <c r="LZ40" s="642"/>
      <c r="MA40" s="642"/>
      <c r="MB40" s="642"/>
      <c r="MC40" s="642"/>
      <c r="MD40" s="642"/>
      <c r="ME40" s="642"/>
      <c r="MF40" s="642"/>
      <c r="MG40" s="642"/>
      <c r="MH40" s="642"/>
      <c r="MI40" s="642"/>
      <c r="MJ40" s="642"/>
      <c r="MK40" s="642"/>
      <c r="ML40" s="642"/>
      <c r="MM40" s="642"/>
      <c r="MN40" s="642"/>
      <c r="MO40" s="642"/>
      <c r="MP40" s="642"/>
      <c r="MQ40" s="642"/>
      <c r="MR40" s="642"/>
      <c r="MS40" s="642"/>
      <c r="MT40" s="642"/>
      <c r="MU40" s="642"/>
      <c r="MV40" s="642"/>
      <c r="MW40" s="642"/>
      <c r="MX40" s="642"/>
      <c r="MY40" s="642"/>
      <c r="MZ40" s="642"/>
      <c r="NA40" s="642"/>
      <c r="NB40" s="642"/>
      <c r="NC40" s="642"/>
      <c r="ND40" s="642"/>
      <c r="NE40" s="642"/>
      <c r="NF40" s="642"/>
      <c r="NG40" s="642"/>
      <c r="NH40" s="642"/>
      <c r="NI40" s="642"/>
      <c r="NJ40" s="642"/>
    </row>
    <row r="41" spans="1:374" s="643" customFormat="1" ht="97.15" customHeight="1">
      <c r="A41" s="734">
        <v>20</v>
      </c>
      <c r="B41" s="639">
        <v>68</v>
      </c>
      <c r="C41" s="640" t="s">
        <v>20</v>
      </c>
      <c r="D41" s="657" t="s">
        <v>500</v>
      </c>
      <c r="E41" s="656" t="s">
        <v>498</v>
      </c>
      <c r="F41" s="640">
        <v>2</v>
      </c>
      <c r="G41" s="640" t="s">
        <v>501</v>
      </c>
      <c r="H41" s="671">
        <v>43642</v>
      </c>
      <c r="I41" s="664">
        <v>9208.4599999999991</v>
      </c>
      <c r="J41" s="640" t="s">
        <v>11</v>
      </c>
      <c r="K41" s="641">
        <v>46203</v>
      </c>
      <c r="L41" s="641">
        <v>46326</v>
      </c>
      <c r="M41" s="670"/>
      <c r="N41" s="670"/>
      <c r="O41" s="640"/>
      <c r="P41" s="640" t="s">
        <v>1302</v>
      </c>
      <c r="Q41" s="672" t="s">
        <v>1303</v>
      </c>
      <c r="R41" s="642"/>
      <c r="S41" s="642"/>
      <c r="T41" s="642"/>
      <c r="U41" s="642"/>
      <c r="V41" s="642"/>
      <c r="W41" s="642"/>
      <c r="X41" s="642"/>
      <c r="Y41" s="642"/>
      <c r="Z41" s="642"/>
      <c r="AA41" s="642"/>
      <c r="AB41" s="642"/>
      <c r="AC41" s="642"/>
      <c r="AD41" s="642"/>
      <c r="AE41" s="642"/>
      <c r="AF41" s="642"/>
      <c r="AG41" s="642"/>
      <c r="AH41" s="642"/>
      <c r="AI41" s="642"/>
      <c r="AJ41" s="642"/>
      <c r="AK41" s="642"/>
      <c r="AL41" s="642"/>
      <c r="AM41" s="642"/>
      <c r="AN41" s="642"/>
      <c r="AO41" s="642"/>
      <c r="AP41" s="642"/>
      <c r="AQ41" s="642"/>
      <c r="AR41" s="642"/>
      <c r="AS41" s="642"/>
      <c r="AT41" s="642"/>
      <c r="AU41" s="642"/>
      <c r="AV41" s="642"/>
      <c r="AW41" s="642"/>
      <c r="AX41" s="642"/>
      <c r="AY41" s="642"/>
      <c r="AZ41" s="642"/>
      <c r="BA41" s="642"/>
      <c r="BB41" s="642"/>
      <c r="BC41" s="642"/>
      <c r="BD41" s="642"/>
      <c r="BE41" s="642"/>
      <c r="BF41" s="642"/>
      <c r="BG41" s="642"/>
      <c r="BH41" s="642"/>
      <c r="BI41" s="642"/>
      <c r="BJ41" s="642"/>
      <c r="BK41" s="642"/>
      <c r="BL41" s="642"/>
      <c r="BM41" s="642"/>
      <c r="BN41" s="642"/>
      <c r="BO41" s="642"/>
      <c r="BP41" s="642"/>
      <c r="BQ41" s="642"/>
      <c r="BR41" s="642"/>
      <c r="BS41" s="642"/>
      <c r="BT41" s="642"/>
      <c r="BU41" s="642"/>
      <c r="BV41" s="642"/>
      <c r="BW41" s="642"/>
      <c r="BX41" s="642"/>
      <c r="BY41" s="642"/>
      <c r="BZ41" s="642"/>
      <c r="CA41" s="642"/>
      <c r="CB41" s="642"/>
      <c r="CC41" s="642"/>
      <c r="CD41" s="642"/>
      <c r="CE41" s="642"/>
      <c r="CF41" s="642"/>
      <c r="CG41" s="642"/>
      <c r="CH41" s="642"/>
      <c r="CI41" s="642"/>
      <c r="CJ41" s="642"/>
      <c r="CK41" s="642"/>
      <c r="CL41" s="642"/>
      <c r="CM41" s="642"/>
      <c r="CN41" s="642"/>
      <c r="CO41" s="642"/>
      <c r="CP41" s="642"/>
      <c r="CQ41" s="642"/>
      <c r="CR41" s="642"/>
      <c r="CS41" s="642"/>
      <c r="CT41" s="642"/>
      <c r="CU41" s="642"/>
      <c r="CV41" s="642"/>
      <c r="CW41" s="642"/>
      <c r="CX41" s="642"/>
      <c r="CY41" s="642"/>
      <c r="CZ41" s="642"/>
      <c r="DA41" s="642"/>
      <c r="DB41" s="642"/>
      <c r="DC41" s="642"/>
      <c r="DD41" s="642"/>
      <c r="DE41" s="642"/>
      <c r="DF41" s="642"/>
      <c r="DG41" s="642"/>
      <c r="DH41" s="642"/>
      <c r="DI41" s="642"/>
      <c r="DJ41" s="642"/>
      <c r="DK41" s="642"/>
      <c r="DL41" s="642"/>
      <c r="DM41" s="642"/>
      <c r="DN41" s="642"/>
      <c r="DO41" s="642"/>
      <c r="DP41" s="642"/>
      <c r="DQ41" s="642"/>
      <c r="DR41" s="642"/>
      <c r="DS41" s="642"/>
      <c r="DT41" s="642"/>
      <c r="DU41" s="642"/>
      <c r="DV41" s="642"/>
      <c r="DW41" s="642"/>
      <c r="DX41" s="642"/>
      <c r="DY41" s="642"/>
      <c r="DZ41" s="642"/>
      <c r="EA41" s="642"/>
      <c r="EB41" s="642"/>
      <c r="EC41" s="642"/>
      <c r="ED41" s="642"/>
      <c r="EE41" s="642"/>
      <c r="EF41" s="642"/>
      <c r="EG41" s="642"/>
      <c r="EH41" s="642"/>
      <c r="EI41" s="642"/>
      <c r="EJ41" s="642"/>
      <c r="EK41" s="642"/>
      <c r="EL41" s="642"/>
      <c r="EM41" s="642"/>
      <c r="EN41" s="642"/>
      <c r="EO41" s="642"/>
      <c r="EP41" s="642"/>
      <c r="EQ41" s="642"/>
      <c r="ER41" s="642"/>
      <c r="ES41" s="642"/>
      <c r="ET41" s="642"/>
      <c r="EU41" s="642"/>
      <c r="EV41" s="642"/>
      <c r="EW41" s="642"/>
      <c r="EX41" s="642"/>
      <c r="EY41" s="642"/>
      <c r="EZ41" s="642"/>
      <c r="FA41" s="642"/>
      <c r="FB41" s="642"/>
      <c r="FC41" s="642"/>
      <c r="FD41" s="642"/>
      <c r="FE41" s="642"/>
      <c r="FF41" s="642"/>
      <c r="FG41" s="642"/>
      <c r="FH41" s="642"/>
      <c r="FI41" s="642"/>
      <c r="FJ41" s="642"/>
      <c r="FK41" s="642"/>
      <c r="FL41" s="642"/>
      <c r="FM41" s="642"/>
      <c r="FN41" s="642"/>
      <c r="FO41" s="642"/>
      <c r="FP41" s="642"/>
      <c r="FQ41" s="642"/>
      <c r="FR41" s="642"/>
      <c r="FS41" s="642"/>
      <c r="FT41" s="642"/>
      <c r="FU41" s="642"/>
      <c r="FV41" s="642"/>
      <c r="FW41" s="642"/>
      <c r="FX41" s="642"/>
      <c r="FY41" s="642"/>
      <c r="FZ41" s="642"/>
      <c r="GA41" s="642"/>
      <c r="GB41" s="642"/>
      <c r="GC41" s="642"/>
      <c r="GD41" s="642"/>
      <c r="GE41" s="642"/>
      <c r="GF41" s="642"/>
      <c r="GG41" s="642"/>
      <c r="GH41" s="642"/>
      <c r="GI41" s="642"/>
      <c r="GJ41" s="642"/>
      <c r="GK41" s="642"/>
      <c r="GL41" s="642"/>
      <c r="GM41" s="642"/>
      <c r="GN41" s="642"/>
      <c r="GO41" s="642"/>
      <c r="GP41" s="642"/>
      <c r="GQ41" s="642"/>
      <c r="GR41" s="642"/>
      <c r="GS41" s="642"/>
      <c r="GT41" s="642"/>
      <c r="GU41" s="642"/>
      <c r="GV41" s="642"/>
      <c r="GW41" s="642"/>
      <c r="GX41" s="642"/>
      <c r="GY41" s="642"/>
      <c r="GZ41" s="642"/>
      <c r="HA41" s="642"/>
      <c r="HB41" s="642"/>
      <c r="HC41" s="642"/>
      <c r="HD41" s="642"/>
      <c r="HE41" s="642"/>
      <c r="HF41" s="642"/>
      <c r="HG41" s="642"/>
      <c r="HH41" s="642"/>
      <c r="HI41" s="642"/>
      <c r="HJ41" s="642"/>
      <c r="HK41" s="642"/>
      <c r="HL41" s="642"/>
      <c r="HM41" s="642"/>
      <c r="HN41" s="642"/>
      <c r="HO41" s="642"/>
      <c r="HP41" s="642"/>
      <c r="HQ41" s="642"/>
      <c r="HR41" s="642"/>
      <c r="HS41" s="642"/>
      <c r="HT41" s="642"/>
      <c r="HU41" s="642"/>
      <c r="HV41" s="642"/>
      <c r="HW41" s="642"/>
      <c r="HX41" s="642"/>
      <c r="HY41" s="642"/>
      <c r="HZ41" s="642"/>
      <c r="IA41" s="642"/>
      <c r="IB41" s="642"/>
      <c r="IC41" s="642"/>
      <c r="ID41" s="642"/>
      <c r="IE41" s="642"/>
      <c r="IF41" s="642"/>
      <c r="IG41" s="642"/>
      <c r="IH41" s="642"/>
      <c r="II41" s="642"/>
      <c r="IJ41" s="642"/>
      <c r="IK41" s="642"/>
      <c r="IL41" s="642"/>
      <c r="IM41" s="642"/>
      <c r="IN41" s="642"/>
      <c r="IO41" s="642"/>
      <c r="IP41" s="642"/>
      <c r="IQ41" s="642"/>
      <c r="IR41" s="642"/>
      <c r="IS41" s="642"/>
      <c r="IT41" s="642"/>
      <c r="IU41" s="642"/>
      <c r="IV41" s="642"/>
      <c r="IW41" s="642"/>
      <c r="IX41" s="642"/>
      <c r="IY41" s="642"/>
      <c r="IZ41" s="642"/>
      <c r="JA41" s="642"/>
      <c r="JB41" s="642"/>
      <c r="JC41" s="642"/>
      <c r="JD41" s="642"/>
      <c r="JE41" s="642"/>
      <c r="JF41" s="642"/>
      <c r="JG41" s="642"/>
      <c r="JH41" s="642"/>
      <c r="JI41" s="642"/>
      <c r="JJ41" s="642"/>
      <c r="JK41" s="642"/>
      <c r="JL41" s="642"/>
      <c r="JM41" s="642"/>
      <c r="JN41" s="642"/>
      <c r="JO41" s="642"/>
      <c r="JP41" s="642"/>
      <c r="JQ41" s="642"/>
      <c r="JR41" s="642"/>
      <c r="JS41" s="642"/>
      <c r="JT41" s="642"/>
      <c r="JU41" s="642"/>
      <c r="JV41" s="642"/>
      <c r="JW41" s="642"/>
      <c r="JX41" s="642"/>
      <c r="JY41" s="642"/>
      <c r="JZ41" s="642"/>
      <c r="KA41" s="642"/>
      <c r="KB41" s="642"/>
      <c r="KC41" s="642"/>
      <c r="KD41" s="642"/>
      <c r="KE41" s="642"/>
      <c r="KF41" s="642"/>
      <c r="KG41" s="642"/>
      <c r="KH41" s="642"/>
      <c r="KI41" s="642"/>
      <c r="KJ41" s="642"/>
      <c r="KK41" s="642"/>
      <c r="KL41" s="642"/>
      <c r="KM41" s="642"/>
      <c r="KN41" s="642"/>
      <c r="KO41" s="642"/>
      <c r="KP41" s="642"/>
      <c r="KQ41" s="642"/>
      <c r="KR41" s="642"/>
      <c r="KS41" s="642"/>
      <c r="KT41" s="642"/>
      <c r="KU41" s="642"/>
      <c r="KV41" s="642"/>
      <c r="KW41" s="642"/>
      <c r="KX41" s="642"/>
      <c r="KY41" s="642"/>
      <c r="KZ41" s="642"/>
      <c r="LA41" s="642"/>
      <c r="LB41" s="642"/>
      <c r="LC41" s="642"/>
      <c r="LD41" s="642"/>
      <c r="LE41" s="642"/>
      <c r="LF41" s="642"/>
      <c r="LG41" s="642"/>
      <c r="LH41" s="642"/>
      <c r="LI41" s="642"/>
      <c r="LJ41" s="642"/>
      <c r="LK41" s="642"/>
      <c r="LL41" s="642"/>
      <c r="LM41" s="642"/>
      <c r="LN41" s="642"/>
      <c r="LO41" s="642"/>
      <c r="LP41" s="642"/>
      <c r="LQ41" s="642"/>
      <c r="LR41" s="642"/>
      <c r="LS41" s="642"/>
      <c r="LT41" s="642"/>
      <c r="LU41" s="642"/>
      <c r="LV41" s="642"/>
      <c r="LW41" s="642"/>
      <c r="LX41" s="642"/>
      <c r="LY41" s="642"/>
      <c r="LZ41" s="642"/>
      <c r="MA41" s="642"/>
      <c r="MB41" s="642"/>
      <c r="MC41" s="642"/>
      <c r="MD41" s="642"/>
      <c r="ME41" s="642"/>
      <c r="MF41" s="642"/>
      <c r="MG41" s="642"/>
      <c r="MH41" s="642"/>
      <c r="MI41" s="642"/>
      <c r="MJ41" s="642"/>
      <c r="MK41" s="642"/>
      <c r="ML41" s="642"/>
      <c r="MM41" s="642"/>
      <c r="MN41" s="642"/>
      <c r="MO41" s="642"/>
      <c r="MP41" s="642"/>
      <c r="MQ41" s="642"/>
      <c r="MR41" s="642"/>
      <c r="MS41" s="642"/>
      <c r="MT41" s="642"/>
      <c r="MU41" s="642"/>
      <c r="MV41" s="642"/>
      <c r="MW41" s="642"/>
      <c r="MX41" s="642"/>
      <c r="MY41" s="642"/>
      <c r="MZ41" s="642"/>
      <c r="NA41" s="642"/>
      <c r="NB41" s="642"/>
      <c r="NC41" s="642"/>
      <c r="ND41" s="642"/>
      <c r="NE41" s="642"/>
      <c r="NF41" s="642"/>
      <c r="NG41" s="642"/>
      <c r="NH41" s="642"/>
      <c r="NI41" s="642"/>
      <c r="NJ41" s="642"/>
    </row>
    <row r="42" spans="1:374" s="643" customFormat="1" ht="97.9" customHeight="1">
      <c r="A42" s="734">
        <v>21</v>
      </c>
      <c r="B42" s="639">
        <v>69</v>
      </c>
      <c r="C42" s="640" t="s">
        <v>20</v>
      </c>
      <c r="D42" s="657" t="s">
        <v>502</v>
      </c>
      <c r="E42" s="656" t="s">
        <v>239</v>
      </c>
      <c r="F42" s="640">
        <v>2</v>
      </c>
      <c r="G42" s="640" t="s">
        <v>501</v>
      </c>
      <c r="H42" s="671">
        <v>40316</v>
      </c>
      <c r="I42" s="664">
        <v>40316</v>
      </c>
      <c r="J42" s="640" t="s">
        <v>11</v>
      </c>
      <c r="K42" s="641">
        <v>46203</v>
      </c>
      <c r="L42" s="641">
        <v>46326</v>
      </c>
      <c r="M42" s="640"/>
      <c r="N42" s="640"/>
      <c r="O42" s="640"/>
      <c r="P42" s="640" t="s">
        <v>1302</v>
      </c>
      <c r="Q42" s="662" t="s">
        <v>1303</v>
      </c>
      <c r="R42" s="642"/>
      <c r="S42" s="642"/>
      <c r="T42" s="642"/>
      <c r="U42" s="642"/>
      <c r="V42" s="642"/>
      <c r="W42" s="642"/>
      <c r="X42" s="642"/>
      <c r="Y42" s="642"/>
      <c r="Z42" s="642"/>
      <c r="AA42" s="642"/>
      <c r="AB42" s="642"/>
      <c r="AC42" s="642"/>
      <c r="AD42" s="642"/>
      <c r="AE42" s="642"/>
      <c r="AF42" s="642"/>
      <c r="AG42" s="642"/>
      <c r="AH42" s="642"/>
      <c r="AI42" s="642"/>
      <c r="AJ42" s="642"/>
      <c r="AK42" s="642"/>
      <c r="AL42" s="642"/>
      <c r="AM42" s="642"/>
      <c r="AN42" s="642"/>
      <c r="AO42" s="642"/>
      <c r="AP42" s="642"/>
      <c r="AQ42" s="642"/>
      <c r="AR42" s="642"/>
      <c r="AS42" s="642"/>
      <c r="AT42" s="642"/>
      <c r="AU42" s="642"/>
      <c r="AV42" s="642"/>
      <c r="AW42" s="642"/>
      <c r="AX42" s="642"/>
      <c r="AY42" s="642"/>
      <c r="AZ42" s="642"/>
      <c r="BA42" s="642"/>
      <c r="BB42" s="642"/>
      <c r="BC42" s="642"/>
      <c r="BD42" s="642"/>
      <c r="BE42" s="642"/>
      <c r="BF42" s="642"/>
      <c r="BG42" s="642"/>
      <c r="BH42" s="642"/>
      <c r="BI42" s="642"/>
      <c r="BJ42" s="642"/>
      <c r="BK42" s="642"/>
      <c r="BL42" s="642"/>
      <c r="BM42" s="642"/>
      <c r="BN42" s="642"/>
      <c r="BO42" s="642"/>
      <c r="BP42" s="642"/>
      <c r="BQ42" s="642"/>
      <c r="BR42" s="642"/>
      <c r="BS42" s="642"/>
      <c r="BT42" s="642"/>
      <c r="BU42" s="642"/>
      <c r="BV42" s="642"/>
      <c r="BW42" s="642"/>
      <c r="BX42" s="642"/>
      <c r="BY42" s="642"/>
      <c r="BZ42" s="642"/>
      <c r="CA42" s="642"/>
      <c r="CB42" s="642"/>
      <c r="CC42" s="642"/>
      <c r="CD42" s="642"/>
      <c r="CE42" s="642"/>
      <c r="CF42" s="642"/>
      <c r="CG42" s="642"/>
      <c r="CH42" s="642"/>
      <c r="CI42" s="642"/>
      <c r="CJ42" s="642"/>
      <c r="CK42" s="642"/>
      <c r="CL42" s="642"/>
      <c r="CM42" s="642"/>
      <c r="CN42" s="642"/>
      <c r="CO42" s="642"/>
      <c r="CP42" s="642"/>
      <c r="CQ42" s="642"/>
      <c r="CR42" s="642"/>
      <c r="CS42" s="642"/>
      <c r="CT42" s="642"/>
      <c r="CU42" s="642"/>
      <c r="CV42" s="642"/>
      <c r="CW42" s="642"/>
      <c r="CX42" s="642"/>
      <c r="CY42" s="642"/>
      <c r="CZ42" s="642"/>
      <c r="DA42" s="642"/>
      <c r="DB42" s="642"/>
      <c r="DC42" s="642"/>
      <c r="DD42" s="642"/>
      <c r="DE42" s="642"/>
      <c r="DF42" s="642"/>
      <c r="DG42" s="642"/>
      <c r="DH42" s="642"/>
      <c r="DI42" s="642"/>
      <c r="DJ42" s="642"/>
      <c r="DK42" s="642"/>
      <c r="DL42" s="642"/>
      <c r="DM42" s="642"/>
      <c r="DN42" s="642"/>
      <c r="DO42" s="642"/>
      <c r="DP42" s="642"/>
      <c r="DQ42" s="642"/>
      <c r="DR42" s="642"/>
      <c r="DS42" s="642"/>
      <c r="DT42" s="642"/>
      <c r="DU42" s="642"/>
      <c r="DV42" s="642"/>
      <c r="DW42" s="642"/>
      <c r="DX42" s="642"/>
      <c r="DY42" s="642"/>
      <c r="DZ42" s="642"/>
      <c r="EA42" s="642"/>
      <c r="EB42" s="642"/>
      <c r="EC42" s="642"/>
      <c r="ED42" s="642"/>
      <c r="EE42" s="642"/>
      <c r="EF42" s="642"/>
      <c r="EG42" s="642"/>
      <c r="EH42" s="642"/>
      <c r="EI42" s="642"/>
      <c r="EJ42" s="642"/>
      <c r="EK42" s="642"/>
      <c r="EL42" s="642"/>
      <c r="EM42" s="642"/>
      <c r="EN42" s="642"/>
      <c r="EO42" s="642"/>
      <c r="EP42" s="642"/>
      <c r="EQ42" s="642"/>
      <c r="ER42" s="642"/>
      <c r="ES42" s="642"/>
      <c r="ET42" s="642"/>
      <c r="EU42" s="642"/>
      <c r="EV42" s="642"/>
      <c r="EW42" s="642"/>
      <c r="EX42" s="642"/>
      <c r="EY42" s="642"/>
      <c r="EZ42" s="642"/>
      <c r="FA42" s="642"/>
      <c r="FB42" s="642"/>
      <c r="FC42" s="642"/>
      <c r="FD42" s="642"/>
      <c r="FE42" s="642"/>
      <c r="FF42" s="642"/>
      <c r="FG42" s="642"/>
      <c r="FH42" s="642"/>
      <c r="FI42" s="642"/>
      <c r="FJ42" s="642"/>
      <c r="FK42" s="642"/>
      <c r="FL42" s="642"/>
      <c r="FM42" s="642"/>
      <c r="FN42" s="642"/>
      <c r="FO42" s="642"/>
      <c r="FP42" s="642"/>
      <c r="FQ42" s="642"/>
      <c r="FR42" s="642"/>
      <c r="FS42" s="642"/>
      <c r="FT42" s="642"/>
      <c r="FU42" s="642"/>
      <c r="FV42" s="642"/>
      <c r="FW42" s="642"/>
      <c r="FX42" s="642"/>
      <c r="FY42" s="642"/>
      <c r="FZ42" s="642"/>
      <c r="GA42" s="642"/>
      <c r="GB42" s="642"/>
      <c r="GC42" s="642"/>
      <c r="GD42" s="642"/>
      <c r="GE42" s="642"/>
      <c r="GF42" s="642"/>
      <c r="GG42" s="642"/>
      <c r="GH42" s="642"/>
      <c r="GI42" s="642"/>
      <c r="GJ42" s="642"/>
      <c r="GK42" s="642"/>
      <c r="GL42" s="642"/>
      <c r="GM42" s="642"/>
      <c r="GN42" s="642"/>
      <c r="GO42" s="642"/>
      <c r="GP42" s="642"/>
      <c r="GQ42" s="642"/>
      <c r="GR42" s="642"/>
      <c r="GS42" s="642"/>
      <c r="GT42" s="642"/>
      <c r="GU42" s="642"/>
      <c r="GV42" s="642"/>
      <c r="GW42" s="642"/>
      <c r="GX42" s="642"/>
      <c r="GY42" s="642"/>
      <c r="GZ42" s="642"/>
      <c r="HA42" s="642"/>
      <c r="HB42" s="642"/>
      <c r="HC42" s="642"/>
      <c r="HD42" s="642"/>
      <c r="HE42" s="642"/>
      <c r="HF42" s="642"/>
      <c r="HG42" s="642"/>
      <c r="HH42" s="642"/>
      <c r="HI42" s="642"/>
      <c r="HJ42" s="642"/>
      <c r="HK42" s="642"/>
      <c r="HL42" s="642"/>
      <c r="HM42" s="642"/>
      <c r="HN42" s="642"/>
      <c r="HO42" s="642"/>
      <c r="HP42" s="642"/>
      <c r="HQ42" s="642"/>
      <c r="HR42" s="642"/>
      <c r="HS42" s="642"/>
      <c r="HT42" s="642"/>
      <c r="HU42" s="642"/>
      <c r="HV42" s="642"/>
      <c r="HW42" s="642"/>
      <c r="HX42" s="642"/>
      <c r="HY42" s="642"/>
      <c r="HZ42" s="642"/>
      <c r="IA42" s="642"/>
      <c r="IB42" s="642"/>
      <c r="IC42" s="642"/>
      <c r="ID42" s="642"/>
      <c r="IE42" s="642"/>
      <c r="IF42" s="642"/>
      <c r="IG42" s="642"/>
      <c r="IH42" s="642"/>
      <c r="II42" s="642"/>
      <c r="IJ42" s="642"/>
      <c r="IK42" s="642"/>
      <c r="IL42" s="642"/>
      <c r="IM42" s="642"/>
      <c r="IN42" s="642"/>
      <c r="IO42" s="642"/>
      <c r="IP42" s="642"/>
      <c r="IQ42" s="642"/>
      <c r="IR42" s="642"/>
      <c r="IS42" s="642"/>
      <c r="IT42" s="642"/>
      <c r="IU42" s="642"/>
      <c r="IV42" s="642"/>
      <c r="IW42" s="642"/>
      <c r="IX42" s="642"/>
      <c r="IY42" s="642"/>
      <c r="IZ42" s="642"/>
      <c r="JA42" s="642"/>
      <c r="JB42" s="642"/>
      <c r="JC42" s="642"/>
      <c r="JD42" s="642"/>
      <c r="JE42" s="642"/>
      <c r="JF42" s="642"/>
      <c r="JG42" s="642"/>
      <c r="JH42" s="642"/>
      <c r="JI42" s="642"/>
      <c r="JJ42" s="642"/>
      <c r="JK42" s="642"/>
      <c r="JL42" s="642"/>
      <c r="JM42" s="642"/>
      <c r="JN42" s="642"/>
      <c r="JO42" s="642"/>
      <c r="JP42" s="642"/>
      <c r="JQ42" s="642"/>
      <c r="JR42" s="642"/>
      <c r="JS42" s="642"/>
      <c r="JT42" s="642"/>
      <c r="JU42" s="642"/>
      <c r="JV42" s="642"/>
      <c r="JW42" s="642"/>
      <c r="JX42" s="642"/>
      <c r="JY42" s="642"/>
      <c r="JZ42" s="642"/>
      <c r="KA42" s="642"/>
      <c r="KB42" s="642"/>
      <c r="KC42" s="642"/>
      <c r="KD42" s="642"/>
      <c r="KE42" s="642"/>
      <c r="KF42" s="642"/>
      <c r="KG42" s="642"/>
      <c r="KH42" s="642"/>
      <c r="KI42" s="642"/>
      <c r="KJ42" s="642"/>
      <c r="KK42" s="642"/>
      <c r="KL42" s="642"/>
      <c r="KM42" s="642"/>
      <c r="KN42" s="642"/>
      <c r="KO42" s="642"/>
      <c r="KP42" s="642"/>
      <c r="KQ42" s="642"/>
      <c r="KR42" s="642"/>
      <c r="KS42" s="642"/>
      <c r="KT42" s="642"/>
      <c r="KU42" s="642"/>
      <c r="KV42" s="642"/>
      <c r="KW42" s="642"/>
      <c r="KX42" s="642"/>
      <c r="KY42" s="642"/>
      <c r="KZ42" s="642"/>
      <c r="LA42" s="642"/>
      <c r="LB42" s="642"/>
      <c r="LC42" s="642"/>
      <c r="LD42" s="642"/>
      <c r="LE42" s="642"/>
      <c r="LF42" s="642"/>
      <c r="LG42" s="642"/>
      <c r="LH42" s="642"/>
      <c r="LI42" s="642"/>
      <c r="LJ42" s="642"/>
      <c r="LK42" s="642"/>
      <c r="LL42" s="642"/>
      <c r="LM42" s="642"/>
      <c r="LN42" s="642"/>
      <c r="LO42" s="642"/>
      <c r="LP42" s="642"/>
      <c r="LQ42" s="642"/>
      <c r="LR42" s="642"/>
      <c r="LS42" s="642"/>
      <c r="LT42" s="642"/>
      <c r="LU42" s="642"/>
      <c r="LV42" s="642"/>
      <c r="LW42" s="642"/>
      <c r="LX42" s="642"/>
      <c r="LY42" s="642"/>
      <c r="LZ42" s="642"/>
      <c r="MA42" s="642"/>
      <c r="MB42" s="642"/>
      <c r="MC42" s="642"/>
      <c r="MD42" s="642"/>
      <c r="ME42" s="642"/>
      <c r="MF42" s="642"/>
      <c r="MG42" s="642"/>
      <c r="MH42" s="642"/>
      <c r="MI42" s="642"/>
      <c r="MJ42" s="642"/>
      <c r="MK42" s="642"/>
      <c r="ML42" s="642"/>
      <c r="MM42" s="642"/>
      <c r="MN42" s="642"/>
      <c r="MO42" s="642"/>
      <c r="MP42" s="642"/>
      <c r="MQ42" s="642"/>
      <c r="MR42" s="642"/>
      <c r="MS42" s="642"/>
      <c r="MT42" s="642"/>
      <c r="MU42" s="642"/>
      <c r="MV42" s="642"/>
      <c r="MW42" s="642"/>
      <c r="MX42" s="642"/>
      <c r="MY42" s="642"/>
      <c r="MZ42" s="642"/>
      <c r="NA42" s="642"/>
      <c r="NB42" s="642"/>
      <c r="NC42" s="642"/>
      <c r="ND42" s="642"/>
      <c r="NE42" s="642"/>
      <c r="NF42" s="642"/>
      <c r="NG42" s="642"/>
      <c r="NH42" s="642"/>
      <c r="NI42" s="642"/>
      <c r="NJ42" s="642"/>
    </row>
    <row r="43" spans="1:374" s="643" customFormat="1" ht="87.6" customHeight="1">
      <c r="A43" s="734">
        <v>22</v>
      </c>
      <c r="B43" s="639">
        <v>70</v>
      </c>
      <c r="C43" s="640" t="s">
        <v>20</v>
      </c>
      <c r="D43" s="657" t="s">
        <v>503</v>
      </c>
      <c r="E43" s="656" t="s">
        <v>498</v>
      </c>
      <c r="F43" s="640">
        <v>2</v>
      </c>
      <c r="G43" s="640" t="s">
        <v>501</v>
      </c>
      <c r="H43" s="671">
        <v>33261</v>
      </c>
      <c r="I43" s="664">
        <v>5167.05</v>
      </c>
      <c r="J43" s="640" t="s">
        <v>11</v>
      </c>
      <c r="K43" s="641">
        <v>46234</v>
      </c>
      <c r="L43" s="641">
        <v>46356</v>
      </c>
      <c r="M43" s="640"/>
      <c r="N43" s="640"/>
      <c r="O43" s="640"/>
      <c r="P43" s="640" t="s">
        <v>1302</v>
      </c>
      <c r="Q43" s="662" t="s">
        <v>1303</v>
      </c>
      <c r="R43" s="642"/>
      <c r="S43" s="642"/>
      <c r="T43" s="642"/>
      <c r="U43" s="642"/>
      <c r="V43" s="642"/>
      <c r="W43" s="642"/>
      <c r="X43" s="642"/>
      <c r="Y43" s="642"/>
      <c r="Z43" s="642"/>
      <c r="AA43" s="642"/>
      <c r="AB43" s="642"/>
      <c r="AC43" s="642"/>
      <c r="AD43" s="642"/>
      <c r="AE43" s="642"/>
      <c r="AF43" s="642"/>
      <c r="AG43" s="642"/>
      <c r="AH43" s="642"/>
      <c r="AI43" s="642"/>
      <c r="AJ43" s="642"/>
      <c r="AK43" s="642"/>
      <c r="AL43" s="642"/>
      <c r="AM43" s="642"/>
      <c r="AN43" s="642"/>
      <c r="AO43" s="642"/>
      <c r="AP43" s="642"/>
      <c r="AQ43" s="642"/>
      <c r="AR43" s="642"/>
      <c r="AS43" s="642"/>
      <c r="AT43" s="642"/>
      <c r="AU43" s="642"/>
      <c r="AV43" s="642"/>
      <c r="AW43" s="642"/>
      <c r="AX43" s="642"/>
      <c r="AY43" s="642"/>
      <c r="AZ43" s="642"/>
      <c r="BA43" s="642"/>
      <c r="BB43" s="642"/>
      <c r="BC43" s="642"/>
      <c r="BD43" s="642"/>
      <c r="BE43" s="642"/>
      <c r="BF43" s="642"/>
      <c r="BG43" s="642"/>
      <c r="BH43" s="642"/>
      <c r="BI43" s="642"/>
      <c r="BJ43" s="642"/>
      <c r="BK43" s="642"/>
      <c r="BL43" s="642"/>
      <c r="BM43" s="642"/>
      <c r="BN43" s="642"/>
      <c r="BO43" s="642"/>
      <c r="BP43" s="642"/>
      <c r="BQ43" s="642"/>
      <c r="BR43" s="642"/>
      <c r="BS43" s="642"/>
      <c r="BT43" s="642"/>
      <c r="BU43" s="642"/>
      <c r="BV43" s="642"/>
      <c r="BW43" s="642"/>
      <c r="BX43" s="642"/>
      <c r="BY43" s="642"/>
      <c r="BZ43" s="642"/>
      <c r="CA43" s="642"/>
      <c r="CB43" s="642"/>
      <c r="CC43" s="642"/>
      <c r="CD43" s="642"/>
      <c r="CE43" s="642"/>
      <c r="CF43" s="642"/>
      <c r="CG43" s="642"/>
      <c r="CH43" s="642"/>
      <c r="CI43" s="642"/>
      <c r="CJ43" s="642"/>
      <c r="CK43" s="642"/>
      <c r="CL43" s="642"/>
      <c r="CM43" s="642"/>
      <c r="CN43" s="642"/>
      <c r="CO43" s="642"/>
      <c r="CP43" s="642"/>
      <c r="CQ43" s="642"/>
      <c r="CR43" s="642"/>
      <c r="CS43" s="642"/>
      <c r="CT43" s="642"/>
      <c r="CU43" s="642"/>
      <c r="CV43" s="642"/>
      <c r="CW43" s="642"/>
      <c r="CX43" s="642"/>
      <c r="CY43" s="642"/>
      <c r="CZ43" s="642"/>
      <c r="DA43" s="642"/>
      <c r="DB43" s="642"/>
      <c r="DC43" s="642"/>
      <c r="DD43" s="642"/>
      <c r="DE43" s="642"/>
      <c r="DF43" s="642"/>
      <c r="DG43" s="642"/>
      <c r="DH43" s="642"/>
      <c r="DI43" s="642"/>
      <c r="DJ43" s="642"/>
      <c r="DK43" s="642"/>
      <c r="DL43" s="642"/>
      <c r="DM43" s="642"/>
      <c r="DN43" s="642"/>
      <c r="DO43" s="642"/>
      <c r="DP43" s="642"/>
      <c r="DQ43" s="642"/>
      <c r="DR43" s="642"/>
      <c r="DS43" s="642"/>
      <c r="DT43" s="642"/>
      <c r="DU43" s="642"/>
      <c r="DV43" s="642"/>
      <c r="DW43" s="642"/>
      <c r="DX43" s="642"/>
      <c r="DY43" s="642"/>
      <c r="DZ43" s="642"/>
      <c r="EA43" s="642"/>
      <c r="EB43" s="642"/>
      <c r="EC43" s="642"/>
      <c r="ED43" s="642"/>
      <c r="EE43" s="642"/>
      <c r="EF43" s="642"/>
      <c r="EG43" s="642"/>
      <c r="EH43" s="642"/>
      <c r="EI43" s="642"/>
      <c r="EJ43" s="642"/>
      <c r="EK43" s="642"/>
      <c r="EL43" s="642"/>
      <c r="EM43" s="642"/>
      <c r="EN43" s="642"/>
      <c r="EO43" s="642"/>
      <c r="EP43" s="642"/>
      <c r="EQ43" s="642"/>
      <c r="ER43" s="642"/>
      <c r="ES43" s="642"/>
      <c r="ET43" s="642"/>
      <c r="EU43" s="642"/>
      <c r="EV43" s="642"/>
      <c r="EW43" s="642"/>
      <c r="EX43" s="642"/>
      <c r="EY43" s="642"/>
      <c r="EZ43" s="642"/>
      <c r="FA43" s="642"/>
      <c r="FB43" s="642"/>
      <c r="FC43" s="642"/>
      <c r="FD43" s="642"/>
      <c r="FE43" s="642"/>
      <c r="FF43" s="642"/>
      <c r="FG43" s="642"/>
      <c r="FH43" s="642"/>
      <c r="FI43" s="642"/>
      <c r="FJ43" s="642"/>
      <c r="FK43" s="642"/>
      <c r="FL43" s="642"/>
      <c r="FM43" s="642"/>
      <c r="FN43" s="642"/>
      <c r="FO43" s="642"/>
      <c r="FP43" s="642"/>
      <c r="FQ43" s="642"/>
      <c r="FR43" s="642"/>
      <c r="FS43" s="642"/>
      <c r="FT43" s="642"/>
      <c r="FU43" s="642"/>
      <c r="FV43" s="642"/>
      <c r="FW43" s="642"/>
      <c r="FX43" s="642"/>
      <c r="FY43" s="642"/>
      <c r="FZ43" s="642"/>
      <c r="GA43" s="642"/>
      <c r="GB43" s="642"/>
      <c r="GC43" s="642"/>
      <c r="GD43" s="642"/>
      <c r="GE43" s="642"/>
      <c r="GF43" s="642"/>
      <c r="GG43" s="642"/>
      <c r="GH43" s="642"/>
      <c r="GI43" s="642"/>
      <c r="GJ43" s="642"/>
      <c r="GK43" s="642"/>
      <c r="GL43" s="642"/>
      <c r="GM43" s="642"/>
      <c r="GN43" s="642"/>
      <c r="GO43" s="642"/>
      <c r="GP43" s="642"/>
      <c r="GQ43" s="642"/>
      <c r="GR43" s="642"/>
      <c r="GS43" s="642"/>
      <c r="GT43" s="642"/>
      <c r="GU43" s="642"/>
      <c r="GV43" s="642"/>
      <c r="GW43" s="642"/>
      <c r="GX43" s="642"/>
      <c r="GY43" s="642"/>
      <c r="GZ43" s="642"/>
      <c r="HA43" s="642"/>
      <c r="HB43" s="642"/>
      <c r="HC43" s="642"/>
      <c r="HD43" s="642"/>
      <c r="HE43" s="642"/>
      <c r="HF43" s="642"/>
      <c r="HG43" s="642"/>
      <c r="HH43" s="642"/>
      <c r="HI43" s="642"/>
      <c r="HJ43" s="642"/>
      <c r="HK43" s="642"/>
      <c r="HL43" s="642"/>
      <c r="HM43" s="642"/>
      <c r="HN43" s="642"/>
      <c r="HO43" s="642"/>
      <c r="HP43" s="642"/>
      <c r="HQ43" s="642"/>
      <c r="HR43" s="642"/>
      <c r="HS43" s="642"/>
      <c r="HT43" s="642"/>
      <c r="HU43" s="642"/>
      <c r="HV43" s="642"/>
      <c r="HW43" s="642"/>
      <c r="HX43" s="642"/>
      <c r="HY43" s="642"/>
      <c r="HZ43" s="642"/>
      <c r="IA43" s="642"/>
      <c r="IB43" s="642"/>
      <c r="IC43" s="642"/>
      <c r="ID43" s="642"/>
      <c r="IE43" s="642"/>
      <c r="IF43" s="642"/>
      <c r="IG43" s="642"/>
      <c r="IH43" s="642"/>
      <c r="II43" s="642"/>
      <c r="IJ43" s="642"/>
      <c r="IK43" s="642"/>
      <c r="IL43" s="642"/>
      <c r="IM43" s="642"/>
      <c r="IN43" s="642"/>
      <c r="IO43" s="642"/>
      <c r="IP43" s="642"/>
      <c r="IQ43" s="642"/>
      <c r="IR43" s="642"/>
      <c r="IS43" s="642"/>
      <c r="IT43" s="642"/>
      <c r="IU43" s="642"/>
      <c r="IV43" s="642"/>
      <c r="IW43" s="642"/>
      <c r="IX43" s="642"/>
      <c r="IY43" s="642"/>
      <c r="IZ43" s="642"/>
      <c r="JA43" s="642"/>
      <c r="JB43" s="642"/>
      <c r="JC43" s="642"/>
      <c r="JD43" s="642"/>
      <c r="JE43" s="642"/>
      <c r="JF43" s="642"/>
      <c r="JG43" s="642"/>
      <c r="JH43" s="642"/>
      <c r="JI43" s="642"/>
      <c r="JJ43" s="642"/>
      <c r="JK43" s="642"/>
      <c r="JL43" s="642"/>
      <c r="JM43" s="642"/>
      <c r="JN43" s="642"/>
      <c r="JO43" s="642"/>
      <c r="JP43" s="642"/>
      <c r="JQ43" s="642"/>
      <c r="JR43" s="642"/>
      <c r="JS43" s="642"/>
      <c r="JT43" s="642"/>
      <c r="JU43" s="642"/>
      <c r="JV43" s="642"/>
      <c r="JW43" s="642"/>
      <c r="JX43" s="642"/>
      <c r="JY43" s="642"/>
      <c r="JZ43" s="642"/>
      <c r="KA43" s="642"/>
      <c r="KB43" s="642"/>
      <c r="KC43" s="642"/>
      <c r="KD43" s="642"/>
      <c r="KE43" s="642"/>
      <c r="KF43" s="642"/>
      <c r="KG43" s="642"/>
      <c r="KH43" s="642"/>
      <c r="KI43" s="642"/>
      <c r="KJ43" s="642"/>
      <c r="KK43" s="642"/>
      <c r="KL43" s="642"/>
      <c r="KM43" s="642"/>
      <c r="KN43" s="642"/>
      <c r="KO43" s="642"/>
      <c r="KP43" s="642"/>
      <c r="KQ43" s="642"/>
      <c r="KR43" s="642"/>
      <c r="KS43" s="642"/>
      <c r="KT43" s="642"/>
      <c r="KU43" s="642"/>
      <c r="KV43" s="642"/>
      <c r="KW43" s="642"/>
      <c r="KX43" s="642"/>
      <c r="KY43" s="642"/>
      <c r="KZ43" s="642"/>
      <c r="LA43" s="642"/>
      <c r="LB43" s="642"/>
      <c r="LC43" s="642"/>
      <c r="LD43" s="642"/>
      <c r="LE43" s="642"/>
      <c r="LF43" s="642"/>
      <c r="LG43" s="642"/>
      <c r="LH43" s="642"/>
      <c r="LI43" s="642"/>
      <c r="LJ43" s="642"/>
      <c r="LK43" s="642"/>
      <c r="LL43" s="642"/>
      <c r="LM43" s="642"/>
      <c r="LN43" s="642"/>
      <c r="LO43" s="642"/>
      <c r="LP43" s="642"/>
      <c r="LQ43" s="642"/>
      <c r="LR43" s="642"/>
      <c r="LS43" s="642"/>
      <c r="LT43" s="642"/>
      <c r="LU43" s="642"/>
      <c r="LV43" s="642"/>
      <c r="LW43" s="642"/>
      <c r="LX43" s="642"/>
      <c r="LY43" s="642"/>
      <c r="LZ43" s="642"/>
      <c r="MA43" s="642"/>
      <c r="MB43" s="642"/>
      <c r="MC43" s="642"/>
      <c r="MD43" s="642"/>
      <c r="ME43" s="642"/>
      <c r="MF43" s="642"/>
      <c r="MG43" s="642"/>
      <c r="MH43" s="642"/>
      <c r="MI43" s="642"/>
      <c r="MJ43" s="642"/>
      <c r="MK43" s="642"/>
      <c r="ML43" s="642"/>
      <c r="MM43" s="642"/>
      <c r="MN43" s="642"/>
      <c r="MO43" s="642"/>
      <c r="MP43" s="642"/>
      <c r="MQ43" s="642"/>
      <c r="MR43" s="642"/>
      <c r="MS43" s="642"/>
      <c r="MT43" s="642"/>
      <c r="MU43" s="642"/>
      <c r="MV43" s="642"/>
      <c r="MW43" s="642"/>
      <c r="MX43" s="642"/>
      <c r="MY43" s="642"/>
      <c r="MZ43" s="642"/>
      <c r="NA43" s="642"/>
      <c r="NB43" s="642"/>
      <c r="NC43" s="642"/>
      <c r="ND43" s="642"/>
      <c r="NE43" s="642"/>
      <c r="NF43" s="642"/>
      <c r="NG43" s="642"/>
      <c r="NH43" s="642"/>
      <c r="NI43" s="642"/>
      <c r="NJ43" s="642"/>
    </row>
    <row r="44" spans="1:374" ht="180" customHeight="1">
      <c r="A44" s="735">
        <v>23</v>
      </c>
      <c r="B44" s="639">
        <v>71</v>
      </c>
      <c r="C44" s="644" t="s">
        <v>20</v>
      </c>
      <c r="D44" s="666" t="s">
        <v>504</v>
      </c>
      <c r="E44" s="665" t="s">
        <v>237</v>
      </c>
      <c r="F44" s="640">
        <v>18</v>
      </c>
      <c r="G44" s="640" t="s">
        <v>883</v>
      </c>
      <c r="H44" s="671">
        <v>3661643</v>
      </c>
      <c r="I44" s="664">
        <v>0</v>
      </c>
      <c r="J44" s="640" t="s">
        <v>11</v>
      </c>
      <c r="K44" s="641">
        <v>46295</v>
      </c>
      <c r="L44" s="641">
        <v>46387</v>
      </c>
      <c r="M44" s="640"/>
      <c r="N44" s="640"/>
      <c r="O44" s="640"/>
      <c r="P44" s="640" t="s">
        <v>219</v>
      </c>
      <c r="Q44" s="662" t="s">
        <v>1303</v>
      </c>
    </row>
    <row r="45" spans="1:374" ht="182.45" customHeight="1">
      <c r="A45" s="736">
        <v>26</v>
      </c>
      <c r="B45" s="673">
        <v>72</v>
      </c>
      <c r="C45" s="644" t="s">
        <v>20</v>
      </c>
      <c r="D45" s="666" t="s">
        <v>504</v>
      </c>
      <c r="E45" s="665" t="s">
        <v>237</v>
      </c>
      <c r="F45" s="640">
        <v>75</v>
      </c>
      <c r="G45" s="640" t="s">
        <v>883</v>
      </c>
      <c r="H45" s="671">
        <f>7200000+1694674.64+6.24</f>
        <v>8894680.8800000008</v>
      </c>
      <c r="I45" s="671">
        <v>8894680.8800000008</v>
      </c>
      <c r="J45" s="640" t="s">
        <v>11</v>
      </c>
      <c r="K45" s="641">
        <v>45930</v>
      </c>
      <c r="L45" s="641">
        <v>46053</v>
      </c>
      <c r="M45" s="640"/>
      <c r="N45" s="640"/>
      <c r="O45" s="640"/>
      <c r="P45" s="640" t="s">
        <v>219</v>
      </c>
      <c r="Q45" s="662" t="s">
        <v>1303</v>
      </c>
    </row>
    <row r="46" spans="1:374" ht="248.45" customHeight="1">
      <c r="A46" s="737">
        <v>27</v>
      </c>
      <c r="B46" s="673">
        <v>73</v>
      </c>
      <c r="C46" s="644" t="s">
        <v>20</v>
      </c>
      <c r="D46" s="657" t="s">
        <v>1235</v>
      </c>
      <c r="E46" s="665" t="s">
        <v>1296</v>
      </c>
      <c r="F46" s="640">
        <v>4</v>
      </c>
      <c r="G46" s="640" t="s">
        <v>883</v>
      </c>
      <c r="H46" s="664">
        <v>371974.56</v>
      </c>
      <c r="I46" s="664">
        <v>96808.824000000008</v>
      </c>
      <c r="J46" s="640" t="s">
        <v>16</v>
      </c>
      <c r="K46" s="641">
        <v>46234</v>
      </c>
      <c r="L46" s="641">
        <v>46295</v>
      </c>
      <c r="M46" s="640"/>
      <c r="N46" s="640"/>
      <c r="O46" s="640"/>
      <c r="P46" s="640" t="s">
        <v>402</v>
      </c>
      <c r="Q46" s="662" t="s">
        <v>1303</v>
      </c>
    </row>
    <row r="47" spans="1:374" ht="257.45" customHeight="1">
      <c r="A47" s="737">
        <v>28</v>
      </c>
      <c r="B47" s="673">
        <v>74</v>
      </c>
      <c r="C47" s="644" t="s">
        <v>20</v>
      </c>
      <c r="D47" s="657" t="s">
        <v>1236</v>
      </c>
      <c r="E47" s="665" t="s">
        <v>1296</v>
      </c>
      <c r="F47" s="640">
        <v>6</v>
      </c>
      <c r="G47" s="640" t="s">
        <v>883</v>
      </c>
      <c r="H47" s="664">
        <v>557961.84</v>
      </c>
      <c r="I47" s="664">
        <v>249920.4075</v>
      </c>
      <c r="J47" s="640" t="s">
        <v>16</v>
      </c>
      <c r="K47" s="641">
        <v>46173</v>
      </c>
      <c r="L47" s="641">
        <v>46234</v>
      </c>
      <c r="M47" s="640"/>
      <c r="N47" s="640"/>
      <c r="O47" s="640"/>
      <c r="P47" s="640" t="s">
        <v>402</v>
      </c>
      <c r="Q47" s="662" t="s">
        <v>1303</v>
      </c>
    </row>
    <row r="48" spans="1:374" s="643" customFormat="1" ht="132.6" customHeight="1">
      <c r="A48" s="737">
        <v>29</v>
      </c>
      <c r="B48" s="673">
        <v>75</v>
      </c>
      <c r="C48" s="644" t="s">
        <v>20</v>
      </c>
      <c r="D48" s="657" t="s">
        <v>463</v>
      </c>
      <c r="E48" s="656" t="s">
        <v>464</v>
      </c>
      <c r="F48" s="640">
        <v>1</v>
      </c>
      <c r="G48" s="640" t="s">
        <v>465</v>
      </c>
      <c r="H48" s="715">
        <v>745051.56</v>
      </c>
      <c r="I48" s="717" t="s">
        <v>1431</v>
      </c>
      <c r="J48" s="640" t="s">
        <v>11</v>
      </c>
      <c r="K48" s="641">
        <v>46173</v>
      </c>
      <c r="L48" s="641">
        <v>46265</v>
      </c>
      <c r="M48" s="640"/>
      <c r="N48" s="640"/>
      <c r="O48" s="640"/>
      <c r="P48" s="640" t="s">
        <v>1302</v>
      </c>
      <c r="Q48" s="662" t="s">
        <v>1306</v>
      </c>
      <c r="R48" s="642"/>
      <c r="S48" s="642"/>
      <c r="T48" s="642"/>
      <c r="U48" s="642"/>
      <c r="V48" s="642"/>
      <c r="W48" s="642"/>
      <c r="X48" s="642"/>
      <c r="Y48" s="642"/>
      <c r="Z48" s="642"/>
      <c r="AA48" s="642"/>
      <c r="AB48" s="642"/>
      <c r="AC48" s="642"/>
      <c r="AD48" s="642"/>
      <c r="AE48" s="642"/>
      <c r="AF48" s="642"/>
      <c r="AG48" s="642"/>
      <c r="AH48" s="642"/>
      <c r="AI48" s="642"/>
      <c r="AJ48" s="642"/>
      <c r="AK48" s="642"/>
      <c r="AL48" s="642"/>
      <c r="AM48" s="642"/>
      <c r="AN48" s="642"/>
      <c r="AO48" s="642"/>
      <c r="AP48" s="642"/>
      <c r="AQ48" s="642"/>
      <c r="AR48" s="642"/>
      <c r="AS48" s="642"/>
      <c r="AT48" s="642"/>
      <c r="AU48" s="642"/>
      <c r="AV48" s="642"/>
      <c r="AW48" s="642"/>
      <c r="AX48" s="642"/>
      <c r="AY48" s="642"/>
      <c r="AZ48" s="642"/>
      <c r="BA48" s="642"/>
      <c r="BB48" s="642"/>
      <c r="BC48" s="642"/>
      <c r="BD48" s="642"/>
      <c r="BE48" s="642"/>
      <c r="BF48" s="642"/>
      <c r="BG48" s="642"/>
      <c r="BH48" s="642"/>
      <c r="BI48" s="642"/>
      <c r="BJ48" s="642"/>
      <c r="BK48" s="642"/>
      <c r="BL48" s="642"/>
      <c r="BM48" s="642"/>
      <c r="BN48" s="642"/>
      <c r="BO48" s="642"/>
      <c r="BP48" s="642"/>
      <c r="BQ48" s="642"/>
      <c r="BR48" s="642"/>
      <c r="BS48" s="642"/>
      <c r="BT48" s="642"/>
      <c r="BU48" s="642"/>
      <c r="BV48" s="642"/>
      <c r="BW48" s="642"/>
      <c r="BX48" s="642"/>
      <c r="BY48" s="642"/>
      <c r="BZ48" s="642"/>
      <c r="CA48" s="642"/>
      <c r="CB48" s="642"/>
      <c r="CC48" s="642"/>
      <c r="CD48" s="642"/>
      <c r="CE48" s="642"/>
      <c r="CF48" s="642"/>
      <c r="CG48" s="642"/>
      <c r="CH48" s="642"/>
      <c r="CI48" s="642"/>
      <c r="CJ48" s="642"/>
      <c r="CK48" s="642"/>
      <c r="CL48" s="642"/>
      <c r="CM48" s="642"/>
      <c r="CN48" s="642"/>
      <c r="CO48" s="642"/>
      <c r="CP48" s="642"/>
      <c r="CQ48" s="642"/>
      <c r="CR48" s="642"/>
      <c r="CS48" s="642"/>
      <c r="CT48" s="642"/>
      <c r="CU48" s="642"/>
      <c r="CV48" s="642"/>
      <c r="CW48" s="642"/>
      <c r="CX48" s="642"/>
      <c r="CY48" s="642"/>
      <c r="CZ48" s="642"/>
      <c r="DA48" s="642"/>
      <c r="DB48" s="642"/>
      <c r="DC48" s="642"/>
      <c r="DD48" s="642"/>
      <c r="DE48" s="642"/>
      <c r="DF48" s="642"/>
      <c r="DG48" s="642"/>
      <c r="DH48" s="642"/>
      <c r="DI48" s="642"/>
      <c r="DJ48" s="642"/>
      <c r="DK48" s="642"/>
      <c r="DL48" s="642"/>
      <c r="DM48" s="642"/>
      <c r="DN48" s="642"/>
      <c r="DO48" s="642"/>
      <c r="DP48" s="642"/>
      <c r="DQ48" s="642"/>
      <c r="DR48" s="642"/>
      <c r="DS48" s="642"/>
      <c r="DT48" s="642"/>
      <c r="DU48" s="642"/>
      <c r="DV48" s="642"/>
      <c r="DW48" s="642"/>
      <c r="DX48" s="642"/>
      <c r="DY48" s="642"/>
      <c r="DZ48" s="642"/>
      <c r="EA48" s="642"/>
      <c r="EB48" s="642"/>
      <c r="EC48" s="642"/>
      <c r="ED48" s="642"/>
      <c r="EE48" s="642"/>
      <c r="EF48" s="642"/>
      <c r="EG48" s="642"/>
      <c r="EH48" s="642"/>
      <c r="EI48" s="642"/>
      <c r="EJ48" s="642"/>
      <c r="EK48" s="642"/>
      <c r="EL48" s="642"/>
      <c r="EM48" s="642"/>
      <c r="EN48" s="642"/>
      <c r="EO48" s="642"/>
      <c r="EP48" s="642"/>
      <c r="EQ48" s="642"/>
      <c r="ER48" s="642"/>
      <c r="ES48" s="642"/>
      <c r="ET48" s="642"/>
      <c r="EU48" s="642"/>
      <c r="EV48" s="642"/>
      <c r="EW48" s="642"/>
      <c r="EX48" s="642"/>
      <c r="EY48" s="642"/>
      <c r="EZ48" s="642"/>
      <c r="FA48" s="642"/>
      <c r="FB48" s="642"/>
      <c r="FC48" s="642"/>
      <c r="FD48" s="642"/>
      <c r="FE48" s="642"/>
      <c r="FF48" s="642"/>
      <c r="FG48" s="642"/>
      <c r="FH48" s="642"/>
      <c r="FI48" s="642"/>
      <c r="FJ48" s="642"/>
      <c r="FK48" s="642"/>
      <c r="FL48" s="642"/>
      <c r="FM48" s="642"/>
      <c r="FN48" s="642"/>
      <c r="FO48" s="642"/>
      <c r="FP48" s="642"/>
      <c r="FQ48" s="642"/>
      <c r="FR48" s="642"/>
      <c r="FS48" s="642"/>
      <c r="FT48" s="642"/>
      <c r="FU48" s="642"/>
      <c r="FV48" s="642"/>
      <c r="FW48" s="642"/>
      <c r="FX48" s="642"/>
      <c r="FY48" s="642"/>
      <c r="FZ48" s="642"/>
      <c r="GA48" s="642"/>
      <c r="GB48" s="642"/>
      <c r="GC48" s="642"/>
      <c r="GD48" s="642"/>
      <c r="GE48" s="642"/>
      <c r="GF48" s="642"/>
      <c r="GG48" s="642"/>
      <c r="GH48" s="642"/>
      <c r="GI48" s="642"/>
      <c r="GJ48" s="642"/>
      <c r="GK48" s="642"/>
      <c r="GL48" s="642"/>
      <c r="GM48" s="642"/>
      <c r="GN48" s="642"/>
      <c r="GO48" s="642"/>
      <c r="GP48" s="642"/>
      <c r="GQ48" s="642"/>
      <c r="GR48" s="642"/>
      <c r="GS48" s="642"/>
      <c r="GT48" s="642"/>
      <c r="GU48" s="642"/>
      <c r="GV48" s="642"/>
      <c r="GW48" s="642"/>
      <c r="GX48" s="642"/>
      <c r="GY48" s="642"/>
      <c r="GZ48" s="642"/>
      <c r="HA48" s="642"/>
      <c r="HB48" s="642"/>
      <c r="HC48" s="642"/>
      <c r="HD48" s="642"/>
      <c r="HE48" s="642"/>
      <c r="HF48" s="642"/>
      <c r="HG48" s="642"/>
      <c r="HH48" s="642"/>
      <c r="HI48" s="642"/>
      <c r="HJ48" s="642"/>
      <c r="HK48" s="642"/>
      <c r="HL48" s="642"/>
      <c r="HM48" s="642"/>
      <c r="HN48" s="642"/>
      <c r="HO48" s="642"/>
      <c r="HP48" s="642"/>
      <c r="HQ48" s="642"/>
      <c r="HR48" s="642"/>
      <c r="HS48" s="642"/>
      <c r="HT48" s="642"/>
      <c r="HU48" s="642"/>
      <c r="HV48" s="642"/>
      <c r="HW48" s="642"/>
      <c r="HX48" s="642"/>
      <c r="HY48" s="642"/>
      <c r="HZ48" s="642"/>
      <c r="IA48" s="642"/>
      <c r="IB48" s="642"/>
      <c r="IC48" s="642"/>
      <c r="ID48" s="642"/>
      <c r="IE48" s="642"/>
      <c r="IF48" s="642"/>
      <c r="IG48" s="642"/>
      <c r="IH48" s="642"/>
      <c r="II48" s="642"/>
      <c r="IJ48" s="642"/>
      <c r="IK48" s="642"/>
      <c r="IL48" s="642"/>
      <c r="IM48" s="642"/>
      <c r="IN48" s="642"/>
      <c r="IO48" s="642"/>
      <c r="IP48" s="642"/>
      <c r="IQ48" s="642"/>
      <c r="IR48" s="642"/>
      <c r="IS48" s="642"/>
      <c r="IT48" s="642"/>
      <c r="IU48" s="642"/>
      <c r="IV48" s="642"/>
      <c r="IW48" s="642"/>
      <c r="IX48" s="642"/>
      <c r="IY48" s="642"/>
      <c r="IZ48" s="642"/>
      <c r="JA48" s="642"/>
      <c r="JB48" s="642"/>
      <c r="JC48" s="642"/>
      <c r="JD48" s="642"/>
      <c r="JE48" s="642"/>
      <c r="JF48" s="642"/>
      <c r="JG48" s="642"/>
      <c r="JH48" s="642"/>
      <c r="JI48" s="642"/>
      <c r="JJ48" s="642"/>
      <c r="JK48" s="642"/>
      <c r="JL48" s="642"/>
      <c r="JM48" s="642"/>
      <c r="JN48" s="642"/>
      <c r="JO48" s="642"/>
      <c r="JP48" s="642"/>
      <c r="JQ48" s="642"/>
      <c r="JR48" s="642"/>
      <c r="JS48" s="642"/>
      <c r="JT48" s="642"/>
      <c r="JU48" s="642"/>
      <c r="JV48" s="642"/>
      <c r="JW48" s="642"/>
      <c r="JX48" s="642"/>
      <c r="JY48" s="642"/>
      <c r="JZ48" s="642"/>
      <c r="KA48" s="642"/>
      <c r="KB48" s="642"/>
      <c r="KC48" s="642"/>
      <c r="KD48" s="642"/>
      <c r="KE48" s="642"/>
      <c r="KF48" s="642"/>
      <c r="KG48" s="642"/>
      <c r="KH48" s="642"/>
      <c r="KI48" s="642"/>
      <c r="KJ48" s="642"/>
      <c r="KK48" s="642"/>
      <c r="KL48" s="642"/>
      <c r="KM48" s="642"/>
      <c r="KN48" s="642"/>
      <c r="KO48" s="642"/>
      <c r="KP48" s="642"/>
      <c r="KQ48" s="642"/>
      <c r="KR48" s="642"/>
      <c r="KS48" s="642"/>
      <c r="KT48" s="642"/>
      <c r="KU48" s="642"/>
      <c r="KV48" s="642"/>
      <c r="KW48" s="642"/>
      <c r="KX48" s="642"/>
      <c r="KY48" s="642"/>
      <c r="KZ48" s="642"/>
      <c r="LA48" s="642"/>
      <c r="LB48" s="642"/>
      <c r="LC48" s="642"/>
      <c r="LD48" s="642"/>
      <c r="LE48" s="642"/>
      <c r="LF48" s="642"/>
      <c r="LG48" s="642"/>
      <c r="LH48" s="642"/>
      <c r="LI48" s="642"/>
      <c r="LJ48" s="642"/>
      <c r="LK48" s="642"/>
      <c r="LL48" s="642"/>
      <c r="LM48" s="642"/>
      <c r="LN48" s="642"/>
      <c r="LO48" s="642"/>
      <c r="LP48" s="642"/>
      <c r="LQ48" s="642"/>
      <c r="LR48" s="642"/>
      <c r="LS48" s="642"/>
      <c r="LT48" s="642"/>
      <c r="LU48" s="642"/>
      <c r="LV48" s="642"/>
      <c r="LW48" s="642"/>
      <c r="LX48" s="642"/>
      <c r="LY48" s="642"/>
      <c r="LZ48" s="642"/>
      <c r="MA48" s="642"/>
      <c r="MB48" s="642"/>
      <c r="MC48" s="642"/>
      <c r="MD48" s="642"/>
      <c r="ME48" s="642"/>
      <c r="MF48" s="642"/>
      <c r="MG48" s="642"/>
      <c r="MH48" s="642"/>
      <c r="MI48" s="642"/>
      <c r="MJ48" s="642"/>
      <c r="MK48" s="642"/>
      <c r="ML48" s="642"/>
      <c r="MM48" s="642"/>
      <c r="MN48" s="642"/>
      <c r="MO48" s="642"/>
      <c r="MP48" s="642"/>
      <c r="MQ48" s="642"/>
      <c r="MR48" s="642"/>
      <c r="MS48" s="642"/>
      <c r="MT48" s="642"/>
      <c r="MU48" s="642"/>
      <c r="MV48" s="642"/>
      <c r="MW48" s="642"/>
      <c r="MX48" s="642"/>
      <c r="MY48" s="642"/>
      <c r="MZ48" s="642"/>
      <c r="NA48" s="642"/>
      <c r="NB48" s="642"/>
      <c r="NC48" s="642"/>
      <c r="ND48" s="642"/>
      <c r="NE48" s="642"/>
      <c r="NF48" s="642"/>
      <c r="NG48" s="642"/>
      <c r="NH48" s="642"/>
      <c r="NI48" s="642"/>
      <c r="NJ48" s="642"/>
    </row>
    <row r="49" spans="1:374" s="643" customFormat="1" ht="144" customHeight="1">
      <c r="A49" s="734">
        <v>1</v>
      </c>
      <c r="B49" s="639">
        <v>76</v>
      </c>
      <c r="C49" s="640" t="s">
        <v>21</v>
      </c>
      <c r="D49" s="657" t="s">
        <v>505</v>
      </c>
      <c r="E49" s="656" t="s">
        <v>506</v>
      </c>
      <c r="F49" s="640">
        <v>12</v>
      </c>
      <c r="G49" s="640" t="s">
        <v>182</v>
      </c>
      <c r="H49" s="658">
        <v>47028</v>
      </c>
      <c r="I49" s="659"/>
      <c r="J49" s="640" t="s">
        <v>11</v>
      </c>
      <c r="K49" s="641">
        <v>46081</v>
      </c>
      <c r="L49" s="641">
        <v>46142</v>
      </c>
      <c r="M49" s="640"/>
      <c r="N49" s="640"/>
      <c r="O49" s="640"/>
      <c r="P49" s="640" t="s">
        <v>1302</v>
      </c>
      <c r="Q49" s="662" t="s">
        <v>1312</v>
      </c>
      <c r="R49" s="642"/>
      <c r="S49" s="642"/>
      <c r="T49" s="642"/>
      <c r="U49" s="642"/>
      <c r="V49" s="642"/>
      <c r="W49" s="642"/>
      <c r="X49" s="642"/>
      <c r="Y49" s="642"/>
      <c r="Z49" s="642"/>
      <c r="AA49" s="642"/>
      <c r="AB49" s="642"/>
      <c r="AC49" s="642"/>
      <c r="AD49" s="642"/>
      <c r="AE49" s="642"/>
      <c r="AF49" s="642"/>
      <c r="AG49" s="642"/>
      <c r="AH49" s="642"/>
      <c r="AI49" s="642"/>
      <c r="AJ49" s="642"/>
      <c r="AK49" s="642"/>
      <c r="AL49" s="642"/>
      <c r="AM49" s="642"/>
      <c r="AN49" s="642"/>
      <c r="AO49" s="642"/>
      <c r="AP49" s="642"/>
      <c r="AQ49" s="642"/>
      <c r="AR49" s="642"/>
      <c r="AS49" s="642"/>
      <c r="AT49" s="642"/>
      <c r="AU49" s="642"/>
      <c r="AV49" s="642"/>
      <c r="AW49" s="642"/>
      <c r="AX49" s="642"/>
      <c r="AY49" s="642"/>
      <c r="AZ49" s="642"/>
      <c r="BA49" s="642"/>
      <c r="BB49" s="642"/>
      <c r="BC49" s="642"/>
      <c r="BD49" s="642"/>
      <c r="BE49" s="642"/>
      <c r="BF49" s="642"/>
      <c r="BG49" s="642"/>
      <c r="BH49" s="642"/>
      <c r="BI49" s="642"/>
      <c r="BJ49" s="642"/>
      <c r="BK49" s="642"/>
      <c r="BL49" s="642"/>
      <c r="BM49" s="642"/>
      <c r="BN49" s="642"/>
      <c r="BO49" s="642"/>
      <c r="BP49" s="642"/>
      <c r="BQ49" s="642"/>
      <c r="BR49" s="642"/>
      <c r="BS49" s="642"/>
      <c r="BT49" s="642"/>
      <c r="BU49" s="642"/>
      <c r="BV49" s="642"/>
      <c r="BW49" s="642"/>
      <c r="BX49" s="642"/>
      <c r="BY49" s="642"/>
      <c r="BZ49" s="642"/>
      <c r="CA49" s="642"/>
      <c r="CB49" s="642"/>
      <c r="CC49" s="642"/>
      <c r="CD49" s="642"/>
      <c r="CE49" s="642"/>
      <c r="CF49" s="642"/>
      <c r="CG49" s="642"/>
      <c r="CH49" s="642"/>
      <c r="CI49" s="642"/>
      <c r="CJ49" s="642"/>
      <c r="CK49" s="642"/>
      <c r="CL49" s="642"/>
      <c r="CM49" s="642"/>
      <c r="CN49" s="642"/>
      <c r="CO49" s="642"/>
      <c r="CP49" s="642"/>
      <c r="CQ49" s="642"/>
      <c r="CR49" s="642"/>
      <c r="CS49" s="642"/>
      <c r="CT49" s="642"/>
      <c r="CU49" s="642"/>
      <c r="CV49" s="642"/>
      <c r="CW49" s="642"/>
      <c r="CX49" s="642"/>
      <c r="CY49" s="642"/>
      <c r="CZ49" s="642"/>
      <c r="DA49" s="642"/>
      <c r="DB49" s="642"/>
      <c r="DC49" s="642"/>
      <c r="DD49" s="642"/>
      <c r="DE49" s="642"/>
      <c r="DF49" s="642"/>
      <c r="DG49" s="642"/>
      <c r="DH49" s="642"/>
      <c r="DI49" s="642"/>
      <c r="DJ49" s="642"/>
      <c r="DK49" s="642"/>
      <c r="DL49" s="642"/>
      <c r="DM49" s="642"/>
      <c r="DN49" s="642"/>
      <c r="DO49" s="642"/>
      <c r="DP49" s="642"/>
      <c r="DQ49" s="642"/>
      <c r="DR49" s="642"/>
      <c r="DS49" s="642"/>
      <c r="DT49" s="642"/>
      <c r="DU49" s="642"/>
      <c r="DV49" s="642"/>
      <c r="DW49" s="642"/>
      <c r="DX49" s="642"/>
      <c r="DY49" s="642"/>
      <c r="DZ49" s="642"/>
      <c r="EA49" s="642"/>
      <c r="EB49" s="642"/>
      <c r="EC49" s="642"/>
      <c r="ED49" s="642"/>
      <c r="EE49" s="642"/>
      <c r="EF49" s="642"/>
      <c r="EG49" s="642"/>
      <c r="EH49" s="642"/>
      <c r="EI49" s="642"/>
      <c r="EJ49" s="642"/>
      <c r="EK49" s="642"/>
      <c r="EL49" s="642"/>
      <c r="EM49" s="642"/>
      <c r="EN49" s="642"/>
      <c r="EO49" s="642"/>
      <c r="EP49" s="642"/>
      <c r="EQ49" s="642"/>
      <c r="ER49" s="642"/>
      <c r="ES49" s="642"/>
      <c r="ET49" s="642"/>
      <c r="EU49" s="642"/>
      <c r="EV49" s="642"/>
      <c r="EW49" s="642"/>
      <c r="EX49" s="642"/>
      <c r="EY49" s="642"/>
      <c r="EZ49" s="642"/>
      <c r="FA49" s="642"/>
      <c r="FB49" s="642"/>
      <c r="FC49" s="642"/>
      <c r="FD49" s="642"/>
      <c r="FE49" s="642"/>
      <c r="FF49" s="642"/>
      <c r="FG49" s="642"/>
      <c r="FH49" s="642"/>
      <c r="FI49" s="642"/>
      <c r="FJ49" s="642"/>
      <c r="FK49" s="642"/>
      <c r="FL49" s="642"/>
      <c r="FM49" s="642"/>
      <c r="FN49" s="642"/>
      <c r="FO49" s="642"/>
      <c r="FP49" s="642"/>
      <c r="FQ49" s="642"/>
      <c r="FR49" s="642"/>
      <c r="FS49" s="642"/>
      <c r="FT49" s="642"/>
      <c r="FU49" s="642"/>
      <c r="FV49" s="642"/>
      <c r="FW49" s="642"/>
      <c r="FX49" s="642"/>
      <c r="FY49" s="642"/>
      <c r="FZ49" s="642"/>
      <c r="GA49" s="642"/>
      <c r="GB49" s="642"/>
      <c r="GC49" s="642"/>
      <c r="GD49" s="642"/>
      <c r="GE49" s="642"/>
      <c r="GF49" s="642"/>
      <c r="GG49" s="642"/>
      <c r="GH49" s="642"/>
      <c r="GI49" s="642"/>
      <c r="GJ49" s="642"/>
      <c r="GK49" s="642"/>
      <c r="GL49" s="642"/>
      <c r="GM49" s="642"/>
      <c r="GN49" s="642"/>
      <c r="GO49" s="642"/>
      <c r="GP49" s="642"/>
      <c r="GQ49" s="642"/>
      <c r="GR49" s="642"/>
      <c r="GS49" s="642"/>
      <c r="GT49" s="642"/>
      <c r="GU49" s="642"/>
      <c r="GV49" s="642"/>
      <c r="GW49" s="642"/>
      <c r="GX49" s="642"/>
      <c r="GY49" s="642"/>
      <c r="GZ49" s="642"/>
      <c r="HA49" s="642"/>
      <c r="HB49" s="642"/>
      <c r="HC49" s="642"/>
      <c r="HD49" s="642"/>
      <c r="HE49" s="642"/>
      <c r="HF49" s="642"/>
      <c r="HG49" s="642"/>
      <c r="HH49" s="642"/>
      <c r="HI49" s="642"/>
      <c r="HJ49" s="642"/>
      <c r="HK49" s="642"/>
      <c r="HL49" s="642"/>
      <c r="HM49" s="642"/>
      <c r="HN49" s="642"/>
      <c r="HO49" s="642"/>
      <c r="HP49" s="642"/>
      <c r="HQ49" s="642"/>
      <c r="HR49" s="642"/>
      <c r="HS49" s="642"/>
      <c r="HT49" s="642"/>
      <c r="HU49" s="642"/>
      <c r="HV49" s="642"/>
      <c r="HW49" s="642"/>
      <c r="HX49" s="642"/>
      <c r="HY49" s="642"/>
      <c r="HZ49" s="642"/>
      <c r="IA49" s="642"/>
      <c r="IB49" s="642"/>
      <c r="IC49" s="642"/>
      <c r="ID49" s="642"/>
      <c r="IE49" s="642"/>
      <c r="IF49" s="642"/>
      <c r="IG49" s="642"/>
      <c r="IH49" s="642"/>
      <c r="II49" s="642"/>
      <c r="IJ49" s="642"/>
      <c r="IK49" s="642"/>
      <c r="IL49" s="642"/>
      <c r="IM49" s="642"/>
      <c r="IN49" s="642"/>
      <c r="IO49" s="642"/>
      <c r="IP49" s="642"/>
      <c r="IQ49" s="642"/>
      <c r="IR49" s="642"/>
      <c r="IS49" s="642"/>
      <c r="IT49" s="642"/>
      <c r="IU49" s="642"/>
      <c r="IV49" s="642"/>
      <c r="IW49" s="642"/>
      <c r="IX49" s="642"/>
      <c r="IY49" s="642"/>
      <c r="IZ49" s="642"/>
      <c r="JA49" s="642"/>
      <c r="JB49" s="642"/>
      <c r="JC49" s="642"/>
      <c r="JD49" s="642"/>
      <c r="JE49" s="642"/>
      <c r="JF49" s="642"/>
      <c r="JG49" s="642"/>
      <c r="JH49" s="642"/>
      <c r="JI49" s="642"/>
      <c r="JJ49" s="642"/>
      <c r="JK49" s="642"/>
      <c r="JL49" s="642"/>
      <c r="JM49" s="642"/>
      <c r="JN49" s="642"/>
      <c r="JO49" s="642"/>
      <c r="JP49" s="642"/>
      <c r="JQ49" s="642"/>
      <c r="JR49" s="642"/>
      <c r="JS49" s="642"/>
      <c r="JT49" s="642"/>
      <c r="JU49" s="642"/>
      <c r="JV49" s="642"/>
      <c r="JW49" s="642"/>
      <c r="JX49" s="642"/>
      <c r="JY49" s="642"/>
      <c r="JZ49" s="642"/>
      <c r="KA49" s="642"/>
      <c r="KB49" s="642"/>
      <c r="KC49" s="642"/>
      <c r="KD49" s="642"/>
      <c r="KE49" s="642"/>
      <c r="KF49" s="642"/>
      <c r="KG49" s="642"/>
      <c r="KH49" s="642"/>
      <c r="KI49" s="642"/>
      <c r="KJ49" s="642"/>
      <c r="KK49" s="642"/>
      <c r="KL49" s="642"/>
      <c r="KM49" s="642"/>
      <c r="KN49" s="642"/>
      <c r="KO49" s="642"/>
      <c r="KP49" s="642"/>
      <c r="KQ49" s="642"/>
      <c r="KR49" s="642"/>
      <c r="KS49" s="642"/>
      <c r="KT49" s="642"/>
      <c r="KU49" s="642"/>
      <c r="KV49" s="642"/>
      <c r="KW49" s="642"/>
      <c r="KX49" s="642"/>
      <c r="KY49" s="642"/>
      <c r="KZ49" s="642"/>
      <c r="LA49" s="642"/>
      <c r="LB49" s="642"/>
      <c r="LC49" s="642"/>
      <c r="LD49" s="642"/>
      <c r="LE49" s="642"/>
      <c r="LF49" s="642"/>
      <c r="LG49" s="642"/>
      <c r="LH49" s="642"/>
      <c r="LI49" s="642"/>
      <c r="LJ49" s="642"/>
      <c r="LK49" s="642"/>
      <c r="LL49" s="642"/>
      <c r="LM49" s="642"/>
      <c r="LN49" s="642"/>
      <c r="LO49" s="642"/>
      <c r="LP49" s="642"/>
      <c r="LQ49" s="642"/>
      <c r="LR49" s="642"/>
      <c r="LS49" s="642"/>
      <c r="LT49" s="642"/>
      <c r="LU49" s="642"/>
      <c r="LV49" s="642"/>
      <c r="LW49" s="642"/>
      <c r="LX49" s="642"/>
      <c r="LY49" s="642"/>
      <c r="LZ49" s="642"/>
      <c r="MA49" s="642"/>
      <c r="MB49" s="642"/>
      <c r="MC49" s="642"/>
      <c r="MD49" s="642"/>
      <c r="ME49" s="642"/>
      <c r="MF49" s="642"/>
      <c r="MG49" s="642"/>
      <c r="MH49" s="642"/>
      <c r="MI49" s="642"/>
      <c r="MJ49" s="642"/>
      <c r="MK49" s="642"/>
      <c r="ML49" s="642"/>
      <c r="MM49" s="642"/>
      <c r="MN49" s="642"/>
      <c r="MO49" s="642"/>
      <c r="MP49" s="642"/>
      <c r="MQ49" s="642"/>
      <c r="MR49" s="642"/>
      <c r="MS49" s="642"/>
      <c r="MT49" s="642"/>
      <c r="MU49" s="642"/>
      <c r="MV49" s="642"/>
      <c r="MW49" s="642"/>
      <c r="MX49" s="642"/>
      <c r="MY49" s="642"/>
      <c r="MZ49" s="642"/>
      <c r="NA49" s="642"/>
      <c r="NB49" s="642"/>
      <c r="NC49" s="642"/>
      <c r="ND49" s="642"/>
      <c r="NE49" s="642"/>
      <c r="NF49" s="642"/>
      <c r="NG49" s="642"/>
      <c r="NH49" s="642"/>
      <c r="NI49" s="642"/>
      <c r="NJ49" s="642"/>
    </row>
    <row r="50" spans="1:374" s="643" customFormat="1" ht="102" customHeight="1">
      <c r="A50" s="734">
        <v>3</v>
      </c>
      <c r="B50" s="639">
        <v>77</v>
      </c>
      <c r="C50" s="640" t="s">
        <v>21</v>
      </c>
      <c r="D50" s="657" t="s">
        <v>507</v>
      </c>
      <c r="E50" s="656" t="s">
        <v>508</v>
      </c>
      <c r="F50" s="640">
        <v>12</v>
      </c>
      <c r="G50" s="640" t="s">
        <v>182</v>
      </c>
      <c r="H50" s="658">
        <v>349562</v>
      </c>
      <c r="I50" s="659"/>
      <c r="J50" s="640" t="s">
        <v>11</v>
      </c>
      <c r="K50" s="641">
        <v>46022</v>
      </c>
      <c r="L50" s="641">
        <v>46081</v>
      </c>
      <c r="M50" s="640"/>
      <c r="N50" s="640"/>
      <c r="O50" s="640"/>
      <c r="P50" s="640" t="s">
        <v>1302</v>
      </c>
      <c r="Q50" s="662" t="s">
        <v>1312</v>
      </c>
      <c r="R50" s="642"/>
      <c r="S50" s="642"/>
      <c r="T50" s="642"/>
      <c r="U50" s="642"/>
      <c r="V50" s="642"/>
      <c r="W50" s="642"/>
      <c r="X50" s="642"/>
      <c r="Y50" s="642"/>
      <c r="Z50" s="642"/>
      <c r="AA50" s="642"/>
      <c r="AB50" s="642"/>
      <c r="AC50" s="642"/>
      <c r="AD50" s="642"/>
      <c r="AE50" s="642"/>
      <c r="AF50" s="642"/>
      <c r="AG50" s="642"/>
      <c r="AH50" s="642"/>
      <c r="AI50" s="642"/>
      <c r="AJ50" s="642"/>
      <c r="AK50" s="642"/>
      <c r="AL50" s="642"/>
      <c r="AM50" s="642"/>
      <c r="AN50" s="642"/>
      <c r="AO50" s="642"/>
      <c r="AP50" s="642"/>
      <c r="AQ50" s="642"/>
      <c r="AR50" s="642"/>
      <c r="AS50" s="642"/>
      <c r="AT50" s="642"/>
      <c r="AU50" s="642"/>
      <c r="AV50" s="642"/>
      <c r="AW50" s="642"/>
      <c r="AX50" s="642"/>
      <c r="AY50" s="642"/>
      <c r="AZ50" s="642"/>
      <c r="BA50" s="642"/>
      <c r="BB50" s="642"/>
      <c r="BC50" s="642"/>
      <c r="BD50" s="642"/>
      <c r="BE50" s="642"/>
      <c r="BF50" s="642"/>
      <c r="BG50" s="642"/>
      <c r="BH50" s="642"/>
      <c r="BI50" s="642"/>
      <c r="BJ50" s="642"/>
      <c r="BK50" s="642"/>
      <c r="BL50" s="642"/>
      <c r="BM50" s="642"/>
      <c r="BN50" s="642"/>
      <c r="BO50" s="642"/>
      <c r="BP50" s="642"/>
      <c r="BQ50" s="642"/>
      <c r="BR50" s="642"/>
      <c r="BS50" s="642"/>
      <c r="BT50" s="642"/>
      <c r="BU50" s="642"/>
      <c r="BV50" s="642"/>
      <c r="BW50" s="642"/>
      <c r="BX50" s="642"/>
      <c r="BY50" s="642"/>
      <c r="BZ50" s="642"/>
      <c r="CA50" s="642"/>
      <c r="CB50" s="642"/>
      <c r="CC50" s="642"/>
      <c r="CD50" s="642"/>
      <c r="CE50" s="642"/>
      <c r="CF50" s="642"/>
      <c r="CG50" s="642"/>
      <c r="CH50" s="642"/>
      <c r="CI50" s="642"/>
      <c r="CJ50" s="642"/>
      <c r="CK50" s="642"/>
      <c r="CL50" s="642"/>
      <c r="CM50" s="642"/>
      <c r="CN50" s="642"/>
      <c r="CO50" s="642"/>
      <c r="CP50" s="642"/>
      <c r="CQ50" s="642"/>
      <c r="CR50" s="642"/>
      <c r="CS50" s="642"/>
      <c r="CT50" s="642"/>
      <c r="CU50" s="642"/>
      <c r="CV50" s="642"/>
      <c r="CW50" s="642"/>
      <c r="CX50" s="642"/>
      <c r="CY50" s="642"/>
      <c r="CZ50" s="642"/>
      <c r="DA50" s="642"/>
      <c r="DB50" s="642"/>
      <c r="DC50" s="642"/>
      <c r="DD50" s="642"/>
      <c r="DE50" s="642"/>
      <c r="DF50" s="642"/>
      <c r="DG50" s="642"/>
      <c r="DH50" s="642"/>
      <c r="DI50" s="642"/>
      <c r="DJ50" s="642"/>
      <c r="DK50" s="642"/>
      <c r="DL50" s="642"/>
      <c r="DM50" s="642"/>
      <c r="DN50" s="642"/>
      <c r="DO50" s="642"/>
      <c r="DP50" s="642"/>
      <c r="DQ50" s="642"/>
      <c r="DR50" s="642"/>
      <c r="DS50" s="642"/>
      <c r="DT50" s="642"/>
      <c r="DU50" s="642"/>
      <c r="DV50" s="642"/>
      <c r="DW50" s="642"/>
      <c r="DX50" s="642"/>
      <c r="DY50" s="642"/>
      <c r="DZ50" s="642"/>
      <c r="EA50" s="642"/>
      <c r="EB50" s="642"/>
      <c r="EC50" s="642"/>
      <c r="ED50" s="642"/>
      <c r="EE50" s="642"/>
      <c r="EF50" s="642"/>
      <c r="EG50" s="642"/>
      <c r="EH50" s="642"/>
      <c r="EI50" s="642"/>
      <c r="EJ50" s="642"/>
      <c r="EK50" s="642"/>
      <c r="EL50" s="642"/>
      <c r="EM50" s="642"/>
      <c r="EN50" s="642"/>
      <c r="EO50" s="642"/>
      <c r="EP50" s="642"/>
      <c r="EQ50" s="642"/>
      <c r="ER50" s="642"/>
      <c r="ES50" s="642"/>
      <c r="ET50" s="642"/>
      <c r="EU50" s="642"/>
      <c r="EV50" s="642"/>
      <c r="EW50" s="642"/>
      <c r="EX50" s="642"/>
      <c r="EY50" s="642"/>
      <c r="EZ50" s="642"/>
      <c r="FA50" s="642"/>
      <c r="FB50" s="642"/>
      <c r="FC50" s="642"/>
      <c r="FD50" s="642"/>
      <c r="FE50" s="642"/>
      <c r="FF50" s="642"/>
      <c r="FG50" s="642"/>
      <c r="FH50" s="642"/>
      <c r="FI50" s="642"/>
      <c r="FJ50" s="642"/>
      <c r="FK50" s="642"/>
      <c r="FL50" s="642"/>
      <c r="FM50" s="642"/>
      <c r="FN50" s="642"/>
      <c r="FO50" s="642"/>
      <c r="FP50" s="642"/>
      <c r="FQ50" s="642"/>
      <c r="FR50" s="642"/>
      <c r="FS50" s="642"/>
      <c r="FT50" s="642"/>
      <c r="FU50" s="642"/>
      <c r="FV50" s="642"/>
      <c r="FW50" s="642"/>
      <c r="FX50" s="642"/>
      <c r="FY50" s="642"/>
      <c r="FZ50" s="642"/>
      <c r="GA50" s="642"/>
      <c r="GB50" s="642"/>
      <c r="GC50" s="642"/>
      <c r="GD50" s="642"/>
      <c r="GE50" s="642"/>
      <c r="GF50" s="642"/>
      <c r="GG50" s="642"/>
      <c r="GH50" s="642"/>
      <c r="GI50" s="642"/>
      <c r="GJ50" s="642"/>
      <c r="GK50" s="642"/>
      <c r="GL50" s="642"/>
      <c r="GM50" s="642"/>
      <c r="GN50" s="642"/>
      <c r="GO50" s="642"/>
      <c r="GP50" s="642"/>
      <c r="GQ50" s="642"/>
      <c r="GR50" s="642"/>
      <c r="GS50" s="642"/>
      <c r="GT50" s="642"/>
      <c r="GU50" s="642"/>
      <c r="GV50" s="642"/>
      <c r="GW50" s="642"/>
      <c r="GX50" s="642"/>
      <c r="GY50" s="642"/>
      <c r="GZ50" s="642"/>
      <c r="HA50" s="642"/>
      <c r="HB50" s="642"/>
      <c r="HC50" s="642"/>
      <c r="HD50" s="642"/>
      <c r="HE50" s="642"/>
      <c r="HF50" s="642"/>
      <c r="HG50" s="642"/>
      <c r="HH50" s="642"/>
      <c r="HI50" s="642"/>
      <c r="HJ50" s="642"/>
      <c r="HK50" s="642"/>
      <c r="HL50" s="642"/>
      <c r="HM50" s="642"/>
      <c r="HN50" s="642"/>
      <c r="HO50" s="642"/>
      <c r="HP50" s="642"/>
      <c r="HQ50" s="642"/>
      <c r="HR50" s="642"/>
      <c r="HS50" s="642"/>
      <c r="HT50" s="642"/>
      <c r="HU50" s="642"/>
      <c r="HV50" s="642"/>
      <c r="HW50" s="642"/>
      <c r="HX50" s="642"/>
      <c r="HY50" s="642"/>
      <c r="HZ50" s="642"/>
      <c r="IA50" s="642"/>
      <c r="IB50" s="642"/>
      <c r="IC50" s="642"/>
      <c r="ID50" s="642"/>
      <c r="IE50" s="642"/>
      <c r="IF50" s="642"/>
      <c r="IG50" s="642"/>
      <c r="IH50" s="642"/>
      <c r="II50" s="642"/>
      <c r="IJ50" s="642"/>
      <c r="IK50" s="642"/>
      <c r="IL50" s="642"/>
      <c r="IM50" s="642"/>
      <c r="IN50" s="642"/>
      <c r="IO50" s="642"/>
      <c r="IP50" s="642"/>
      <c r="IQ50" s="642"/>
      <c r="IR50" s="642"/>
      <c r="IS50" s="642"/>
      <c r="IT50" s="642"/>
      <c r="IU50" s="642"/>
      <c r="IV50" s="642"/>
      <c r="IW50" s="642"/>
      <c r="IX50" s="642"/>
      <c r="IY50" s="642"/>
      <c r="IZ50" s="642"/>
      <c r="JA50" s="642"/>
      <c r="JB50" s="642"/>
      <c r="JC50" s="642"/>
      <c r="JD50" s="642"/>
      <c r="JE50" s="642"/>
      <c r="JF50" s="642"/>
      <c r="JG50" s="642"/>
      <c r="JH50" s="642"/>
      <c r="JI50" s="642"/>
      <c r="JJ50" s="642"/>
      <c r="JK50" s="642"/>
      <c r="JL50" s="642"/>
      <c r="JM50" s="642"/>
      <c r="JN50" s="642"/>
      <c r="JO50" s="642"/>
      <c r="JP50" s="642"/>
      <c r="JQ50" s="642"/>
      <c r="JR50" s="642"/>
      <c r="JS50" s="642"/>
      <c r="JT50" s="642"/>
      <c r="JU50" s="642"/>
      <c r="JV50" s="642"/>
      <c r="JW50" s="642"/>
      <c r="JX50" s="642"/>
      <c r="JY50" s="642"/>
      <c r="JZ50" s="642"/>
      <c r="KA50" s="642"/>
      <c r="KB50" s="642"/>
      <c r="KC50" s="642"/>
      <c r="KD50" s="642"/>
      <c r="KE50" s="642"/>
      <c r="KF50" s="642"/>
      <c r="KG50" s="642"/>
      <c r="KH50" s="642"/>
      <c r="KI50" s="642"/>
      <c r="KJ50" s="642"/>
      <c r="KK50" s="642"/>
      <c r="KL50" s="642"/>
      <c r="KM50" s="642"/>
      <c r="KN50" s="642"/>
      <c r="KO50" s="642"/>
      <c r="KP50" s="642"/>
      <c r="KQ50" s="642"/>
      <c r="KR50" s="642"/>
      <c r="KS50" s="642"/>
      <c r="KT50" s="642"/>
      <c r="KU50" s="642"/>
      <c r="KV50" s="642"/>
      <c r="KW50" s="642"/>
      <c r="KX50" s="642"/>
      <c r="KY50" s="642"/>
      <c r="KZ50" s="642"/>
      <c r="LA50" s="642"/>
      <c r="LB50" s="642"/>
      <c r="LC50" s="642"/>
      <c r="LD50" s="642"/>
      <c r="LE50" s="642"/>
      <c r="LF50" s="642"/>
      <c r="LG50" s="642"/>
      <c r="LH50" s="642"/>
      <c r="LI50" s="642"/>
      <c r="LJ50" s="642"/>
      <c r="LK50" s="642"/>
      <c r="LL50" s="642"/>
      <c r="LM50" s="642"/>
      <c r="LN50" s="642"/>
      <c r="LO50" s="642"/>
      <c r="LP50" s="642"/>
      <c r="LQ50" s="642"/>
      <c r="LR50" s="642"/>
      <c r="LS50" s="642"/>
      <c r="LT50" s="642"/>
      <c r="LU50" s="642"/>
      <c r="LV50" s="642"/>
      <c r="LW50" s="642"/>
      <c r="LX50" s="642"/>
      <c r="LY50" s="642"/>
      <c r="LZ50" s="642"/>
      <c r="MA50" s="642"/>
      <c r="MB50" s="642"/>
      <c r="MC50" s="642"/>
      <c r="MD50" s="642"/>
      <c r="ME50" s="642"/>
      <c r="MF50" s="642"/>
      <c r="MG50" s="642"/>
      <c r="MH50" s="642"/>
      <c r="MI50" s="642"/>
      <c r="MJ50" s="642"/>
      <c r="MK50" s="642"/>
      <c r="ML50" s="642"/>
      <c r="MM50" s="642"/>
      <c r="MN50" s="642"/>
      <c r="MO50" s="642"/>
      <c r="MP50" s="642"/>
      <c r="MQ50" s="642"/>
      <c r="MR50" s="642"/>
      <c r="MS50" s="642"/>
      <c r="MT50" s="642"/>
      <c r="MU50" s="642"/>
      <c r="MV50" s="642"/>
      <c r="MW50" s="642"/>
      <c r="MX50" s="642"/>
      <c r="MY50" s="642"/>
      <c r="MZ50" s="642"/>
      <c r="NA50" s="642"/>
      <c r="NB50" s="642"/>
      <c r="NC50" s="642"/>
      <c r="ND50" s="642"/>
      <c r="NE50" s="642"/>
      <c r="NF50" s="642"/>
      <c r="NG50" s="642"/>
      <c r="NH50" s="642"/>
      <c r="NI50" s="642"/>
      <c r="NJ50" s="642"/>
    </row>
    <row r="51" spans="1:374" s="643" customFormat="1" ht="100.9" customHeight="1">
      <c r="A51" s="734">
        <v>5</v>
      </c>
      <c r="B51" s="639">
        <v>78</v>
      </c>
      <c r="C51" s="640" t="s">
        <v>21</v>
      </c>
      <c r="D51" s="657" t="s">
        <v>509</v>
      </c>
      <c r="E51" s="656" t="s">
        <v>508</v>
      </c>
      <c r="F51" s="640">
        <v>12</v>
      </c>
      <c r="G51" s="640" t="s">
        <v>182</v>
      </c>
      <c r="H51" s="658">
        <v>18516</v>
      </c>
      <c r="I51" s="659"/>
      <c r="J51" s="640" t="s">
        <v>11</v>
      </c>
      <c r="K51" s="641">
        <v>45991</v>
      </c>
      <c r="L51" s="641">
        <v>46081</v>
      </c>
      <c r="M51" s="640"/>
      <c r="N51" s="640"/>
      <c r="O51" s="640"/>
      <c r="P51" s="640" t="s">
        <v>1302</v>
      </c>
      <c r="Q51" s="662" t="s">
        <v>1312</v>
      </c>
      <c r="R51" s="642"/>
      <c r="S51" s="642"/>
      <c r="T51" s="642"/>
      <c r="U51" s="642"/>
      <c r="V51" s="642"/>
      <c r="W51" s="642"/>
      <c r="X51" s="642"/>
      <c r="Y51" s="642"/>
      <c r="Z51" s="642"/>
      <c r="AA51" s="642"/>
      <c r="AB51" s="642"/>
      <c r="AC51" s="642"/>
      <c r="AD51" s="642"/>
      <c r="AE51" s="642"/>
      <c r="AF51" s="642"/>
      <c r="AG51" s="642"/>
      <c r="AH51" s="642"/>
      <c r="AI51" s="642"/>
      <c r="AJ51" s="642"/>
      <c r="AK51" s="642"/>
      <c r="AL51" s="642"/>
      <c r="AM51" s="642"/>
      <c r="AN51" s="642"/>
      <c r="AO51" s="642"/>
      <c r="AP51" s="642"/>
      <c r="AQ51" s="642"/>
      <c r="AR51" s="642"/>
      <c r="AS51" s="642"/>
      <c r="AT51" s="642"/>
      <c r="AU51" s="642"/>
      <c r="AV51" s="642"/>
      <c r="AW51" s="642"/>
      <c r="AX51" s="642"/>
      <c r="AY51" s="642"/>
      <c r="AZ51" s="642"/>
      <c r="BA51" s="642"/>
      <c r="BB51" s="642"/>
      <c r="BC51" s="642"/>
      <c r="BD51" s="642"/>
      <c r="BE51" s="642"/>
      <c r="BF51" s="642"/>
      <c r="BG51" s="642"/>
      <c r="BH51" s="642"/>
      <c r="BI51" s="642"/>
      <c r="BJ51" s="642"/>
      <c r="BK51" s="642"/>
      <c r="BL51" s="642"/>
      <c r="BM51" s="642"/>
      <c r="BN51" s="642"/>
      <c r="BO51" s="642"/>
      <c r="BP51" s="642"/>
      <c r="BQ51" s="642"/>
      <c r="BR51" s="642"/>
      <c r="BS51" s="642"/>
      <c r="BT51" s="642"/>
      <c r="BU51" s="642"/>
      <c r="BV51" s="642"/>
      <c r="BW51" s="642"/>
      <c r="BX51" s="642"/>
      <c r="BY51" s="642"/>
      <c r="BZ51" s="642"/>
      <c r="CA51" s="642"/>
      <c r="CB51" s="642"/>
      <c r="CC51" s="642"/>
      <c r="CD51" s="642"/>
      <c r="CE51" s="642"/>
      <c r="CF51" s="642"/>
      <c r="CG51" s="642"/>
      <c r="CH51" s="642"/>
      <c r="CI51" s="642"/>
      <c r="CJ51" s="642"/>
      <c r="CK51" s="642"/>
      <c r="CL51" s="642"/>
      <c r="CM51" s="642"/>
      <c r="CN51" s="642"/>
      <c r="CO51" s="642"/>
      <c r="CP51" s="642"/>
      <c r="CQ51" s="642"/>
      <c r="CR51" s="642"/>
      <c r="CS51" s="642"/>
      <c r="CT51" s="642"/>
      <c r="CU51" s="642"/>
      <c r="CV51" s="642"/>
      <c r="CW51" s="642"/>
      <c r="CX51" s="642"/>
      <c r="CY51" s="642"/>
      <c r="CZ51" s="642"/>
      <c r="DA51" s="642"/>
      <c r="DB51" s="642"/>
      <c r="DC51" s="642"/>
      <c r="DD51" s="642"/>
      <c r="DE51" s="642"/>
      <c r="DF51" s="642"/>
      <c r="DG51" s="642"/>
      <c r="DH51" s="642"/>
      <c r="DI51" s="642"/>
      <c r="DJ51" s="642"/>
      <c r="DK51" s="642"/>
      <c r="DL51" s="642"/>
      <c r="DM51" s="642"/>
      <c r="DN51" s="642"/>
      <c r="DO51" s="642"/>
      <c r="DP51" s="642"/>
      <c r="DQ51" s="642"/>
      <c r="DR51" s="642"/>
      <c r="DS51" s="642"/>
      <c r="DT51" s="642"/>
      <c r="DU51" s="642"/>
      <c r="DV51" s="642"/>
      <c r="DW51" s="642"/>
      <c r="DX51" s="642"/>
      <c r="DY51" s="642"/>
      <c r="DZ51" s="642"/>
      <c r="EA51" s="642"/>
      <c r="EB51" s="642"/>
      <c r="EC51" s="642"/>
      <c r="ED51" s="642"/>
      <c r="EE51" s="642"/>
      <c r="EF51" s="642"/>
      <c r="EG51" s="642"/>
      <c r="EH51" s="642"/>
      <c r="EI51" s="642"/>
      <c r="EJ51" s="642"/>
      <c r="EK51" s="642"/>
      <c r="EL51" s="642"/>
      <c r="EM51" s="642"/>
      <c r="EN51" s="642"/>
      <c r="EO51" s="642"/>
      <c r="EP51" s="642"/>
      <c r="EQ51" s="642"/>
      <c r="ER51" s="642"/>
      <c r="ES51" s="642"/>
      <c r="ET51" s="642"/>
      <c r="EU51" s="642"/>
      <c r="EV51" s="642"/>
      <c r="EW51" s="642"/>
      <c r="EX51" s="642"/>
      <c r="EY51" s="642"/>
      <c r="EZ51" s="642"/>
      <c r="FA51" s="642"/>
      <c r="FB51" s="642"/>
      <c r="FC51" s="642"/>
      <c r="FD51" s="642"/>
      <c r="FE51" s="642"/>
      <c r="FF51" s="642"/>
      <c r="FG51" s="642"/>
      <c r="FH51" s="642"/>
      <c r="FI51" s="642"/>
      <c r="FJ51" s="642"/>
      <c r="FK51" s="642"/>
      <c r="FL51" s="642"/>
      <c r="FM51" s="642"/>
      <c r="FN51" s="642"/>
      <c r="FO51" s="642"/>
      <c r="FP51" s="642"/>
      <c r="FQ51" s="642"/>
      <c r="FR51" s="642"/>
      <c r="FS51" s="642"/>
      <c r="FT51" s="642"/>
      <c r="FU51" s="642"/>
      <c r="FV51" s="642"/>
      <c r="FW51" s="642"/>
      <c r="FX51" s="642"/>
      <c r="FY51" s="642"/>
      <c r="FZ51" s="642"/>
      <c r="GA51" s="642"/>
      <c r="GB51" s="642"/>
      <c r="GC51" s="642"/>
      <c r="GD51" s="642"/>
      <c r="GE51" s="642"/>
      <c r="GF51" s="642"/>
      <c r="GG51" s="642"/>
      <c r="GH51" s="642"/>
      <c r="GI51" s="642"/>
      <c r="GJ51" s="642"/>
      <c r="GK51" s="642"/>
      <c r="GL51" s="642"/>
      <c r="GM51" s="642"/>
      <c r="GN51" s="642"/>
      <c r="GO51" s="642"/>
      <c r="GP51" s="642"/>
      <c r="GQ51" s="642"/>
      <c r="GR51" s="642"/>
      <c r="GS51" s="642"/>
      <c r="GT51" s="642"/>
      <c r="GU51" s="642"/>
      <c r="GV51" s="642"/>
      <c r="GW51" s="642"/>
      <c r="GX51" s="642"/>
      <c r="GY51" s="642"/>
      <c r="GZ51" s="642"/>
      <c r="HA51" s="642"/>
      <c r="HB51" s="642"/>
      <c r="HC51" s="642"/>
      <c r="HD51" s="642"/>
      <c r="HE51" s="642"/>
      <c r="HF51" s="642"/>
      <c r="HG51" s="642"/>
      <c r="HH51" s="642"/>
      <c r="HI51" s="642"/>
      <c r="HJ51" s="642"/>
      <c r="HK51" s="642"/>
      <c r="HL51" s="642"/>
      <c r="HM51" s="642"/>
      <c r="HN51" s="642"/>
      <c r="HO51" s="642"/>
      <c r="HP51" s="642"/>
      <c r="HQ51" s="642"/>
      <c r="HR51" s="642"/>
      <c r="HS51" s="642"/>
      <c r="HT51" s="642"/>
      <c r="HU51" s="642"/>
      <c r="HV51" s="642"/>
      <c r="HW51" s="642"/>
      <c r="HX51" s="642"/>
      <c r="HY51" s="642"/>
      <c r="HZ51" s="642"/>
      <c r="IA51" s="642"/>
      <c r="IB51" s="642"/>
      <c r="IC51" s="642"/>
      <c r="ID51" s="642"/>
      <c r="IE51" s="642"/>
      <c r="IF51" s="642"/>
      <c r="IG51" s="642"/>
      <c r="IH51" s="642"/>
      <c r="II51" s="642"/>
      <c r="IJ51" s="642"/>
      <c r="IK51" s="642"/>
      <c r="IL51" s="642"/>
      <c r="IM51" s="642"/>
      <c r="IN51" s="642"/>
      <c r="IO51" s="642"/>
      <c r="IP51" s="642"/>
      <c r="IQ51" s="642"/>
      <c r="IR51" s="642"/>
      <c r="IS51" s="642"/>
      <c r="IT51" s="642"/>
      <c r="IU51" s="642"/>
      <c r="IV51" s="642"/>
      <c r="IW51" s="642"/>
      <c r="IX51" s="642"/>
      <c r="IY51" s="642"/>
      <c r="IZ51" s="642"/>
      <c r="JA51" s="642"/>
      <c r="JB51" s="642"/>
      <c r="JC51" s="642"/>
      <c r="JD51" s="642"/>
      <c r="JE51" s="642"/>
      <c r="JF51" s="642"/>
      <c r="JG51" s="642"/>
      <c r="JH51" s="642"/>
      <c r="JI51" s="642"/>
      <c r="JJ51" s="642"/>
      <c r="JK51" s="642"/>
      <c r="JL51" s="642"/>
      <c r="JM51" s="642"/>
      <c r="JN51" s="642"/>
      <c r="JO51" s="642"/>
      <c r="JP51" s="642"/>
      <c r="JQ51" s="642"/>
      <c r="JR51" s="642"/>
      <c r="JS51" s="642"/>
      <c r="JT51" s="642"/>
      <c r="JU51" s="642"/>
      <c r="JV51" s="642"/>
      <c r="JW51" s="642"/>
      <c r="JX51" s="642"/>
      <c r="JY51" s="642"/>
      <c r="JZ51" s="642"/>
      <c r="KA51" s="642"/>
      <c r="KB51" s="642"/>
      <c r="KC51" s="642"/>
      <c r="KD51" s="642"/>
      <c r="KE51" s="642"/>
      <c r="KF51" s="642"/>
      <c r="KG51" s="642"/>
      <c r="KH51" s="642"/>
      <c r="KI51" s="642"/>
      <c r="KJ51" s="642"/>
      <c r="KK51" s="642"/>
      <c r="KL51" s="642"/>
      <c r="KM51" s="642"/>
      <c r="KN51" s="642"/>
      <c r="KO51" s="642"/>
      <c r="KP51" s="642"/>
      <c r="KQ51" s="642"/>
      <c r="KR51" s="642"/>
      <c r="KS51" s="642"/>
      <c r="KT51" s="642"/>
      <c r="KU51" s="642"/>
      <c r="KV51" s="642"/>
      <c r="KW51" s="642"/>
      <c r="KX51" s="642"/>
      <c r="KY51" s="642"/>
      <c r="KZ51" s="642"/>
      <c r="LA51" s="642"/>
      <c r="LB51" s="642"/>
      <c r="LC51" s="642"/>
      <c r="LD51" s="642"/>
      <c r="LE51" s="642"/>
      <c r="LF51" s="642"/>
      <c r="LG51" s="642"/>
      <c r="LH51" s="642"/>
      <c r="LI51" s="642"/>
      <c r="LJ51" s="642"/>
      <c r="LK51" s="642"/>
      <c r="LL51" s="642"/>
      <c r="LM51" s="642"/>
      <c r="LN51" s="642"/>
      <c r="LO51" s="642"/>
      <c r="LP51" s="642"/>
      <c r="LQ51" s="642"/>
      <c r="LR51" s="642"/>
      <c r="LS51" s="642"/>
      <c r="LT51" s="642"/>
      <c r="LU51" s="642"/>
      <c r="LV51" s="642"/>
      <c r="LW51" s="642"/>
      <c r="LX51" s="642"/>
      <c r="LY51" s="642"/>
      <c r="LZ51" s="642"/>
      <c r="MA51" s="642"/>
      <c r="MB51" s="642"/>
      <c r="MC51" s="642"/>
      <c r="MD51" s="642"/>
      <c r="ME51" s="642"/>
      <c r="MF51" s="642"/>
      <c r="MG51" s="642"/>
      <c r="MH51" s="642"/>
      <c r="MI51" s="642"/>
      <c r="MJ51" s="642"/>
      <c r="MK51" s="642"/>
      <c r="ML51" s="642"/>
      <c r="MM51" s="642"/>
      <c r="MN51" s="642"/>
      <c r="MO51" s="642"/>
      <c r="MP51" s="642"/>
      <c r="MQ51" s="642"/>
      <c r="MR51" s="642"/>
      <c r="MS51" s="642"/>
      <c r="MT51" s="642"/>
      <c r="MU51" s="642"/>
      <c r="MV51" s="642"/>
      <c r="MW51" s="642"/>
      <c r="MX51" s="642"/>
      <c r="MY51" s="642"/>
      <c r="MZ51" s="642"/>
      <c r="NA51" s="642"/>
      <c r="NB51" s="642"/>
      <c r="NC51" s="642"/>
      <c r="ND51" s="642"/>
      <c r="NE51" s="642"/>
      <c r="NF51" s="642"/>
      <c r="NG51" s="642"/>
      <c r="NH51" s="642"/>
      <c r="NI51" s="642"/>
      <c r="NJ51" s="642"/>
    </row>
    <row r="52" spans="1:374" s="643" customFormat="1" ht="152.44999999999999" customHeight="1">
      <c r="A52" s="734">
        <v>8</v>
      </c>
      <c r="B52" s="639">
        <v>79</v>
      </c>
      <c r="C52" s="640" t="s">
        <v>21</v>
      </c>
      <c r="D52" s="657" t="s">
        <v>510</v>
      </c>
      <c r="E52" s="656" t="s">
        <v>250</v>
      </c>
      <c r="F52" s="640">
        <v>12</v>
      </c>
      <c r="G52" s="640" t="s">
        <v>182</v>
      </c>
      <c r="H52" s="658">
        <f>171305+40983.76</f>
        <v>212288.76</v>
      </c>
      <c r="I52" s="659">
        <v>159216.57</v>
      </c>
      <c r="J52" s="640" t="s">
        <v>11</v>
      </c>
      <c r="K52" s="641">
        <v>46022</v>
      </c>
      <c r="L52" s="641">
        <v>46112</v>
      </c>
      <c r="M52" s="640"/>
      <c r="N52" s="640"/>
      <c r="O52" s="640"/>
      <c r="P52" s="640" t="s">
        <v>1302</v>
      </c>
      <c r="Q52" s="662" t="s">
        <v>1312</v>
      </c>
      <c r="R52" s="642"/>
      <c r="S52" s="642"/>
      <c r="T52" s="642"/>
      <c r="U52" s="642"/>
      <c r="V52" s="642"/>
      <c r="W52" s="642"/>
      <c r="X52" s="642"/>
      <c r="Y52" s="642"/>
      <c r="Z52" s="642"/>
      <c r="AA52" s="642"/>
      <c r="AB52" s="642"/>
      <c r="AC52" s="642"/>
      <c r="AD52" s="642"/>
      <c r="AE52" s="642"/>
      <c r="AF52" s="642"/>
      <c r="AG52" s="642"/>
      <c r="AH52" s="642"/>
      <c r="AI52" s="642"/>
      <c r="AJ52" s="642"/>
      <c r="AK52" s="642"/>
      <c r="AL52" s="642"/>
      <c r="AM52" s="642"/>
      <c r="AN52" s="642"/>
      <c r="AO52" s="642"/>
      <c r="AP52" s="642"/>
      <c r="AQ52" s="642"/>
      <c r="AR52" s="642"/>
      <c r="AS52" s="642"/>
      <c r="AT52" s="642"/>
      <c r="AU52" s="642"/>
      <c r="AV52" s="642"/>
      <c r="AW52" s="642"/>
      <c r="AX52" s="642"/>
      <c r="AY52" s="642"/>
      <c r="AZ52" s="642"/>
      <c r="BA52" s="642"/>
      <c r="BB52" s="642"/>
      <c r="BC52" s="642"/>
      <c r="BD52" s="642"/>
      <c r="BE52" s="642"/>
      <c r="BF52" s="642"/>
      <c r="BG52" s="642"/>
      <c r="BH52" s="642"/>
      <c r="BI52" s="642"/>
      <c r="BJ52" s="642"/>
      <c r="BK52" s="642"/>
      <c r="BL52" s="642"/>
      <c r="BM52" s="642"/>
      <c r="BN52" s="642"/>
      <c r="BO52" s="642"/>
      <c r="BP52" s="642"/>
      <c r="BQ52" s="642"/>
      <c r="BR52" s="642"/>
      <c r="BS52" s="642"/>
      <c r="BT52" s="642"/>
      <c r="BU52" s="642"/>
      <c r="BV52" s="642"/>
      <c r="BW52" s="642"/>
      <c r="BX52" s="642"/>
      <c r="BY52" s="642"/>
      <c r="BZ52" s="642"/>
      <c r="CA52" s="642"/>
      <c r="CB52" s="642"/>
      <c r="CC52" s="642"/>
      <c r="CD52" s="642"/>
      <c r="CE52" s="642"/>
      <c r="CF52" s="642"/>
      <c r="CG52" s="642"/>
      <c r="CH52" s="642"/>
      <c r="CI52" s="642"/>
      <c r="CJ52" s="642"/>
      <c r="CK52" s="642"/>
      <c r="CL52" s="642"/>
      <c r="CM52" s="642"/>
      <c r="CN52" s="642"/>
      <c r="CO52" s="642"/>
      <c r="CP52" s="642"/>
      <c r="CQ52" s="642"/>
      <c r="CR52" s="642"/>
      <c r="CS52" s="642"/>
      <c r="CT52" s="642"/>
      <c r="CU52" s="642"/>
      <c r="CV52" s="642"/>
      <c r="CW52" s="642"/>
      <c r="CX52" s="642"/>
      <c r="CY52" s="642"/>
      <c r="CZ52" s="642"/>
      <c r="DA52" s="642"/>
      <c r="DB52" s="642"/>
      <c r="DC52" s="642"/>
      <c r="DD52" s="642"/>
      <c r="DE52" s="642"/>
      <c r="DF52" s="642"/>
      <c r="DG52" s="642"/>
      <c r="DH52" s="642"/>
      <c r="DI52" s="642"/>
      <c r="DJ52" s="642"/>
      <c r="DK52" s="642"/>
      <c r="DL52" s="642"/>
      <c r="DM52" s="642"/>
      <c r="DN52" s="642"/>
      <c r="DO52" s="642"/>
      <c r="DP52" s="642"/>
      <c r="DQ52" s="642"/>
      <c r="DR52" s="642"/>
      <c r="DS52" s="642"/>
      <c r="DT52" s="642"/>
      <c r="DU52" s="642"/>
      <c r="DV52" s="642"/>
      <c r="DW52" s="642"/>
      <c r="DX52" s="642"/>
      <c r="DY52" s="642"/>
      <c r="DZ52" s="642"/>
      <c r="EA52" s="642"/>
      <c r="EB52" s="642"/>
      <c r="EC52" s="642"/>
      <c r="ED52" s="642"/>
      <c r="EE52" s="642"/>
      <c r="EF52" s="642"/>
      <c r="EG52" s="642"/>
      <c r="EH52" s="642"/>
      <c r="EI52" s="642"/>
      <c r="EJ52" s="642"/>
      <c r="EK52" s="642"/>
      <c r="EL52" s="642"/>
      <c r="EM52" s="642"/>
      <c r="EN52" s="642"/>
      <c r="EO52" s="642"/>
      <c r="EP52" s="642"/>
      <c r="EQ52" s="642"/>
      <c r="ER52" s="642"/>
      <c r="ES52" s="642"/>
      <c r="ET52" s="642"/>
      <c r="EU52" s="642"/>
      <c r="EV52" s="642"/>
      <c r="EW52" s="642"/>
      <c r="EX52" s="642"/>
      <c r="EY52" s="642"/>
      <c r="EZ52" s="642"/>
      <c r="FA52" s="642"/>
      <c r="FB52" s="642"/>
      <c r="FC52" s="642"/>
      <c r="FD52" s="642"/>
      <c r="FE52" s="642"/>
      <c r="FF52" s="642"/>
      <c r="FG52" s="642"/>
      <c r="FH52" s="642"/>
      <c r="FI52" s="642"/>
      <c r="FJ52" s="642"/>
      <c r="FK52" s="642"/>
      <c r="FL52" s="642"/>
      <c r="FM52" s="642"/>
      <c r="FN52" s="642"/>
      <c r="FO52" s="642"/>
      <c r="FP52" s="642"/>
      <c r="FQ52" s="642"/>
      <c r="FR52" s="642"/>
      <c r="FS52" s="642"/>
      <c r="FT52" s="642"/>
      <c r="FU52" s="642"/>
      <c r="FV52" s="642"/>
      <c r="FW52" s="642"/>
      <c r="FX52" s="642"/>
      <c r="FY52" s="642"/>
      <c r="FZ52" s="642"/>
      <c r="GA52" s="642"/>
      <c r="GB52" s="642"/>
      <c r="GC52" s="642"/>
      <c r="GD52" s="642"/>
      <c r="GE52" s="642"/>
      <c r="GF52" s="642"/>
      <c r="GG52" s="642"/>
      <c r="GH52" s="642"/>
      <c r="GI52" s="642"/>
      <c r="GJ52" s="642"/>
      <c r="GK52" s="642"/>
      <c r="GL52" s="642"/>
      <c r="GM52" s="642"/>
      <c r="GN52" s="642"/>
      <c r="GO52" s="642"/>
      <c r="GP52" s="642"/>
      <c r="GQ52" s="642"/>
      <c r="GR52" s="642"/>
      <c r="GS52" s="642"/>
      <c r="GT52" s="642"/>
      <c r="GU52" s="642"/>
      <c r="GV52" s="642"/>
      <c r="GW52" s="642"/>
      <c r="GX52" s="642"/>
      <c r="GY52" s="642"/>
      <c r="GZ52" s="642"/>
      <c r="HA52" s="642"/>
      <c r="HB52" s="642"/>
      <c r="HC52" s="642"/>
      <c r="HD52" s="642"/>
      <c r="HE52" s="642"/>
      <c r="HF52" s="642"/>
      <c r="HG52" s="642"/>
      <c r="HH52" s="642"/>
      <c r="HI52" s="642"/>
      <c r="HJ52" s="642"/>
      <c r="HK52" s="642"/>
      <c r="HL52" s="642"/>
      <c r="HM52" s="642"/>
      <c r="HN52" s="642"/>
      <c r="HO52" s="642"/>
      <c r="HP52" s="642"/>
      <c r="HQ52" s="642"/>
      <c r="HR52" s="642"/>
      <c r="HS52" s="642"/>
      <c r="HT52" s="642"/>
      <c r="HU52" s="642"/>
      <c r="HV52" s="642"/>
      <c r="HW52" s="642"/>
      <c r="HX52" s="642"/>
      <c r="HY52" s="642"/>
      <c r="HZ52" s="642"/>
      <c r="IA52" s="642"/>
      <c r="IB52" s="642"/>
      <c r="IC52" s="642"/>
      <c r="ID52" s="642"/>
      <c r="IE52" s="642"/>
      <c r="IF52" s="642"/>
      <c r="IG52" s="642"/>
      <c r="IH52" s="642"/>
      <c r="II52" s="642"/>
      <c r="IJ52" s="642"/>
      <c r="IK52" s="642"/>
      <c r="IL52" s="642"/>
      <c r="IM52" s="642"/>
      <c r="IN52" s="642"/>
      <c r="IO52" s="642"/>
      <c r="IP52" s="642"/>
      <c r="IQ52" s="642"/>
      <c r="IR52" s="642"/>
      <c r="IS52" s="642"/>
      <c r="IT52" s="642"/>
      <c r="IU52" s="642"/>
      <c r="IV52" s="642"/>
      <c r="IW52" s="642"/>
      <c r="IX52" s="642"/>
      <c r="IY52" s="642"/>
      <c r="IZ52" s="642"/>
      <c r="JA52" s="642"/>
      <c r="JB52" s="642"/>
      <c r="JC52" s="642"/>
      <c r="JD52" s="642"/>
      <c r="JE52" s="642"/>
      <c r="JF52" s="642"/>
      <c r="JG52" s="642"/>
      <c r="JH52" s="642"/>
      <c r="JI52" s="642"/>
      <c r="JJ52" s="642"/>
      <c r="JK52" s="642"/>
      <c r="JL52" s="642"/>
      <c r="JM52" s="642"/>
      <c r="JN52" s="642"/>
      <c r="JO52" s="642"/>
      <c r="JP52" s="642"/>
      <c r="JQ52" s="642"/>
      <c r="JR52" s="642"/>
      <c r="JS52" s="642"/>
      <c r="JT52" s="642"/>
      <c r="JU52" s="642"/>
      <c r="JV52" s="642"/>
      <c r="JW52" s="642"/>
      <c r="JX52" s="642"/>
      <c r="JY52" s="642"/>
      <c r="JZ52" s="642"/>
      <c r="KA52" s="642"/>
      <c r="KB52" s="642"/>
      <c r="KC52" s="642"/>
      <c r="KD52" s="642"/>
      <c r="KE52" s="642"/>
      <c r="KF52" s="642"/>
      <c r="KG52" s="642"/>
      <c r="KH52" s="642"/>
      <c r="KI52" s="642"/>
      <c r="KJ52" s="642"/>
      <c r="KK52" s="642"/>
      <c r="KL52" s="642"/>
      <c r="KM52" s="642"/>
      <c r="KN52" s="642"/>
      <c r="KO52" s="642"/>
      <c r="KP52" s="642"/>
      <c r="KQ52" s="642"/>
      <c r="KR52" s="642"/>
      <c r="KS52" s="642"/>
      <c r="KT52" s="642"/>
      <c r="KU52" s="642"/>
      <c r="KV52" s="642"/>
      <c r="KW52" s="642"/>
      <c r="KX52" s="642"/>
      <c r="KY52" s="642"/>
      <c r="KZ52" s="642"/>
      <c r="LA52" s="642"/>
      <c r="LB52" s="642"/>
      <c r="LC52" s="642"/>
      <c r="LD52" s="642"/>
      <c r="LE52" s="642"/>
      <c r="LF52" s="642"/>
      <c r="LG52" s="642"/>
      <c r="LH52" s="642"/>
      <c r="LI52" s="642"/>
      <c r="LJ52" s="642"/>
      <c r="LK52" s="642"/>
      <c r="LL52" s="642"/>
      <c r="LM52" s="642"/>
      <c r="LN52" s="642"/>
      <c r="LO52" s="642"/>
      <c r="LP52" s="642"/>
      <c r="LQ52" s="642"/>
      <c r="LR52" s="642"/>
      <c r="LS52" s="642"/>
      <c r="LT52" s="642"/>
      <c r="LU52" s="642"/>
      <c r="LV52" s="642"/>
      <c r="LW52" s="642"/>
      <c r="LX52" s="642"/>
      <c r="LY52" s="642"/>
      <c r="LZ52" s="642"/>
      <c r="MA52" s="642"/>
      <c r="MB52" s="642"/>
      <c r="MC52" s="642"/>
      <c r="MD52" s="642"/>
      <c r="ME52" s="642"/>
      <c r="MF52" s="642"/>
      <c r="MG52" s="642"/>
      <c r="MH52" s="642"/>
      <c r="MI52" s="642"/>
      <c r="MJ52" s="642"/>
      <c r="MK52" s="642"/>
      <c r="ML52" s="642"/>
      <c r="MM52" s="642"/>
      <c r="MN52" s="642"/>
      <c r="MO52" s="642"/>
      <c r="MP52" s="642"/>
      <c r="MQ52" s="642"/>
      <c r="MR52" s="642"/>
      <c r="MS52" s="642"/>
      <c r="MT52" s="642"/>
      <c r="MU52" s="642"/>
      <c r="MV52" s="642"/>
      <c r="MW52" s="642"/>
      <c r="MX52" s="642"/>
      <c r="MY52" s="642"/>
      <c r="MZ52" s="642"/>
      <c r="NA52" s="642"/>
      <c r="NB52" s="642"/>
      <c r="NC52" s="642"/>
      <c r="ND52" s="642"/>
      <c r="NE52" s="642"/>
      <c r="NF52" s="642"/>
      <c r="NG52" s="642"/>
      <c r="NH52" s="642"/>
      <c r="NI52" s="642"/>
      <c r="NJ52" s="642"/>
    </row>
    <row r="53" spans="1:374" s="643" customFormat="1" ht="264.95" customHeight="1">
      <c r="A53" s="734">
        <v>9</v>
      </c>
      <c r="B53" s="639">
        <v>80</v>
      </c>
      <c r="C53" s="640" t="s">
        <v>21</v>
      </c>
      <c r="D53" s="657" t="s">
        <v>511</v>
      </c>
      <c r="E53" s="656" t="s">
        <v>250</v>
      </c>
      <c r="F53" s="640">
        <v>12</v>
      </c>
      <c r="G53" s="640" t="s">
        <v>182</v>
      </c>
      <c r="H53" s="658">
        <v>131600</v>
      </c>
      <c r="I53" s="659"/>
      <c r="J53" s="640" t="s">
        <v>11</v>
      </c>
      <c r="K53" s="641">
        <v>46053</v>
      </c>
      <c r="L53" s="641">
        <v>46112</v>
      </c>
      <c r="M53" s="640"/>
      <c r="N53" s="640"/>
      <c r="O53" s="640"/>
      <c r="P53" s="640" t="s">
        <v>1302</v>
      </c>
      <c r="Q53" s="662" t="s">
        <v>1303</v>
      </c>
      <c r="R53" s="642"/>
      <c r="S53" s="642"/>
      <c r="T53" s="642"/>
      <c r="U53" s="642"/>
      <c r="V53" s="642"/>
      <c r="W53" s="642"/>
      <c r="X53" s="642"/>
      <c r="Y53" s="642"/>
      <c r="Z53" s="642"/>
      <c r="AA53" s="642"/>
      <c r="AB53" s="642"/>
      <c r="AC53" s="642"/>
      <c r="AD53" s="642"/>
      <c r="AE53" s="642"/>
      <c r="AF53" s="642"/>
      <c r="AG53" s="642"/>
      <c r="AH53" s="642"/>
      <c r="AI53" s="642"/>
      <c r="AJ53" s="642"/>
      <c r="AK53" s="642"/>
      <c r="AL53" s="642"/>
      <c r="AM53" s="642"/>
      <c r="AN53" s="642"/>
      <c r="AO53" s="642"/>
      <c r="AP53" s="642"/>
      <c r="AQ53" s="642"/>
      <c r="AR53" s="642"/>
      <c r="AS53" s="642"/>
      <c r="AT53" s="642"/>
      <c r="AU53" s="642"/>
      <c r="AV53" s="642"/>
      <c r="AW53" s="642"/>
      <c r="AX53" s="642"/>
      <c r="AY53" s="642"/>
      <c r="AZ53" s="642"/>
      <c r="BA53" s="642"/>
      <c r="BB53" s="642"/>
      <c r="BC53" s="642"/>
      <c r="BD53" s="642"/>
      <c r="BE53" s="642"/>
      <c r="BF53" s="642"/>
      <c r="BG53" s="642"/>
      <c r="BH53" s="642"/>
      <c r="BI53" s="642"/>
      <c r="BJ53" s="642"/>
      <c r="BK53" s="642"/>
      <c r="BL53" s="642"/>
      <c r="BM53" s="642"/>
      <c r="BN53" s="642"/>
      <c r="BO53" s="642"/>
      <c r="BP53" s="642"/>
      <c r="BQ53" s="642"/>
      <c r="BR53" s="642"/>
      <c r="BS53" s="642"/>
      <c r="BT53" s="642"/>
      <c r="BU53" s="642"/>
      <c r="BV53" s="642"/>
      <c r="BW53" s="642"/>
      <c r="BX53" s="642"/>
      <c r="BY53" s="642"/>
      <c r="BZ53" s="642"/>
      <c r="CA53" s="642"/>
      <c r="CB53" s="642"/>
      <c r="CC53" s="642"/>
      <c r="CD53" s="642"/>
      <c r="CE53" s="642"/>
      <c r="CF53" s="642"/>
      <c r="CG53" s="642"/>
      <c r="CH53" s="642"/>
      <c r="CI53" s="642"/>
      <c r="CJ53" s="642"/>
      <c r="CK53" s="642"/>
      <c r="CL53" s="642"/>
      <c r="CM53" s="642"/>
      <c r="CN53" s="642"/>
      <c r="CO53" s="642"/>
      <c r="CP53" s="642"/>
      <c r="CQ53" s="642"/>
      <c r="CR53" s="642"/>
      <c r="CS53" s="642"/>
      <c r="CT53" s="642"/>
      <c r="CU53" s="642"/>
      <c r="CV53" s="642"/>
      <c r="CW53" s="642"/>
      <c r="CX53" s="642"/>
      <c r="CY53" s="642"/>
      <c r="CZ53" s="642"/>
      <c r="DA53" s="642"/>
      <c r="DB53" s="642"/>
      <c r="DC53" s="642"/>
      <c r="DD53" s="642"/>
      <c r="DE53" s="642"/>
      <c r="DF53" s="642"/>
      <c r="DG53" s="642"/>
      <c r="DH53" s="642"/>
      <c r="DI53" s="642"/>
      <c r="DJ53" s="642"/>
      <c r="DK53" s="642"/>
      <c r="DL53" s="642"/>
      <c r="DM53" s="642"/>
      <c r="DN53" s="642"/>
      <c r="DO53" s="642"/>
      <c r="DP53" s="642"/>
      <c r="DQ53" s="642"/>
      <c r="DR53" s="642"/>
      <c r="DS53" s="642"/>
      <c r="DT53" s="642"/>
      <c r="DU53" s="642"/>
      <c r="DV53" s="642"/>
      <c r="DW53" s="642"/>
      <c r="DX53" s="642"/>
      <c r="DY53" s="642"/>
      <c r="DZ53" s="642"/>
      <c r="EA53" s="642"/>
      <c r="EB53" s="642"/>
      <c r="EC53" s="642"/>
      <c r="ED53" s="642"/>
      <c r="EE53" s="642"/>
      <c r="EF53" s="642"/>
      <c r="EG53" s="642"/>
      <c r="EH53" s="642"/>
      <c r="EI53" s="642"/>
      <c r="EJ53" s="642"/>
      <c r="EK53" s="642"/>
      <c r="EL53" s="642"/>
      <c r="EM53" s="642"/>
      <c r="EN53" s="642"/>
      <c r="EO53" s="642"/>
      <c r="EP53" s="642"/>
      <c r="EQ53" s="642"/>
      <c r="ER53" s="642"/>
      <c r="ES53" s="642"/>
      <c r="ET53" s="642"/>
      <c r="EU53" s="642"/>
      <c r="EV53" s="642"/>
      <c r="EW53" s="642"/>
      <c r="EX53" s="642"/>
      <c r="EY53" s="642"/>
      <c r="EZ53" s="642"/>
      <c r="FA53" s="642"/>
      <c r="FB53" s="642"/>
      <c r="FC53" s="642"/>
      <c r="FD53" s="642"/>
      <c r="FE53" s="642"/>
      <c r="FF53" s="642"/>
      <c r="FG53" s="642"/>
      <c r="FH53" s="642"/>
      <c r="FI53" s="642"/>
      <c r="FJ53" s="642"/>
      <c r="FK53" s="642"/>
      <c r="FL53" s="642"/>
      <c r="FM53" s="642"/>
      <c r="FN53" s="642"/>
      <c r="FO53" s="642"/>
      <c r="FP53" s="642"/>
      <c r="FQ53" s="642"/>
      <c r="FR53" s="642"/>
      <c r="FS53" s="642"/>
      <c r="FT53" s="642"/>
      <c r="FU53" s="642"/>
      <c r="FV53" s="642"/>
      <c r="FW53" s="642"/>
      <c r="FX53" s="642"/>
      <c r="FY53" s="642"/>
      <c r="FZ53" s="642"/>
      <c r="GA53" s="642"/>
      <c r="GB53" s="642"/>
      <c r="GC53" s="642"/>
      <c r="GD53" s="642"/>
      <c r="GE53" s="642"/>
      <c r="GF53" s="642"/>
      <c r="GG53" s="642"/>
      <c r="GH53" s="642"/>
      <c r="GI53" s="642"/>
      <c r="GJ53" s="642"/>
      <c r="GK53" s="642"/>
      <c r="GL53" s="642"/>
      <c r="GM53" s="642"/>
      <c r="GN53" s="642"/>
      <c r="GO53" s="642"/>
      <c r="GP53" s="642"/>
      <c r="GQ53" s="642"/>
      <c r="GR53" s="642"/>
      <c r="GS53" s="642"/>
      <c r="GT53" s="642"/>
      <c r="GU53" s="642"/>
      <c r="GV53" s="642"/>
      <c r="GW53" s="642"/>
      <c r="GX53" s="642"/>
      <c r="GY53" s="642"/>
      <c r="GZ53" s="642"/>
      <c r="HA53" s="642"/>
      <c r="HB53" s="642"/>
      <c r="HC53" s="642"/>
      <c r="HD53" s="642"/>
      <c r="HE53" s="642"/>
      <c r="HF53" s="642"/>
      <c r="HG53" s="642"/>
      <c r="HH53" s="642"/>
      <c r="HI53" s="642"/>
      <c r="HJ53" s="642"/>
      <c r="HK53" s="642"/>
      <c r="HL53" s="642"/>
      <c r="HM53" s="642"/>
      <c r="HN53" s="642"/>
      <c r="HO53" s="642"/>
      <c r="HP53" s="642"/>
      <c r="HQ53" s="642"/>
      <c r="HR53" s="642"/>
      <c r="HS53" s="642"/>
      <c r="HT53" s="642"/>
      <c r="HU53" s="642"/>
      <c r="HV53" s="642"/>
      <c r="HW53" s="642"/>
      <c r="HX53" s="642"/>
      <c r="HY53" s="642"/>
      <c r="HZ53" s="642"/>
      <c r="IA53" s="642"/>
      <c r="IB53" s="642"/>
      <c r="IC53" s="642"/>
      <c r="ID53" s="642"/>
      <c r="IE53" s="642"/>
      <c r="IF53" s="642"/>
      <c r="IG53" s="642"/>
      <c r="IH53" s="642"/>
      <c r="II53" s="642"/>
      <c r="IJ53" s="642"/>
      <c r="IK53" s="642"/>
      <c r="IL53" s="642"/>
      <c r="IM53" s="642"/>
      <c r="IN53" s="642"/>
      <c r="IO53" s="642"/>
      <c r="IP53" s="642"/>
      <c r="IQ53" s="642"/>
      <c r="IR53" s="642"/>
      <c r="IS53" s="642"/>
      <c r="IT53" s="642"/>
      <c r="IU53" s="642"/>
      <c r="IV53" s="642"/>
      <c r="IW53" s="642"/>
      <c r="IX53" s="642"/>
      <c r="IY53" s="642"/>
      <c r="IZ53" s="642"/>
      <c r="JA53" s="642"/>
      <c r="JB53" s="642"/>
      <c r="JC53" s="642"/>
      <c r="JD53" s="642"/>
      <c r="JE53" s="642"/>
      <c r="JF53" s="642"/>
      <c r="JG53" s="642"/>
      <c r="JH53" s="642"/>
      <c r="JI53" s="642"/>
      <c r="JJ53" s="642"/>
      <c r="JK53" s="642"/>
      <c r="JL53" s="642"/>
      <c r="JM53" s="642"/>
      <c r="JN53" s="642"/>
      <c r="JO53" s="642"/>
      <c r="JP53" s="642"/>
      <c r="JQ53" s="642"/>
      <c r="JR53" s="642"/>
      <c r="JS53" s="642"/>
      <c r="JT53" s="642"/>
      <c r="JU53" s="642"/>
      <c r="JV53" s="642"/>
      <c r="JW53" s="642"/>
      <c r="JX53" s="642"/>
      <c r="JY53" s="642"/>
      <c r="JZ53" s="642"/>
      <c r="KA53" s="642"/>
      <c r="KB53" s="642"/>
      <c r="KC53" s="642"/>
      <c r="KD53" s="642"/>
      <c r="KE53" s="642"/>
      <c r="KF53" s="642"/>
      <c r="KG53" s="642"/>
      <c r="KH53" s="642"/>
      <c r="KI53" s="642"/>
      <c r="KJ53" s="642"/>
      <c r="KK53" s="642"/>
      <c r="KL53" s="642"/>
      <c r="KM53" s="642"/>
      <c r="KN53" s="642"/>
      <c r="KO53" s="642"/>
      <c r="KP53" s="642"/>
      <c r="KQ53" s="642"/>
      <c r="KR53" s="642"/>
      <c r="KS53" s="642"/>
      <c r="KT53" s="642"/>
      <c r="KU53" s="642"/>
      <c r="KV53" s="642"/>
      <c r="KW53" s="642"/>
      <c r="KX53" s="642"/>
      <c r="KY53" s="642"/>
      <c r="KZ53" s="642"/>
      <c r="LA53" s="642"/>
      <c r="LB53" s="642"/>
      <c r="LC53" s="642"/>
      <c r="LD53" s="642"/>
      <c r="LE53" s="642"/>
      <c r="LF53" s="642"/>
      <c r="LG53" s="642"/>
      <c r="LH53" s="642"/>
      <c r="LI53" s="642"/>
      <c r="LJ53" s="642"/>
      <c r="LK53" s="642"/>
      <c r="LL53" s="642"/>
      <c r="LM53" s="642"/>
      <c r="LN53" s="642"/>
      <c r="LO53" s="642"/>
      <c r="LP53" s="642"/>
      <c r="LQ53" s="642"/>
      <c r="LR53" s="642"/>
      <c r="LS53" s="642"/>
      <c r="LT53" s="642"/>
      <c r="LU53" s="642"/>
      <c r="LV53" s="642"/>
      <c r="LW53" s="642"/>
      <c r="LX53" s="642"/>
      <c r="LY53" s="642"/>
      <c r="LZ53" s="642"/>
      <c r="MA53" s="642"/>
      <c r="MB53" s="642"/>
      <c r="MC53" s="642"/>
      <c r="MD53" s="642"/>
      <c r="ME53" s="642"/>
      <c r="MF53" s="642"/>
      <c r="MG53" s="642"/>
      <c r="MH53" s="642"/>
      <c r="MI53" s="642"/>
      <c r="MJ53" s="642"/>
      <c r="MK53" s="642"/>
      <c r="ML53" s="642"/>
      <c r="MM53" s="642"/>
      <c r="MN53" s="642"/>
      <c r="MO53" s="642"/>
      <c r="MP53" s="642"/>
      <c r="MQ53" s="642"/>
      <c r="MR53" s="642"/>
      <c r="MS53" s="642"/>
      <c r="MT53" s="642"/>
      <c r="MU53" s="642"/>
      <c r="MV53" s="642"/>
      <c r="MW53" s="642"/>
      <c r="MX53" s="642"/>
      <c r="MY53" s="642"/>
      <c r="MZ53" s="642"/>
      <c r="NA53" s="642"/>
      <c r="NB53" s="642"/>
      <c r="NC53" s="642"/>
      <c r="ND53" s="642"/>
      <c r="NE53" s="642"/>
      <c r="NF53" s="642"/>
      <c r="NG53" s="642"/>
      <c r="NH53" s="642"/>
      <c r="NI53" s="642"/>
      <c r="NJ53" s="642"/>
    </row>
    <row r="54" spans="1:374" s="643" customFormat="1" ht="292.14999999999998" customHeight="1">
      <c r="A54" s="734">
        <v>10</v>
      </c>
      <c r="B54" s="639">
        <v>81</v>
      </c>
      <c r="C54" s="640" t="s">
        <v>21</v>
      </c>
      <c r="D54" s="657" t="s">
        <v>512</v>
      </c>
      <c r="E54" s="656" t="s">
        <v>513</v>
      </c>
      <c r="F54" s="640">
        <v>12</v>
      </c>
      <c r="G54" s="640" t="s">
        <v>182</v>
      </c>
      <c r="H54" s="658">
        <v>59560</v>
      </c>
      <c r="I54" s="659"/>
      <c r="J54" s="640" t="s">
        <v>11</v>
      </c>
      <c r="K54" s="641">
        <v>46295</v>
      </c>
      <c r="L54" s="641">
        <v>46356</v>
      </c>
      <c r="M54" s="640"/>
      <c r="N54" s="640"/>
      <c r="O54" s="640"/>
      <c r="P54" s="640" t="s">
        <v>1302</v>
      </c>
      <c r="Q54" s="662" t="s">
        <v>1303</v>
      </c>
      <c r="R54" s="642"/>
      <c r="S54" s="642"/>
      <c r="T54" s="642"/>
      <c r="U54" s="642"/>
      <c r="V54" s="642"/>
      <c r="W54" s="642"/>
      <c r="X54" s="642"/>
      <c r="Y54" s="642"/>
      <c r="Z54" s="642"/>
      <c r="AA54" s="642"/>
      <c r="AB54" s="642"/>
      <c r="AC54" s="642"/>
      <c r="AD54" s="642"/>
      <c r="AE54" s="642"/>
      <c r="AF54" s="642"/>
      <c r="AG54" s="642"/>
      <c r="AH54" s="642"/>
      <c r="AI54" s="642"/>
      <c r="AJ54" s="642"/>
      <c r="AK54" s="642"/>
      <c r="AL54" s="642"/>
      <c r="AM54" s="642"/>
      <c r="AN54" s="642"/>
      <c r="AO54" s="642"/>
      <c r="AP54" s="642"/>
      <c r="AQ54" s="642"/>
      <c r="AR54" s="642"/>
      <c r="AS54" s="642"/>
      <c r="AT54" s="642"/>
      <c r="AU54" s="642"/>
      <c r="AV54" s="642"/>
      <c r="AW54" s="642"/>
      <c r="AX54" s="642"/>
      <c r="AY54" s="642"/>
      <c r="AZ54" s="642"/>
      <c r="BA54" s="642"/>
      <c r="BB54" s="642"/>
      <c r="BC54" s="642"/>
      <c r="BD54" s="642"/>
      <c r="BE54" s="642"/>
      <c r="BF54" s="642"/>
      <c r="BG54" s="642"/>
      <c r="BH54" s="642"/>
      <c r="BI54" s="642"/>
      <c r="BJ54" s="642"/>
      <c r="BK54" s="642"/>
      <c r="BL54" s="642"/>
      <c r="BM54" s="642"/>
      <c r="BN54" s="642"/>
      <c r="BO54" s="642"/>
      <c r="BP54" s="642"/>
      <c r="BQ54" s="642"/>
      <c r="BR54" s="642"/>
      <c r="BS54" s="642"/>
      <c r="BT54" s="642"/>
      <c r="BU54" s="642"/>
      <c r="BV54" s="642"/>
      <c r="BW54" s="642"/>
      <c r="BX54" s="642"/>
      <c r="BY54" s="642"/>
      <c r="BZ54" s="642"/>
      <c r="CA54" s="642"/>
      <c r="CB54" s="642"/>
      <c r="CC54" s="642"/>
      <c r="CD54" s="642"/>
      <c r="CE54" s="642"/>
      <c r="CF54" s="642"/>
      <c r="CG54" s="642"/>
      <c r="CH54" s="642"/>
      <c r="CI54" s="642"/>
      <c r="CJ54" s="642"/>
      <c r="CK54" s="642"/>
      <c r="CL54" s="642"/>
      <c r="CM54" s="642"/>
      <c r="CN54" s="642"/>
      <c r="CO54" s="642"/>
      <c r="CP54" s="642"/>
      <c r="CQ54" s="642"/>
      <c r="CR54" s="642"/>
      <c r="CS54" s="642"/>
      <c r="CT54" s="642"/>
      <c r="CU54" s="642"/>
      <c r="CV54" s="642"/>
      <c r="CW54" s="642"/>
      <c r="CX54" s="642"/>
      <c r="CY54" s="642"/>
      <c r="CZ54" s="642"/>
      <c r="DA54" s="642"/>
      <c r="DB54" s="642"/>
      <c r="DC54" s="642"/>
      <c r="DD54" s="642"/>
      <c r="DE54" s="642"/>
      <c r="DF54" s="642"/>
      <c r="DG54" s="642"/>
      <c r="DH54" s="642"/>
      <c r="DI54" s="642"/>
      <c r="DJ54" s="642"/>
      <c r="DK54" s="642"/>
      <c r="DL54" s="642"/>
      <c r="DM54" s="642"/>
      <c r="DN54" s="642"/>
      <c r="DO54" s="642"/>
      <c r="DP54" s="642"/>
      <c r="DQ54" s="642"/>
      <c r="DR54" s="642"/>
      <c r="DS54" s="642"/>
      <c r="DT54" s="642"/>
      <c r="DU54" s="642"/>
      <c r="DV54" s="642"/>
      <c r="DW54" s="642"/>
      <c r="DX54" s="642"/>
      <c r="DY54" s="642"/>
      <c r="DZ54" s="642"/>
      <c r="EA54" s="642"/>
      <c r="EB54" s="642"/>
      <c r="EC54" s="642"/>
      <c r="ED54" s="642"/>
      <c r="EE54" s="642"/>
      <c r="EF54" s="642"/>
      <c r="EG54" s="642"/>
      <c r="EH54" s="642"/>
      <c r="EI54" s="642"/>
      <c r="EJ54" s="642"/>
      <c r="EK54" s="642"/>
      <c r="EL54" s="642"/>
      <c r="EM54" s="642"/>
      <c r="EN54" s="642"/>
      <c r="EO54" s="642"/>
      <c r="EP54" s="642"/>
      <c r="EQ54" s="642"/>
      <c r="ER54" s="642"/>
      <c r="ES54" s="642"/>
      <c r="ET54" s="642"/>
      <c r="EU54" s="642"/>
      <c r="EV54" s="642"/>
      <c r="EW54" s="642"/>
      <c r="EX54" s="642"/>
      <c r="EY54" s="642"/>
      <c r="EZ54" s="642"/>
      <c r="FA54" s="642"/>
      <c r="FB54" s="642"/>
      <c r="FC54" s="642"/>
      <c r="FD54" s="642"/>
      <c r="FE54" s="642"/>
      <c r="FF54" s="642"/>
      <c r="FG54" s="642"/>
      <c r="FH54" s="642"/>
      <c r="FI54" s="642"/>
      <c r="FJ54" s="642"/>
      <c r="FK54" s="642"/>
      <c r="FL54" s="642"/>
      <c r="FM54" s="642"/>
      <c r="FN54" s="642"/>
      <c r="FO54" s="642"/>
      <c r="FP54" s="642"/>
      <c r="FQ54" s="642"/>
      <c r="FR54" s="642"/>
      <c r="FS54" s="642"/>
      <c r="FT54" s="642"/>
      <c r="FU54" s="642"/>
      <c r="FV54" s="642"/>
      <c r="FW54" s="642"/>
      <c r="FX54" s="642"/>
      <c r="FY54" s="642"/>
      <c r="FZ54" s="642"/>
      <c r="GA54" s="642"/>
      <c r="GB54" s="642"/>
      <c r="GC54" s="642"/>
      <c r="GD54" s="642"/>
      <c r="GE54" s="642"/>
      <c r="GF54" s="642"/>
      <c r="GG54" s="642"/>
      <c r="GH54" s="642"/>
      <c r="GI54" s="642"/>
      <c r="GJ54" s="642"/>
      <c r="GK54" s="642"/>
      <c r="GL54" s="642"/>
      <c r="GM54" s="642"/>
      <c r="GN54" s="642"/>
      <c r="GO54" s="642"/>
      <c r="GP54" s="642"/>
      <c r="GQ54" s="642"/>
      <c r="GR54" s="642"/>
      <c r="GS54" s="642"/>
      <c r="GT54" s="642"/>
      <c r="GU54" s="642"/>
      <c r="GV54" s="642"/>
      <c r="GW54" s="642"/>
      <c r="GX54" s="642"/>
      <c r="GY54" s="642"/>
      <c r="GZ54" s="642"/>
      <c r="HA54" s="642"/>
      <c r="HB54" s="642"/>
      <c r="HC54" s="642"/>
      <c r="HD54" s="642"/>
      <c r="HE54" s="642"/>
      <c r="HF54" s="642"/>
      <c r="HG54" s="642"/>
      <c r="HH54" s="642"/>
      <c r="HI54" s="642"/>
      <c r="HJ54" s="642"/>
      <c r="HK54" s="642"/>
      <c r="HL54" s="642"/>
      <c r="HM54" s="642"/>
      <c r="HN54" s="642"/>
      <c r="HO54" s="642"/>
      <c r="HP54" s="642"/>
      <c r="HQ54" s="642"/>
      <c r="HR54" s="642"/>
      <c r="HS54" s="642"/>
      <c r="HT54" s="642"/>
      <c r="HU54" s="642"/>
      <c r="HV54" s="642"/>
      <c r="HW54" s="642"/>
      <c r="HX54" s="642"/>
      <c r="HY54" s="642"/>
      <c r="HZ54" s="642"/>
      <c r="IA54" s="642"/>
      <c r="IB54" s="642"/>
      <c r="IC54" s="642"/>
      <c r="ID54" s="642"/>
      <c r="IE54" s="642"/>
      <c r="IF54" s="642"/>
      <c r="IG54" s="642"/>
      <c r="IH54" s="642"/>
      <c r="II54" s="642"/>
      <c r="IJ54" s="642"/>
      <c r="IK54" s="642"/>
      <c r="IL54" s="642"/>
      <c r="IM54" s="642"/>
      <c r="IN54" s="642"/>
      <c r="IO54" s="642"/>
      <c r="IP54" s="642"/>
      <c r="IQ54" s="642"/>
      <c r="IR54" s="642"/>
      <c r="IS54" s="642"/>
      <c r="IT54" s="642"/>
      <c r="IU54" s="642"/>
      <c r="IV54" s="642"/>
      <c r="IW54" s="642"/>
      <c r="IX54" s="642"/>
      <c r="IY54" s="642"/>
      <c r="IZ54" s="642"/>
      <c r="JA54" s="642"/>
      <c r="JB54" s="642"/>
      <c r="JC54" s="642"/>
      <c r="JD54" s="642"/>
      <c r="JE54" s="642"/>
      <c r="JF54" s="642"/>
      <c r="JG54" s="642"/>
      <c r="JH54" s="642"/>
      <c r="JI54" s="642"/>
      <c r="JJ54" s="642"/>
      <c r="JK54" s="642"/>
      <c r="JL54" s="642"/>
      <c r="JM54" s="642"/>
      <c r="JN54" s="642"/>
      <c r="JO54" s="642"/>
      <c r="JP54" s="642"/>
      <c r="JQ54" s="642"/>
      <c r="JR54" s="642"/>
      <c r="JS54" s="642"/>
      <c r="JT54" s="642"/>
      <c r="JU54" s="642"/>
      <c r="JV54" s="642"/>
      <c r="JW54" s="642"/>
      <c r="JX54" s="642"/>
      <c r="JY54" s="642"/>
      <c r="JZ54" s="642"/>
      <c r="KA54" s="642"/>
      <c r="KB54" s="642"/>
      <c r="KC54" s="642"/>
      <c r="KD54" s="642"/>
      <c r="KE54" s="642"/>
      <c r="KF54" s="642"/>
      <c r="KG54" s="642"/>
      <c r="KH54" s="642"/>
      <c r="KI54" s="642"/>
      <c r="KJ54" s="642"/>
      <c r="KK54" s="642"/>
      <c r="KL54" s="642"/>
      <c r="KM54" s="642"/>
      <c r="KN54" s="642"/>
      <c r="KO54" s="642"/>
      <c r="KP54" s="642"/>
      <c r="KQ54" s="642"/>
      <c r="KR54" s="642"/>
      <c r="KS54" s="642"/>
      <c r="KT54" s="642"/>
      <c r="KU54" s="642"/>
      <c r="KV54" s="642"/>
      <c r="KW54" s="642"/>
      <c r="KX54" s="642"/>
      <c r="KY54" s="642"/>
      <c r="KZ54" s="642"/>
      <c r="LA54" s="642"/>
      <c r="LB54" s="642"/>
      <c r="LC54" s="642"/>
      <c r="LD54" s="642"/>
      <c r="LE54" s="642"/>
      <c r="LF54" s="642"/>
      <c r="LG54" s="642"/>
      <c r="LH54" s="642"/>
      <c r="LI54" s="642"/>
      <c r="LJ54" s="642"/>
      <c r="LK54" s="642"/>
      <c r="LL54" s="642"/>
      <c r="LM54" s="642"/>
      <c r="LN54" s="642"/>
      <c r="LO54" s="642"/>
      <c r="LP54" s="642"/>
      <c r="LQ54" s="642"/>
      <c r="LR54" s="642"/>
      <c r="LS54" s="642"/>
      <c r="LT54" s="642"/>
      <c r="LU54" s="642"/>
      <c r="LV54" s="642"/>
      <c r="LW54" s="642"/>
      <c r="LX54" s="642"/>
      <c r="LY54" s="642"/>
      <c r="LZ54" s="642"/>
      <c r="MA54" s="642"/>
      <c r="MB54" s="642"/>
      <c r="MC54" s="642"/>
      <c r="MD54" s="642"/>
      <c r="ME54" s="642"/>
      <c r="MF54" s="642"/>
      <c r="MG54" s="642"/>
      <c r="MH54" s="642"/>
      <c r="MI54" s="642"/>
      <c r="MJ54" s="642"/>
      <c r="MK54" s="642"/>
      <c r="ML54" s="642"/>
      <c r="MM54" s="642"/>
      <c r="MN54" s="642"/>
      <c r="MO54" s="642"/>
      <c r="MP54" s="642"/>
      <c r="MQ54" s="642"/>
      <c r="MR54" s="642"/>
      <c r="MS54" s="642"/>
      <c r="MT54" s="642"/>
      <c r="MU54" s="642"/>
      <c r="MV54" s="642"/>
      <c r="MW54" s="642"/>
      <c r="MX54" s="642"/>
      <c r="MY54" s="642"/>
      <c r="MZ54" s="642"/>
      <c r="NA54" s="642"/>
      <c r="NB54" s="642"/>
      <c r="NC54" s="642"/>
      <c r="ND54" s="642"/>
      <c r="NE54" s="642"/>
      <c r="NF54" s="642"/>
      <c r="NG54" s="642"/>
      <c r="NH54" s="642"/>
      <c r="NI54" s="642"/>
      <c r="NJ54" s="642"/>
    </row>
    <row r="55" spans="1:374" s="643" customFormat="1" ht="314.45" customHeight="1">
      <c r="A55" s="734">
        <v>11</v>
      </c>
      <c r="B55" s="639">
        <v>82</v>
      </c>
      <c r="C55" s="640" t="s">
        <v>21</v>
      </c>
      <c r="D55" s="657" t="s">
        <v>514</v>
      </c>
      <c r="E55" s="656" t="s">
        <v>364</v>
      </c>
      <c r="F55" s="640">
        <v>12</v>
      </c>
      <c r="G55" s="640" t="s">
        <v>182</v>
      </c>
      <c r="H55" s="658">
        <v>79667</v>
      </c>
      <c r="I55" s="659"/>
      <c r="J55" s="640" t="s">
        <v>11</v>
      </c>
      <c r="K55" s="641">
        <v>46295</v>
      </c>
      <c r="L55" s="641">
        <v>46356</v>
      </c>
      <c r="M55" s="640"/>
      <c r="N55" s="640"/>
      <c r="O55" s="640"/>
      <c r="P55" s="640" t="s">
        <v>1302</v>
      </c>
      <c r="Q55" s="662" t="s">
        <v>1303</v>
      </c>
      <c r="R55" s="642"/>
      <c r="S55" s="642"/>
      <c r="T55" s="642"/>
      <c r="U55" s="642"/>
      <c r="V55" s="642"/>
      <c r="W55" s="642"/>
      <c r="X55" s="642"/>
      <c r="Y55" s="642"/>
      <c r="Z55" s="642"/>
      <c r="AA55" s="642"/>
      <c r="AB55" s="642"/>
      <c r="AC55" s="642"/>
      <c r="AD55" s="642"/>
      <c r="AE55" s="642"/>
      <c r="AF55" s="642"/>
      <c r="AG55" s="642"/>
      <c r="AH55" s="642"/>
      <c r="AI55" s="642"/>
      <c r="AJ55" s="642"/>
      <c r="AK55" s="642"/>
      <c r="AL55" s="642"/>
      <c r="AM55" s="642"/>
      <c r="AN55" s="642"/>
      <c r="AO55" s="642"/>
      <c r="AP55" s="642"/>
      <c r="AQ55" s="642"/>
      <c r="AR55" s="642"/>
      <c r="AS55" s="642"/>
      <c r="AT55" s="642"/>
      <c r="AU55" s="642"/>
      <c r="AV55" s="642"/>
      <c r="AW55" s="642"/>
      <c r="AX55" s="642"/>
      <c r="AY55" s="642"/>
      <c r="AZ55" s="642"/>
      <c r="BA55" s="642"/>
      <c r="BB55" s="642"/>
      <c r="BC55" s="642"/>
      <c r="BD55" s="642"/>
      <c r="BE55" s="642"/>
      <c r="BF55" s="642"/>
      <c r="BG55" s="642"/>
      <c r="BH55" s="642"/>
      <c r="BI55" s="642"/>
      <c r="BJ55" s="642"/>
      <c r="BK55" s="642"/>
      <c r="BL55" s="642"/>
      <c r="BM55" s="642"/>
      <c r="BN55" s="642"/>
      <c r="BO55" s="642"/>
      <c r="BP55" s="642"/>
      <c r="BQ55" s="642"/>
      <c r="BR55" s="642"/>
      <c r="BS55" s="642"/>
      <c r="BT55" s="642"/>
      <c r="BU55" s="642"/>
      <c r="BV55" s="642"/>
      <c r="BW55" s="642"/>
      <c r="BX55" s="642"/>
      <c r="BY55" s="642"/>
      <c r="BZ55" s="642"/>
      <c r="CA55" s="642"/>
      <c r="CB55" s="642"/>
      <c r="CC55" s="642"/>
      <c r="CD55" s="642"/>
      <c r="CE55" s="642"/>
      <c r="CF55" s="642"/>
      <c r="CG55" s="642"/>
      <c r="CH55" s="642"/>
      <c r="CI55" s="642"/>
      <c r="CJ55" s="642"/>
      <c r="CK55" s="642"/>
      <c r="CL55" s="642"/>
      <c r="CM55" s="642"/>
      <c r="CN55" s="642"/>
      <c r="CO55" s="642"/>
      <c r="CP55" s="642"/>
      <c r="CQ55" s="642"/>
      <c r="CR55" s="642"/>
      <c r="CS55" s="642"/>
      <c r="CT55" s="642"/>
      <c r="CU55" s="642"/>
      <c r="CV55" s="642"/>
      <c r="CW55" s="642"/>
      <c r="CX55" s="642"/>
      <c r="CY55" s="642"/>
      <c r="CZ55" s="642"/>
      <c r="DA55" s="642"/>
      <c r="DB55" s="642"/>
      <c r="DC55" s="642"/>
      <c r="DD55" s="642"/>
      <c r="DE55" s="642"/>
      <c r="DF55" s="642"/>
      <c r="DG55" s="642"/>
      <c r="DH55" s="642"/>
      <c r="DI55" s="642"/>
      <c r="DJ55" s="642"/>
      <c r="DK55" s="642"/>
      <c r="DL55" s="642"/>
      <c r="DM55" s="642"/>
      <c r="DN55" s="642"/>
      <c r="DO55" s="642"/>
      <c r="DP55" s="642"/>
      <c r="DQ55" s="642"/>
      <c r="DR55" s="642"/>
      <c r="DS55" s="642"/>
      <c r="DT55" s="642"/>
      <c r="DU55" s="642"/>
      <c r="DV55" s="642"/>
      <c r="DW55" s="642"/>
      <c r="DX55" s="642"/>
      <c r="DY55" s="642"/>
      <c r="DZ55" s="642"/>
      <c r="EA55" s="642"/>
      <c r="EB55" s="642"/>
      <c r="EC55" s="642"/>
      <c r="ED55" s="642"/>
      <c r="EE55" s="642"/>
      <c r="EF55" s="642"/>
      <c r="EG55" s="642"/>
      <c r="EH55" s="642"/>
      <c r="EI55" s="642"/>
      <c r="EJ55" s="642"/>
      <c r="EK55" s="642"/>
      <c r="EL55" s="642"/>
      <c r="EM55" s="642"/>
      <c r="EN55" s="642"/>
      <c r="EO55" s="642"/>
      <c r="EP55" s="642"/>
      <c r="EQ55" s="642"/>
      <c r="ER55" s="642"/>
      <c r="ES55" s="642"/>
      <c r="ET55" s="642"/>
      <c r="EU55" s="642"/>
      <c r="EV55" s="642"/>
      <c r="EW55" s="642"/>
      <c r="EX55" s="642"/>
      <c r="EY55" s="642"/>
      <c r="EZ55" s="642"/>
      <c r="FA55" s="642"/>
      <c r="FB55" s="642"/>
      <c r="FC55" s="642"/>
      <c r="FD55" s="642"/>
      <c r="FE55" s="642"/>
      <c r="FF55" s="642"/>
      <c r="FG55" s="642"/>
      <c r="FH55" s="642"/>
      <c r="FI55" s="642"/>
      <c r="FJ55" s="642"/>
      <c r="FK55" s="642"/>
      <c r="FL55" s="642"/>
      <c r="FM55" s="642"/>
      <c r="FN55" s="642"/>
      <c r="FO55" s="642"/>
      <c r="FP55" s="642"/>
      <c r="FQ55" s="642"/>
      <c r="FR55" s="642"/>
      <c r="FS55" s="642"/>
      <c r="FT55" s="642"/>
      <c r="FU55" s="642"/>
      <c r="FV55" s="642"/>
      <c r="FW55" s="642"/>
      <c r="FX55" s="642"/>
      <c r="FY55" s="642"/>
      <c r="FZ55" s="642"/>
      <c r="GA55" s="642"/>
      <c r="GB55" s="642"/>
      <c r="GC55" s="642"/>
      <c r="GD55" s="642"/>
      <c r="GE55" s="642"/>
      <c r="GF55" s="642"/>
      <c r="GG55" s="642"/>
      <c r="GH55" s="642"/>
      <c r="GI55" s="642"/>
      <c r="GJ55" s="642"/>
      <c r="GK55" s="642"/>
      <c r="GL55" s="642"/>
      <c r="GM55" s="642"/>
      <c r="GN55" s="642"/>
      <c r="GO55" s="642"/>
      <c r="GP55" s="642"/>
      <c r="GQ55" s="642"/>
      <c r="GR55" s="642"/>
      <c r="GS55" s="642"/>
      <c r="GT55" s="642"/>
      <c r="GU55" s="642"/>
      <c r="GV55" s="642"/>
      <c r="GW55" s="642"/>
      <c r="GX55" s="642"/>
      <c r="GY55" s="642"/>
      <c r="GZ55" s="642"/>
      <c r="HA55" s="642"/>
      <c r="HB55" s="642"/>
      <c r="HC55" s="642"/>
      <c r="HD55" s="642"/>
      <c r="HE55" s="642"/>
      <c r="HF55" s="642"/>
      <c r="HG55" s="642"/>
      <c r="HH55" s="642"/>
      <c r="HI55" s="642"/>
      <c r="HJ55" s="642"/>
      <c r="HK55" s="642"/>
      <c r="HL55" s="642"/>
      <c r="HM55" s="642"/>
      <c r="HN55" s="642"/>
      <c r="HO55" s="642"/>
      <c r="HP55" s="642"/>
      <c r="HQ55" s="642"/>
      <c r="HR55" s="642"/>
      <c r="HS55" s="642"/>
      <c r="HT55" s="642"/>
      <c r="HU55" s="642"/>
      <c r="HV55" s="642"/>
      <c r="HW55" s="642"/>
      <c r="HX55" s="642"/>
      <c r="HY55" s="642"/>
      <c r="HZ55" s="642"/>
      <c r="IA55" s="642"/>
      <c r="IB55" s="642"/>
      <c r="IC55" s="642"/>
      <c r="ID55" s="642"/>
      <c r="IE55" s="642"/>
      <c r="IF55" s="642"/>
      <c r="IG55" s="642"/>
      <c r="IH55" s="642"/>
      <c r="II55" s="642"/>
      <c r="IJ55" s="642"/>
      <c r="IK55" s="642"/>
      <c r="IL55" s="642"/>
      <c r="IM55" s="642"/>
      <c r="IN55" s="642"/>
      <c r="IO55" s="642"/>
      <c r="IP55" s="642"/>
      <c r="IQ55" s="642"/>
      <c r="IR55" s="642"/>
      <c r="IS55" s="642"/>
      <c r="IT55" s="642"/>
      <c r="IU55" s="642"/>
      <c r="IV55" s="642"/>
      <c r="IW55" s="642"/>
      <c r="IX55" s="642"/>
      <c r="IY55" s="642"/>
      <c r="IZ55" s="642"/>
      <c r="JA55" s="642"/>
      <c r="JB55" s="642"/>
      <c r="JC55" s="642"/>
      <c r="JD55" s="642"/>
      <c r="JE55" s="642"/>
      <c r="JF55" s="642"/>
      <c r="JG55" s="642"/>
      <c r="JH55" s="642"/>
      <c r="JI55" s="642"/>
      <c r="JJ55" s="642"/>
      <c r="JK55" s="642"/>
      <c r="JL55" s="642"/>
      <c r="JM55" s="642"/>
      <c r="JN55" s="642"/>
      <c r="JO55" s="642"/>
      <c r="JP55" s="642"/>
      <c r="JQ55" s="642"/>
      <c r="JR55" s="642"/>
      <c r="JS55" s="642"/>
      <c r="JT55" s="642"/>
      <c r="JU55" s="642"/>
      <c r="JV55" s="642"/>
      <c r="JW55" s="642"/>
      <c r="JX55" s="642"/>
      <c r="JY55" s="642"/>
      <c r="JZ55" s="642"/>
      <c r="KA55" s="642"/>
      <c r="KB55" s="642"/>
      <c r="KC55" s="642"/>
      <c r="KD55" s="642"/>
      <c r="KE55" s="642"/>
      <c r="KF55" s="642"/>
      <c r="KG55" s="642"/>
      <c r="KH55" s="642"/>
      <c r="KI55" s="642"/>
      <c r="KJ55" s="642"/>
      <c r="KK55" s="642"/>
      <c r="KL55" s="642"/>
      <c r="KM55" s="642"/>
      <c r="KN55" s="642"/>
      <c r="KO55" s="642"/>
      <c r="KP55" s="642"/>
      <c r="KQ55" s="642"/>
      <c r="KR55" s="642"/>
      <c r="KS55" s="642"/>
      <c r="KT55" s="642"/>
      <c r="KU55" s="642"/>
      <c r="KV55" s="642"/>
      <c r="KW55" s="642"/>
      <c r="KX55" s="642"/>
      <c r="KY55" s="642"/>
      <c r="KZ55" s="642"/>
      <c r="LA55" s="642"/>
      <c r="LB55" s="642"/>
      <c r="LC55" s="642"/>
      <c r="LD55" s="642"/>
      <c r="LE55" s="642"/>
      <c r="LF55" s="642"/>
      <c r="LG55" s="642"/>
      <c r="LH55" s="642"/>
      <c r="LI55" s="642"/>
      <c r="LJ55" s="642"/>
      <c r="LK55" s="642"/>
      <c r="LL55" s="642"/>
      <c r="LM55" s="642"/>
      <c r="LN55" s="642"/>
      <c r="LO55" s="642"/>
      <c r="LP55" s="642"/>
      <c r="LQ55" s="642"/>
      <c r="LR55" s="642"/>
      <c r="LS55" s="642"/>
      <c r="LT55" s="642"/>
      <c r="LU55" s="642"/>
      <c r="LV55" s="642"/>
      <c r="LW55" s="642"/>
      <c r="LX55" s="642"/>
      <c r="LY55" s="642"/>
      <c r="LZ55" s="642"/>
      <c r="MA55" s="642"/>
      <c r="MB55" s="642"/>
      <c r="MC55" s="642"/>
      <c r="MD55" s="642"/>
      <c r="ME55" s="642"/>
      <c r="MF55" s="642"/>
      <c r="MG55" s="642"/>
      <c r="MH55" s="642"/>
      <c r="MI55" s="642"/>
      <c r="MJ55" s="642"/>
      <c r="MK55" s="642"/>
      <c r="ML55" s="642"/>
      <c r="MM55" s="642"/>
      <c r="MN55" s="642"/>
      <c r="MO55" s="642"/>
      <c r="MP55" s="642"/>
      <c r="MQ55" s="642"/>
      <c r="MR55" s="642"/>
      <c r="MS55" s="642"/>
      <c r="MT55" s="642"/>
      <c r="MU55" s="642"/>
      <c r="MV55" s="642"/>
      <c r="MW55" s="642"/>
      <c r="MX55" s="642"/>
      <c r="MY55" s="642"/>
      <c r="MZ55" s="642"/>
      <c r="NA55" s="642"/>
      <c r="NB55" s="642"/>
      <c r="NC55" s="642"/>
      <c r="ND55" s="642"/>
      <c r="NE55" s="642"/>
      <c r="NF55" s="642"/>
      <c r="NG55" s="642"/>
      <c r="NH55" s="642"/>
      <c r="NI55" s="642"/>
      <c r="NJ55" s="642"/>
    </row>
    <row r="56" spans="1:374" s="643" customFormat="1" ht="295.14999999999998" customHeight="1">
      <c r="A56" s="734">
        <v>12</v>
      </c>
      <c r="B56" s="639">
        <v>83</v>
      </c>
      <c r="C56" s="640" t="s">
        <v>21</v>
      </c>
      <c r="D56" s="657" t="s">
        <v>515</v>
      </c>
      <c r="E56" s="656" t="s">
        <v>365</v>
      </c>
      <c r="F56" s="640">
        <v>12</v>
      </c>
      <c r="G56" s="640" t="s">
        <v>182</v>
      </c>
      <c r="H56" s="658">
        <v>36479</v>
      </c>
      <c r="I56" s="659"/>
      <c r="J56" s="640" t="s">
        <v>11</v>
      </c>
      <c r="K56" s="641">
        <v>46295</v>
      </c>
      <c r="L56" s="641">
        <v>46356</v>
      </c>
      <c r="M56" s="640"/>
      <c r="N56" s="640"/>
      <c r="O56" s="640"/>
      <c r="P56" s="640" t="s">
        <v>1302</v>
      </c>
      <c r="Q56" s="662" t="s">
        <v>1303</v>
      </c>
      <c r="R56" s="642"/>
      <c r="S56" s="642"/>
      <c r="T56" s="642"/>
      <c r="U56" s="642"/>
      <c r="V56" s="642"/>
      <c r="W56" s="642"/>
      <c r="X56" s="642"/>
      <c r="Y56" s="642"/>
      <c r="Z56" s="642"/>
      <c r="AA56" s="642"/>
      <c r="AB56" s="642"/>
      <c r="AC56" s="642"/>
      <c r="AD56" s="642"/>
      <c r="AE56" s="642"/>
      <c r="AF56" s="642"/>
      <c r="AG56" s="642"/>
      <c r="AH56" s="642"/>
      <c r="AI56" s="642"/>
      <c r="AJ56" s="642"/>
      <c r="AK56" s="642"/>
      <c r="AL56" s="642"/>
      <c r="AM56" s="642"/>
      <c r="AN56" s="642"/>
      <c r="AO56" s="642"/>
      <c r="AP56" s="642"/>
      <c r="AQ56" s="642"/>
      <c r="AR56" s="642"/>
      <c r="AS56" s="642"/>
      <c r="AT56" s="642"/>
      <c r="AU56" s="642"/>
      <c r="AV56" s="642"/>
      <c r="AW56" s="642"/>
      <c r="AX56" s="642"/>
      <c r="AY56" s="642"/>
      <c r="AZ56" s="642"/>
      <c r="BA56" s="642"/>
      <c r="BB56" s="642"/>
      <c r="BC56" s="642"/>
      <c r="BD56" s="642"/>
      <c r="BE56" s="642"/>
      <c r="BF56" s="642"/>
      <c r="BG56" s="642"/>
      <c r="BH56" s="642"/>
      <c r="BI56" s="642"/>
      <c r="BJ56" s="642"/>
      <c r="BK56" s="642"/>
      <c r="BL56" s="642"/>
      <c r="BM56" s="642"/>
      <c r="BN56" s="642"/>
      <c r="BO56" s="642"/>
      <c r="BP56" s="642"/>
      <c r="BQ56" s="642"/>
      <c r="BR56" s="642"/>
      <c r="BS56" s="642"/>
      <c r="BT56" s="642"/>
      <c r="BU56" s="642"/>
      <c r="BV56" s="642"/>
      <c r="BW56" s="642"/>
      <c r="BX56" s="642"/>
      <c r="BY56" s="642"/>
      <c r="BZ56" s="642"/>
      <c r="CA56" s="642"/>
      <c r="CB56" s="642"/>
      <c r="CC56" s="642"/>
      <c r="CD56" s="642"/>
      <c r="CE56" s="642"/>
      <c r="CF56" s="642"/>
      <c r="CG56" s="642"/>
      <c r="CH56" s="642"/>
      <c r="CI56" s="642"/>
      <c r="CJ56" s="642"/>
      <c r="CK56" s="642"/>
      <c r="CL56" s="642"/>
      <c r="CM56" s="642"/>
      <c r="CN56" s="642"/>
      <c r="CO56" s="642"/>
      <c r="CP56" s="642"/>
      <c r="CQ56" s="642"/>
      <c r="CR56" s="642"/>
      <c r="CS56" s="642"/>
      <c r="CT56" s="642"/>
      <c r="CU56" s="642"/>
      <c r="CV56" s="642"/>
      <c r="CW56" s="642"/>
      <c r="CX56" s="642"/>
      <c r="CY56" s="642"/>
      <c r="CZ56" s="642"/>
      <c r="DA56" s="642"/>
      <c r="DB56" s="642"/>
      <c r="DC56" s="642"/>
      <c r="DD56" s="642"/>
      <c r="DE56" s="642"/>
      <c r="DF56" s="642"/>
      <c r="DG56" s="642"/>
      <c r="DH56" s="642"/>
      <c r="DI56" s="642"/>
      <c r="DJ56" s="642"/>
      <c r="DK56" s="642"/>
      <c r="DL56" s="642"/>
      <c r="DM56" s="642"/>
      <c r="DN56" s="642"/>
      <c r="DO56" s="642"/>
      <c r="DP56" s="642"/>
      <c r="DQ56" s="642"/>
      <c r="DR56" s="642"/>
      <c r="DS56" s="642"/>
      <c r="DT56" s="642"/>
      <c r="DU56" s="642"/>
      <c r="DV56" s="642"/>
      <c r="DW56" s="642"/>
      <c r="DX56" s="642"/>
      <c r="DY56" s="642"/>
      <c r="DZ56" s="642"/>
      <c r="EA56" s="642"/>
      <c r="EB56" s="642"/>
      <c r="EC56" s="642"/>
      <c r="ED56" s="642"/>
      <c r="EE56" s="642"/>
      <c r="EF56" s="642"/>
      <c r="EG56" s="642"/>
      <c r="EH56" s="642"/>
      <c r="EI56" s="642"/>
      <c r="EJ56" s="642"/>
      <c r="EK56" s="642"/>
      <c r="EL56" s="642"/>
      <c r="EM56" s="642"/>
      <c r="EN56" s="642"/>
      <c r="EO56" s="642"/>
      <c r="EP56" s="642"/>
      <c r="EQ56" s="642"/>
      <c r="ER56" s="642"/>
      <c r="ES56" s="642"/>
      <c r="ET56" s="642"/>
      <c r="EU56" s="642"/>
      <c r="EV56" s="642"/>
      <c r="EW56" s="642"/>
      <c r="EX56" s="642"/>
      <c r="EY56" s="642"/>
      <c r="EZ56" s="642"/>
      <c r="FA56" s="642"/>
      <c r="FB56" s="642"/>
      <c r="FC56" s="642"/>
      <c r="FD56" s="642"/>
      <c r="FE56" s="642"/>
      <c r="FF56" s="642"/>
      <c r="FG56" s="642"/>
      <c r="FH56" s="642"/>
      <c r="FI56" s="642"/>
      <c r="FJ56" s="642"/>
      <c r="FK56" s="642"/>
      <c r="FL56" s="642"/>
      <c r="FM56" s="642"/>
      <c r="FN56" s="642"/>
      <c r="FO56" s="642"/>
      <c r="FP56" s="642"/>
      <c r="FQ56" s="642"/>
      <c r="FR56" s="642"/>
      <c r="FS56" s="642"/>
      <c r="FT56" s="642"/>
      <c r="FU56" s="642"/>
      <c r="FV56" s="642"/>
      <c r="FW56" s="642"/>
      <c r="FX56" s="642"/>
      <c r="FY56" s="642"/>
      <c r="FZ56" s="642"/>
      <c r="GA56" s="642"/>
      <c r="GB56" s="642"/>
      <c r="GC56" s="642"/>
      <c r="GD56" s="642"/>
      <c r="GE56" s="642"/>
      <c r="GF56" s="642"/>
      <c r="GG56" s="642"/>
      <c r="GH56" s="642"/>
      <c r="GI56" s="642"/>
      <c r="GJ56" s="642"/>
      <c r="GK56" s="642"/>
      <c r="GL56" s="642"/>
      <c r="GM56" s="642"/>
      <c r="GN56" s="642"/>
      <c r="GO56" s="642"/>
      <c r="GP56" s="642"/>
      <c r="GQ56" s="642"/>
      <c r="GR56" s="642"/>
      <c r="GS56" s="642"/>
      <c r="GT56" s="642"/>
      <c r="GU56" s="642"/>
      <c r="GV56" s="642"/>
      <c r="GW56" s="642"/>
      <c r="GX56" s="642"/>
      <c r="GY56" s="642"/>
      <c r="GZ56" s="642"/>
      <c r="HA56" s="642"/>
      <c r="HB56" s="642"/>
      <c r="HC56" s="642"/>
      <c r="HD56" s="642"/>
      <c r="HE56" s="642"/>
      <c r="HF56" s="642"/>
      <c r="HG56" s="642"/>
      <c r="HH56" s="642"/>
      <c r="HI56" s="642"/>
      <c r="HJ56" s="642"/>
      <c r="HK56" s="642"/>
      <c r="HL56" s="642"/>
      <c r="HM56" s="642"/>
      <c r="HN56" s="642"/>
      <c r="HO56" s="642"/>
      <c r="HP56" s="642"/>
      <c r="HQ56" s="642"/>
      <c r="HR56" s="642"/>
      <c r="HS56" s="642"/>
      <c r="HT56" s="642"/>
      <c r="HU56" s="642"/>
      <c r="HV56" s="642"/>
      <c r="HW56" s="642"/>
      <c r="HX56" s="642"/>
      <c r="HY56" s="642"/>
      <c r="HZ56" s="642"/>
      <c r="IA56" s="642"/>
      <c r="IB56" s="642"/>
      <c r="IC56" s="642"/>
      <c r="ID56" s="642"/>
      <c r="IE56" s="642"/>
      <c r="IF56" s="642"/>
      <c r="IG56" s="642"/>
      <c r="IH56" s="642"/>
      <c r="II56" s="642"/>
      <c r="IJ56" s="642"/>
      <c r="IK56" s="642"/>
      <c r="IL56" s="642"/>
      <c r="IM56" s="642"/>
      <c r="IN56" s="642"/>
      <c r="IO56" s="642"/>
      <c r="IP56" s="642"/>
      <c r="IQ56" s="642"/>
      <c r="IR56" s="642"/>
      <c r="IS56" s="642"/>
      <c r="IT56" s="642"/>
      <c r="IU56" s="642"/>
      <c r="IV56" s="642"/>
      <c r="IW56" s="642"/>
      <c r="IX56" s="642"/>
      <c r="IY56" s="642"/>
      <c r="IZ56" s="642"/>
      <c r="JA56" s="642"/>
      <c r="JB56" s="642"/>
      <c r="JC56" s="642"/>
      <c r="JD56" s="642"/>
      <c r="JE56" s="642"/>
      <c r="JF56" s="642"/>
      <c r="JG56" s="642"/>
      <c r="JH56" s="642"/>
      <c r="JI56" s="642"/>
      <c r="JJ56" s="642"/>
      <c r="JK56" s="642"/>
      <c r="JL56" s="642"/>
      <c r="JM56" s="642"/>
      <c r="JN56" s="642"/>
      <c r="JO56" s="642"/>
      <c r="JP56" s="642"/>
      <c r="JQ56" s="642"/>
      <c r="JR56" s="642"/>
      <c r="JS56" s="642"/>
      <c r="JT56" s="642"/>
      <c r="JU56" s="642"/>
      <c r="JV56" s="642"/>
      <c r="JW56" s="642"/>
      <c r="JX56" s="642"/>
      <c r="JY56" s="642"/>
      <c r="JZ56" s="642"/>
      <c r="KA56" s="642"/>
      <c r="KB56" s="642"/>
      <c r="KC56" s="642"/>
      <c r="KD56" s="642"/>
      <c r="KE56" s="642"/>
      <c r="KF56" s="642"/>
      <c r="KG56" s="642"/>
      <c r="KH56" s="642"/>
      <c r="KI56" s="642"/>
      <c r="KJ56" s="642"/>
      <c r="KK56" s="642"/>
      <c r="KL56" s="642"/>
      <c r="KM56" s="642"/>
      <c r="KN56" s="642"/>
      <c r="KO56" s="642"/>
      <c r="KP56" s="642"/>
      <c r="KQ56" s="642"/>
      <c r="KR56" s="642"/>
      <c r="KS56" s="642"/>
      <c r="KT56" s="642"/>
      <c r="KU56" s="642"/>
      <c r="KV56" s="642"/>
      <c r="KW56" s="642"/>
      <c r="KX56" s="642"/>
      <c r="KY56" s="642"/>
      <c r="KZ56" s="642"/>
      <c r="LA56" s="642"/>
      <c r="LB56" s="642"/>
      <c r="LC56" s="642"/>
      <c r="LD56" s="642"/>
      <c r="LE56" s="642"/>
      <c r="LF56" s="642"/>
      <c r="LG56" s="642"/>
      <c r="LH56" s="642"/>
      <c r="LI56" s="642"/>
      <c r="LJ56" s="642"/>
      <c r="LK56" s="642"/>
      <c r="LL56" s="642"/>
      <c r="LM56" s="642"/>
      <c r="LN56" s="642"/>
      <c r="LO56" s="642"/>
      <c r="LP56" s="642"/>
      <c r="LQ56" s="642"/>
      <c r="LR56" s="642"/>
      <c r="LS56" s="642"/>
      <c r="LT56" s="642"/>
      <c r="LU56" s="642"/>
      <c r="LV56" s="642"/>
      <c r="LW56" s="642"/>
      <c r="LX56" s="642"/>
      <c r="LY56" s="642"/>
      <c r="LZ56" s="642"/>
      <c r="MA56" s="642"/>
      <c r="MB56" s="642"/>
      <c r="MC56" s="642"/>
      <c r="MD56" s="642"/>
      <c r="ME56" s="642"/>
      <c r="MF56" s="642"/>
      <c r="MG56" s="642"/>
      <c r="MH56" s="642"/>
      <c r="MI56" s="642"/>
      <c r="MJ56" s="642"/>
      <c r="MK56" s="642"/>
      <c r="ML56" s="642"/>
      <c r="MM56" s="642"/>
      <c r="MN56" s="642"/>
      <c r="MO56" s="642"/>
      <c r="MP56" s="642"/>
      <c r="MQ56" s="642"/>
      <c r="MR56" s="642"/>
      <c r="MS56" s="642"/>
      <c r="MT56" s="642"/>
      <c r="MU56" s="642"/>
      <c r="MV56" s="642"/>
      <c r="MW56" s="642"/>
      <c r="MX56" s="642"/>
      <c r="MY56" s="642"/>
      <c r="MZ56" s="642"/>
      <c r="NA56" s="642"/>
      <c r="NB56" s="642"/>
      <c r="NC56" s="642"/>
      <c r="ND56" s="642"/>
      <c r="NE56" s="642"/>
      <c r="NF56" s="642"/>
      <c r="NG56" s="642"/>
      <c r="NH56" s="642"/>
      <c r="NI56" s="642"/>
      <c r="NJ56" s="642"/>
    </row>
    <row r="57" spans="1:374" s="643" customFormat="1" ht="273.60000000000002" customHeight="1">
      <c r="A57" s="734">
        <v>13</v>
      </c>
      <c r="B57" s="639">
        <v>84</v>
      </c>
      <c r="C57" s="640" t="s">
        <v>21</v>
      </c>
      <c r="D57" s="657" t="s">
        <v>516</v>
      </c>
      <c r="E57" s="656" t="s">
        <v>366</v>
      </c>
      <c r="F57" s="640">
        <v>12</v>
      </c>
      <c r="G57" s="640" t="s">
        <v>182</v>
      </c>
      <c r="H57" s="658">
        <v>36958</v>
      </c>
      <c r="I57" s="659"/>
      <c r="J57" s="640" t="s">
        <v>11</v>
      </c>
      <c r="K57" s="641">
        <v>46295</v>
      </c>
      <c r="L57" s="641">
        <v>46356</v>
      </c>
      <c r="M57" s="640"/>
      <c r="N57" s="640"/>
      <c r="O57" s="640"/>
      <c r="P57" s="640" t="s">
        <v>1302</v>
      </c>
      <c r="Q57" s="662" t="s">
        <v>1303</v>
      </c>
      <c r="R57" s="642"/>
      <c r="S57" s="642"/>
      <c r="T57" s="642"/>
      <c r="U57" s="642"/>
      <c r="V57" s="642"/>
      <c r="W57" s="642"/>
      <c r="X57" s="642"/>
      <c r="Y57" s="642"/>
      <c r="Z57" s="642"/>
      <c r="AA57" s="642"/>
      <c r="AB57" s="642"/>
      <c r="AC57" s="642"/>
      <c r="AD57" s="642"/>
      <c r="AE57" s="642"/>
      <c r="AF57" s="642"/>
      <c r="AG57" s="642"/>
      <c r="AH57" s="642"/>
      <c r="AI57" s="642"/>
      <c r="AJ57" s="642"/>
      <c r="AK57" s="642"/>
      <c r="AL57" s="642"/>
      <c r="AM57" s="642"/>
      <c r="AN57" s="642"/>
      <c r="AO57" s="642"/>
      <c r="AP57" s="642"/>
      <c r="AQ57" s="642"/>
      <c r="AR57" s="642"/>
      <c r="AS57" s="642"/>
      <c r="AT57" s="642"/>
      <c r="AU57" s="642"/>
      <c r="AV57" s="642"/>
      <c r="AW57" s="642"/>
      <c r="AX57" s="642"/>
      <c r="AY57" s="642"/>
      <c r="AZ57" s="642"/>
      <c r="BA57" s="642"/>
      <c r="BB57" s="642"/>
      <c r="BC57" s="642"/>
      <c r="BD57" s="642"/>
      <c r="BE57" s="642"/>
      <c r="BF57" s="642"/>
      <c r="BG57" s="642"/>
      <c r="BH57" s="642"/>
      <c r="BI57" s="642"/>
      <c r="BJ57" s="642"/>
      <c r="BK57" s="642"/>
      <c r="BL57" s="642"/>
      <c r="BM57" s="642"/>
      <c r="BN57" s="642"/>
      <c r="BO57" s="642"/>
      <c r="BP57" s="642"/>
      <c r="BQ57" s="642"/>
      <c r="BR57" s="642"/>
      <c r="BS57" s="642"/>
      <c r="BT57" s="642"/>
      <c r="BU57" s="642"/>
      <c r="BV57" s="642"/>
      <c r="BW57" s="642"/>
      <c r="BX57" s="642"/>
      <c r="BY57" s="642"/>
      <c r="BZ57" s="642"/>
      <c r="CA57" s="642"/>
      <c r="CB57" s="642"/>
      <c r="CC57" s="642"/>
      <c r="CD57" s="642"/>
      <c r="CE57" s="642"/>
      <c r="CF57" s="642"/>
      <c r="CG57" s="642"/>
      <c r="CH57" s="642"/>
      <c r="CI57" s="642"/>
      <c r="CJ57" s="642"/>
      <c r="CK57" s="642"/>
      <c r="CL57" s="642"/>
      <c r="CM57" s="642"/>
      <c r="CN57" s="642"/>
      <c r="CO57" s="642"/>
      <c r="CP57" s="642"/>
      <c r="CQ57" s="642"/>
      <c r="CR57" s="642"/>
      <c r="CS57" s="642"/>
      <c r="CT57" s="642"/>
      <c r="CU57" s="642"/>
      <c r="CV57" s="642"/>
      <c r="CW57" s="642"/>
      <c r="CX57" s="642"/>
      <c r="CY57" s="642"/>
      <c r="CZ57" s="642"/>
      <c r="DA57" s="642"/>
      <c r="DB57" s="642"/>
      <c r="DC57" s="642"/>
      <c r="DD57" s="642"/>
      <c r="DE57" s="642"/>
      <c r="DF57" s="642"/>
      <c r="DG57" s="642"/>
      <c r="DH57" s="642"/>
      <c r="DI57" s="642"/>
      <c r="DJ57" s="642"/>
      <c r="DK57" s="642"/>
      <c r="DL57" s="642"/>
      <c r="DM57" s="642"/>
      <c r="DN57" s="642"/>
      <c r="DO57" s="642"/>
      <c r="DP57" s="642"/>
      <c r="DQ57" s="642"/>
      <c r="DR57" s="642"/>
      <c r="DS57" s="642"/>
      <c r="DT57" s="642"/>
      <c r="DU57" s="642"/>
      <c r="DV57" s="642"/>
      <c r="DW57" s="642"/>
      <c r="DX57" s="642"/>
      <c r="DY57" s="642"/>
      <c r="DZ57" s="642"/>
      <c r="EA57" s="642"/>
      <c r="EB57" s="642"/>
      <c r="EC57" s="642"/>
      <c r="ED57" s="642"/>
      <c r="EE57" s="642"/>
      <c r="EF57" s="642"/>
      <c r="EG57" s="642"/>
      <c r="EH57" s="642"/>
      <c r="EI57" s="642"/>
      <c r="EJ57" s="642"/>
      <c r="EK57" s="642"/>
      <c r="EL57" s="642"/>
      <c r="EM57" s="642"/>
      <c r="EN57" s="642"/>
      <c r="EO57" s="642"/>
      <c r="EP57" s="642"/>
      <c r="EQ57" s="642"/>
      <c r="ER57" s="642"/>
      <c r="ES57" s="642"/>
      <c r="ET57" s="642"/>
      <c r="EU57" s="642"/>
      <c r="EV57" s="642"/>
      <c r="EW57" s="642"/>
      <c r="EX57" s="642"/>
      <c r="EY57" s="642"/>
      <c r="EZ57" s="642"/>
      <c r="FA57" s="642"/>
      <c r="FB57" s="642"/>
      <c r="FC57" s="642"/>
      <c r="FD57" s="642"/>
      <c r="FE57" s="642"/>
      <c r="FF57" s="642"/>
      <c r="FG57" s="642"/>
      <c r="FH57" s="642"/>
      <c r="FI57" s="642"/>
      <c r="FJ57" s="642"/>
      <c r="FK57" s="642"/>
      <c r="FL57" s="642"/>
      <c r="FM57" s="642"/>
      <c r="FN57" s="642"/>
      <c r="FO57" s="642"/>
      <c r="FP57" s="642"/>
      <c r="FQ57" s="642"/>
      <c r="FR57" s="642"/>
      <c r="FS57" s="642"/>
      <c r="FT57" s="642"/>
      <c r="FU57" s="642"/>
      <c r="FV57" s="642"/>
      <c r="FW57" s="642"/>
      <c r="FX57" s="642"/>
      <c r="FY57" s="642"/>
      <c r="FZ57" s="642"/>
      <c r="GA57" s="642"/>
      <c r="GB57" s="642"/>
      <c r="GC57" s="642"/>
      <c r="GD57" s="642"/>
      <c r="GE57" s="642"/>
      <c r="GF57" s="642"/>
      <c r="GG57" s="642"/>
      <c r="GH57" s="642"/>
      <c r="GI57" s="642"/>
      <c r="GJ57" s="642"/>
      <c r="GK57" s="642"/>
      <c r="GL57" s="642"/>
      <c r="GM57" s="642"/>
      <c r="GN57" s="642"/>
      <c r="GO57" s="642"/>
      <c r="GP57" s="642"/>
      <c r="GQ57" s="642"/>
      <c r="GR57" s="642"/>
      <c r="GS57" s="642"/>
      <c r="GT57" s="642"/>
      <c r="GU57" s="642"/>
      <c r="GV57" s="642"/>
      <c r="GW57" s="642"/>
      <c r="GX57" s="642"/>
      <c r="GY57" s="642"/>
      <c r="GZ57" s="642"/>
      <c r="HA57" s="642"/>
      <c r="HB57" s="642"/>
      <c r="HC57" s="642"/>
      <c r="HD57" s="642"/>
      <c r="HE57" s="642"/>
      <c r="HF57" s="642"/>
      <c r="HG57" s="642"/>
      <c r="HH57" s="642"/>
      <c r="HI57" s="642"/>
      <c r="HJ57" s="642"/>
      <c r="HK57" s="642"/>
      <c r="HL57" s="642"/>
      <c r="HM57" s="642"/>
      <c r="HN57" s="642"/>
      <c r="HO57" s="642"/>
      <c r="HP57" s="642"/>
      <c r="HQ57" s="642"/>
      <c r="HR57" s="642"/>
      <c r="HS57" s="642"/>
      <c r="HT57" s="642"/>
      <c r="HU57" s="642"/>
      <c r="HV57" s="642"/>
      <c r="HW57" s="642"/>
      <c r="HX57" s="642"/>
      <c r="HY57" s="642"/>
      <c r="HZ57" s="642"/>
      <c r="IA57" s="642"/>
      <c r="IB57" s="642"/>
      <c r="IC57" s="642"/>
      <c r="ID57" s="642"/>
      <c r="IE57" s="642"/>
      <c r="IF57" s="642"/>
      <c r="IG57" s="642"/>
      <c r="IH57" s="642"/>
      <c r="II57" s="642"/>
      <c r="IJ57" s="642"/>
      <c r="IK57" s="642"/>
      <c r="IL57" s="642"/>
      <c r="IM57" s="642"/>
      <c r="IN57" s="642"/>
      <c r="IO57" s="642"/>
      <c r="IP57" s="642"/>
      <c r="IQ57" s="642"/>
      <c r="IR57" s="642"/>
      <c r="IS57" s="642"/>
      <c r="IT57" s="642"/>
      <c r="IU57" s="642"/>
      <c r="IV57" s="642"/>
      <c r="IW57" s="642"/>
      <c r="IX57" s="642"/>
      <c r="IY57" s="642"/>
      <c r="IZ57" s="642"/>
      <c r="JA57" s="642"/>
      <c r="JB57" s="642"/>
      <c r="JC57" s="642"/>
      <c r="JD57" s="642"/>
      <c r="JE57" s="642"/>
      <c r="JF57" s="642"/>
      <c r="JG57" s="642"/>
      <c r="JH57" s="642"/>
      <c r="JI57" s="642"/>
      <c r="JJ57" s="642"/>
      <c r="JK57" s="642"/>
      <c r="JL57" s="642"/>
      <c r="JM57" s="642"/>
      <c r="JN57" s="642"/>
      <c r="JO57" s="642"/>
      <c r="JP57" s="642"/>
      <c r="JQ57" s="642"/>
      <c r="JR57" s="642"/>
      <c r="JS57" s="642"/>
      <c r="JT57" s="642"/>
      <c r="JU57" s="642"/>
      <c r="JV57" s="642"/>
      <c r="JW57" s="642"/>
      <c r="JX57" s="642"/>
      <c r="JY57" s="642"/>
      <c r="JZ57" s="642"/>
      <c r="KA57" s="642"/>
      <c r="KB57" s="642"/>
      <c r="KC57" s="642"/>
      <c r="KD57" s="642"/>
      <c r="KE57" s="642"/>
      <c r="KF57" s="642"/>
      <c r="KG57" s="642"/>
      <c r="KH57" s="642"/>
      <c r="KI57" s="642"/>
      <c r="KJ57" s="642"/>
      <c r="KK57" s="642"/>
      <c r="KL57" s="642"/>
      <c r="KM57" s="642"/>
      <c r="KN57" s="642"/>
      <c r="KO57" s="642"/>
      <c r="KP57" s="642"/>
      <c r="KQ57" s="642"/>
      <c r="KR57" s="642"/>
      <c r="KS57" s="642"/>
      <c r="KT57" s="642"/>
      <c r="KU57" s="642"/>
      <c r="KV57" s="642"/>
      <c r="KW57" s="642"/>
      <c r="KX57" s="642"/>
      <c r="KY57" s="642"/>
      <c r="KZ57" s="642"/>
      <c r="LA57" s="642"/>
      <c r="LB57" s="642"/>
      <c r="LC57" s="642"/>
      <c r="LD57" s="642"/>
      <c r="LE57" s="642"/>
      <c r="LF57" s="642"/>
      <c r="LG57" s="642"/>
      <c r="LH57" s="642"/>
      <c r="LI57" s="642"/>
      <c r="LJ57" s="642"/>
      <c r="LK57" s="642"/>
      <c r="LL57" s="642"/>
      <c r="LM57" s="642"/>
      <c r="LN57" s="642"/>
      <c r="LO57" s="642"/>
      <c r="LP57" s="642"/>
      <c r="LQ57" s="642"/>
      <c r="LR57" s="642"/>
      <c r="LS57" s="642"/>
      <c r="LT57" s="642"/>
      <c r="LU57" s="642"/>
      <c r="LV57" s="642"/>
      <c r="LW57" s="642"/>
      <c r="LX57" s="642"/>
      <c r="LY57" s="642"/>
      <c r="LZ57" s="642"/>
      <c r="MA57" s="642"/>
      <c r="MB57" s="642"/>
      <c r="MC57" s="642"/>
      <c r="MD57" s="642"/>
      <c r="ME57" s="642"/>
      <c r="MF57" s="642"/>
      <c r="MG57" s="642"/>
      <c r="MH57" s="642"/>
      <c r="MI57" s="642"/>
      <c r="MJ57" s="642"/>
      <c r="MK57" s="642"/>
      <c r="ML57" s="642"/>
      <c r="MM57" s="642"/>
      <c r="MN57" s="642"/>
      <c r="MO57" s="642"/>
      <c r="MP57" s="642"/>
      <c r="MQ57" s="642"/>
      <c r="MR57" s="642"/>
      <c r="MS57" s="642"/>
      <c r="MT57" s="642"/>
      <c r="MU57" s="642"/>
      <c r="MV57" s="642"/>
      <c r="MW57" s="642"/>
      <c r="MX57" s="642"/>
      <c r="MY57" s="642"/>
      <c r="MZ57" s="642"/>
      <c r="NA57" s="642"/>
      <c r="NB57" s="642"/>
      <c r="NC57" s="642"/>
      <c r="ND57" s="642"/>
      <c r="NE57" s="642"/>
      <c r="NF57" s="642"/>
      <c r="NG57" s="642"/>
      <c r="NH57" s="642"/>
      <c r="NI57" s="642"/>
      <c r="NJ57" s="642"/>
    </row>
    <row r="58" spans="1:374" ht="330" customHeight="1">
      <c r="A58" s="735">
        <v>15</v>
      </c>
      <c r="B58" s="639">
        <v>85</v>
      </c>
      <c r="C58" s="644" t="s">
        <v>21</v>
      </c>
      <c r="D58" s="657" t="s">
        <v>1549</v>
      </c>
      <c r="E58" s="656" t="s">
        <v>1550</v>
      </c>
      <c r="F58" s="640">
        <f>12+48</f>
        <v>60</v>
      </c>
      <c r="G58" s="640" t="s">
        <v>182</v>
      </c>
      <c r="H58" s="658">
        <f>19904+583636</f>
        <v>603540</v>
      </c>
      <c r="I58" s="659">
        <v>21500</v>
      </c>
      <c r="J58" s="640" t="s">
        <v>11</v>
      </c>
      <c r="K58" s="641">
        <v>46053</v>
      </c>
      <c r="L58" s="641">
        <v>46234</v>
      </c>
      <c r="M58" s="640"/>
      <c r="N58" s="640"/>
      <c r="O58" s="640"/>
      <c r="P58" s="640" t="s">
        <v>1302</v>
      </c>
      <c r="Q58" s="662" t="s">
        <v>1303</v>
      </c>
    </row>
    <row r="59" spans="1:374" ht="132.6" customHeight="1">
      <c r="A59" s="735">
        <v>16</v>
      </c>
      <c r="B59" s="639">
        <v>86</v>
      </c>
      <c r="C59" s="644" t="s">
        <v>21</v>
      </c>
      <c r="D59" s="657" t="s">
        <v>890</v>
      </c>
      <c r="E59" s="656" t="s">
        <v>888</v>
      </c>
      <c r="F59" s="640">
        <v>12</v>
      </c>
      <c r="G59" s="640" t="s">
        <v>182</v>
      </c>
      <c r="H59" s="658">
        <v>27498</v>
      </c>
      <c r="I59" s="659"/>
      <c r="J59" s="640" t="s">
        <v>11</v>
      </c>
      <c r="K59" s="641">
        <v>46081</v>
      </c>
      <c r="L59" s="641">
        <v>46142</v>
      </c>
      <c r="M59" s="640"/>
      <c r="N59" s="640"/>
      <c r="O59" s="640"/>
      <c r="P59" s="640" t="s">
        <v>1302</v>
      </c>
      <c r="Q59" s="662" t="s">
        <v>1303</v>
      </c>
    </row>
    <row r="60" spans="1:374" ht="122.45" customHeight="1">
      <c r="A60" s="735">
        <v>17</v>
      </c>
      <c r="B60" s="639">
        <v>87</v>
      </c>
      <c r="C60" s="644" t="s">
        <v>21</v>
      </c>
      <c r="D60" s="666" t="s">
        <v>891</v>
      </c>
      <c r="E60" s="665" t="s">
        <v>892</v>
      </c>
      <c r="F60" s="640">
        <v>12</v>
      </c>
      <c r="G60" s="640" t="s">
        <v>182</v>
      </c>
      <c r="H60" s="663">
        <v>13244</v>
      </c>
      <c r="I60" s="664"/>
      <c r="J60" s="644" t="s">
        <v>11</v>
      </c>
      <c r="K60" s="641">
        <v>46081</v>
      </c>
      <c r="L60" s="641">
        <v>46142</v>
      </c>
      <c r="M60" s="640"/>
      <c r="N60" s="640"/>
      <c r="O60" s="640"/>
      <c r="P60" s="640" t="s">
        <v>1302</v>
      </c>
      <c r="Q60" s="662" t="s">
        <v>1303</v>
      </c>
    </row>
    <row r="61" spans="1:374" ht="204" customHeight="1">
      <c r="A61" s="735">
        <v>18</v>
      </c>
      <c r="B61" s="639">
        <v>88</v>
      </c>
      <c r="C61" s="644" t="s">
        <v>21</v>
      </c>
      <c r="D61" s="666" t="s">
        <v>517</v>
      </c>
      <c r="E61" s="665" t="s">
        <v>518</v>
      </c>
      <c r="F61" s="640">
        <v>12</v>
      </c>
      <c r="G61" s="640" t="s">
        <v>182</v>
      </c>
      <c r="H61" s="663">
        <f>136940+51426.01</f>
        <v>188366.01</v>
      </c>
      <c r="I61" s="664"/>
      <c r="J61" s="644" t="s">
        <v>11</v>
      </c>
      <c r="K61" s="641">
        <v>46053</v>
      </c>
      <c r="L61" s="641">
        <v>46203</v>
      </c>
      <c r="M61" s="640"/>
      <c r="N61" s="640"/>
      <c r="O61" s="640"/>
      <c r="P61" s="640" t="s">
        <v>1302</v>
      </c>
      <c r="Q61" s="662" t="s">
        <v>1303</v>
      </c>
    </row>
    <row r="62" spans="1:374" ht="187.9" customHeight="1">
      <c r="A62" s="735">
        <v>19</v>
      </c>
      <c r="B62" s="639">
        <v>89</v>
      </c>
      <c r="C62" s="644" t="s">
        <v>21</v>
      </c>
      <c r="D62" s="666" t="s">
        <v>519</v>
      </c>
      <c r="E62" s="665" t="s">
        <v>520</v>
      </c>
      <c r="F62" s="640">
        <v>12</v>
      </c>
      <c r="G62" s="640" t="s">
        <v>182</v>
      </c>
      <c r="H62" s="663">
        <f>99319+66663.31</f>
        <v>165982.31</v>
      </c>
      <c r="I62" s="664"/>
      <c r="J62" s="644" t="s">
        <v>11</v>
      </c>
      <c r="K62" s="641">
        <v>46053</v>
      </c>
      <c r="L62" s="641">
        <v>46203</v>
      </c>
      <c r="M62" s="640"/>
      <c r="N62" s="640"/>
      <c r="O62" s="640"/>
      <c r="P62" s="640" t="s">
        <v>1302</v>
      </c>
      <c r="Q62" s="662" t="s">
        <v>1303</v>
      </c>
    </row>
    <row r="63" spans="1:374" ht="178.9" customHeight="1">
      <c r="A63" s="735">
        <v>20</v>
      </c>
      <c r="B63" s="639">
        <v>90</v>
      </c>
      <c r="C63" s="644" t="s">
        <v>21</v>
      </c>
      <c r="D63" s="666" t="s">
        <v>521</v>
      </c>
      <c r="E63" s="665" t="s">
        <v>522</v>
      </c>
      <c r="F63" s="640">
        <v>12</v>
      </c>
      <c r="G63" s="640" t="s">
        <v>182</v>
      </c>
      <c r="H63" s="663">
        <f>79234+15223.57</f>
        <v>94457.57</v>
      </c>
      <c r="I63" s="664"/>
      <c r="J63" s="644" t="s">
        <v>11</v>
      </c>
      <c r="K63" s="641">
        <v>46053</v>
      </c>
      <c r="L63" s="641">
        <v>46203</v>
      </c>
      <c r="M63" s="640"/>
      <c r="N63" s="640"/>
      <c r="O63" s="640"/>
      <c r="P63" s="640" t="s">
        <v>1302</v>
      </c>
      <c r="Q63" s="662" t="s">
        <v>1303</v>
      </c>
    </row>
    <row r="64" spans="1:374" ht="217.15" customHeight="1">
      <c r="A64" s="735">
        <v>21</v>
      </c>
      <c r="B64" s="639">
        <v>91</v>
      </c>
      <c r="C64" s="644" t="s">
        <v>21</v>
      </c>
      <c r="D64" s="666" t="s">
        <v>523</v>
      </c>
      <c r="E64" s="665" t="s">
        <v>524</v>
      </c>
      <c r="F64" s="640">
        <v>12</v>
      </c>
      <c r="G64" s="640" t="s">
        <v>182</v>
      </c>
      <c r="H64" s="663">
        <f>94274+8267.94</f>
        <v>102541.94</v>
      </c>
      <c r="I64" s="664"/>
      <c r="J64" s="644" t="s">
        <v>11</v>
      </c>
      <c r="K64" s="641">
        <v>46053</v>
      </c>
      <c r="L64" s="641">
        <v>46203</v>
      </c>
      <c r="M64" s="640"/>
      <c r="N64" s="640"/>
      <c r="O64" s="640"/>
      <c r="P64" s="640" t="s">
        <v>1302</v>
      </c>
      <c r="Q64" s="662" t="s">
        <v>1303</v>
      </c>
      <c r="S64" s="822"/>
    </row>
    <row r="65" spans="1:374" ht="184.9" customHeight="1">
      <c r="A65" s="735">
        <v>22</v>
      </c>
      <c r="B65" s="639">
        <v>92</v>
      </c>
      <c r="C65" s="644" t="s">
        <v>21</v>
      </c>
      <c r="D65" s="666" t="s">
        <v>525</v>
      </c>
      <c r="E65" s="665" t="s">
        <v>518</v>
      </c>
      <c r="F65" s="640">
        <v>12</v>
      </c>
      <c r="G65" s="640" t="s">
        <v>182</v>
      </c>
      <c r="H65" s="663">
        <f>81546+26596.56</f>
        <v>108142.56</v>
      </c>
      <c r="I65" s="664"/>
      <c r="J65" s="644" t="s">
        <v>11</v>
      </c>
      <c r="K65" s="641">
        <v>46053</v>
      </c>
      <c r="L65" s="641">
        <v>46203</v>
      </c>
      <c r="M65" s="640"/>
      <c r="N65" s="640"/>
      <c r="O65" s="640"/>
      <c r="P65" s="640" t="s">
        <v>1302</v>
      </c>
      <c r="Q65" s="662" t="s">
        <v>1303</v>
      </c>
    </row>
    <row r="66" spans="1:374" ht="183.6" customHeight="1">
      <c r="A66" s="735">
        <v>23</v>
      </c>
      <c r="B66" s="639">
        <v>93</v>
      </c>
      <c r="C66" s="644" t="s">
        <v>21</v>
      </c>
      <c r="D66" s="666" t="s">
        <v>526</v>
      </c>
      <c r="E66" s="665" t="s">
        <v>527</v>
      </c>
      <c r="F66" s="640">
        <v>12</v>
      </c>
      <c r="G66" s="640" t="s">
        <v>182</v>
      </c>
      <c r="H66" s="663">
        <f>89686+10017.32</f>
        <v>99703.32</v>
      </c>
      <c r="I66" s="664"/>
      <c r="J66" s="644" t="s">
        <v>11</v>
      </c>
      <c r="K66" s="641">
        <v>46053</v>
      </c>
      <c r="L66" s="641">
        <v>46203</v>
      </c>
      <c r="M66" s="640"/>
      <c r="N66" s="640"/>
      <c r="O66" s="640"/>
      <c r="P66" s="640" t="s">
        <v>1302</v>
      </c>
      <c r="Q66" s="662" t="s">
        <v>1303</v>
      </c>
    </row>
    <row r="67" spans="1:374" s="643" customFormat="1" ht="185.45" customHeight="1">
      <c r="A67" s="734">
        <v>24</v>
      </c>
      <c r="B67" s="639">
        <v>94</v>
      </c>
      <c r="C67" s="640" t="s">
        <v>21</v>
      </c>
      <c r="D67" s="657" t="s">
        <v>528</v>
      </c>
      <c r="E67" s="656" t="s">
        <v>529</v>
      </c>
      <c r="F67" s="640">
        <v>12</v>
      </c>
      <c r="G67" s="640" t="s">
        <v>182</v>
      </c>
      <c r="H67" s="663">
        <f>103627+25633.47</f>
        <v>129260.47</v>
      </c>
      <c r="I67" s="659"/>
      <c r="J67" s="640" t="s">
        <v>11</v>
      </c>
      <c r="K67" s="641">
        <v>46053</v>
      </c>
      <c r="L67" s="641">
        <v>46203</v>
      </c>
      <c r="M67" s="640"/>
      <c r="N67" s="640"/>
      <c r="O67" s="640"/>
      <c r="P67" s="640" t="s">
        <v>1302</v>
      </c>
      <c r="Q67" s="662" t="s">
        <v>1303</v>
      </c>
      <c r="R67" s="642"/>
      <c r="S67" s="642"/>
      <c r="T67" s="642"/>
      <c r="U67" s="642"/>
      <c r="V67" s="642"/>
      <c r="W67" s="642"/>
      <c r="X67" s="642"/>
      <c r="Y67" s="642"/>
      <c r="Z67" s="642"/>
      <c r="AA67" s="642"/>
      <c r="AB67" s="642"/>
      <c r="AC67" s="642"/>
      <c r="AD67" s="642"/>
      <c r="AE67" s="642"/>
      <c r="AF67" s="642"/>
      <c r="AG67" s="642"/>
      <c r="AH67" s="642"/>
      <c r="AI67" s="642"/>
      <c r="AJ67" s="642"/>
      <c r="AK67" s="642"/>
      <c r="AL67" s="642"/>
      <c r="AM67" s="642"/>
      <c r="AN67" s="642"/>
      <c r="AO67" s="642"/>
      <c r="AP67" s="642"/>
      <c r="AQ67" s="642"/>
      <c r="AR67" s="642"/>
      <c r="AS67" s="642"/>
      <c r="AT67" s="642"/>
      <c r="AU67" s="642"/>
      <c r="AV67" s="642"/>
      <c r="AW67" s="642"/>
      <c r="AX67" s="642"/>
      <c r="AY67" s="642"/>
      <c r="AZ67" s="642"/>
      <c r="BA67" s="642"/>
      <c r="BB67" s="642"/>
      <c r="BC67" s="642"/>
      <c r="BD67" s="642"/>
      <c r="BE67" s="642"/>
      <c r="BF67" s="642"/>
      <c r="BG67" s="642"/>
      <c r="BH67" s="642"/>
      <c r="BI67" s="642"/>
      <c r="BJ67" s="642"/>
      <c r="BK67" s="642"/>
      <c r="BL67" s="642"/>
      <c r="BM67" s="642"/>
      <c r="BN67" s="642"/>
      <c r="BO67" s="642"/>
      <c r="BP67" s="642"/>
      <c r="BQ67" s="642"/>
      <c r="BR67" s="642"/>
      <c r="BS67" s="642"/>
      <c r="BT67" s="642"/>
      <c r="BU67" s="642"/>
      <c r="BV67" s="642"/>
      <c r="BW67" s="642"/>
      <c r="BX67" s="642"/>
      <c r="BY67" s="642"/>
      <c r="BZ67" s="642"/>
      <c r="CA67" s="642"/>
      <c r="CB67" s="642"/>
      <c r="CC67" s="642"/>
      <c r="CD67" s="642"/>
      <c r="CE67" s="642"/>
      <c r="CF67" s="642"/>
      <c r="CG67" s="642"/>
      <c r="CH67" s="642"/>
      <c r="CI67" s="642"/>
      <c r="CJ67" s="642"/>
      <c r="CK67" s="642"/>
      <c r="CL67" s="642"/>
      <c r="CM67" s="642"/>
      <c r="CN67" s="642"/>
      <c r="CO67" s="642"/>
      <c r="CP67" s="642"/>
      <c r="CQ67" s="642"/>
      <c r="CR67" s="642"/>
      <c r="CS67" s="642"/>
      <c r="CT67" s="642"/>
      <c r="CU67" s="642"/>
      <c r="CV67" s="642"/>
      <c r="CW67" s="642"/>
      <c r="CX67" s="642"/>
      <c r="CY67" s="642"/>
      <c r="CZ67" s="642"/>
      <c r="DA67" s="642"/>
      <c r="DB67" s="642"/>
      <c r="DC67" s="642"/>
      <c r="DD67" s="642"/>
      <c r="DE67" s="642"/>
      <c r="DF67" s="642"/>
      <c r="DG67" s="642"/>
      <c r="DH67" s="642"/>
      <c r="DI67" s="642"/>
      <c r="DJ67" s="642"/>
      <c r="DK67" s="642"/>
      <c r="DL67" s="642"/>
      <c r="DM67" s="642"/>
      <c r="DN67" s="642"/>
      <c r="DO67" s="642"/>
      <c r="DP67" s="642"/>
      <c r="DQ67" s="642"/>
      <c r="DR67" s="642"/>
      <c r="DS67" s="642"/>
      <c r="DT67" s="642"/>
      <c r="DU67" s="642"/>
      <c r="DV67" s="642"/>
      <c r="DW67" s="642"/>
      <c r="DX67" s="642"/>
      <c r="DY67" s="642"/>
      <c r="DZ67" s="642"/>
      <c r="EA67" s="642"/>
      <c r="EB67" s="642"/>
      <c r="EC67" s="642"/>
      <c r="ED67" s="642"/>
      <c r="EE67" s="642"/>
      <c r="EF67" s="642"/>
      <c r="EG67" s="642"/>
      <c r="EH67" s="642"/>
      <c r="EI67" s="642"/>
      <c r="EJ67" s="642"/>
      <c r="EK67" s="642"/>
      <c r="EL67" s="642"/>
      <c r="EM67" s="642"/>
      <c r="EN67" s="642"/>
      <c r="EO67" s="642"/>
      <c r="EP67" s="642"/>
      <c r="EQ67" s="642"/>
      <c r="ER67" s="642"/>
      <c r="ES67" s="642"/>
      <c r="ET67" s="642"/>
      <c r="EU67" s="642"/>
      <c r="EV67" s="642"/>
      <c r="EW67" s="642"/>
      <c r="EX67" s="642"/>
      <c r="EY67" s="642"/>
      <c r="EZ67" s="642"/>
      <c r="FA67" s="642"/>
      <c r="FB67" s="642"/>
      <c r="FC67" s="642"/>
      <c r="FD67" s="642"/>
      <c r="FE67" s="642"/>
      <c r="FF67" s="642"/>
      <c r="FG67" s="642"/>
      <c r="FH67" s="642"/>
      <c r="FI67" s="642"/>
      <c r="FJ67" s="642"/>
      <c r="FK67" s="642"/>
      <c r="FL67" s="642"/>
      <c r="FM67" s="642"/>
      <c r="FN67" s="642"/>
      <c r="FO67" s="642"/>
      <c r="FP67" s="642"/>
      <c r="FQ67" s="642"/>
      <c r="FR67" s="642"/>
      <c r="FS67" s="642"/>
      <c r="FT67" s="642"/>
      <c r="FU67" s="642"/>
      <c r="FV67" s="642"/>
      <c r="FW67" s="642"/>
      <c r="FX67" s="642"/>
      <c r="FY67" s="642"/>
      <c r="FZ67" s="642"/>
      <c r="GA67" s="642"/>
      <c r="GB67" s="642"/>
      <c r="GC67" s="642"/>
      <c r="GD67" s="642"/>
      <c r="GE67" s="642"/>
      <c r="GF67" s="642"/>
      <c r="GG67" s="642"/>
      <c r="GH67" s="642"/>
      <c r="GI67" s="642"/>
      <c r="GJ67" s="642"/>
      <c r="GK67" s="642"/>
      <c r="GL67" s="642"/>
      <c r="GM67" s="642"/>
      <c r="GN67" s="642"/>
      <c r="GO67" s="642"/>
      <c r="GP67" s="642"/>
      <c r="GQ67" s="642"/>
      <c r="GR67" s="642"/>
      <c r="GS67" s="642"/>
      <c r="GT67" s="642"/>
      <c r="GU67" s="642"/>
      <c r="GV67" s="642"/>
      <c r="GW67" s="642"/>
      <c r="GX67" s="642"/>
      <c r="GY67" s="642"/>
      <c r="GZ67" s="642"/>
      <c r="HA67" s="642"/>
      <c r="HB67" s="642"/>
      <c r="HC67" s="642"/>
      <c r="HD67" s="642"/>
      <c r="HE67" s="642"/>
      <c r="HF67" s="642"/>
      <c r="HG67" s="642"/>
      <c r="HH67" s="642"/>
      <c r="HI67" s="642"/>
      <c r="HJ67" s="642"/>
      <c r="HK67" s="642"/>
      <c r="HL67" s="642"/>
      <c r="HM67" s="642"/>
      <c r="HN67" s="642"/>
      <c r="HO67" s="642"/>
      <c r="HP67" s="642"/>
      <c r="HQ67" s="642"/>
      <c r="HR67" s="642"/>
      <c r="HS67" s="642"/>
      <c r="HT67" s="642"/>
      <c r="HU67" s="642"/>
      <c r="HV67" s="642"/>
      <c r="HW67" s="642"/>
      <c r="HX67" s="642"/>
      <c r="HY67" s="642"/>
      <c r="HZ67" s="642"/>
      <c r="IA67" s="642"/>
      <c r="IB67" s="642"/>
      <c r="IC67" s="642"/>
      <c r="ID67" s="642"/>
      <c r="IE67" s="642"/>
      <c r="IF67" s="642"/>
      <c r="IG67" s="642"/>
      <c r="IH67" s="642"/>
      <c r="II67" s="642"/>
      <c r="IJ67" s="642"/>
      <c r="IK67" s="642"/>
      <c r="IL67" s="642"/>
      <c r="IM67" s="642"/>
      <c r="IN67" s="642"/>
      <c r="IO67" s="642"/>
      <c r="IP67" s="642"/>
      <c r="IQ67" s="642"/>
      <c r="IR67" s="642"/>
      <c r="IS67" s="642"/>
      <c r="IT67" s="642"/>
      <c r="IU67" s="642"/>
      <c r="IV67" s="642"/>
      <c r="IW67" s="642"/>
      <c r="IX67" s="642"/>
      <c r="IY67" s="642"/>
      <c r="IZ67" s="642"/>
      <c r="JA67" s="642"/>
      <c r="JB67" s="642"/>
      <c r="JC67" s="642"/>
      <c r="JD67" s="642"/>
      <c r="JE67" s="642"/>
      <c r="JF67" s="642"/>
      <c r="JG67" s="642"/>
      <c r="JH67" s="642"/>
      <c r="JI67" s="642"/>
      <c r="JJ67" s="642"/>
      <c r="JK67" s="642"/>
      <c r="JL67" s="642"/>
      <c r="JM67" s="642"/>
      <c r="JN67" s="642"/>
      <c r="JO67" s="642"/>
      <c r="JP67" s="642"/>
      <c r="JQ67" s="642"/>
      <c r="JR67" s="642"/>
      <c r="JS67" s="642"/>
      <c r="JT67" s="642"/>
      <c r="JU67" s="642"/>
      <c r="JV67" s="642"/>
      <c r="JW67" s="642"/>
      <c r="JX67" s="642"/>
      <c r="JY67" s="642"/>
      <c r="JZ67" s="642"/>
      <c r="KA67" s="642"/>
      <c r="KB67" s="642"/>
      <c r="KC67" s="642"/>
      <c r="KD67" s="642"/>
      <c r="KE67" s="642"/>
      <c r="KF67" s="642"/>
      <c r="KG67" s="642"/>
      <c r="KH67" s="642"/>
      <c r="KI67" s="642"/>
      <c r="KJ67" s="642"/>
      <c r="KK67" s="642"/>
      <c r="KL67" s="642"/>
      <c r="KM67" s="642"/>
      <c r="KN67" s="642"/>
      <c r="KO67" s="642"/>
      <c r="KP67" s="642"/>
      <c r="KQ67" s="642"/>
      <c r="KR67" s="642"/>
      <c r="KS67" s="642"/>
      <c r="KT67" s="642"/>
      <c r="KU67" s="642"/>
      <c r="KV67" s="642"/>
      <c r="KW67" s="642"/>
      <c r="KX67" s="642"/>
      <c r="KY67" s="642"/>
      <c r="KZ67" s="642"/>
      <c r="LA67" s="642"/>
      <c r="LB67" s="642"/>
      <c r="LC67" s="642"/>
      <c r="LD67" s="642"/>
      <c r="LE67" s="642"/>
      <c r="LF67" s="642"/>
      <c r="LG67" s="642"/>
      <c r="LH67" s="642"/>
      <c r="LI67" s="642"/>
      <c r="LJ67" s="642"/>
      <c r="LK67" s="642"/>
      <c r="LL67" s="642"/>
      <c r="LM67" s="642"/>
      <c r="LN67" s="642"/>
      <c r="LO67" s="642"/>
      <c r="LP67" s="642"/>
      <c r="LQ67" s="642"/>
      <c r="LR67" s="642"/>
      <c r="LS67" s="642"/>
      <c r="LT67" s="642"/>
      <c r="LU67" s="642"/>
      <c r="LV67" s="642"/>
      <c r="LW67" s="642"/>
      <c r="LX67" s="642"/>
      <c r="LY67" s="642"/>
      <c r="LZ67" s="642"/>
      <c r="MA67" s="642"/>
      <c r="MB67" s="642"/>
      <c r="MC67" s="642"/>
      <c r="MD67" s="642"/>
      <c r="ME67" s="642"/>
      <c r="MF67" s="642"/>
      <c r="MG67" s="642"/>
      <c r="MH67" s="642"/>
      <c r="MI67" s="642"/>
      <c r="MJ67" s="642"/>
      <c r="MK67" s="642"/>
      <c r="ML67" s="642"/>
      <c r="MM67" s="642"/>
      <c r="MN67" s="642"/>
      <c r="MO67" s="642"/>
      <c r="MP67" s="642"/>
      <c r="MQ67" s="642"/>
      <c r="MR67" s="642"/>
      <c r="MS67" s="642"/>
      <c r="MT67" s="642"/>
      <c r="MU67" s="642"/>
      <c r="MV67" s="642"/>
      <c r="MW67" s="642"/>
      <c r="MX67" s="642"/>
      <c r="MY67" s="642"/>
      <c r="MZ67" s="642"/>
      <c r="NA67" s="642"/>
      <c r="NB67" s="642"/>
      <c r="NC67" s="642"/>
      <c r="ND67" s="642"/>
      <c r="NE67" s="642"/>
      <c r="NF67" s="642"/>
      <c r="NG67" s="642"/>
      <c r="NH67" s="642"/>
      <c r="NI67" s="642"/>
      <c r="NJ67" s="642"/>
    </row>
    <row r="68" spans="1:374" ht="201.6" customHeight="1">
      <c r="A68" s="735">
        <v>25</v>
      </c>
      <c r="B68" s="639">
        <v>95</v>
      </c>
      <c r="C68" s="644" t="s">
        <v>21</v>
      </c>
      <c r="D68" s="666" t="s">
        <v>1416</v>
      </c>
      <c r="E68" s="656" t="s">
        <v>530</v>
      </c>
      <c r="F68" s="640">
        <v>12</v>
      </c>
      <c r="G68" s="640" t="s">
        <v>182</v>
      </c>
      <c r="H68" s="669">
        <f>450560+121534</f>
        <v>572094</v>
      </c>
      <c r="I68" s="669"/>
      <c r="J68" s="640" t="s">
        <v>11</v>
      </c>
      <c r="K68" s="641">
        <v>45961</v>
      </c>
      <c r="L68" s="641">
        <v>46112</v>
      </c>
      <c r="M68" s="640"/>
      <c r="N68" s="640"/>
      <c r="O68" s="640"/>
      <c r="P68" s="640" t="s">
        <v>1302</v>
      </c>
      <c r="Q68" s="662" t="s">
        <v>1303</v>
      </c>
    </row>
    <row r="69" spans="1:374" ht="227.45" customHeight="1">
      <c r="A69" s="735">
        <v>29</v>
      </c>
      <c r="B69" s="639">
        <v>96</v>
      </c>
      <c r="C69" s="644" t="s">
        <v>21</v>
      </c>
      <c r="D69" s="674" t="s">
        <v>1423</v>
      </c>
      <c r="E69" s="674" t="s">
        <v>1159</v>
      </c>
      <c r="F69" s="675">
        <v>60</v>
      </c>
      <c r="G69" s="676" t="s">
        <v>182</v>
      </c>
      <c r="H69" s="669">
        <f>5917380.12+162873.36</f>
        <v>6080253.4800000004</v>
      </c>
      <c r="I69" s="669">
        <v>912038.02</v>
      </c>
      <c r="J69" s="640" t="s">
        <v>11</v>
      </c>
      <c r="K69" s="677">
        <v>46053</v>
      </c>
      <c r="L69" s="677">
        <v>46112</v>
      </c>
      <c r="M69" s="640"/>
      <c r="N69" s="640"/>
      <c r="O69" s="640"/>
      <c r="P69" s="640" t="s">
        <v>402</v>
      </c>
      <c r="Q69" s="662" t="s">
        <v>1303</v>
      </c>
    </row>
    <row r="70" spans="1:374" ht="219" customHeight="1">
      <c r="A70" s="735">
        <v>30</v>
      </c>
      <c r="B70" s="639">
        <v>97</v>
      </c>
      <c r="C70" s="644" t="s">
        <v>21</v>
      </c>
      <c r="D70" s="674" t="s">
        <v>1565</v>
      </c>
      <c r="E70" s="674" t="s">
        <v>1160</v>
      </c>
      <c r="F70" s="675">
        <v>60</v>
      </c>
      <c r="G70" s="676" t="s">
        <v>182</v>
      </c>
      <c r="H70" s="669">
        <v>6143925.5800000001</v>
      </c>
      <c r="I70" s="669">
        <v>904181</v>
      </c>
      <c r="J70" s="640" t="s">
        <v>11</v>
      </c>
      <c r="K70" s="677">
        <v>46053</v>
      </c>
      <c r="L70" s="677">
        <v>46112</v>
      </c>
      <c r="M70" s="640"/>
      <c r="N70" s="640"/>
      <c r="O70" s="640"/>
      <c r="P70" s="640" t="s">
        <v>402</v>
      </c>
      <c r="Q70" s="662" t="s">
        <v>1303</v>
      </c>
    </row>
    <row r="71" spans="1:374" ht="219.6" customHeight="1">
      <c r="A71" s="735">
        <v>31</v>
      </c>
      <c r="B71" s="639">
        <v>98</v>
      </c>
      <c r="C71" s="644" t="s">
        <v>21</v>
      </c>
      <c r="D71" s="674" t="s">
        <v>1424</v>
      </c>
      <c r="E71" s="674" t="s">
        <v>1161</v>
      </c>
      <c r="F71" s="675">
        <v>60</v>
      </c>
      <c r="G71" s="676" t="s">
        <v>182</v>
      </c>
      <c r="H71" s="669">
        <f>6697881.27+142020.23</f>
        <v>6839901.5</v>
      </c>
      <c r="I71" s="669">
        <v>1025985.23</v>
      </c>
      <c r="J71" s="640" t="s">
        <v>11</v>
      </c>
      <c r="K71" s="677">
        <v>46053</v>
      </c>
      <c r="L71" s="677">
        <v>46112</v>
      </c>
      <c r="M71" s="640"/>
      <c r="N71" s="640"/>
      <c r="O71" s="640"/>
      <c r="P71" s="640" t="s">
        <v>402</v>
      </c>
      <c r="Q71" s="662" t="s">
        <v>1303</v>
      </c>
    </row>
    <row r="72" spans="1:374" ht="220.15" customHeight="1">
      <c r="A72" s="735">
        <v>32</v>
      </c>
      <c r="B72" s="639">
        <v>99</v>
      </c>
      <c r="C72" s="644" t="s">
        <v>21</v>
      </c>
      <c r="D72" s="674" t="s">
        <v>1425</v>
      </c>
      <c r="E72" s="674" t="s">
        <v>1162</v>
      </c>
      <c r="F72" s="675">
        <v>60</v>
      </c>
      <c r="G72" s="676" t="s">
        <v>182</v>
      </c>
      <c r="H72" s="669">
        <f>5906788.71+115971.28</f>
        <v>6022759.9900000002</v>
      </c>
      <c r="I72" s="669">
        <v>903414</v>
      </c>
      <c r="J72" s="640" t="s">
        <v>11</v>
      </c>
      <c r="K72" s="677">
        <v>46053</v>
      </c>
      <c r="L72" s="677">
        <v>46112</v>
      </c>
      <c r="M72" s="640"/>
      <c r="N72" s="640"/>
      <c r="O72" s="640"/>
      <c r="P72" s="640" t="s">
        <v>402</v>
      </c>
      <c r="Q72" s="662" t="s">
        <v>1303</v>
      </c>
    </row>
    <row r="73" spans="1:374" ht="214.9" customHeight="1">
      <c r="A73" s="735">
        <v>33</v>
      </c>
      <c r="B73" s="639">
        <v>100</v>
      </c>
      <c r="C73" s="644" t="s">
        <v>21</v>
      </c>
      <c r="D73" s="674" t="s">
        <v>1426</v>
      </c>
      <c r="E73" s="674" t="s">
        <v>1163</v>
      </c>
      <c r="F73" s="675">
        <v>60</v>
      </c>
      <c r="G73" s="676" t="s">
        <v>182</v>
      </c>
      <c r="H73" s="669">
        <f>6043881.86+58650.7</f>
        <v>6102532.5600000005</v>
      </c>
      <c r="I73" s="669">
        <v>915379.88</v>
      </c>
      <c r="J73" s="640" t="s">
        <v>11</v>
      </c>
      <c r="K73" s="677">
        <v>46053</v>
      </c>
      <c r="L73" s="677">
        <v>46112</v>
      </c>
      <c r="M73" s="640"/>
      <c r="N73" s="640"/>
      <c r="O73" s="640"/>
      <c r="P73" s="640" t="s">
        <v>402</v>
      </c>
      <c r="Q73" s="662" t="s">
        <v>1303</v>
      </c>
    </row>
    <row r="74" spans="1:374" ht="225" customHeight="1">
      <c r="A74" s="735">
        <v>34</v>
      </c>
      <c r="B74" s="639">
        <v>101</v>
      </c>
      <c r="C74" s="644" t="s">
        <v>21</v>
      </c>
      <c r="D74" s="674" t="s">
        <v>1427</v>
      </c>
      <c r="E74" s="674" t="s">
        <v>1164</v>
      </c>
      <c r="F74" s="675">
        <v>60</v>
      </c>
      <c r="G74" s="676" t="s">
        <v>182</v>
      </c>
      <c r="H74" s="669">
        <f>9373019.25+540459.98</f>
        <v>9913479.2300000004</v>
      </c>
      <c r="I74" s="669">
        <v>1487021.88</v>
      </c>
      <c r="J74" s="640" t="s">
        <v>11</v>
      </c>
      <c r="K74" s="677">
        <v>46053</v>
      </c>
      <c r="L74" s="677">
        <v>46112</v>
      </c>
      <c r="M74" s="640"/>
      <c r="N74" s="640"/>
      <c r="O74" s="640"/>
      <c r="P74" s="640" t="s">
        <v>402</v>
      </c>
      <c r="Q74" s="662" t="s">
        <v>1303</v>
      </c>
    </row>
    <row r="75" spans="1:374" ht="215.45" customHeight="1">
      <c r="A75" s="735">
        <v>35</v>
      </c>
      <c r="B75" s="639">
        <v>102</v>
      </c>
      <c r="C75" s="644" t="s">
        <v>21</v>
      </c>
      <c r="D75" s="674" t="s">
        <v>1428</v>
      </c>
      <c r="E75" s="674" t="s">
        <v>1165</v>
      </c>
      <c r="F75" s="675">
        <v>60</v>
      </c>
      <c r="G75" s="676" t="s">
        <v>182</v>
      </c>
      <c r="H75" s="669">
        <f>9399678.42+526033.92</f>
        <v>9925712.3399999999</v>
      </c>
      <c r="I75" s="669">
        <v>1488856.85</v>
      </c>
      <c r="J75" s="640" t="s">
        <v>11</v>
      </c>
      <c r="K75" s="677">
        <v>46053</v>
      </c>
      <c r="L75" s="677">
        <v>46112</v>
      </c>
      <c r="M75" s="640"/>
      <c r="N75" s="640"/>
      <c r="O75" s="640"/>
      <c r="P75" s="640" t="s">
        <v>402</v>
      </c>
      <c r="Q75" s="662" t="s">
        <v>1303</v>
      </c>
    </row>
    <row r="76" spans="1:374" ht="231.75" customHeight="1">
      <c r="A76" s="735">
        <v>36</v>
      </c>
      <c r="B76" s="639">
        <v>103</v>
      </c>
      <c r="C76" s="644" t="s">
        <v>21</v>
      </c>
      <c r="D76" s="674" t="s">
        <v>1429</v>
      </c>
      <c r="E76" s="674" t="s">
        <v>1158</v>
      </c>
      <c r="F76" s="675">
        <v>60</v>
      </c>
      <c r="G76" s="676" t="s">
        <v>182</v>
      </c>
      <c r="H76" s="669">
        <v>6637021.6799999997</v>
      </c>
      <c r="I76" s="669">
        <v>994403.12</v>
      </c>
      <c r="J76" s="640" t="s">
        <v>11</v>
      </c>
      <c r="K76" s="677">
        <v>46053</v>
      </c>
      <c r="L76" s="677">
        <v>46112</v>
      </c>
      <c r="M76" s="640"/>
      <c r="N76" s="640"/>
      <c r="O76" s="640"/>
      <c r="P76" s="640" t="s">
        <v>402</v>
      </c>
      <c r="Q76" s="662" t="s">
        <v>1303</v>
      </c>
    </row>
    <row r="77" spans="1:374" ht="113.25" customHeight="1">
      <c r="A77" s="735"/>
      <c r="B77" s="639" t="s">
        <v>1551</v>
      </c>
      <c r="C77" s="644" t="s">
        <v>21</v>
      </c>
      <c r="D77" s="674" t="s">
        <v>1552</v>
      </c>
      <c r="E77" s="674" t="s">
        <v>508</v>
      </c>
      <c r="F77" s="675">
        <v>30</v>
      </c>
      <c r="G77" s="676" t="s">
        <v>182</v>
      </c>
      <c r="H77" s="669">
        <v>738637.5</v>
      </c>
      <c r="I77" s="669"/>
      <c r="J77" s="640" t="s">
        <v>11</v>
      </c>
      <c r="K77" s="677">
        <v>45930</v>
      </c>
      <c r="L77" s="677">
        <v>46053</v>
      </c>
      <c r="M77" s="640"/>
      <c r="N77" s="640"/>
      <c r="O77" s="640"/>
      <c r="P77" s="640" t="s">
        <v>1553</v>
      </c>
      <c r="Q77" s="662" t="s">
        <v>1554</v>
      </c>
    </row>
    <row r="78" spans="1:374" ht="175.9" customHeight="1">
      <c r="A78" s="735">
        <v>1</v>
      </c>
      <c r="B78" s="639">
        <v>104</v>
      </c>
      <c r="C78" s="644" t="s">
        <v>135</v>
      </c>
      <c r="D78" s="666" t="s">
        <v>896</v>
      </c>
      <c r="E78" s="656" t="s">
        <v>269</v>
      </c>
      <c r="F78" s="640">
        <v>80</v>
      </c>
      <c r="G78" s="640" t="s">
        <v>178</v>
      </c>
      <c r="H78" s="678">
        <v>130000</v>
      </c>
      <c r="I78" s="678">
        <v>130000</v>
      </c>
      <c r="J78" s="640" t="s">
        <v>11</v>
      </c>
      <c r="K78" s="641">
        <v>46112</v>
      </c>
      <c r="L78" s="641">
        <v>46295</v>
      </c>
      <c r="M78" s="640"/>
      <c r="N78" s="640"/>
      <c r="O78" s="640"/>
      <c r="P78" s="640" t="s">
        <v>1301</v>
      </c>
      <c r="Q78" s="662" t="s">
        <v>1303</v>
      </c>
    </row>
    <row r="79" spans="1:374" s="643" customFormat="1" ht="165" customHeight="1">
      <c r="A79" s="734">
        <v>2</v>
      </c>
      <c r="B79" s="639">
        <v>106</v>
      </c>
      <c r="C79" s="640" t="s">
        <v>22</v>
      </c>
      <c r="D79" s="718" t="s">
        <v>1393</v>
      </c>
      <c r="E79" s="719" t="s">
        <v>1246</v>
      </c>
      <c r="F79" s="679">
        <v>1</v>
      </c>
      <c r="G79" s="679" t="s">
        <v>185</v>
      </c>
      <c r="H79" s="720">
        <f>15678+504415</f>
        <v>520093</v>
      </c>
      <c r="I79" s="720">
        <f>15678+504415</f>
        <v>520093</v>
      </c>
      <c r="J79" s="640" t="s">
        <v>11</v>
      </c>
      <c r="K79" s="641"/>
      <c r="L79" s="641"/>
      <c r="M79" s="640"/>
      <c r="N79" s="640"/>
      <c r="O79" s="640"/>
      <c r="P79" s="679" t="s">
        <v>228</v>
      </c>
      <c r="Q79" s="721" t="s">
        <v>1303</v>
      </c>
      <c r="R79" s="642"/>
      <c r="S79" s="642"/>
      <c r="T79" s="642"/>
      <c r="U79" s="642"/>
      <c r="V79" s="642"/>
      <c r="W79" s="642"/>
      <c r="X79" s="642"/>
      <c r="Y79" s="642"/>
      <c r="Z79" s="642"/>
      <c r="AA79" s="642"/>
      <c r="AB79" s="642"/>
      <c r="AC79" s="642"/>
      <c r="AD79" s="642"/>
      <c r="AE79" s="642"/>
      <c r="AF79" s="642"/>
      <c r="AG79" s="642"/>
      <c r="AH79" s="642"/>
      <c r="AI79" s="642"/>
      <c r="AJ79" s="642"/>
      <c r="AK79" s="642"/>
      <c r="AL79" s="642"/>
      <c r="AM79" s="642"/>
      <c r="AN79" s="642"/>
      <c r="AO79" s="642"/>
      <c r="AP79" s="642"/>
      <c r="AQ79" s="642"/>
      <c r="AR79" s="642"/>
      <c r="AS79" s="642"/>
      <c r="AT79" s="642"/>
      <c r="AU79" s="642"/>
      <c r="AV79" s="642"/>
      <c r="AW79" s="642"/>
      <c r="AX79" s="642"/>
      <c r="AY79" s="642"/>
      <c r="AZ79" s="642"/>
      <c r="BA79" s="642"/>
      <c r="BB79" s="642"/>
      <c r="BC79" s="642"/>
      <c r="BD79" s="642"/>
      <c r="BE79" s="642"/>
      <c r="BF79" s="642"/>
      <c r="BG79" s="642"/>
      <c r="BH79" s="642"/>
      <c r="BI79" s="642"/>
      <c r="BJ79" s="642"/>
      <c r="BK79" s="642"/>
      <c r="BL79" s="642"/>
      <c r="BM79" s="642"/>
      <c r="BN79" s="642"/>
      <c r="BO79" s="642"/>
      <c r="BP79" s="642"/>
      <c r="BQ79" s="642"/>
      <c r="BR79" s="642"/>
      <c r="BS79" s="642"/>
      <c r="BT79" s="642"/>
      <c r="BU79" s="642"/>
      <c r="BV79" s="642"/>
      <c r="BW79" s="642"/>
      <c r="BX79" s="642"/>
      <c r="BY79" s="642"/>
      <c r="BZ79" s="642"/>
      <c r="CA79" s="642"/>
      <c r="CB79" s="642"/>
      <c r="CC79" s="642"/>
      <c r="CD79" s="642"/>
      <c r="CE79" s="642"/>
      <c r="CF79" s="642"/>
      <c r="CG79" s="642"/>
      <c r="CH79" s="642"/>
      <c r="CI79" s="642"/>
      <c r="CJ79" s="642"/>
      <c r="CK79" s="642"/>
      <c r="CL79" s="642"/>
      <c r="CM79" s="642"/>
      <c r="CN79" s="642"/>
      <c r="CO79" s="642"/>
      <c r="CP79" s="642"/>
      <c r="CQ79" s="642"/>
      <c r="CR79" s="642"/>
      <c r="CS79" s="642"/>
      <c r="CT79" s="642"/>
      <c r="CU79" s="642"/>
      <c r="CV79" s="642"/>
      <c r="CW79" s="642"/>
      <c r="CX79" s="642"/>
      <c r="CY79" s="642"/>
      <c r="CZ79" s="642"/>
      <c r="DA79" s="642"/>
      <c r="DB79" s="642"/>
      <c r="DC79" s="642"/>
      <c r="DD79" s="642"/>
      <c r="DE79" s="642"/>
      <c r="DF79" s="642"/>
      <c r="DG79" s="642"/>
      <c r="DH79" s="642"/>
      <c r="DI79" s="642"/>
      <c r="DJ79" s="642"/>
      <c r="DK79" s="642"/>
      <c r="DL79" s="642"/>
      <c r="DM79" s="642"/>
      <c r="DN79" s="642"/>
      <c r="DO79" s="642"/>
      <c r="DP79" s="642"/>
      <c r="DQ79" s="642"/>
      <c r="DR79" s="642"/>
      <c r="DS79" s="642"/>
      <c r="DT79" s="642"/>
      <c r="DU79" s="642"/>
      <c r="DV79" s="642"/>
      <c r="DW79" s="642"/>
      <c r="DX79" s="642"/>
      <c r="DY79" s="642"/>
      <c r="DZ79" s="642"/>
      <c r="EA79" s="642"/>
      <c r="EB79" s="642"/>
      <c r="EC79" s="642"/>
      <c r="ED79" s="642"/>
      <c r="EE79" s="642"/>
      <c r="EF79" s="642"/>
      <c r="EG79" s="642"/>
      <c r="EH79" s="642"/>
      <c r="EI79" s="642"/>
      <c r="EJ79" s="642"/>
      <c r="EK79" s="642"/>
      <c r="EL79" s="642"/>
      <c r="EM79" s="642"/>
      <c r="EN79" s="642"/>
      <c r="EO79" s="642"/>
      <c r="EP79" s="642"/>
      <c r="EQ79" s="642"/>
      <c r="ER79" s="642"/>
      <c r="ES79" s="642"/>
      <c r="ET79" s="642"/>
      <c r="EU79" s="642"/>
      <c r="EV79" s="642"/>
      <c r="EW79" s="642"/>
      <c r="EX79" s="642"/>
      <c r="EY79" s="642"/>
      <c r="EZ79" s="642"/>
      <c r="FA79" s="642"/>
      <c r="FB79" s="642"/>
      <c r="FC79" s="642"/>
      <c r="FD79" s="642"/>
      <c r="FE79" s="642"/>
      <c r="FF79" s="642"/>
      <c r="FG79" s="642"/>
      <c r="FH79" s="642"/>
      <c r="FI79" s="642"/>
      <c r="FJ79" s="642"/>
      <c r="FK79" s="642"/>
      <c r="FL79" s="642"/>
      <c r="FM79" s="642"/>
      <c r="FN79" s="642"/>
      <c r="FO79" s="642"/>
      <c r="FP79" s="642"/>
      <c r="FQ79" s="642"/>
      <c r="FR79" s="642"/>
      <c r="FS79" s="642"/>
      <c r="FT79" s="642"/>
      <c r="FU79" s="642"/>
      <c r="FV79" s="642"/>
      <c r="FW79" s="642"/>
      <c r="FX79" s="642"/>
      <c r="FY79" s="642"/>
      <c r="FZ79" s="642"/>
      <c r="GA79" s="642"/>
      <c r="GB79" s="642"/>
      <c r="GC79" s="642"/>
      <c r="GD79" s="642"/>
      <c r="GE79" s="642"/>
      <c r="GF79" s="642"/>
      <c r="GG79" s="642"/>
      <c r="GH79" s="642"/>
      <c r="GI79" s="642"/>
      <c r="GJ79" s="642"/>
      <c r="GK79" s="642"/>
      <c r="GL79" s="642"/>
      <c r="GM79" s="642"/>
      <c r="GN79" s="642"/>
      <c r="GO79" s="642"/>
      <c r="GP79" s="642"/>
      <c r="GQ79" s="642"/>
      <c r="GR79" s="642"/>
      <c r="GS79" s="642"/>
      <c r="GT79" s="642"/>
      <c r="GU79" s="642"/>
      <c r="GV79" s="642"/>
      <c r="GW79" s="642"/>
      <c r="GX79" s="642"/>
      <c r="GY79" s="642"/>
      <c r="GZ79" s="642"/>
      <c r="HA79" s="642"/>
      <c r="HB79" s="642"/>
      <c r="HC79" s="642"/>
      <c r="HD79" s="642"/>
      <c r="HE79" s="642"/>
      <c r="HF79" s="642"/>
      <c r="HG79" s="642"/>
      <c r="HH79" s="642"/>
      <c r="HI79" s="642"/>
      <c r="HJ79" s="642"/>
      <c r="HK79" s="642"/>
      <c r="HL79" s="642"/>
      <c r="HM79" s="642"/>
      <c r="HN79" s="642"/>
      <c r="HO79" s="642"/>
      <c r="HP79" s="642"/>
      <c r="HQ79" s="642"/>
      <c r="HR79" s="642"/>
      <c r="HS79" s="642"/>
      <c r="HT79" s="642"/>
      <c r="HU79" s="642"/>
      <c r="HV79" s="642"/>
      <c r="HW79" s="642"/>
      <c r="HX79" s="642"/>
      <c r="HY79" s="642"/>
      <c r="HZ79" s="642"/>
      <c r="IA79" s="642"/>
      <c r="IB79" s="642"/>
      <c r="IC79" s="642"/>
      <c r="ID79" s="642"/>
      <c r="IE79" s="642"/>
      <c r="IF79" s="642"/>
      <c r="IG79" s="642"/>
      <c r="IH79" s="642"/>
      <c r="II79" s="642"/>
      <c r="IJ79" s="642"/>
      <c r="IK79" s="642"/>
      <c r="IL79" s="642"/>
      <c r="IM79" s="642"/>
      <c r="IN79" s="642"/>
      <c r="IO79" s="642"/>
      <c r="IP79" s="642"/>
      <c r="IQ79" s="642"/>
      <c r="IR79" s="642"/>
      <c r="IS79" s="642"/>
      <c r="IT79" s="642"/>
      <c r="IU79" s="642"/>
      <c r="IV79" s="642"/>
      <c r="IW79" s="642"/>
      <c r="IX79" s="642"/>
      <c r="IY79" s="642"/>
      <c r="IZ79" s="642"/>
      <c r="JA79" s="642"/>
      <c r="JB79" s="642"/>
      <c r="JC79" s="642"/>
      <c r="JD79" s="642"/>
      <c r="JE79" s="642"/>
      <c r="JF79" s="642"/>
      <c r="JG79" s="642"/>
      <c r="JH79" s="642"/>
      <c r="JI79" s="642"/>
      <c r="JJ79" s="642"/>
      <c r="JK79" s="642"/>
      <c r="JL79" s="642"/>
      <c r="JM79" s="642"/>
      <c r="JN79" s="642"/>
      <c r="JO79" s="642"/>
      <c r="JP79" s="642"/>
      <c r="JQ79" s="642"/>
      <c r="JR79" s="642"/>
      <c r="JS79" s="642"/>
      <c r="JT79" s="642"/>
      <c r="JU79" s="642"/>
      <c r="JV79" s="642"/>
      <c r="JW79" s="642"/>
      <c r="JX79" s="642"/>
      <c r="JY79" s="642"/>
      <c r="JZ79" s="642"/>
      <c r="KA79" s="642"/>
      <c r="KB79" s="642"/>
      <c r="KC79" s="642"/>
      <c r="KD79" s="642"/>
      <c r="KE79" s="642"/>
      <c r="KF79" s="642"/>
      <c r="KG79" s="642"/>
      <c r="KH79" s="642"/>
      <c r="KI79" s="642"/>
      <c r="KJ79" s="642"/>
      <c r="KK79" s="642"/>
      <c r="KL79" s="642"/>
      <c r="KM79" s="642"/>
      <c r="KN79" s="642"/>
      <c r="KO79" s="642"/>
      <c r="KP79" s="642"/>
      <c r="KQ79" s="642"/>
      <c r="KR79" s="642"/>
      <c r="KS79" s="642"/>
      <c r="KT79" s="642"/>
      <c r="KU79" s="642"/>
      <c r="KV79" s="642"/>
      <c r="KW79" s="642"/>
      <c r="KX79" s="642"/>
      <c r="KY79" s="642"/>
      <c r="KZ79" s="642"/>
      <c r="LA79" s="642"/>
      <c r="LB79" s="642"/>
      <c r="LC79" s="642"/>
      <c r="LD79" s="642"/>
      <c r="LE79" s="642"/>
      <c r="LF79" s="642"/>
      <c r="LG79" s="642"/>
      <c r="LH79" s="642"/>
      <c r="LI79" s="642"/>
      <c r="LJ79" s="642"/>
      <c r="LK79" s="642"/>
      <c r="LL79" s="642"/>
      <c r="LM79" s="642"/>
      <c r="LN79" s="642"/>
      <c r="LO79" s="642"/>
      <c r="LP79" s="642"/>
      <c r="LQ79" s="642"/>
      <c r="LR79" s="642"/>
      <c r="LS79" s="642"/>
      <c r="LT79" s="642"/>
      <c r="LU79" s="642"/>
      <c r="LV79" s="642"/>
      <c r="LW79" s="642"/>
      <c r="LX79" s="642"/>
      <c r="LY79" s="642"/>
      <c r="LZ79" s="642"/>
      <c r="MA79" s="642"/>
      <c r="MB79" s="642"/>
      <c r="MC79" s="642"/>
      <c r="MD79" s="642"/>
      <c r="ME79" s="642"/>
      <c r="MF79" s="642"/>
      <c r="MG79" s="642"/>
      <c r="MH79" s="642"/>
      <c r="MI79" s="642"/>
      <c r="MJ79" s="642"/>
      <c r="MK79" s="642"/>
      <c r="ML79" s="642"/>
      <c r="MM79" s="642"/>
      <c r="MN79" s="642"/>
      <c r="MO79" s="642"/>
      <c r="MP79" s="642"/>
      <c r="MQ79" s="642"/>
      <c r="MR79" s="642"/>
      <c r="MS79" s="642"/>
      <c r="MT79" s="642"/>
      <c r="MU79" s="642"/>
      <c r="MV79" s="642"/>
      <c r="MW79" s="642"/>
      <c r="MX79" s="642"/>
      <c r="MY79" s="642"/>
      <c r="MZ79" s="642"/>
      <c r="NA79" s="642"/>
      <c r="NB79" s="642"/>
      <c r="NC79" s="642"/>
      <c r="ND79" s="642"/>
      <c r="NE79" s="642"/>
      <c r="NF79" s="642"/>
      <c r="NG79" s="642"/>
      <c r="NH79" s="642"/>
      <c r="NI79" s="642"/>
      <c r="NJ79" s="642"/>
    </row>
    <row r="80" spans="1:374" s="643" customFormat="1" ht="163.15" customHeight="1">
      <c r="A80" s="734">
        <v>4</v>
      </c>
      <c r="B80" s="639">
        <v>108</v>
      </c>
      <c r="C80" s="640" t="s">
        <v>22</v>
      </c>
      <c r="D80" s="718" t="s">
        <v>406</v>
      </c>
      <c r="E80" s="719" t="s">
        <v>1246</v>
      </c>
      <c r="F80" s="679">
        <v>1</v>
      </c>
      <c r="G80" s="679" t="s">
        <v>185</v>
      </c>
      <c r="H80" s="720">
        <v>125412</v>
      </c>
      <c r="I80" s="720">
        <v>125412</v>
      </c>
      <c r="J80" s="640" t="s">
        <v>16</v>
      </c>
      <c r="K80" s="641"/>
      <c r="L80" s="641"/>
      <c r="M80" s="640"/>
      <c r="N80" s="640"/>
      <c r="O80" s="640"/>
      <c r="P80" s="679" t="s">
        <v>228</v>
      </c>
      <c r="Q80" s="721" t="s">
        <v>1303</v>
      </c>
      <c r="R80" s="642"/>
      <c r="S80" s="642"/>
      <c r="T80" s="642"/>
      <c r="U80" s="642"/>
      <c r="V80" s="642"/>
      <c r="W80" s="642"/>
      <c r="X80" s="642"/>
      <c r="Y80" s="642"/>
      <c r="Z80" s="642"/>
      <c r="AA80" s="642"/>
      <c r="AB80" s="642"/>
      <c r="AC80" s="642"/>
      <c r="AD80" s="642"/>
      <c r="AE80" s="642"/>
      <c r="AF80" s="642"/>
      <c r="AG80" s="642"/>
      <c r="AH80" s="642"/>
      <c r="AI80" s="642"/>
      <c r="AJ80" s="642"/>
      <c r="AK80" s="642"/>
      <c r="AL80" s="642"/>
      <c r="AM80" s="642"/>
      <c r="AN80" s="642"/>
      <c r="AO80" s="642"/>
      <c r="AP80" s="642"/>
      <c r="AQ80" s="642"/>
      <c r="AR80" s="642"/>
      <c r="AS80" s="642"/>
      <c r="AT80" s="642"/>
      <c r="AU80" s="642"/>
      <c r="AV80" s="642"/>
      <c r="AW80" s="642"/>
      <c r="AX80" s="642"/>
      <c r="AY80" s="642"/>
      <c r="AZ80" s="642"/>
      <c r="BA80" s="642"/>
      <c r="BB80" s="642"/>
      <c r="BC80" s="642"/>
      <c r="BD80" s="642"/>
      <c r="BE80" s="642"/>
      <c r="BF80" s="642"/>
      <c r="BG80" s="642"/>
      <c r="BH80" s="642"/>
      <c r="BI80" s="642"/>
      <c r="BJ80" s="642"/>
      <c r="BK80" s="642"/>
      <c r="BL80" s="642"/>
      <c r="BM80" s="642"/>
      <c r="BN80" s="642"/>
      <c r="BO80" s="642"/>
      <c r="BP80" s="642"/>
      <c r="BQ80" s="642"/>
      <c r="BR80" s="642"/>
      <c r="BS80" s="642"/>
      <c r="BT80" s="642"/>
      <c r="BU80" s="642"/>
      <c r="BV80" s="642"/>
      <c r="BW80" s="642"/>
      <c r="BX80" s="642"/>
      <c r="BY80" s="642"/>
      <c r="BZ80" s="642"/>
      <c r="CA80" s="642"/>
      <c r="CB80" s="642"/>
      <c r="CC80" s="642"/>
      <c r="CD80" s="642"/>
      <c r="CE80" s="642"/>
      <c r="CF80" s="642"/>
      <c r="CG80" s="642"/>
      <c r="CH80" s="642"/>
      <c r="CI80" s="642"/>
      <c r="CJ80" s="642"/>
      <c r="CK80" s="642"/>
      <c r="CL80" s="642"/>
      <c r="CM80" s="642"/>
      <c r="CN80" s="642"/>
      <c r="CO80" s="642"/>
      <c r="CP80" s="642"/>
      <c r="CQ80" s="642"/>
      <c r="CR80" s="642"/>
      <c r="CS80" s="642"/>
      <c r="CT80" s="642"/>
      <c r="CU80" s="642"/>
      <c r="CV80" s="642"/>
      <c r="CW80" s="642"/>
      <c r="CX80" s="642"/>
      <c r="CY80" s="642"/>
      <c r="CZ80" s="642"/>
      <c r="DA80" s="642"/>
      <c r="DB80" s="642"/>
      <c r="DC80" s="642"/>
      <c r="DD80" s="642"/>
      <c r="DE80" s="642"/>
      <c r="DF80" s="642"/>
      <c r="DG80" s="642"/>
      <c r="DH80" s="642"/>
      <c r="DI80" s="642"/>
      <c r="DJ80" s="642"/>
      <c r="DK80" s="642"/>
      <c r="DL80" s="642"/>
      <c r="DM80" s="642"/>
      <c r="DN80" s="642"/>
      <c r="DO80" s="642"/>
      <c r="DP80" s="642"/>
      <c r="DQ80" s="642"/>
      <c r="DR80" s="642"/>
      <c r="DS80" s="642"/>
      <c r="DT80" s="642"/>
      <c r="DU80" s="642"/>
      <c r="DV80" s="642"/>
      <c r="DW80" s="642"/>
      <c r="DX80" s="642"/>
      <c r="DY80" s="642"/>
      <c r="DZ80" s="642"/>
      <c r="EA80" s="642"/>
      <c r="EB80" s="642"/>
      <c r="EC80" s="642"/>
      <c r="ED80" s="642"/>
      <c r="EE80" s="642"/>
      <c r="EF80" s="642"/>
      <c r="EG80" s="642"/>
      <c r="EH80" s="642"/>
      <c r="EI80" s="642"/>
      <c r="EJ80" s="642"/>
      <c r="EK80" s="642"/>
      <c r="EL80" s="642"/>
      <c r="EM80" s="642"/>
      <c r="EN80" s="642"/>
      <c r="EO80" s="642"/>
      <c r="EP80" s="642"/>
      <c r="EQ80" s="642"/>
      <c r="ER80" s="642"/>
      <c r="ES80" s="642"/>
      <c r="ET80" s="642"/>
      <c r="EU80" s="642"/>
      <c r="EV80" s="642"/>
      <c r="EW80" s="642"/>
      <c r="EX80" s="642"/>
      <c r="EY80" s="642"/>
      <c r="EZ80" s="642"/>
      <c r="FA80" s="642"/>
      <c r="FB80" s="642"/>
      <c r="FC80" s="642"/>
      <c r="FD80" s="642"/>
      <c r="FE80" s="642"/>
      <c r="FF80" s="642"/>
      <c r="FG80" s="642"/>
      <c r="FH80" s="642"/>
      <c r="FI80" s="642"/>
      <c r="FJ80" s="642"/>
      <c r="FK80" s="642"/>
      <c r="FL80" s="642"/>
      <c r="FM80" s="642"/>
      <c r="FN80" s="642"/>
      <c r="FO80" s="642"/>
      <c r="FP80" s="642"/>
      <c r="FQ80" s="642"/>
      <c r="FR80" s="642"/>
      <c r="FS80" s="642"/>
      <c r="FT80" s="642"/>
      <c r="FU80" s="642"/>
      <c r="FV80" s="642"/>
      <c r="FW80" s="642"/>
      <c r="FX80" s="642"/>
      <c r="FY80" s="642"/>
      <c r="FZ80" s="642"/>
      <c r="GA80" s="642"/>
      <c r="GB80" s="642"/>
      <c r="GC80" s="642"/>
      <c r="GD80" s="642"/>
      <c r="GE80" s="642"/>
      <c r="GF80" s="642"/>
      <c r="GG80" s="642"/>
      <c r="GH80" s="642"/>
      <c r="GI80" s="642"/>
      <c r="GJ80" s="642"/>
      <c r="GK80" s="642"/>
      <c r="GL80" s="642"/>
      <c r="GM80" s="642"/>
      <c r="GN80" s="642"/>
      <c r="GO80" s="642"/>
      <c r="GP80" s="642"/>
      <c r="GQ80" s="642"/>
      <c r="GR80" s="642"/>
      <c r="GS80" s="642"/>
      <c r="GT80" s="642"/>
      <c r="GU80" s="642"/>
      <c r="GV80" s="642"/>
      <c r="GW80" s="642"/>
      <c r="GX80" s="642"/>
      <c r="GY80" s="642"/>
      <c r="GZ80" s="642"/>
      <c r="HA80" s="642"/>
      <c r="HB80" s="642"/>
      <c r="HC80" s="642"/>
      <c r="HD80" s="642"/>
      <c r="HE80" s="642"/>
      <c r="HF80" s="642"/>
      <c r="HG80" s="642"/>
      <c r="HH80" s="642"/>
      <c r="HI80" s="642"/>
      <c r="HJ80" s="642"/>
      <c r="HK80" s="642"/>
      <c r="HL80" s="642"/>
      <c r="HM80" s="642"/>
      <c r="HN80" s="642"/>
      <c r="HO80" s="642"/>
      <c r="HP80" s="642"/>
      <c r="HQ80" s="642"/>
      <c r="HR80" s="642"/>
      <c r="HS80" s="642"/>
      <c r="HT80" s="642"/>
      <c r="HU80" s="642"/>
      <c r="HV80" s="642"/>
      <c r="HW80" s="642"/>
      <c r="HX80" s="642"/>
      <c r="HY80" s="642"/>
      <c r="HZ80" s="642"/>
      <c r="IA80" s="642"/>
      <c r="IB80" s="642"/>
      <c r="IC80" s="642"/>
      <c r="ID80" s="642"/>
      <c r="IE80" s="642"/>
      <c r="IF80" s="642"/>
      <c r="IG80" s="642"/>
      <c r="IH80" s="642"/>
      <c r="II80" s="642"/>
      <c r="IJ80" s="642"/>
      <c r="IK80" s="642"/>
      <c r="IL80" s="642"/>
      <c r="IM80" s="642"/>
      <c r="IN80" s="642"/>
      <c r="IO80" s="642"/>
      <c r="IP80" s="642"/>
      <c r="IQ80" s="642"/>
      <c r="IR80" s="642"/>
      <c r="IS80" s="642"/>
      <c r="IT80" s="642"/>
      <c r="IU80" s="642"/>
      <c r="IV80" s="642"/>
      <c r="IW80" s="642"/>
      <c r="IX80" s="642"/>
      <c r="IY80" s="642"/>
      <c r="IZ80" s="642"/>
      <c r="JA80" s="642"/>
      <c r="JB80" s="642"/>
      <c r="JC80" s="642"/>
      <c r="JD80" s="642"/>
      <c r="JE80" s="642"/>
      <c r="JF80" s="642"/>
      <c r="JG80" s="642"/>
      <c r="JH80" s="642"/>
      <c r="JI80" s="642"/>
      <c r="JJ80" s="642"/>
      <c r="JK80" s="642"/>
      <c r="JL80" s="642"/>
      <c r="JM80" s="642"/>
      <c r="JN80" s="642"/>
      <c r="JO80" s="642"/>
      <c r="JP80" s="642"/>
      <c r="JQ80" s="642"/>
      <c r="JR80" s="642"/>
      <c r="JS80" s="642"/>
      <c r="JT80" s="642"/>
      <c r="JU80" s="642"/>
      <c r="JV80" s="642"/>
      <c r="JW80" s="642"/>
      <c r="JX80" s="642"/>
      <c r="JY80" s="642"/>
      <c r="JZ80" s="642"/>
      <c r="KA80" s="642"/>
      <c r="KB80" s="642"/>
      <c r="KC80" s="642"/>
      <c r="KD80" s="642"/>
      <c r="KE80" s="642"/>
      <c r="KF80" s="642"/>
      <c r="KG80" s="642"/>
      <c r="KH80" s="642"/>
      <c r="KI80" s="642"/>
      <c r="KJ80" s="642"/>
      <c r="KK80" s="642"/>
      <c r="KL80" s="642"/>
      <c r="KM80" s="642"/>
      <c r="KN80" s="642"/>
      <c r="KO80" s="642"/>
      <c r="KP80" s="642"/>
      <c r="KQ80" s="642"/>
      <c r="KR80" s="642"/>
      <c r="KS80" s="642"/>
      <c r="KT80" s="642"/>
      <c r="KU80" s="642"/>
      <c r="KV80" s="642"/>
      <c r="KW80" s="642"/>
      <c r="KX80" s="642"/>
      <c r="KY80" s="642"/>
      <c r="KZ80" s="642"/>
      <c r="LA80" s="642"/>
      <c r="LB80" s="642"/>
      <c r="LC80" s="642"/>
      <c r="LD80" s="642"/>
      <c r="LE80" s="642"/>
      <c r="LF80" s="642"/>
      <c r="LG80" s="642"/>
      <c r="LH80" s="642"/>
      <c r="LI80" s="642"/>
      <c r="LJ80" s="642"/>
      <c r="LK80" s="642"/>
      <c r="LL80" s="642"/>
      <c r="LM80" s="642"/>
      <c r="LN80" s="642"/>
      <c r="LO80" s="642"/>
      <c r="LP80" s="642"/>
      <c r="LQ80" s="642"/>
      <c r="LR80" s="642"/>
      <c r="LS80" s="642"/>
      <c r="LT80" s="642"/>
      <c r="LU80" s="642"/>
      <c r="LV80" s="642"/>
      <c r="LW80" s="642"/>
      <c r="LX80" s="642"/>
      <c r="LY80" s="642"/>
      <c r="LZ80" s="642"/>
      <c r="MA80" s="642"/>
      <c r="MB80" s="642"/>
      <c r="MC80" s="642"/>
      <c r="MD80" s="642"/>
      <c r="ME80" s="642"/>
      <c r="MF80" s="642"/>
      <c r="MG80" s="642"/>
      <c r="MH80" s="642"/>
      <c r="MI80" s="642"/>
      <c r="MJ80" s="642"/>
      <c r="MK80" s="642"/>
      <c r="ML80" s="642"/>
      <c r="MM80" s="642"/>
      <c r="MN80" s="642"/>
      <c r="MO80" s="642"/>
      <c r="MP80" s="642"/>
      <c r="MQ80" s="642"/>
      <c r="MR80" s="642"/>
      <c r="MS80" s="642"/>
      <c r="MT80" s="642"/>
      <c r="MU80" s="642"/>
      <c r="MV80" s="642"/>
      <c r="MW80" s="642"/>
      <c r="MX80" s="642"/>
      <c r="MY80" s="642"/>
      <c r="MZ80" s="642"/>
      <c r="NA80" s="642"/>
      <c r="NB80" s="642"/>
      <c r="NC80" s="642"/>
      <c r="ND80" s="642"/>
      <c r="NE80" s="642"/>
      <c r="NF80" s="642"/>
      <c r="NG80" s="642"/>
      <c r="NH80" s="642"/>
      <c r="NI80" s="642"/>
      <c r="NJ80" s="642"/>
    </row>
    <row r="81" spans="1:374" ht="96.6" customHeight="1">
      <c r="A81" s="735">
        <v>28</v>
      </c>
      <c r="B81" s="639">
        <v>110</v>
      </c>
      <c r="C81" s="644" t="s">
        <v>22</v>
      </c>
      <c r="D81" s="718" t="s">
        <v>1396</v>
      </c>
      <c r="E81" s="719" t="s">
        <v>756</v>
      </c>
      <c r="F81" s="679">
        <v>1</v>
      </c>
      <c r="G81" s="679" t="s">
        <v>185</v>
      </c>
      <c r="H81" s="720">
        <v>200000</v>
      </c>
      <c r="I81" s="720">
        <v>200000</v>
      </c>
      <c r="J81" s="644" t="s">
        <v>16</v>
      </c>
      <c r="K81" s="641">
        <v>46053</v>
      </c>
      <c r="L81" s="641">
        <v>46142</v>
      </c>
      <c r="M81" s="640"/>
      <c r="N81" s="640"/>
      <c r="O81" s="640"/>
      <c r="P81" s="640" t="s">
        <v>1302</v>
      </c>
      <c r="Q81" s="721" t="s">
        <v>1313</v>
      </c>
    </row>
    <row r="82" spans="1:374" s="643" customFormat="1" ht="93" customHeight="1">
      <c r="A82" s="734">
        <v>10</v>
      </c>
      <c r="B82" s="639">
        <v>114</v>
      </c>
      <c r="C82" s="640" t="s">
        <v>23</v>
      </c>
      <c r="D82" s="718" t="s">
        <v>413</v>
      </c>
      <c r="E82" s="719" t="s">
        <v>278</v>
      </c>
      <c r="F82" s="679">
        <v>1</v>
      </c>
      <c r="G82" s="679" t="s">
        <v>400</v>
      </c>
      <c r="H82" s="722">
        <v>72000</v>
      </c>
      <c r="I82" s="722">
        <v>72000</v>
      </c>
      <c r="J82" s="640" t="s">
        <v>5</v>
      </c>
      <c r="K82" s="641">
        <v>46053</v>
      </c>
      <c r="L82" s="641">
        <v>46112</v>
      </c>
      <c r="M82" s="640"/>
      <c r="N82" s="640"/>
      <c r="O82" s="640"/>
      <c r="P82" s="679" t="s">
        <v>228</v>
      </c>
      <c r="Q82" s="721" t="s">
        <v>1303</v>
      </c>
      <c r="R82" s="642"/>
      <c r="S82" s="642"/>
      <c r="T82" s="642"/>
      <c r="U82" s="642"/>
      <c r="V82" s="642"/>
      <c r="W82" s="642"/>
      <c r="X82" s="642"/>
      <c r="Y82" s="642"/>
      <c r="Z82" s="642"/>
      <c r="AA82" s="642"/>
      <c r="AB82" s="642"/>
      <c r="AC82" s="642"/>
      <c r="AD82" s="642"/>
      <c r="AE82" s="642"/>
      <c r="AF82" s="642"/>
      <c r="AG82" s="642"/>
      <c r="AH82" s="642"/>
      <c r="AI82" s="642"/>
      <c r="AJ82" s="642"/>
      <c r="AK82" s="642"/>
      <c r="AL82" s="642"/>
      <c r="AM82" s="642"/>
      <c r="AN82" s="642"/>
      <c r="AO82" s="642"/>
      <c r="AP82" s="642"/>
      <c r="AQ82" s="642"/>
      <c r="AR82" s="642"/>
      <c r="AS82" s="642"/>
      <c r="AT82" s="642"/>
      <c r="AU82" s="642"/>
      <c r="AV82" s="642"/>
      <c r="AW82" s="642"/>
      <c r="AX82" s="642"/>
      <c r="AY82" s="642"/>
      <c r="AZ82" s="642"/>
      <c r="BA82" s="642"/>
      <c r="BB82" s="642"/>
      <c r="BC82" s="642"/>
      <c r="BD82" s="642"/>
      <c r="BE82" s="642"/>
      <c r="BF82" s="642"/>
      <c r="BG82" s="642"/>
      <c r="BH82" s="642"/>
      <c r="BI82" s="642"/>
      <c r="BJ82" s="642"/>
      <c r="BK82" s="642"/>
      <c r="BL82" s="642"/>
      <c r="BM82" s="642"/>
      <c r="BN82" s="642"/>
      <c r="BO82" s="642"/>
      <c r="BP82" s="642"/>
      <c r="BQ82" s="642"/>
      <c r="BR82" s="642"/>
      <c r="BS82" s="642"/>
      <c r="BT82" s="642"/>
      <c r="BU82" s="642"/>
      <c r="BV82" s="642"/>
      <c r="BW82" s="642"/>
      <c r="BX82" s="642"/>
      <c r="BY82" s="642"/>
      <c r="BZ82" s="642"/>
      <c r="CA82" s="642"/>
      <c r="CB82" s="642"/>
      <c r="CC82" s="642"/>
      <c r="CD82" s="642"/>
      <c r="CE82" s="642"/>
      <c r="CF82" s="642"/>
      <c r="CG82" s="642"/>
      <c r="CH82" s="642"/>
      <c r="CI82" s="642"/>
      <c r="CJ82" s="642"/>
      <c r="CK82" s="642"/>
      <c r="CL82" s="642"/>
      <c r="CM82" s="642"/>
      <c r="CN82" s="642"/>
      <c r="CO82" s="642"/>
      <c r="CP82" s="642"/>
      <c r="CQ82" s="642"/>
      <c r="CR82" s="642"/>
      <c r="CS82" s="642"/>
      <c r="CT82" s="642"/>
      <c r="CU82" s="642"/>
      <c r="CV82" s="642"/>
      <c r="CW82" s="642"/>
      <c r="CX82" s="642"/>
      <c r="CY82" s="642"/>
      <c r="CZ82" s="642"/>
      <c r="DA82" s="642"/>
      <c r="DB82" s="642"/>
      <c r="DC82" s="642"/>
      <c r="DD82" s="642"/>
      <c r="DE82" s="642"/>
      <c r="DF82" s="642"/>
      <c r="DG82" s="642"/>
      <c r="DH82" s="642"/>
      <c r="DI82" s="642"/>
      <c r="DJ82" s="642"/>
      <c r="DK82" s="642"/>
      <c r="DL82" s="642"/>
      <c r="DM82" s="642"/>
      <c r="DN82" s="642"/>
      <c r="DO82" s="642"/>
      <c r="DP82" s="642"/>
      <c r="DQ82" s="642"/>
      <c r="DR82" s="642"/>
      <c r="DS82" s="642"/>
      <c r="DT82" s="642"/>
      <c r="DU82" s="642"/>
      <c r="DV82" s="642"/>
      <c r="DW82" s="642"/>
      <c r="DX82" s="642"/>
      <c r="DY82" s="642"/>
      <c r="DZ82" s="642"/>
      <c r="EA82" s="642"/>
      <c r="EB82" s="642"/>
      <c r="EC82" s="642"/>
      <c r="ED82" s="642"/>
      <c r="EE82" s="642"/>
      <c r="EF82" s="642"/>
      <c r="EG82" s="642"/>
      <c r="EH82" s="642"/>
      <c r="EI82" s="642"/>
      <c r="EJ82" s="642"/>
      <c r="EK82" s="642"/>
      <c r="EL82" s="642"/>
      <c r="EM82" s="642"/>
      <c r="EN82" s="642"/>
      <c r="EO82" s="642"/>
      <c r="EP82" s="642"/>
      <c r="EQ82" s="642"/>
      <c r="ER82" s="642"/>
      <c r="ES82" s="642"/>
      <c r="ET82" s="642"/>
      <c r="EU82" s="642"/>
      <c r="EV82" s="642"/>
      <c r="EW82" s="642"/>
      <c r="EX82" s="642"/>
      <c r="EY82" s="642"/>
      <c r="EZ82" s="642"/>
      <c r="FA82" s="642"/>
      <c r="FB82" s="642"/>
      <c r="FC82" s="642"/>
      <c r="FD82" s="642"/>
      <c r="FE82" s="642"/>
      <c r="FF82" s="642"/>
      <c r="FG82" s="642"/>
      <c r="FH82" s="642"/>
      <c r="FI82" s="642"/>
      <c r="FJ82" s="642"/>
      <c r="FK82" s="642"/>
      <c r="FL82" s="642"/>
      <c r="FM82" s="642"/>
      <c r="FN82" s="642"/>
      <c r="FO82" s="642"/>
      <c r="FP82" s="642"/>
      <c r="FQ82" s="642"/>
      <c r="FR82" s="642"/>
      <c r="FS82" s="642"/>
      <c r="FT82" s="642"/>
      <c r="FU82" s="642"/>
      <c r="FV82" s="642"/>
      <c r="FW82" s="642"/>
      <c r="FX82" s="642"/>
      <c r="FY82" s="642"/>
      <c r="FZ82" s="642"/>
      <c r="GA82" s="642"/>
      <c r="GB82" s="642"/>
      <c r="GC82" s="642"/>
      <c r="GD82" s="642"/>
      <c r="GE82" s="642"/>
      <c r="GF82" s="642"/>
      <c r="GG82" s="642"/>
      <c r="GH82" s="642"/>
      <c r="GI82" s="642"/>
      <c r="GJ82" s="642"/>
      <c r="GK82" s="642"/>
      <c r="GL82" s="642"/>
      <c r="GM82" s="642"/>
      <c r="GN82" s="642"/>
      <c r="GO82" s="642"/>
      <c r="GP82" s="642"/>
      <c r="GQ82" s="642"/>
      <c r="GR82" s="642"/>
      <c r="GS82" s="642"/>
      <c r="GT82" s="642"/>
      <c r="GU82" s="642"/>
      <c r="GV82" s="642"/>
      <c r="GW82" s="642"/>
      <c r="GX82" s="642"/>
      <c r="GY82" s="642"/>
      <c r="GZ82" s="642"/>
      <c r="HA82" s="642"/>
      <c r="HB82" s="642"/>
      <c r="HC82" s="642"/>
      <c r="HD82" s="642"/>
      <c r="HE82" s="642"/>
      <c r="HF82" s="642"/>
      <c r="HG82" s="642"/>
      <c r="HH82" s="642"/>
      <c r="HI82" s="642"/>
      <c r="HJ82" s="642"/>
      <c r="HK82" s="642"/>
      <c r="HL82" s="642"/>
      <c r="HM82" s="642"/>
      <c r="HN82" s="642"/>
      <c r="HO82" s="642"/>
      <c r="HP82" s="642"/>
      <c r="HQ82" s="642"/>
      <c r="HR82" s="642"/>
      <c r="HS82" s="642"/>
      <c r="HT82" s="642"/>
      <c r="HU82" s="642"/>
      <c r="HV82" s="642"/>
      <c r="HW82" s="642"/>
      <c r="HX82" s="642"/>
      <c r="HY82" s="642"/>
      <c r="HZ82" s="642"/>
      <c r="IA82" s="642"/>
      <c r="IB82" s="642"/>
      <c r="IC82" s="642"/>
      <c r="ID82" s="642"/>
      <c r="IE82" s="642"/>
      <c r="IF82" s="642"/>
      <c r="IG82" s="642"/>
      <c r="IH82" s="642"/>
      <c r="II82" s="642"/>
      <c r="IJ82" s="642"/>
      <c r="IK82" s="642"/>
      <c r="IL82" s="642"/>
      <c r="IM82" s="642"/>
      <c r="IN82" s="642"/>
      <c r="IO82" s="642"/>
      <c r="IP82" s="642"/>
      <c r="IQ82" s="642"/>
      <c r="IR82" s="642"/>
      <c r="IS82" s="642"/>
      <c r="IT82" s="642"/>
      <c r="IU82" s="642"/>
      <c r="IV82" s="642"/>
      <c r="IW82" s="642"/>
      <c r="IX82" s="642"/>
      <c r="IY82" s="642"/>
      <c r="IZ82" s="642"/>
      <c r="JA82" s="642"/>
      <c r="JB82" s="642"/>
      <c r="JC82" s="642"/>
      <c r="JD82" s="642"/>
      <c r="JE82" s="642"/>
      <c r="JF82" s="642"/>
      <c r="JG82" s="642"/>
      <c r="JH82" s="642"/>
      <c r="JI82" s="642"/>
      <c r="JJ82" s="642"/>
      <c r="JK82" s="642"/>
      <c r="JL82" s="642"/>
      <c r="JM82" s="642"/>
      <c r="JN82" s="642"/>
      <c r="JO82" s="642"/>
      <c r="JP82" s="642"/>
      <c r="JQ82" s="642"/>
      <c r="JR82" s="642"/>
      <c r="JS82" s="642"/>
      <c r="JT82" s="642"/>
      <c r="JU82" s="642"/>
      <c r="JV82" s="642"/>
      <c r="JW82" s="642"/>
      <c r="JX82" s="642"/>
      <c r="JY82" s="642"/>
      <c r="JZ82" s="642"/>
      <c r="KA82" s="642"/>
      <c r="KB82" s="642"/>
      <c r="KC82" s="642"/>
      <c r="KD82" s="642"/>
      <c r="KE82" s="642"/>
      <c r="KF82" s="642"/>
      <c r="KG82" s="642"/>
      <c r="KH82" s="642"/>
      <c r="KI82" s="642"/>
      <c r="KJ82" s="642"/>
      <c r="KK82" s="642"/>
      <c r="KL82" s="642"/>
      <c r="KM82" s="642"/>
      <c r="KN82" s="642"/>
      <c r="KO82" s="642"/>
      <c r="KP82" s="642"/>
      <c r="KQ82" s="642"/>
      <c r="KR82" s="642"/>
      <c r="KS82" s="642"/>
      <c r="KT82" s="642"/>
      <c r="KU82" s="642"/>
      <c r="KV82" s="642"/>
      <c r="KW82" s="642"/>
      <c r="KX82" s="642"/>
      <c r="KY82" s="642"/>
      <c r="KZ82" s="642"/>
      <c r="LA82" s="642"/>
      <c r="LB82" s="642"/>
      <c r="LC82" s="642"/>
      <c r="LD82" s="642"/>
      <c r="LE82" s="642"/>
      <c r="LF82" s="642"/>
      <c r="LG82" s="642"/>
      <c r="LH82" s="642"/>
      <c r="LI82" s="642"/>
      <c r="LJ82" s="642"/>
      <c r="LK82" s="642"/>
      <c r="LL82" s="642"/>
      <c r="LM82" s="642"/>
      <c r="LN82" s="642"/>
      <c r="LO82" s="642"/>
      <c r="LP82" s="642"/>
      <c r="LQ82" s="642"/>
      <c r="LR82" s="642"/>
      <c r="LS82" s="642"/>
      <c r="LT82" s="642"/>
      <c r="LU82" s="642"/>
      <c r="LV82" s="642"/>
      <c r="LW82" s="642"/>
      <c r="LX82" s="642"/>
      <c r="LY82" s="642"/>
      <c r="LZ82" s="642"/>
      <c r="MA82" s="642"/>
      <c r="MB82" s="642"/>
      <c r="MC82" s="642"/>
      <c r="MD82" s="642"/>
      <c r="ME82" s="642"/>
      <c r="MF82" s="642"/>
      <c r="MG82" s="642"/>
      <c r="MH82" s="642"/>
      <c r="MI82" s="642"/>
      <c r="MJ82" s="642"/>
      <c r="MK82" s="642"/>
      <c r="ML82" s="642"/>
      <c r="MM82" s="642"/>
      <c r="MN82" s="642"/>
      <c r="MO82" s="642"/>
      <c r="MP82" s="642"/>
      <c r="MQ82" s="642"/>
      <c r="MR82" s="642"/>
      <c r="MS82" s="642"/>
      <c r="MT82" s="642"/>
      <c r="MU82" s="642"/>
      <c r="MV82" s="642"/>
      <c r="MW82" s="642"/>
      <c r="MX82" s="642"/>
      <c r="MY82" s="642"/>
      <c r="MZ82" s="642"/>
      <c r="NA82" s="642"/>
      <c r="NB82" s="642"/>
      <c r="NC82" s="642"/>
      <c r="ND82" s="642"/>
      <c r="NE82" s="642"/>
      <c r="NF82" s="642"/>
      <c r="NG82" s="642"/>
      <c r="NH82" s="642"/>
      <c r="NI82" s="642"/>
      <c r="NJ82" s="642"/>
    </row>
    <row r="83" spans="1:374" s="643" customFormat="1" ht="94.9" customHeight="1">
      <c r="A83" s="734">
        <v>20</v>
      </c>
      <c r="B83" s="639">
        <v>124</v>
      </c>
      <c r="C83" s="640" t="s">
        <v>23</v>
      </c>
      <c r="D83" s="718" t="s">
        <v>416</v>
      </c>
      <c r="E83" s="719" t="s">
        <v>278</v>
      </c>
      <c r="F83" s="679">
        <v>1</v>
      </c>
      <c r="G83" s="679" t="s">
        <v>400</v>
      </c>
      <c r="H83" s="723">
        <v>120000</v>
      </c>
      <c r="I83" s="723">
        <v>120000</v>
      </c>
      <c r="J83" s="640" t="s">
        <v>5</v>
      </c>
      <c r="K83" s="641">
        <v>46295</v>
      </c>
      <c r="L83" s="641">
        <v>46356</v>
      </c>
      <c r="M83" s="640"/>
      <c r="N83" s="640"/>
      <c r="O83" s="640"/>
      <c r="P83" s="679" t="s">
        <v>228</v>
      </c>
      <c r="Q83" s="721" t="s">
        <v>1303</v>
      </c>
      <c r="R83" s="642"/>
      <c r="S83" s="642"/>
      <c r="T83" s="642"/>
      <c r="U83" s="642"/>
      <c r="V83" s="642"/>
      <c r="W83" s="642"/>
      <c r="X83" s="642"/>
      <c r="Y83" s="642"/>
      <c r="Z83" s="642"/>
      <c r="AA83" s="642"/>
      <c r="AB83" s="642"/>
      <c r="AC83" s="642"/>
      <c r="AD83" s="642"/>
      <c r="AE83" s="642"/>
      <c r="AF83" s="642"/>
      <c r="AG83" s="642"/>
      <c r="AH83" s="642"/>
      <c r="AI83" s="642"/>
      <c r="AJ83" s="642"/>
      <c r="AK83" s="642"/>
      <c r="AL83" s="642"/>
      <c r="AM83" s="642"/>
      <c r="AN83" s="642"/>
      <c r="AO83" s="642"/>
      <c r="AP83" s="642"/>
      <c r="AQ83" s="642"/>
      <c r="AR83" s="642"/>
      <c r="AS83" s="642"/>
      <c r="AT83" s="642"/>
      <c r="AU83" s="642"/>
      <c r="AV83" s="642"/>
      <c r="AW83" s="642"/>
      <c r="AX83" s="642"/>
      <c r="AY83" s="642"/>
      <c r="AZ83" s="642"/>
      <c r="BA83" s="642"/>
      <c r="BB83" s="642"/>
      <c r="BC83" s="642"/>
      <c r="BD83" s="642"/>
      <c r="BE83" s="642"/>
      <c r="BF83" s="642"/>
      <c r="BG83" s="642"/>
      <c r="BH83" s="642"/>
      <c r="BI83" s="642"/>
      <c r="BJ83" s="642"/>
      <c r="BK83" s="642"/>
      <c r="BL83" s="642"/>
      <c r="BM83" s="642"/>
      <c r="BN83" s="642"/>
      <c r="BO83" s="642"/>
      <c r="BP83" s="642"/>
      <c r="BQ83" s="642"/>
      <c r="BR83" s="642"/>
      <c r="BS83" s="642"/>
      <c r="BT83" s="642"/>
      <c r="BU83" s="642"/>
      <c r="BV83" s="642"/>
      <c r="BW83" s="642"/>
      <c r="BX83" s="642"/>
      <c r="BY83" s="642"/>
      <c r="BZ83" s="642"/>
      <c r="CA83" s="642"/>
      <c r="CB83" s="642"/>
      <c r="CC83" s="642"/>
      <c r="CD83" s="642"/>
      <c r="CE83" s="642"/>
      <c r="CF83" s="642"/>
      <c r="CG83" s="642"/>
      <c r="CH83" s="642"/>
      <c r="CI83" s="642"/>
      <c r="CJ83" s="642"/>
      <c r="CK83" s="642"/>
      <c r="CL83" s="642"/>
      <c r="CM83" s="642"/>
      <c r="CN83" s="642"/>
      <c r="CO83" s="642"/>
      <c r="CP83" s="642"/>
      <c r="CQ83" s="642"/>
      <c r="CR83" s="642"/>
      <c r="CS83" s="642"/>
      <c r="CT83" s="642"/>
      <c r="CU83" s="642"/>
      <c r="CV83" s="642"/>
      <c r="CW83" s="642"/>
      <c r="CX83" s="642"/>
      <c r="CY83" s="642"/>
      <c r="CZ83" s="642"/>
      <c r="DA83" s="642"/>
      <c r="DB83" s="642"/>
      <c r="DC83" s="642"/>
      <c r="DD83" s="642"/>
      <c r="DE83" s="642"/>
      <c r="DF83" s="642"/>
      <c r="DG83" s="642"/>
      <c r="DH83" s="642"/>
      <c r="DI83" s="642"/>
      <c r="DJ83" s="642"/>
      <c r="DK83" s="642"/>
      <c r="DL83" s="642"/>
      <c r="DM83" s="642"/>
      <c r="DN83" s="642"/>
      <c r="DO83" s="642"/>
      <c r="DP83" s="642"/>
      <c r="DQ83" s="642"/>
      <c r="DR83" s="642"/>
      <c r="DS83" s="642"/>
      <c r="DT83" s="642"/>
      <c r="DU83" s="642"/>
      <c r="DV83" s="642"/>
      <c r="DW83" s="642"/>
      <c r="DX83" s="642"/>
      <c r="DY83" s="642"/>
      <c r="DZ83" s="642"/>
      <c r="EA83" s="642"/>
      <c r="EB83" s="642"/>
      <c r="EC83" s="642"/>
      <c r="ED83" s="642"/>
      <c r="EE83" s="642"/>
      <c r="EF83" s="642"/>
      <c r="EG83" s="642"/>
      <c r="EH83" s="642"/>
      <c r="EI83" s="642"/>
      <c r="EJ83" s="642"/>
      <c r="EK83" s="642"/>
      <c r="EL83" s="642"/>
      <c r="EM83" s="642"/>
      <c r="EN83" s="642"/>
      <c r="EO83" s="642"/>
      <c r="EP83" s="642"/>
      <c r="EQ83" s="642"/>
      <c r="ER83" s="642"/>
      <c r="ES83" s="642"/>
      <c r="ET83" s="642"/>
      <c r="EU83" s="642"/>
      <c r="EV83" s="642"/>
      <c r="EW83" s="642"/>
      <c r="EX83" s="642"/>
      <c r="EY83" s="642"/>
      <c r="EZ83" s="642"/>
      <c r="FA83" s="642"/>
      <c r="FB83" s="642"/>
      <c r="FC83" s="642"/>
      <c r="FD83" s="642"/>
      <c r="FE83" s="642"/>
      <c r="FF83" s="642"/>
      <c r="FG83" s="642"/>
      <c r="FH83" s="642"/>
      <c r="FI83" s="642"/>
      <c r="FJ83" s="642"/>
      <c r="FK83" s="642"/>
      <c r="FL83" s="642"/>
      <c r="FM83" s="642"/>
      <c r="FN83" s="642"/>
      <c r="FO83" s="642"/>
      <c r="FP83" s="642"/>
      <c r="FQ83" s="642"/>
      <c r="FR83" s="642"/>
      <c r="FS83" s="642"/>
      <c r="FT83" s="642"/>
      <c r="FU83" s="642"/>
      <c r="FV83" s="642"/>
      <c r="FW83" s="642"/>
      <c r="FX83" s="642"/>
      <c r="FY83" s="642"/>
      <c r="FZ83" s="642"/>
      <c r="GA83" s="642"/>
      <c r="GB83" s="642"/>
      <c r="GC83" s="642"/>
      <c r="GD83" s="642"/>
      <c r="GE83" s="642"/>
      <c r="GF83" s="642"/>
      <c r="GG83" s="642"/>
      <c r="GH83" s="642"/>
      <c r="GI83" s="642"/>
      <c r="GJ83" s="642"/>
      <c r="GK83" s="642"/>
      <c r="GL83" s="642"/>
      <c r="GM83" s="642"/>
      <c r="GN83" s="642"/>
      <c r="GO83" s="642"/>
      <c r="GP83" s="642"/>
      <c r="GQ83" s="642"/>
      <c r="GR83" s="642"/>
      <c r="GS83" s="642"/>
      <c r="GT83" s="642"/>
      <c r="GU83" s="642"/>
      <c r="GV83" s="642"/>
      <c r="GW83" s="642"/>
      <c r="GX83" s="642"/>
      <c r="GY83" s="642"/>
      <c r="GZ83" s="642"/>
      <c r="HA83" s="642"/>
      <c r="HB83" s="642"/>
      <c r="HC83" s="642"/>
      <c r="HD83" s="642"/>
      <c r="HE83" s="642"/>
      <c r="HF83" s="642"/>
      <c r="HG83" s="642"/>
      <c r="HH83" s="642"/>
      <c r="HI83" s="642"/>
      <c r="HJ83" s="642"/>
      <c r="HK83" s="642"/>
      <c r="HL83" s="642"/>
      <c r="HM83" s="642"/>
      <c r="HN83" s="642"/>
      <c r="HO83" s="642"/>
      <c r="HP83" s="642"/>
      <c r="HQ83" s="642"/>
      <c r="HR83" s="642"/>
      <c r="HS83" s="642"/>
      <c r="HT83" s="642"/>
      <c r="HU83" s="642"/>
      <c r="HV83" s="642"/>
      <c r="HW83" s="642"/>
      <c r="HX83" s="642"/>
      <c r="HY83" s="642"/>
      <c r="HZ83" s="642"/>
      <c r="IA83" s="642"/>
      <c r="IB83" s="642"/>
      <c r="IC83" s="642"/>
      <c r="ID83" s="642"/>
      <c r="IE83" s="642"/>
      <c r="IF83" s="642"/>
      <c r="IG83" s="642"/>
      <c r="IH83" s="642"/>
      <c r="II83" s="642"/>
      <c r="IJ83" s="642"/>
      <c r="IK83" s="642"/>
      <c r="IL83" s="642"/>
      <c r="IM83" s="642"/>
      <c r="IN83" s="642"/>
      <c r="IO83" s="642"/>
      <c r="IP83" s="642"/>
      <c r="IQ83" s="642"/>
      <c r="IR83" s="642"/>
      <c r="IS83" s="642"/>
      <c r="IT83" s="642"/>
      <c r="IU83" s="642"/>
      <c r="IV83" s="642"/>
      <c r="IW83" s="642"/>
      <c r="IX83" s="642"/>
      <c r="IY83" s="642"/>
      <c r="IZ83" s="642"/>
      <c r="JA83" s="642"/>
      <c r="JB83" s="642"/>
      <c r="JC83" s="642"/>
      <c r="JD83" s="642"/>
      <c r="JE83" s="642"/>
      <c r="JF83" s="642"/>
      <c r="JG83" s="642"/>
      <c r="JH83" s="642"/>
      <c r="JI83" s="642"/>
      <c r="JJ83" s="642"/>
      <c r="JK83" s="642"/>
      <c r="JL83" s="642"/>
      <c r="JM83" s="642"/>
      <c r="JN83" s="642"/>
      <c r="JO83" s="642"/>
      <c r="JP83" s="642"/>
      <c r="JQ83" s="642"/>
      <c r="JR83" s="642"/>
      <c r="JS83" s="642"/>
      <c r="JT83" s="642"/>
      <c r="JU83" s="642"/>
      <c r="JV83" s="642"/>
      <c r="JW83" s="642"/>
      <c r="JX83" s="642"/>
      <c r="JY83" s="642"/>
      <c r="JZ83" s="642"/>
      <c r="KA83" s="642"/>
      <c r="KB83" s="642"/>
      <c r="KC83" s="642"/>
      <c r="KD83" s="642"/>
      <c r="KE83" s="642"/>
      <c r="KF83" s="642"/>
      <c r="KG83" s="642"/>
      <c r="KH83" s="642"/>
      <c r="KI83" s="642"/>
      <c r="KJ83" s="642"/>
      <c r="KK83" s="642"/>
      <c r="KL83" s="642"/>
      <c r="KM83" s="642"/>
      <c r="KN83" s="642"/>
      <c r="KO83" s="642"/>
      <c r="KP83" s="642"/>
      <c r="KQ83" s="642"/>
      <c r="KR83" s="642"/>
      <c r="KS83" s="642"/>
      <c r="KT83" s="642"/>
      <c r="KU83" s="642"/>
      <c r="KV83" s="642"/>
      <c r="KW83" s="642"/>
      <c r="KX83" s="642"/>
      <c r="KY83" s="642"/>
      <c r="KZ83" s="642"/>
      <c r="LA83" s="642"/>
      <c r="LB83" s="642"/>
      <c r="LC83" s="642"/>
      <c r="LD83" s="642"/>
      <c r="LE83" s="642"/>
      <c r="LF83" s="642"/>
      <c r="LG83" s="642"/>
      <c r="LH83" s="642"/>
      <c r="LI83" s="642"/>
      <c r="LJ83" s="642"/>
      <c r="LK83" s="642"/>
      <c r="LL83" s="642"/>
      <c r="LM83" s="642"/>
      <c r="LN83" s="642"/>
      <c r="LO83" s="642"/>
      <c r="LP83" s="642"/>
      <c r="LQ83" s="642"/>
      <c r="LR83" s="642"/>
      <c r="LS83" s="642"/>
      <c r="LT83" s="642"/>
      <c r="LU83" s="642"/>
      <c r="LV83" s="642"/>
      <c r="LW83" s="642"/>
      <c r="LX83" s="642"/>
      <c r="LY83" s="642"/>
      <c r="LZ83" s="642"/>
      <c r="MA83" s="642"/>
      <c r="MB83" s="642"/>
      <c r="MC83" s="642"/>
      <c r="MD83" s="642"/>
      <c r="ME83" s="642"/>
      <c r="MF83" s="642"/>
      <c r="MG83" s="642"/>
      <c r="MH83" s="642"/>
      <c r="MI83" s="642"/>
      <c r="MJ83" s="642"/>
      <c r="MK83" s="642"/>
      <c r="ML83" s="642"/>
      <c r="MM83" s="642"/>
      <c r="MN83" s="642"/>
      <c r="MO83" s="642"/>
      <c r="MP83" s="642"/>
      <c r="MQ83" s="642"/>
      <c r="MR83" s="642"/>
      <c r="MS83" s="642"/>
      <c r="MT83" s="642"/>
      <c r="MU83" s="642"/>
      <c r="MV83" s="642"/>
      <c r="MW83" s="642"/>
      <c r="MX83" s="642"/>
      <c r="MY83" s="642"/>
      <c r="MZ83" s="642"/>
      <c r="NA83" s="642"/>
      <c r="NB83" s="642"/>
      <c r="NC83" s="642"/>
      <c r="ND83" s="642"/>
      <c r="NE83" s="642"/>
      <c r="NF83" s="642"/>
      <c r="NG83" s="642"/>
      <c r="NH83" s="642"/>
      <c r="NI83" s="642"/>
      <c r="NJ83" s="642"/>
    </row>
    <row r="84" spans="1:374" s="643" customFormat="1" ht="141" customHeight="1">
      <c r="A84" s="734">
        <v>22</v>
      </c>
      <c r="B84" s="639">
        <v>125</v>
      </c>
      <c r="C84" s="640" t="s">
        <v>23</v>
      </c>
      <c r="D84" s="718" t="s">
        <v>375</v>
      </c>
      <c r="E84" s="719" t="s">
        <v>275</v>
      </c>
      <c r="F84" s="679">
        <v>1</v>
      </c>
      <c r="G84" s="679" t="s">
        <v>185</v>
      </c>
      <c r="H84" s="723">
        <v>20000</v>
      </c>
      <c r="I84" s="723">
        <v>20000</v>
      </c>
      <c r="J84" s="640" t="s">
        <v>11</v>
      </c>
      <c r="K84" s="641">
        <v>46265</v>
      </c>
      <c r="L84" s="641">
        <v>46326</v>
      </c>
      <c r="M84" s="640"/>
      <c r="N84" s="640"/>
      <c r="O84" s="640"/>
      <c r="P84" s="679" t="s">
        <v>228</v>
      </c>
      <c r="Q84" s="721" t="s">
        <v>1303</v>
      </c>
      <c r="R84" s="642"/>
      <c r="S84" s="642"/>
      <c r="T84" s="642"/>
      <c r="U84" s="642"/>
      <c r="V84" s="642"/>
      <c r="W84" s="642"/>
      <c r="X84" s="642"/>
      <c r="Y84" s="642"/>
      <c r="Z84" s="642"/>
      <c r="AA84" s="642"/>
      <c r="AB84" s="642"/>
      <c r="AC84" s="642"/>
      <c r="AD84" s="642"/>
      <c r="AE84" s="642"/>
      <c r="AF84" s="642"/>
      <c r="AG84" s="642"/>
      <c r="AH84" s="642"/>
      <c r="AI84" s="642"/>
      <c r="AJ84" s="642"/>
      <c r="AK84" s="642"/>
      <c r="AL84" s="642"/>
      <c r="AM84" s="642"/>
      <c r="AN84" s="642"/>
      <c r="AO84" s="642"/>
      <c r="AP84" s="642"/>
      <c r="AQ84" s="642"/>
      <c r="AR84" s="642"/>
      <c r="AS84" s="642"/>
      <c r="AT84" s="642"/>
      <c r="AU84" s="642"/>
      <c r="AV84" s="642"/>
      <c r="AW84" s="642"/>
      <c r="AX84" s="642"/>
      <c r="AY84" s="642"/>
      <c r="AZ84" s="642"/>
      <c r="BA84" s="642"/>
      <c r="BB84" s="642"/>
      <c r="BC84" s="642"/>
      <c r="BD84" s="642"/>
      <c r="BE84" s="642"/>
      <c r="BF84" s="642"/>
      <c r="BG84" s="642"/>
      <c r="BH84" s="642"/>
      <c r="BI84" s="642"/>
      <c r="BJ84" s="642"/>
      <c r="BK84" s="642"/>
      <c r="BL84" s="642"/>
      <c r="BM84" s="642"/>
      <c r="BN84" s="642"/>
      <c r="BO84" s="642"/>
      <c r="BP84" s="642"/>
      <c r="BQ84" s="642"/>
      <c r="BR84" s="642"/>
      <c r="BS84" s="642"/>
      <c r="BT84" s="642"/>
      <c r="BU84" s="642"/>
      <c r="BV84" s="642"/>
      <c r="BW84" s="642"/>
      <c r="BX84" s="642"/>
      <c r="BY84" s="642"/>
      <c r="BZ84" s="642"/>
      <c r="CA84" s="642"/>
      <c r="CB84" s="642"/>
      <c r="CC84" s="642"/>
      <c r="CD84" s="642"/>
      <c r="CE84" s="642"/>
      <c r="CF84" s="642"/>
      <c r="CG84" s="642"/>
      <c r="CH84" s="642"/>
      <c r="CI84" s="642"/>
      <c r="CJ84" s="642"/>
      <c r="CK84" s="642"/>
      <c r="CL84" s="642"/>
      <c r="CM84" s="642"/>
      <c r="CN84" s="642"/>
      <c r="CO84" s="642"/>
      <c r="CP84" s="642"/>
      <c r="CQ84" s="642"/>
      <c r="CR84" s="642"/>
      <c r="CS84" s="642"/>
      <c r="CT84" s="642"/>
      <c r="CU84" s="642"/>
      <c r="CV84" s="642"/>
      <c r="CW84" s="642"/>
      <c r="CX84" s="642"/>
      <c r="CY84" s="642"/>
      <c r="CZ84" s="642"/>
      <c r="DA84" s="642"/>
      <c r="DB84" s="642"/>
      <c r="DC84" s="642"/>
      <c r="DD84" s="642"/>
      <c r="DE84" s="642"/>
      <c r="DF84" s="642"/>
      <c r="DG84" s="642"/>
      <c r="DH84" s="642"/>
      <c r="DI84" s="642"/>
      <c r="DJ84" s="642"/>
      <c r="DK84" s="642"/>
      <c r="DL84" s="642"/>
      <c r="DM84" s="642"/>
      <c r="DN84" s="642"/>
      <c r="DO84" s="642"/>
      <c r="DP84" s="642"/>
      <c r="DQ84" s="642"/>
      <c r="DR84" s="642"/>
      <c r="DS84" s="642"/>
      <c r="DT84" s="642"/>
      <c r="DU84" s="642"/>
      <c r="DV84" s="642"/>
      <c r="DW84" s="642"/>
      <c r="DX84" s="642"/>
      <c r="DY84" s="642"/>
      <c r="DZ84" s="642"/>
      <c r="EA84" s="642"/>
      <c r="EB84" s="642"/>
      <c r="EC84" s="642"/>
      <c r="ED84" s="642"/>
      <c r="EE84" s="642"/>
      <c r="EF84" s="642"/>
      <c r="EG84" s="642"/>
      <c r="EH84" s="642"/>
      <c r="EI84" s="642"/>
      <c r="EJ84" s="642"/>
      <c r="EK84" s="642"/>
      <c r="EL84" s="642"/>
      <c r="EM84" s="642"/>
      <c r="EN84" s="642"/>
      <c r="EO84" s="642"/>
      <c r="EP84" s="642"/>
      <c r="EQ84" s="642"/>
      <c r="ER84" s="642"/>
      <c r="ES84" s="642"/>
      <c r="ET84" s="642"/>
      <c r="EU84" s="642"/>
      <c r="EV84" s="642"/>
      <c r="EW84" s="642"/>
      <c r="EX84" s="642"/>
      <c r="EY84" s="642"/>
      <c r="EZ84" s="642"/>
      <c r="FA84" s="642"/>
      <c r="FB84" s="642"/>
      <c r="FC84" s="642"/>
      <c r="FD84" s="642"/>
      <c r="FE84" s="642"/>
      <c r="FF84" s="642"/>
      <c r="FG84" s="642"/>
      <c r="FH84" s="642"/>
      <c r="FI84" s="642"/>
      <c r="FJ84" s="642"/>
      <c r="FK84" s="642"/>
      <c r="FL84" s="642"/>
      <c r="FM84" s="642"/>
      <c r="FN84" s="642"/>
      <c r="FO84" s="642"/>
      <c r="FP84" s="642"/>
      <c r="FQ84" s="642"/>
      <c r="FR84" s="642"/>
      <c r="FS84" s="642"/>
      <c r="FT84" s="642"/>
      <c r="FU84" s="642"/>
      <c r="FV84" s="642"/>
      <c r="FW84" s="642"/>
      <c r="FX84" s="642"/>
      <c r="FY84" s="642"/>
      <c r="FZ84" s="642"/>
      <c r="GA84" s="642"/>
      <c r="GB84" s="642"/>
      <c r="GC84" s="642"/>
      <c r="GD84" s="642"/>
      <c r="GE84" s="642"/>
      <c r="GF84" s="642"/>
      <c r="GG84" s="642"/>
      <c r="GH84" s="642"/>
      <c r="GI84" s="642"/>
      <c r="GJ84" s="642"/>
      <c r="GK84" s="642"/>
      <c r="GL84" s="642"/>
      <c r="GM84" s="642"/>
      <c r="GN84" s="642"/>
      <c r="GO84" s="642"/>
      <c r="GP84" s="642"/>
      <c r="GQ84" s="642"/>
      <c r="GR84" s="642"/>
      <c r="GS84" s="642"/>
      <c r="GT84" s="642"/>
      <c r="GU84" s="642"/>
      <c r="GV84" s="642"/>
      <c r="GW84" s="642"/>
      <c r="GX84" s="642"/>
      <c r="GY84" s="642"/>
      <c r="GZ84" s="642"/>
      <c r="HA84" s="642"/>
      <c r="HB84" s="642"/>
      <c r="HC84" s="642"/>
      <c r="HD84" s="642"/>
      <c r="HE84" s="642"/>
      <c r="HF84" s="642"/>
      <c r="HG84" s="642"/>
      <c r="HH84" s="642"/>
      <c r="HI84" s="642"/>
      <c r="HJ84" s="642"/>
      <c r="HK84" s="642"/>
      <c r="HL84" s="642"/>
      <c r="HM84" s="642"/>
      <c r="HN84" s="642"/>
      <c r="HO84" s="642"/>
      <c r="HP84" s="642"/>
      <c r="HQ84" s="642"/>
      <c r="HR84" s="642"/>
      <c r="HS84" s="642"/>
      <c r="HT84" s="642"/>
      <c r="HU84" s="642"/>
      <c r="HV84" s="642"/>
      <c r="HW84" s="642"/>
      <c r="HX84" s="642"/>
      <c r="HY84" s="642"/>
      <c r="HZ84" s="642"/>
      <c r="IA84" s="642"/>
      <c r="IB84" s="642"/>
      <c r="IC84" s="642"/>
      <c r="ID84" s="642"/>
      <c r="IE84" s="642"/>
      <c r="IF84" s="642"/>
      <c r="IG84" s="642"/>
      <c r="IH84" s="642"/>
      <c r="II84" s="642"/>
      <c r="IJ84" s="642"/>
      <c r="IK84" s="642"/>
      <c r="IL84" s="642"/>
      <c r="IM84" s="642"/>
      <c r="IN84" s="642"/>
      <c r="IO84" s="642"/>
      <c r="IP84" s="642"/>
      <c r="IQ84" s="642"/>
      <c r="IR84" s="642"/>
      <c r="IS84" s="642"/>
      <c r="IT84" s="642"/>
      <c r="IU84" s="642"/>
      <c r="IV84" s="642"/>
      <c r="IW84" s="642"/>
      <c r="IX84" s="642"/>
      <c r="IY84" s="642"/>
      <c r="IZ84" s="642"/>
      <c r="JA84" s="642"/>
      <c r="JB84" s="642"/>
      <c r="JC84" s="642"/>
      <c r="JD84" s="642"/>
      <c r="JE84" s="642"/>
      <c r="JF84" s="642"/>
      <c r="JG84" s="642"/>
      <c r="JH84" s="642"/>
      <c r="JI84" s="642"/>
      <c r="JJ84" s="642"/>
      <c r="JK84" s="642"/>
      <c r="JL84" s="642"/>
      <c r="JM84" s="642"/>
      <c r="JN84" s="642"/>
      <c r="JO84" s="642"/>
      <c r="JP84" s="642"/>
      <c r="JQ84" s="642"/>
      <c r="JR84" s="642"/>
      <c r="JS84" s="642"/>
      <c r="JT84" s="642"/>
      <c r="JU84" s="642"/>
      <c r="JV84" s="642"/>
      <c r="JW84" s="642"/>
      <c r="JX84" s="642"/>
      <c r="JY84" s="642"/>
      <c r="JZ84" s="642"/>
      <c r="KA84" s="642"/>
      <c r="KB84" s="642"/>
      <c r="KC84" s="642"/>
      <c r="KD84" s="642"/>
      <c r="KE84" s="642"/>
      <c r="KF84" s="642"/>
      <c r="KG84" s="642"/>
      <c r="KH84" s="642"/>
      <c r="KI84" s="642"/>
      <c r="KJ84" s="642"/>
      <c r="KK84" s="642"/>
      <c r="KL84" s="642"/>
      <c r="KM84" s="642"/>
      <c r="KN84" s="642"/>
      <c r="KO84" s="642"/>
      <c r="KP84" s="642"/>
      <c r="KQ84" s="642"/>
      <c r="KR84" s="642"/>
      <c r="KS84" s="642"/>
      <c r="KT84" s="642"/>
      <c r="KU84" s="642"/>
      <c r="KV84" s="642"/>
      <c r="KW84" s="642"/>
      <c r="KX84" s="642"/>
      <c r="KY84" s="642"/>
      <c r="KZ84" s="642"/>
      <c r="LA84" s="642"/>
      <c r="LB84" s="642"/>
      <c r="LC84" s="642"/>
      <c r="LD84" s="642"/>
      <c r="LE84" s="642"/>
      <c r="LF84" s="642"/>
      <c r="LG84" s="642"/>
      <c r="LH84" s="642"/>
      <c r="LI84" s="642"/>
      <c r="LJ84" s="642"/>
      <c r="LK84" s="642"/>
      <c r="LL84" s="642"/>
      <c r="LM84" s="642"/>
      <c r="LN84" s="642"/>
      <c r="LO84" s="642"/>
      <c r="LP84" s="642"/>
      <c r="LQ84" s="642"/>
      <c r="LR84" s="642"/>
      <c r="LS84" s="642"/>
      <c r="LT84" s="642"/>
      <c r="LU84" s="642"/>
      <c r="LV84" s="642"/>
      <c r="LW84" s="642"/>
      <c r="LX84" s="642"/>
      <c r="LY84" s="642"/>
      <c r="LZ84" s="642"/>
      <c r="MA84" s="642"/>
      <c r="MB84" s="642"/>
      <c r="MC84" s="642"/>
      <c r="MD84" s="642"/>
      <c r="ME84" s="642"/>
      <c r="MF84" s="642"/>
      <c r="MG84" s="642"/>
      <c r="MH84" s="642"/>
      <c r="MI84" s="642"/>
      <c r="MJ84" s="642"/>
      <c r="MK84" s="642"/>
      <c r="ML84" s="642"/>
      <c r="MM84" s="642"/>
      <c r="MN84" s="642"/>
      <c r="MO84" s="642"/>
      <c r="MP84" s="642"/>
      <c r="MQ84" s="642"/>
      <c r="MR84" s="642"/>
      <c r="MS84" s="642"/>
      <c r="MT84" s="642"/>
      <c r="MU84" s="642"/>
      <c r="MV84" s="642"/>
      <c r="MW84" s="642"/>
      <c r="MX84" s="642"/>
      <c r="MY84" s="642"/>
      <c r="MZ84" s="642"/>
      <c r="NA84" s="642"/>
      <c r="NB84" s="642"/>
      <c r="NC84" s="642"/>
      <c r="ND84" s="642"/>
      <c r="NE84" s="642"/>
      <c r="NF84" s="642"/>
      <c r="NG84" s="642"/>
      <c r="NH84" s="642"/>
      <c r="NI84" s="642"/>
      <c r="NJ84" s="642"/>
    </row>
    <row r="85" spans="1:374" s="643" customFormat="1" ht="119.45" customHeight="1">
      <c r="A85" s="734">
        <v>23</v>
      </c>
      <c r="B85" s="639">
        <v>126</v>
      </c>
      <c r="C85" s="640" t="s">
        <v>24</v>
      </c>
      <c r="D85" s="718" t="s">
        <v>376</v>
      </c>
      <c r="E85" s="719" t="s">
        <v>294</v>
      </c>
      <c r="F85" s="679">
        <v>1250</v>
      </c>
      <c r="G85" s="679" t="s">
        <v>419</v>
      </c>
      <c r="H85" s="723">
        <v>53665.29</v>
      </c>
      <c r="I85" s="723">
        <v>53665.29</v>
      </c>
      <c r="J85" s="640" t="s">
        <v>16</v>
      </c>
      <c r="K85" s="641">
        <v>46203</v>
      </c>
      <c r="L85" s="641">
        <v>46295</v>
      </c>
      <c r="M85" s="640"/>
      <c r="N85" s="640"/>
      <c r="O85" s="640"/>
      <c r="P85" s="679" t="s">
        <v>295</v>
      </c>
      <c r="Q85" s="721" t="s">
        <v>1314</v>
      </c>
      <c r="R85" s="642"/>
      <c r="S85" s="642"/>
      <c r="T85" s="642"/>
      <c r="U85" s="642"/>
      <c r="V85" s="642"/>
      <c r="W85" s="642"/>
      <c r="X85" s="642"/>
      <c r="Y85" s="642"/>
      <c r="Z85" s="642"/>
      <c r="AA85" s="642"/>
      <c r="AB85" s="642"/>
      <c r="AC85" s="642"/>
      <c r="AD85" s="642"/>
      <c r="AE85" s="642"/>
      <c r="AF85" s="642"/>
      <c r="AG85" s="642"/>
      <c r="AH85" s="642"/>
      <c r="AI85" s="642"/>
      <c r="AJ85" s="642"/>
      <c r="AK85" s="642"/>
      <c r="AL85" s="642"/>
      <c r="AM85" s="642"/>
      <c r="AN85" s="642"/>
      <c r="AO85" s="642"/>
      <c r="AP85" s="642"/>
      <c r="AQ85" s="642"/>
      <c r="AR85" s="642"/>
      <c r="AS85" s="642"/>
      <c r="AT85" s="642"/>
      <c r="AU85" s="642"/>
      <c r="AV85" s="642"/>
      <c r="AW85" s="642"/>
      <c r="AX85" s="642"/>
      <c r="AY85" s="642"/>
      <c r="AZ85" s="642"/>
      <c r="BA85" s="642"/>
      <c r="BB85" s="642"/>
      <c r="BC85" s="642"/>
      <c r="BD85" s="642"/>
      <c r="BE85" s="642"/>
      <c r="BF85" s="642"/>
      <c r="BG85" s="642"/>
      <c r="BH85" s="642"/>
      <c r="BI85" s="642"/>
      <c r="BJ85" s="642"/>
      <c r="BK85" s="642"/>
      <c r="BL85" s="642"/>
      <c r="BM85" s="642"/>
      <c r="BN85" s="642"/>
      <c r="BO85" s="642"/>
      <c r="BP85" s="642"/>
      <c r="BQ85" s="642"/>
      <c r="BR85" s="642"/>
      <c r="BS85" s="642"/>
      <c r="BT85" s="642"/>
      <c r="BU85" s="642"/>
      <c r="BV85" s="642"/>
      <c r="BW85" s="642"/>
      <c r="BX85" s="642"/>
      <c r="BY85" s="642"/>
      <c r="BZ85" s="642"/>
      <c r="CA85" s="642"/>
      <c r="CB85" s="642"/>
      <c r="CC85" s="642"/>
      <c r="CD85" s="642"/>
      <c r="CE85" s="642"/>
      <c r="CF85" s="642"/>
      <c r="CG85" s="642"/>
      <c r="CH85" s="642"/>
      <c r="CI85" s="642"/>
      <c r="CJ85" s="642"/>
      <c r="CK85" s="642"/>
      <c r="CL85" s="642"/>
      <c r="CM85" s="642"/>
      <c r="CN85" s="642"/>
      <c r="CO85" s="642"/>
      <c r="CP85" s="642"/>
      <c r="CQ85" s="642"/>
      <c r="CR85" s="642"/>
      <c r="CS85" s="642"/>
      <c r="CT85" s="642"/>
      <c r="CU85" s="642"/>
      <c r="CV85" s="642"/>
      <c r="CW85" s="642"/>
      <c r="CX85" s="642"/>
      <c r="CY85" s="642"/>
      <c r="CZ85" s="642"/>
      <c r="DA85" s="642"/>
      <c r="DB85" s="642"/>
      <c r="DC85" s="642"/>
      <c r="DD85" s="642"/>
      <c r="DE85" s="642"/>
      <c r="DF85" s="642"/>
      <c r="DG85" s="642"/>
      <c r="DH85" s="642"/>
      <c r="DI85" s="642"/>
      <c r="DJ85" s="642"/>
      <c r="DK85" s="642"/>
      <c r="DL85" s="642"/>
      <c r="DM85" s="642"/>
      <c r="DN85" s="642"/>
      <c r="DO85" s="642"/>
      <c r="DP85" s="642"/>
      <c r="DQ85" s="642"/>
      <c r="DR85" s="642"/>
      <c r="DS85" s="642"/>
      <c r="DT85" s="642"/>
      <c r="DU85" s="642"/>
      <c r="DV85" s="642"/>
      <c r="DW85" s="642"/>
      <c r="DX85" s="642"/>
      <c r="DY85" s="642"/>
      <c r="DZ85" s="642"/>
      <c r="EA85" s="642"/>
      <c r="EB85" s="642"/>
      <c r="EC85" s="642"/>
      <c r="ED85" s="642"/>
      <c r="EE85" s="642"/>
      <c r="EF85" s="642"/>
      <c r="EG85" s="642"/>
      <c r="EH85" s="642"/>
      <c r="EI85" s="642"/>
      <c r="EJ85" s="642"/>
      <c r="EK85" s="642"/>
      <c r="EL85" s="642"/>
      <c r="EM85" s="642"/>
      <c r="EN85" s="642"/>
      <c r="EO85" s="642"/>
      <c r="EP85" s="642"/>
      <c r="EQ85" s="642"/>
      <c r="ER85" s="642"/>
      <c r="ES85" s="642"/>
      <c r="ET85" s="642"/>
      <c r="EU85" s="642"/>
      <c r="EV85" s="642"/>
      <c r="EW85" s="642"/>
      <c r="EX85" s="642"/>
      <c r="EY85" s="642"/>
      <c r="EZ85" s="642"/>
      <c r="FA85" s="642"/>
      <c r="FB85" s="642"/>
      <c r="FC85" s="642"/>
      <c r="FD85" s="642"/>
      <c r="FE85" s="642"/>
      <c r="FF85" s="642"/>
      <c r="FG85" s="642"/>
      <c r="FH85" s="642"/>
      <c r="FI85" s="642"/>
      <c r="FJ85" s="642"/>
      <c r="FK85" s="642"/>
      <c r="FL85" s="642"/>
      <c r="FM85" s="642"/>
      <c r="FN85" s="642"/>
      <c r="FO85" s="642"/>
      <c r="FP85" s="642"/>
      <c r="FQ85" s="642"/>
      <c r="FR85" s="642"/>
      <c r="FS85" s="642"/>
      <c r="FT85" s="642"/>
      <c r="FU85" s="642"/>
      <c r="FV85" s="642"/>
      <c r="FW85" s="642"/>
      <c r="FX85" s="642"/>
      <c r="FY85" s="642"/>
      <c r="FZ85" s="642"/>
      <c r="GA85" s="642"/>
      <c r="GB85" s="642"/>
      <c r="GC85" s="642"/>
      <c r="GD85" s="642"/>
      <c r="GE85" s="642"/>
      <c r="GF85" s="642"/>
      <c r="GG85" s="642"/>
      <c r="GH85" s="642"/>
      <c r="GI85" s="642"/>
      <c r="GJ85" s="642"/>
      <c r="GK85" s="642"/>
      <c r="GL85" s="642"/>
      <c r="GM85" s="642"/>
      <c r="GN85" s="642"/>
      <c r="GO85" s="642"/>
      <c r="GP85" s="642"/>
      <c r="GQ85" s="642"/>
      <c r="GR85" s="642"/>
      <c r="GS85" s="642"/>
      <c r="GT85" s="642"/>
      <c r="GU85" s="642"/>
      <c r="GV85" s="642"/>
      <c r="GW85" s="642"/>
      <c r="GX85" s="642"/>
      <c r="GY85" s="642"/>
      <c r="GZ85" s="642"/>
      <c r="HA85" s="642"/>
      <c r="HB85" s="642"/>
      <c r="HC85" s="642"/>
      <c r="HD85" s="642"/>
      <c r="HE85" s="642"/>
      <c r="HF85" s="642"/>
      <c r="HG85" s="642"/>
      <c r="HH85" s="642"/>
      <c r="HI85" s="642"/>
      <c r="HJ85" s="642"/>
      <c r="HK85" s="642"/>
      <c r="HL85" s="642"/>
      <c r="HM85" s="642"/>
      <c r="HN85" s="642"/>
      <c r="HO85" s="642"/>
      <c r="HP85" s="642"/>
      <c r="HQ85" s="642"/>
      <c r="HR85" s="642"/>
      <c r="HS85" s="642"/>
      <c r="HT85" s="642"/>
      <c r="HU85" s="642"/>
      <c r="HV85" s="642"/>
      <c r="HW85" s="642"/>
      <c r="HX85" s="642"/>
      <c r="HY85" s="642"/>
      <c r="HZ85" s="642"/>
      <c r="IA85" s="642"/>
      <c r="IB85" s="642"/>
      <c r="IC85" s="642"/>
      <c r="ID85" s="642"/>
      <c r="IE85" s="642"/>
      <c r="IF85" s="642"/>
      <c r="IG85" s="642"/>
      <c r="IH85" s="642"/>
      <c r="II85" s="642"/>
      <c r="IJ85" s="642"/>
      <c r="IK85" s="642"/>
      <c r="IL85" s="642"/>
      <c r="IM85" s="642"/>
      <c r="IN85" s="642"/>
      <c r="IO85" s="642"/>
      <c r="IP85" s="642"/>
      <c r="IQ85" s="642"/>
      <c r="IR85" s="642"/>
      <c r="IS85" s="642"/>
      <c r="IT85" s="642"/>
      <c r="IU85" s="642"/>
      <c r="IV85" s="642"/>
      <c r="IW85" s="642"/>
      <c r="IX85" s="642"/>
      <c r="IY85" s="642"/>
      <c r="IZ85" s="642"/>
      <c r="JA85" s="642"/>
      <c r="JB85" s="642"/>
      <c r="JC85" s="642"/>
      <c r="JD85" s="642"/>
      <c r="JE85" s="642"/>
      <c r="JF85" s="642"/>
      <c r="JG85" s="642"/>
      <c r="JH85" s="642"/>
      <c r="JI85" s="642"/>
      <c r="JJ85" s="642"/>
      <c r="JK85" s="642"/>
      <c r="JL85" s="642"/>
      <c r="JM85" s="642"/>
      <c r="JN85" s="642"/>
      <c r="JO85" s="642"/>
      <c r="JP85" s="642"/>
      <c r="JQ85" s="642"/>
      <c r="JR85" s="642"/>
      <c r="JS85" s="642"/>
      <c r="JT85" s="642"/>
      <c r="JU85" s="642"/>
      <c r="JV85" s="642"/>
      <c r="JW85" s="642"/>
      <c r="JX85" s="642"/>
      <c r="JY85" s="642"/>
      <c r="JZ85" s="642"/>
      <c r="KA85" s="642"/>
      <c r="KB85" s="642"/>
      <c r="KC85" s="642"/>
      <c r="KD85" s="642"/>
      <c r="KE85" s="642"/>
      <c r="KF85" s="642"/>
      <c r="KG85" s="642"/>
      <c r="KH85" s="642"/>
      <c r="KI85" s="642"/>
      <c r="KJ85" s="642"/>
      <c r="KK85" s="642"/>
      <c r="KL85" s="642"/>
      <c r="KM85" s="642"/>
      <c r="KN85" s="642"/>
      <c r="KO85" s="642"/>
      <c r="KP85" s="642"/>
      <c r="KQ85" s="642"/>
      <c r="KR85" s="642"/>
      <c r="KS85" s="642"/>
      <c r="KT85" s="642"/>
      <c r="KU85" s="642"/>
      <c r="KV85" s="642"/>
      <c r="KW85" s="642"/>
      <c r="KX85" s="642"/>
      <c r="KY85" s="642"/>
      <c r="KZ85" s="642"/>
      <c r="LA85" s="642"/>
      <c r="LB85" s="642"/>
      <c r="LC85" s="642"/>
      <c r="LD85" s="642"/>
      <c r="LE85" s="642"/>
      <c r="LF85" s="642"/>
      <c r="LG85" s="642"/>
      <c r="LH85" s="642"/>
      <c r="LI85" s="642"/>
      <c r="LJ85" s="642"/>
      <c r="LK85" s="642"/>
      <c r="LL85" s="642"/>
      <c r="LM85" s="642"/>
      <c r="LN85" s="642"/>
      <c r="LO85" s="642"/>
      <c r="LP85" s="642"/>
      <c r="LQ85" s="642"/>
      <c r="LR85" s="642"/>
      <c r="LS85" s="642"/>
      <c r="LT85" s="642"/>
      <c r="LU85" s="642"/>
      <c r="LV85" s="642"/>
      <c r="LW85" s="642"/>
      <c r="LX85" s="642"/>
      <c r="LY85" s="642"/>
      <c r="LZ85" s="642"/>
      <c r="MA85" s="642"/>
      <c r="MB85" s="642"/>
      <c r="MC85" s="642"/>
      <c r="MD85" s="642"/>
      <c r="ME85" s="642"/>
      <c r="MF85" s="642"/>
      <c r="MG85" s="642"/>
      <c r="MH85" s="642"/>
      <c r="MI85" s="642"/>
      <c r="MJ85" s="642"/>
      <c r="MK85" s="642"/>
      <c r="ML85" s="642"/>
      <c r="MM85" s="642"/>
      <c r="MN85" s="642"/>
      <c r="MO85" s="642"/>
      <c r="MP85" s="642"/>
      <c r="MQ85" s="642"/>
      <c r="MR85" s="642"/>
      <c r="MS85" s="642"/>
      <c r="MT85" s="642"/>
      <c r="MU85" s="642"/>
      <c r="MV85" s="642"/>
      <c r="MW85" s="642"/>
      <c r="MX85" s="642"/>
      <c r="MY85" s="642"/>
      <c r="MZ85" s="642"/>
      <c r="NA85" s="642"/>
      <c r="NB85" s="642"/>
      <c r="NC85" s="642"/>
      <c r="ND85" s="642"/>
      <c r="NE85" s="642"/>
      <c r="NF85" s="642"/>
      <c r="NG85" s="642"/>
      <c r="NH85" s="642"/>
      <c r="NI85" s="642"/>
      <c r="NJ85" s="642"/>
    </row>
    <row r="86" spans="1:374" s="643" customFormat="1" ht="120.6" customHeight="1">
      <c r="A86" s="734">
        <v>24</v>
      </c>
      <c r="B86" s="639">
        <v>127</v>
      </c>
      <c r="C86" s="640" t="s">
        <v>24</v>
      </c>
      <c r="D86" s="718" t="s">
        <v>420</v>
      </c>
      <c r="E86" s="719" t="s">
        <v>298</v>
      </c>
      <c r="F86" s="679">
        <v>50</v>
      </c>
      <c r="G86" s="679" t="s">
        <v>423</v>
      </c>
      <c r="H86" s="720">
        <v>81320</v>
      </c>
      <c r="I86" s="720">
        <v>81320</v>
      </c>
      <c r="J86" s="640" t="s">
        <v>5</v>
      </c>
      <c r="K86" s="677">
        <v>46112</v>
      </c>
      <c r="L86" s="677">
        <v>46173</v>
      </c>
      <c r="M86" s="640"/>
      <c r="N86" s="640"/>
      <c r="O86" s="640"/>
      <c r="P86" s="679" t="s">
        <v>295</v>
      </c>
      <c r="Q86" s="721" t="s">
        <v>1314</v>
      </c>
      <c r="R86" s="642"/>
      <c r="S86" s="642"/>
      <c r="T86" s="642"/>
      <c r="U86" s="642"/>
      <c r="V86" s="642"/>
      <c r="W86" s="642"/>
      <c r="X86" s="642"/>
      <c r="Y86" s="642"/>
      <c r="Z86" s="642"/>
      <c r="AA86" s="642"/>
      <c r="AB86" s="642"/>
      <c r="AC86" s="642"/>
      <c r="AD86" s="642"/>
      <c r="AE86" s="642"/>
      <c r="AF86" s="642"/>
      <c r="AG86" s="642"/>
      <c r="AH86" s="642"/>
      <c r="AI86" s="642"/>
      <c r="AJ86" s="642"/>
      <c r="AK86" s="642"/>
      <c r="AL86" s="642"/>
      <c r="AM86" s="642"/>
      <c r="AN86" s="642"/>
      <c r="AO86" s="642"/>
      <c r="AP86" s="642"/>
      <c r="AQ86" s="642"/>
      <c r="AR86" s="642"/>
      <c r="AS86" s="642"/>
      <c r="AT86" s="642"/>
      <c r="AU86" s="642"/>
      <c r="AV86" s="642"/>
      <c r="AW86" s="642"/>
      <c r="AX86" s="642"/>
      <c r="AY86" s="642"/>
      <c r="AZ86" s="642"/>
      <c r="BA86" s="642"/>
      <c r="BB86" s="642"/>
      <c r="BC86" s="642"/>
      <c r="BD86" s="642"/>
      <c r="BE86" s="642"/>
      <c r="BF86" s="642"/>
      <c r="BG86" s="642"/>
      <c r="BH86" s="642"/>
      <c r="BI86" s="642"/>
      <c r="BJ86" s="642"/>
      <c r="BK86" s="642"/>
      <c r="BL86" s="642"/>
      <c r="BM86" s="642"/>
      <c r="BN86" s="642"/>
      <c r="BO86" s="642"/>
      <c r="BP86" s="642"/>
      <c r="BQ86" s="642"/>
      <c r="BR86" s="642"/>
      <c r="BS86" s="642"/>
      <c r="BT86" s="642"/>
      <c r="BU86" s="642"/>
      <c r="BV86" s="642"/>
      <c r="BW86" s="642"/>
      <c r="BX86" s="642"/>
      <c r="BY86" s="642"/>
      <c r="BZ86" s="642"/>
      <c r="CA86" s="642"/>
      <c r="CB86" s="642"/>
      <c r="CC86" s="642"/>
      <c r="CD86" s="642"/>
      <c r="CE86" s="642"/>
      <c r="CF86" s="642"/>
      <c r="CG86" s="642"/>
      <c r="CH86" s="642"/>
      <c r="CI86" s="642"/>
      <c r="CJ86" s="642"/>
      <c r="CK86" s="642"/>
      <c r="CL86" s="642"/>
      <c r="CM86" s="642"/>
      <c r="CN86" s="642"/>
      <c r="CO86" s="642"/>
      <c r="CP86" s="642"/>
      <c r="CQ86" s="642"/>
      <c r="CR86" s="642"/>
      <c r="CS86" s="642"/>
      <c r="CT86" s="642"/>
      <c r="CU86" s="642"/>
      <c r="CV86" s="642"/>
      <c r="CW86" s="642"/>
      <c r="CX86" s="642"/>
      <c r="CY86" s="642"/>
      <c r="CZ86" s="642"/>
      <c r="DA86" s="642"/>
      <c r="DB86" s="642"/>
      <c r="DC86" s="642"/>
      <c r="DD86" s="642"/>
      <c r="DE86" s="642"/>
      <c r="DF86" s="642"/>
      <c r="DG86" s="642"/>
      <c r="DH86" s="642"/>
      <c r="DI86" s="642"/>
      <c r="DJ86" s="642"/>
      <c r="DK86" s="642"/>
      <c r="DL86" s="642"/>
      <c r="DM86" s="642"/>
      <c r="DN86" s="642"/>
      <c r="DO86" s="642"/>
      <c r="DP86" s="642"/>
      <c r="DQ86" s="642"/>
      <c r="DR86" s="642"/>
      <c r="DS86" s="642"/>
      <c r="DT86" s="642"/>
      <c r="DU86" s="642"/>
      <c r="DV86" s="642"/>
      <c r="DW86" s="642"/>
      <c r="DX86" s="642"/>
      <c r="DY86" s="642"/>
      <c r="DZ86" s="642"/>
      <c r="EA86" s="642"/>
      <c r="EB86" s="642"/>
      <c r="EC86" s="642"/>
      <c r="ED86" s="642"/>
      <c r="EE86" s="642"/>
      <c r="EF86" s="642"/>
      <c r="EG86" s="642"/>
      <c r="EH86" s="642"/>
      <c r="EI86" s="642"/>
      <c r="EJ86" s="642"/>
      <c r="EK86" s="642"/>
      <c r="EL86" s="642"/>
      <c r="EM86" s="642"/>
      <c r="EN86" s="642"/>
      <c r="EO86" s="642"/>
      <c r="EP86" s="642"/>
      <c r="EQ86" s="642"/>
      <c r="ER86" s="642"/>
      <c r="ES86" s="642"/>
      <c r="ET86" s="642"/>
      <c r="EU86" s="642"/>
      <c r="EV86" s="642"/>
      <c r="EW86" s="642"/>
      <c r="EX86" s="642"/>
      <c r="EY86" s="642"/>
      <c r="EZ86" s="642"/>
      <c r="FA86" s="642"/>
      <c r="FB86" s="642"/>
      <c r="FC86" s="642"/>
      <c r="FD86" s="642"/>
      <c r="FE86" s="642"/>
      <c r="FF86" s="642"/>
      <c r="FG86" s="642"/>
      <c r="FH86" s="642"/>
      <c r="FI86" s="642"/>
      <c r="FJ86" s="642"/>
      <c r="FK86" s="642"/>
      <c r="FL86" s="642"/>
      <c r="FM86" s="642"/>
      <c r="FN86" s="642"/>
      <c r="FO86" s="642"/>
      <c r="FP86" s="642"/>
      <c r="FQ86" s="642"/>
      <c r="FR86" s="642"/>
      <c r="FS86" s="642"/>
      <c r="FT86" s="642"/>
      <c r="FU86" s="642"/>
      <c r="FV86" s="642"/>
      <c r="FW86" s="642"/>
      <c r="FX86" s="642"/>
      <c r="FY86" s="642"/>
      <c r="FZ86" s="642"/>
      <c r="GA86" s="642"/>
      <c r="GB86" s="642"/>
      <c r="GC86" s="642"/>
      <c r="GD86" s="642"/>
      <c r="GE86" s="642"/>
      <c r="GF86" s="642"/>
      <c r="GG86" s="642"/>
      <c r="GH86" s="642"/>
      <c r="GI86" s="642"/>
      <c r="GJ86" s="642"/>
      <c r="GK86" s="642"/>
      <c r="GL86" s="642"/>
      <c r="GM86" s="642"/>
      <c r="GN86" s="642"/>
      <c r="GO86" s="642"/>
      <c r="GP86" s="642"/>
      <c r="GQ86" s="642"/>
      <c r="GR86" s="642"/>
      <c r="GS86" s="642"/>
      <c r="GT86" s="642"/>
      <c r="GU86" s="642"/>
      <c r="GV86" s="642"/>
      <c r="GW86" s="642"/>
      <c r="GX86" s="642"/>
      <c r="GY86" s="642"/>
      <c r="GZ86" s="642"/>
      <c r="HA86" s="642"/>
      <c r="HB86" s="642"/>
      <c r="HC86" s="642"/>
      <c r="HD86" s="642"/>
      <c r="HE86" s="642"/>
      <c r="HF86" s="642"/>
      <c r="HG86" s="642"/>
      <c r="HH86" s="642"/>
      <c r="HI86" s="642"/>
      <c r="HJ86" s="642"/>
      <c r="HK86" s="642"/>
      <c r="HL86" s="642"/>
      <c r="HM86" s="642"/>
      <c r="HN86" s="642"/>
      <c r="HO86" s="642"/>
      <c r="HP86" s="642"/>
      <c r="HQ86" s="642"/>
      <c r="HR86" s="642"/>
      <c r="HS86" s="642"/>
      <c r="HT86" s="642"/>
      <c r="HU86" s="642"/>
      <c r="HV86" s="642"/>
      <c r="HW86" s="642"/>
      <c r="HX86" s="642"/>
      <c r="HY86" s="642"/>
      <c r="HZ86" s="642"/>
      <c r="IA86" s="642"/>
      <c r="IB86" s="642"/>
      <c r="IC86" s="642"/>
      <c r="ID86" s="642"/>
      <c r="IE86" s="642"/>
      <c r="IF86" s="642"/>
      <c r="IG86" s="642"/>
      <c r="IH86" s="642"/>
      <c r="II86" s="642"/>
      <c r="IJ86" s="642"/>
      <c r="IK86" s="642"/>
      <c r="IL86" s="642"/>
      <c r="IM86" s="642"/>
      <c r="IN86" s="642"/>
      <c r="IO86" s="642"/>
      <c r="IP86" s="642"/>
      <c r="IQ86" s="642"/>
      <c r="IR86" s="642"/>
      <c r="IS86" s="642"/>
      <c r="IT86" s="642"/>
      <c r="IU86" s="642"/>
      <c r="IV86" s="642"/>
      <c r="IW86" s="642"/>
      <c r="IX86" s="642"/>
      <c r="IY86" s="642"/>
      <c r="IZ86" s="642"/>
      <c r="JA86" s="642"/>
      <c r="JB86" s="642"/>
      <c r="JC86" s="642"/>
      <c r="JD86" s="642"/>
      <c r="JE86" s="642"/>
      <c r="JF86" s="642"/>
      <c r="JG86" s="642"/>
      <c r="JH86" s="642"/>
      <c r="JI86" s="642"/>
      <c r="JJ86" s="642"/>
      <c r="JK86" s="642"/>
      <c r="JL86" s="642"/>
      <c r="JM86" s="642"/>
      <c r="JN86" s="642"/>
      <c r="JO86" s="642"/>
      <c r="JP86" s="642"/>
      <c r="JQ86" s="642"/>
      <c r="JR86" s="642"/>
      <c r="JS86" s="642"/>
      <c r="JT86" s="642"/>
      <c r="JU86" s="642"/>
      <c r="JV86" s="642"/>
      <c r="JW86" s="642"/>
      <c r="JX86" s="642"/>
      <c r="JY86" s="642"/>
      <c r="JZ86" s="642"/>
      <c r="KA86" s="642"/>
      <c r="KB86" s="642"/>
      <c r="KC86" s="642"/>
      <c r="KD86" s="642"/>
      <c r="KE86" s="642"/>
      <c r="KF86" s="642"/>
      <c r="KG86" s="642"/>
      <c r="KH86" s="642"/>
      <c r="KI86" s="642"/>
      <c r="KJ86" s="642"/>
      <c r="KK86" s="642"/>
      <c r="KL86" s="642"/>
      <c r="KM86" s="642"/>
      <c r="KN86" s="642"/>
      <c r="KO86" s="642"/>
      <c r="KP86" s="642"/>
      <c r="KQ86" s="642"/>
      <c r="KR86" s="642"/>
      <c r="KS86" s="642"/>
      <c r="KT86" s="642"/>
      <c r="KU86" s="642"/>
      <c r="KV86" s="642"/>
      <c r="KW86" s="642"/>
      <c r="KX86" s="642"/>
      <c r="KY86" s="642"/>
      <c r="KZ86" s="642"/>
      <c r="LA86" s="642"/>
      <c r="LB86" s="642"/>
      <c r="LC86" s="642"/>
      <c r="LD86" s="642"/>
      <c r="LE86" s="642"/>
      <c r="LF86" s="642"/>
      <c r="LG86" s="642"/>
      <c r="LH86" s="642"/>
      <c r="LI86" s="642"/>
      <c r="LJ86" s="642"/>
      <c r="LK86" s="642"/>
      <c r="LL86" s="642"/>
      <c r="LM86" s="642"/>
      <c r="LN86" s="642"/>
      <c r="LO86" s="642"/>
      <c r="LP86" s="642"/>
      <c r="LQ86" s="642"/>
      <c r="LR86" s="642"/>
      <c r="LS86" s="642"/>
      <c r="LT86" s="642"/>
      <c r="LU86" s="642"/>
      <c r="LV86" s="642"/>
      <c r="LW86" s="642"/>
      <c r="LX86" s="642"/>
      <c r="LY86" s="642"/>
      <c r="LZ86" s="642"/>
      <c r="MA86" s="642"/>
      <c r="MB86" s="642"/>
      <c r="MC86" s="642"/>
      <c r="MD86" s="642"/>
      <c r="ME86" s="642"/>
      <c r="MF86" s="642"/>
      <c r="MG86" s="642"/>
      <c r="MH86" s="642"/>
      <c r="MI86" s="642"/>
      <c r="MJ86" s="642"/>
      <c r="MK86" s="642"/>
      <c r="ML86" s="642"/>
      <c r="MM86" s="642"/>
      <c r="MN86" s="642"/>
      <c r="MO86" s="642"/>
      <c r="MP86" s="642"/>
      <c r="MQ86" s="642"/>
      <c r="MR86" s="642"/>
      <c r="MS86" s="642"/>
      <c r="MT86" s="642"/>
      <c r="MU86" s="642"/>
      <c r="MV86" s="642"/>
      <c r="MW86" s="642"/>
      <c r="MX86" s="642"/>
      <c r="MY86" s="642"/>
      <c r="MZ86" s="642"/>
      <c r="NA86" s="642"/>
      <c r="NB86" s="642"/>
      <c r="NC86" s="642"/>
      <c r="ND86" s="642"/>
      <c r="NE86" s="642"/>
      <c r="NF86" s="642"/>
      <c r="NG86" s="642"/>
      <c r="NH86" s="642"/>
      <c r="NI86" s="642"/>
      <c r="NJ86" s="642"/>
    </row>
    <row r="87" spans="1:374" s="643" customFormat="1" ht="211.15" customHeight="1">
      <c r="A87" s="738">
        <v>34</v>
      </c>
      <c r="B87" s="742">
        <v>133</v>
      </c>
      <c r="C87" s="640" t="s">
        <v>24</v>
      </c>
      <c r="D87" s="724" t="s">
        <v>1397</v>
      </c>
      <c r="E87" s="725" t="s">
        <v>1297</v>
      </c>
      <c r="F87" s="726">
        <f>1+1</f>
        <v>2</v>
      </c>
      <c r="G87" s="727" t="s">
        <v>178</v>
      </c>
      <c r="H87" s="728">
        <f>9000+11000</f>
        <v>20000</v>
      </c>
      <c r="I87" s="728">
        <f>9000+11000</f>
        <v>20000</v>
      </c>
      <c r="J87" s="667" t="s">
        <v>5</v>
      </c>
      <c r="K87" s="677">
        <v>46203</v>
      </c>
      <c r="L87" s="677">
        <v>46387</v>
      </c>
      <c r="M87" s="640"/>
      <c r="N87" s="640"/>
      <c r="O87" s="640"/>
      <c r="P87" s="679" t="s">
        <v>1136</v>
      </c>
      <c r="Q87" s="721" t="s">
        <v>1315</v>
      </c>
      <c r="R87" s="642"/>
      <c r="S87" s="642"/>
      <c r="T87" s="642"/>
      <c r="U87" s="642"/>
      <c r="V87" s="642"/>
      <c r="W87" s="642"/>
      <c r="X87" s="642"/>
      <c r="Y87" s="642"/>
      <c r="Z87" s="642"/>
      <c r="AA87" s="642"/>
      <c r="AB87" s="642"/>
      <c r="AC87" s="642"/>
      <c r="AD87" s="642"/>
      <c r="AE87" s="642"/>
      <c r="AF87" s="642"/>
      <c r="AG87" s="642"/>
      <c r="AH87" s="642"/>
      <c r="AI87" s="642"/>
      <c r="AJ87" s="642"/>
      <c r="AK87" s="642"/>
      <c r="AL87" s="642"/>
      <c r="AM87" s="642"/>
      <c r="AN87" s="642"/>
      <c r="AO87" s="642"/>
      <c r="AP87" s="642"/>
      <c r="AQ87" s="642"/>
      <c r="AR87" s="642"/>
      <c r="AS87" s="642"/>
      <c r="AT87" s="642"/>
      <c r="AU87" s="642"/>
      <c r="AV87" s="642"/>
      <c r="AW87" s="642"/>
      <c r="AX87" s="642"/>
      <c r="AY87" s="642"/>
      <c r="AZ87" s="642"/>
      <c r="BA87" s="642"/>
      <c r="BB87" s="642"/>
      <c r="BC87" s="642"/>
      <c r="BD87" s="642"/>
      <c r="BE87" s="642"/>
      <c r="BF87" s="642"/>
      <c r="BG87" s="642"/>
      <c r="BH87" s="642"/>
      <c r="BI87" s="642"/>
      <c r="BJ87" s="642"/>
      <c r="BK87" s="642"/>
      <c r="BL87" s="642"/>
      <c r="BM87" s="642"/>
      <c r="BN87" s="642"/>
      <c r="BO87" s="642"/>
      <c r="BP87" s="642"/>
      <c r="BQ87" s="642"/>
      <c r="BR87" s="642"/>
      <c r="BS87" s="642"/>
      <c r="BT87" s="642"/>
      <c r="BU87" s="642"/>
      <c r="BV87" s="642"/>
      <c r="BW87" s="642"/>
      <c r="BX87" s="642"/>
      <c r="BY87" s="642"/>
      <c r="BZ87" s="642"/>
      <c r="CA87" s="642"/>
      <c r="CB87" s="642"/>
      <c r="CC87" s="642"/>
      <c r="CD87" s="642"/>
      <c r="CE87" s="642"/>
      <c r="CF87" s="642"/>
      <c r="CG87" s="642"/>
      <c r="CH87" s="642"/>
      <c r="CI87" s="642"/>
      <c r="CJ87" s="642"/>
      <c r="CK87" s="642"/>
      <c r="CL87" s="642"/>
      <c r="CM87" s="642"/>
      <c r="CN87" s="642"/>
      <c r="CO87" s="642"/>
      <c r="CP87" s="642"/>
      <c r="CQ87" s="642"/>
      <c r="CR87" s="642"/>
      <c r="CS87" s="642"/>
      <c r="CT87" s="642"/>
      <c r="CU87" s="642"/>
      <c r="CV87" s="642"/>
      <c r="CW87" s="642"/>
      <c r="CX87" s="642"/>
      <c r="CY87" s="642"/>
      <c r="CZ87" s="642"/>
      <c r="DA87" s="642"/>
      <c r="DB87" s="642"/>
      <c r="DC87" s="642"/>
      <c r="DD87" s="642"/>
      <c r="DE87" s="642"/>
      <c r="DF87" s="642"/>
      <c r="DG87" s="642"/>
      <c r="DH87" s="642"/>
      <c r="DI87" s="642"/>
      <c r="DJ87" s="642"/>
      <c r="DK87" s="642"/>
      <c r="DL87" s="642"/>
      <c r="DM87" s="642"/>
      <c r="DN87" s="642"/>
      <c r="DO87" s="642"/>
      <c r="DP87" s="642"/>
      <c r="DQ87" s="642"/>
      <c r="DR87" s="642"/>
      <c r="DS87" s="642"/>
      <c r="DT87" s="642"/>
      <c r="DU87" s="642"/>
      <c r="DV87" s="642"/>
      <c r="DW87" s="642"/>
      <c r="DX87" s="642"/>
      <c r="DY87" s="642"/>
      <c r="DZ87" s="642"/>
      <c r="EA87" s="642"/>
      <c r="EB87" s="642"/>
      <c r="EC87" s="642"/>
      <c r="ED87" s="642"/>
      <c r="EE87" s="642"/>
      <c r="EF87" s="642"/>
      <c r="EG87" s="642"/>
      <c r="EH87" s="642"/>
      <c r="EI87" s="642"/>
      <c r="EJ87" s="642"/>
      <c r="EK87" s="642"/>
      <c r="EL87" s="642"/>
      <c r="EM87" s="642"/>
      <c r="EN87" s="642"/>
      <c r="EO87" s="642"/>
      <c r="EP87" s="642"/>
      <c r="EQ87" s="642"/>
      <c r="ER87" s="642"/>
      <c r="ES87" s="642"/>
      <c r="ET87" s="642"/>
      <c r="EU87" s="642"/>
      <c r="EV87" s="642"/>
      <c r="EW87" s="642"/>
      <c r="EX87" s="642"/>
      <c r="EY87" s="642"/>
      <c r="EZ87" s="642"/>
      <c r="FA87" s="642"/>
      <c r="FB87" s="642"/>
      <c r="FC87" s="642"/>
      <c r="FD87" s="642"/>
      <c r="FE87" s="642"/>
      <c r="FF87" s="642"/>
      <c r="FG87" s="642"/>
      <c r="FH87" s="642"/>
      <c r="FI87" s="642"/>
      <c r="FJ87" s="642"/>
      <c r="FK87" s="642"/>
      <c r="FL87" s="642"/>
      <c r="FM87" s="642"/>
      <c r="FN87" s="642"/>
      <c r="FO87" s="642"/>
      <c r="FP87" s="642"/>
      <c r="FQ87" s="642"/>
      <c r="FR87" s="642"/>
      <c r="FS87" s="642"/>
      <c r="FT87" s="642"/>
      <c r="FU87" s="642"/>
      <c r="FV87" s="642"/>
      <c r="FW87" s="642"/>
      <c r="FX87" s="642"/>
      <c r="FY87" s="642"/>
      <c r="FZ87" s="642"/>
      <c r="GA87" s="642"/>
      <c r="GB87" s="642"/>
      <c r="GC87" s="642"/>
      <c r="GD87" s="642"/>
      <c r="GE87" s="642"/>
      <c r="GF87" s="642"/>
      <c r="GG87" s="642"/>
      <c r="GH87" s="642"/>
      <c r="GI87" s="642"/>
      <c r="GJ87" s="642"/>
      <c r="GK87" s="642"/>
      <c r="GL87" s="642"/>
      <c r="GM87" s="642"/>
      <c r="GN87" s="642"/>
      <c r="GO87" s="642"/>
      <c r="GP87" s="642"/>
      <c r="GQ87" s="642"/>
      <c r="GR87" s="642"/>
      <c r="GS87" s="642"/>
      <c r="GT87" s="642"/>
      <c r="GU87" s="642"/>
      <c r="GV87" s="642"/>
      <c r="GW87" s="642"/>
      <c r="GX87" s="642"/>
      <c r="GY87" s="642"/>
      <c r="GZ87" s="642"/>
      <c r="HA87" s="642"/>
      <c r="HB87" s="642"/>
      <c r="HC87" s="642"/>
      <c r="HD87" s="642"/>
      <c r="HE87" s="642"/>
      <c r="HF87" s="642"/>
      <c r="HG87" s="642"/>
      <c r="HH87" s="642"/>
      <c r="HI87" s="642"/>
      <c r="HJ87" s="642"/>
      <c r="HK87" s="642"/>
      <c r="HL87" s="642"/>
      <c r="HM87" s="642"/>
      <c r="HN87" s="642"/>
      <c r="HO87" s="642"/>
      <c r="HP87" s="642"/>
      <c r="HQ87" s="642"/>
      <c r="HR87" s="642"/>
      <c r="HS87" s="642"/>
      <c r="HT87" s="642"/>
      <c r="HU87" s="642"/>
      <c r="HV87" s="642"/>
      <c r="HW87" s="642"/>
      <c r="HX87" s="642"/>
      <c r="HY87" s="642"/>
      <c r="HZ87" s="642"/>
      <c r="IA87" s="642"/>
      <c r="IB87" s="642"/>
      <c r="IC87" s="642"/>
      <c r="ID87" s="642"/>
      <c r="IE87" s="642"/>
      <c r="IF87" s="642"/>
      <c r="IG87" s="642"/>
      <c r="IH87" s="642"/>
      <c r="II87" s="642"/>
      <c r="IJ87" s="642"/>
      <c r="IK87" s="642"/>
      <c r="IL87" s="642"/>
      <c r="IM87" s="642"/>
      <c r="IN87" s="642"/>
      <c r="IO87" s="642"/>
      <c r="IP87" s="642"/>
      <c r="IQ87" s="642"/>
      <c r="IR87" s="642"/>
      <c r="IS87" s="642"/>
      <c r="IT87" s="642"/>
      <c r="IU87" s="642"/>
      <c r="IV87" s="642"/>
      <c r="IW87" s="642"/>
      <c r="IX87" s="642"/>
      <c r="IY87" s="642"/>
      <c r="IZ87" s="642"/>
      <c r="JA87" s="642"/>
      <c r="JB87" s="642"/>
      <c r="JC87" s="642"/>
      <c r="JD87" s="642"/>
      <c r="JE87" s="642"/>
      <c r="JF87" s="642"/>
      <c r="JG87" s="642"/>
      <c r="JH87" s="642"/>
      <c r="JI87" s="642"/>
      <c r="JJ87" s="642"/>
      <c r="JK87" s="642"/>
      <c r="JL87" s="642"/>
      <c r="JM87" s="642"/>
      <c r="JN87" s="642"/>
      <c r="JO87" s="642"/>
      <c r="JP87" s="642"/>
      <c r="JQ87" s="642"/>
      <c r="JR87" s="642"/>
      <c r="JS87" s="642"/>
      <c r="JT87" s="642"/>
      <c r="JU87" s="642"/>
      <c r="JV87" s="642"/>
      <c r="JW87" s="642"/>
      <c r="JX87" s="642"/>
      <c r="JY87" s="642"/>
      <c r="JZ87" s="642"/>
      <c r="KA87" s="642"/>
      <c r="KB87" s="642"/>
      <c r="KC87" s="642"/>
      <c r="KD87" s="642"/>
      <c r="KE87" s="642"/>
      <c r="KF87" s="642"/>
      <c r="KG87" s="642"/>
      <c r="KH87" s="642"/>
      <c r="KI87" s="642"/>
      <c r="KJ87" s="642"/>
      <c r="KK87" s="642"/>
      <c r="KL87" s="642"/>
      <c r="KM87" s="642"/>
      <c r="KN87" s="642"/>
      <c r="KO87" s="642"/>
      <c r="KP87" s="642"/>
      <c r="KQ87" s="642"/>
      <c r="KR87" s="642"/>
      <c r="KS87" s="642"/>
      <c r="KT87" s="642"/>
      <c r="KU87" s="642"/>
      <c r="KV87" s="642"/>
      <c r="KW87" s="642"/>
      <c r="KX87" s="642"/>
      <c r="KY87" s="642"/>
      <c r="KZ87" s="642"/>
      <c r="LA87" s="642"/>
      <c r="LB87" s="642"/>
      <c r="LC87" s="642"/>
      <c r="LD87" s="642"/>
      <c r="LE87" s="642"/>
      <c r="LF87" s="642"/>
      <c r="LG87" s="642"/>
      <c r="LH87" s="642"/>
      <c r="LI87" s="642"/>
      <c r="LJ87" s="642"/>
      <c r="LK87" s="642"/>
      <c r="LL87" s="642"/>
      <c r="LM87" s="642"/>
      <c r="LN87" s="642"/>
      <c r="LO87" s="642"/>
      <c r="LP87" s="642"/>
      <c r="LQ87" s="642"/>
      <c r="LR87" s="642"/>
      <c r="LS87" s="642"/>
      <c r="LT87" s="642"/>
      <c r="LU87" s="642"/>
      <c r="LV87" s="642"/>
      <c r="LW87" s="642"/>
      <c r="LX87" s="642"/>
      <c r="LY87" s="642"/>
      <c r="LZ87" s="642"/>
      <c r="MA87" s="642"/>
      <c r="MB87" s="642"/>
      <c r="MC87" s="642"/>
      <c r="MD87" s="642"/>
      <c r="ME87" s="642"/>
      <c r="MF87" s="642"/>
      <c r="MG87" s="642"/>
      <c r="MH87" s="642"/>
      <c r="MI87" s="642"/>
      <c r="MJ87" s="642"/>
      <c r="MK87" s="642"/>
      <c r="ML87" s="642"/>
      <c r="MM87" s="642"/>
      <c r="MN87" s="642"/>
      <c r="MO87" s="642"/>
      <c r="MP87" s="642"/>
      <c r="MQ87" s="642"/>
      <c r="MR87" s="642"/>
      <c r="MS87" s="642"/>
      <c r="MT87" s="642"/>
      <c r="MU87" s="642"/>
      <c r="MV87" s="642"/>
      <c r="MW87" s="642"/>
      <c r="MX87" s="642"/>
      <c r="MY87" s="642"/>
      <c r="MZ87" s="642"/>
      <c r="NA87" s="642"/>
      <c r="NB87" s="642"/>
      <c r="NC87" s="642"/>
      <c r="ND87" s="642"/>
      <c r="NE87" s="642"/>
      <c r="NF87" s="642"/>
      <c r="NG87" s="642"/>
      <c r="NH87" s="642"/>
      <c r="NI87" s="642"/>
      <c r="NJ87" s="642"/>
    </row>
    <row r="88" spans="1:374" s="643" customFormat="1" ht="90" customHeight="1">
      <c r="A88" s="734">
        <v>1</v>
      </c>
      <c r="B88" s="639">
        <v>139</v>
      </c>
      <c r="C88" s="640" t="s">
        <v>26</v>
      </c>
      <c r="D88" s="657" t="s">
        <v>540</v>
      </c>
      <c r="E88" s="656" t="s">
        <v>541</v>
      </c>
      <c r="F88" s="680">
        <v>12</v>
      </c>
      <c r="G88" s="640" t="s">
        <v>182</v>
      </c>
      <c r="H88" s="681">
        <v>2796686</v>
      </c>
      <c r="I88" s="682">
        <f>H88</f>
        <v>2796686</v>
      </c>
      <c r="J88" s="640" t="s">
        <v>11</v>
      </c>
      <c r="K88" s="641">
        <v>45961</v>
      </c>
      <c r="L88" s="641">
        <v>46112</v>
      </c>
      <c r="M88" s="640"/>
      <c r="N88" s="640"/>
      <c r="O88" s="640"/>
      <c r="P88" s="640" t="s">
        <v>1302</v>
      </c>
      <c r="Q88" s="721" t="s">
        <v>1316</v>
      </c>
      <c r="R88" s="642"/>
      <c r="S88" s="642"/>
      <c r="T88" s="642"/>
      <c r="U88" s="642"/>
      <c r="V88" s="642"/>
      <c r="W88" s="642"/>
      <c r="X88" s="642"/>
      <c r="Y88" s="642"/>
      <c r="Z88" s="642"/>
      <c r="AA88" s="642"/>
      <c r="AB88" s="642"/>
      <c r="AC88" s="642"/>
      <c r="AD88" s="642"/>
      <c r="AE88" s="642"/>
      <c r="AF88" s="642"/>
      <c r="AG88" s="642"/>
      <c r="AH88" s="642"/>
      <c r="AI88" s="642"/>
      <c r="AJ88" s="642"/>
      <c r="AK88" s="642"/>
      <c r="AL88" s="642"/>
      <c r="AM88" s="642"/>
      <c r="AN88" s="642"/>
      <c r="AO88" s="642"/>
      <c r="AP88" s="642"/>
      <c r="AQ88" s="642"/>
      <c r="AR88" s="642"/>
      <c r="AS88" s="642"/>
      <c r="AT88" s="642"/>
      <c r="AU88" s="642"/>
      <c r="AV88" s="642"/>
      <c r="AW88" s="642"/>
      <c r="AX88" s="642"/>
      <c r="AY88" s="642"/>
      <c r="AZ88" s="642"/>
      <c r="BA88" s="642"/>
      <c r="BB88" s="642"/>
      <c r="BC88" s="642"/>
      <c r="BD88" s="642"/>
      <c r="BE88" s="642"/>
      <c r="BF88" s="642"/>
      <c r="BG88" s="642"/>
      <c r="BH88" s="642"/>
      <c r="BI88" s="642"/>
      <c r="BJ88" s="642"/>
      <c r="BK88" s="642"/>
      <c r="BL88" s="642"/>
      <c r="BM88" s="642"/>
      <c r="BN88" s="642"/>
      <c r="BO88" s="642"/>
      <c r="BP88" s="642"/>
      <c r="BQ88" s="642"/>
      <c r="BR88" s="642"/>
      <c r="BS88" s="642"/>
      <c r="BT88" s="642"/>
      <c r="BU88" s="642"/>
      <c r="BV88" s="642"/>
      <c r="BW88" s="642"/>
      <c r="BX88" s="642"/>
      <c r="BY88" s="642"/>
      <c r="BZ88" s="642"/>
      <c r="CA88" s="642"/>
      <c r="CB88" s="642"/>
      <c r="CC88" s="642"/>
      <c r="CD88" s="642"/>
      <c r="CE88" s="642"/>
      <c r="CF88" s="642"/>
      <c r="CG88" s="642"/>
      <c r="CH88" s="642"/>
      <c r="CI88" s="642"/>
      <c r="CJ88" s="642"/>
      <c r="CK88" s="642"/>
      <c r="CL88" s="642"/>
      <c r="CM88" s="642"/>
      <c r="CN88" s="642"/>
      <c r="CO88" s="642"/>
      <c r="CP88" s="642"/>
      <c r="CQ88" s="642"/>
      <c r="CR88" s="642"/>
      <c r="CS88" s="642"/>
      <c r="CT88" s="642"/>
      <c r="CU88" s="642"/>
      <c r="CV88" s="642"/>
      <c r="CW88" s="642"/>
      <c r="CX88" s="642"/>
      <c r="CY88" s="642"/>
      <c r="CZ88" s="642"/>
      <c r="DA88" s="642"/>
      <c r="DB88" s="642"/>
      <c r="DC88" s="642"/>
      <c r="DD88" s="642"/>
      <c r="DE88" s="642"/>
      <c r="DF88" s="642"/>
      <c r="DG88" s="642"/>
      <c r="DH88" s="642"/>
      <c r="DI88" s="642"/>
      <c r="DJ88" s="642"/>
      <c r="DK88" s="642"/>
      <c r="DL88" s="642"/>
      <c r="DM88" s="642"/>
      <c r="DN88" s="642"/>
      <c r="DO88" s="642"/>
      <c r="DP88" s="642"/>
      <c r="DQ88" s="642"/>
      <c r="DR88" s="642"/>
      <c r="DS88" s="642"/>
      <c r="DT88" s="642"/>
      <c r="DU88" s="642"/>
      <c r="DV88" s="642"/>
      <c r="DW88" s="642"/>
      <c r="DX88" s="642"/>
      <c r="DY88" s="642"/>
      <c r="DZ88" s="642"/>
      <c r="EA88" s="642"/>
      <c r="EB88" s="642"/>
      <c r="EC88" s="642"/>
      <c r="ED88" s="642"/>
      <c r="EE88" s="642"/>
      <c r="EF88" s="642"/>
      <c r="EG88" s="642"/>
      <c r="EH88" s="642"/>
      <c r="EI88" s="642"/>
      <c r="EJ88" s="642"/>
      <c r="EK88" s="642"/>
      <c r="EL88" s="642"/>
      <c r="EM88" s="642"/>
      <c r="EN88" s="642"/>
      <c r="EO88" s="642"/>
      <c r="EP88" s="642"/>
      <c r="EQ88" s="642"/>
      <c r="ER88" s="642"/>
      <c r="ES88" s="642"/>
      <c r="ET88" s="642"/>
      <c r="EU88" s="642"/>
      <c r="EV88" s="642"/>
      <c r="EW88" s="642"/>
      <c r="EX88" s="642"/>
      <c r="EY88" s="642"/>
      <c r="EZ88" s="642"/>
      <c r="FA88" s="642"/>
      <c r="FB88" s="642"/>
      <c r="FC88" s="642"/>
      <c r="FD88" s="642"/>
      <c r="FE88" s="642"/>
      <c r="FF88" s="642"/>
      <c r="FG88" s="642"/>
      <c r="FH88" s="642"/>
      <c r="FI88" s="642"/>
      <c r="FJ88" s="642"/>
      <c r="FK88" s="642"/>
      <c r="FL88" s="642"/>
      <c r="FM88" s="642"/>
      <c r="FN88" s="642"/>
      <c r="FO88" s="642"/>
      <c r="FP88" s="642"/>
      <c r="FQ88" s="642"/>
      <c r="FR88" s="642"/>
      <c r="FS88" s="642"/>
      <c r="FT88" s="642"/>
      <c r="FU88" s="642"/>
      <c r="FV88" s="642"/>
      <c r="FW88" s="642"/>
      <c r="FX88" s="642"/>
      <c r="FY88" s="642"/>
      <c r="FZ88" s="642"/>
      <c r="GA88" s="642"/>
      <c r="GB88" s="642"/>
      <c r="GC88" s="642"/>
      <c r="GD88" s="642"/>
      <c r="GE88" s="642"/>
      <c r="GF88" s="642"/>
      <c r="GG88" s="642"/>
      <c r="GH88" s="642"/>
      <c r="GI88" s="642"/>
      <c r="GJ88" s="642"/>
      <c r="GK88" s="642"/>
      <c r="GL88" s="642"/>
      <c r="GM88" s="642"/>
      <c r="GN88" s="642"/>
      <c r="GO88" s="642"/>
      <c r="GP88" s="642"/>
      <c r="GQ88" s="642"/>
      <c r="GR88" s="642"/>
      <c r="GS88" s="642"/>
      <c r="GT88" s="642"/>
      <c r="GU88" s="642"/>
      <c r="GV88" s="642"/>
      <c r="GW88" s="642"/>
      <c r="GX88" s="642"/>
      <c r="GY88" s="642"/>
      <c r="GZ88" s="642"/>
      <c r="HA88" s="642"/>
      <c r="HB88" s="642"/>
      <c r="HC88" s="642"/>
      <c r="HD88" s="642"/>
      <c r="HE88" s="642"/>
      <c r="HF88" s="642"/>
      <c r="HG88" s="642"/>
      <c r="HH88" s="642"/>
      <c r="HI88" s="642"/>
      <c r="HJ88" s="642"/>
      <c r="HK88" s="642"/>
      <c r="HL88" s="642"/>
      <c r="HM88" s="642"/>
      <c r="HN88" s="642"/>
      <c r="HO88" s="642"/>
      <c r="HP88" s="642"/>
      <c r="HQ88" s="642"/>
      <c r="HR88" s="642"/>
      <c r="HS88" s="642"/>
      <c r="HT88" s="642"/>
      <c r="HU88" s="642"/>
      <c r="HV88" s="642"/>
      <c r="HW88" s="642"/>
      <c r="HX88" s="642"/>
      <c r="HY88" s="642"/>
      <c r="HZ88" s="642"/>
      <c r="IA88" s="642"/>
      <c r="IB88" s="642"/>
      <c r="IC88" s="642"/>
      <c r="ID88" s="642"/>
      <c r="IE88" s="642"/>
      <c r="IF88" s="642"/>
      <c r="IG88" s="642"/>
      <c r="IH88" s="642"/>
      <c r="II88" s="642"/>
      <c r="IJ88" s="642"/>
      <c r="IK88" s="642"/>
      <c r="IL88" s="642"/>
      <c r="IM88" s="642"/>
      <c r="IN88" s="642"/>
      <c r="IO88" s="642"/>
      <c r="IP88" s="642"/>
      <c r="IQ88" s="642"/>
      <c r="IR88" s="642"/>
      <c r="IS88" s="642"/>
      <c r="IT88" s="642"/>
      <c r="IU88" s="642"/>
      <c r="IV88" s="642"/>
      <c r="IW88" s="642"/>
      <c r="IX88" s="642"/>
      <c r="IY88" s="642"/>
      <c r="IZ88" s="642"/>
      <c r="JA88" s="642"/>
      <c r="JB88" s="642"/>
      <c r="JC88" s="642"/>
      <c r="JD88" s="642"/>
      <c r="JE88" s="642"/>
      <c r="JF88" s="642"/>
      <c r="JG88" s="642"/>
      <c r="JH88" s="642"/>
      <c r="JI88" s="642"/>
      <c r="JJ88" s="642"/>
      <c r="JK88" s="642"/>
      <c r="JL88" s="642"/>
      <c r="JM88" s="642"/>
      <c r="JN88" s="642"/>
      <c r="JO88" s="642"/>
      <c r="JP88" s="642"/>
      <c r="JQ88" s="642"/>
      <c r="JR88" s="642"/>
      <c r="JS88" s="642"/>
      <c r="JT88" s="642"/>
      <c r="JU88" s="642"/>
      <c r="JV88" s="642"/>
      <c r="JW88" s="642"/>
      <c r="JX88" s="642"/>
      <c r="JY88" s="642"/>
      <c r="JZ88" s="642"/>
      <c r="KA88" s="642"/>
      <c r="KB88" s="642"/>
      <c r="KC88" s="642"/>
      <c r="KD88" s="642"/>
      <c r="KE88" s="642"/>
      <c r="KF88" s="642"/>
      <c r="KG88" s="642"/>
      <c r="KH88" s="642"/>
      <c r="KI88" s="642"/>
      <c r="KJ88" s="642"/>
      <c r="KK88" s="642"/>
      <c r="KL88" s="642"/>
      <c r="KM88" s="642"/>
      <c r="KN88" s="642"/>
      <c r="KO88" s="642"/>
      <c r="KP88" s="642"/>
      <c r="KQ88" s="642"/>
      <c r="KR88" s="642"/>
      <c r="KS88" s="642"/>
      <c r="KT88" s="642"/>
      <c r="KU88" s="642"/>
      <c r="KV88" s="642"/>
      <c r="KW88" s="642"/>
      <c r="KX88" s="642"/>
      <c r="KY88" s="642"/>
      <c r="KZ88" s="642"/>
      <c r="LA88" s="642"/>
      <c r="LB88" s="642"/>
      <c r="LC88" s="642"/>
      <c r="LD88" s="642"/>
      <c r="LE88" s="642"/>
      <c r="LF88" s="642"/>
      <c r="LG88" s="642"/>
      <c r="LH88" s="642"/>
      <c r="LI88" s="642"/>
      <c r="LJ88" s="642"/>
      <c r="LK88" s="642"/>
      <c r="LL88" s="642"/>
      <c r="LM88" s="642"/>
      <c r="LN88" s="642"/>
      <c r="LO88" s="642"/>
      <c r="LP88" s="642"/>
      <c r="LQ88" s="642"/>
      <c r="LR88" s="642"/>
      <c r="LS88" s="642"/>
      <c r="LT88" s="642"/>
      <c r="LU88" s="642"/>
      <c r="LV88" s="642"/>
      <c r="LW88" s="642"/>
      <c r="LX88" s="642"/>
      <c r="LY88" s="642"/>
      <c r="LZ88" s="642"/>
      <c r="MA88" s="642"/>
      <c r="MB88" s="642"/>
      <c r="MC88" s="642"/>
      <c r="MD88" s="642"/>
      <c r="ME88" s="642"/>
      <c r="MF88" s="642"/>
      <c r="MG88" s="642"/>
      <c r="MH88" s="642"/>
      <c r="MI88" s="642"/>
      <c r="MJ88" s="642"/>
      <c r="MK88" s="642"/>
      <c r="ML88" s="642"/>
      <c r="MM88" s="642"/>
      <c r="MN88" s="642"/>
      <c r="MO88" s="642"/>
      <c r="MP88" s="642"/>
      <c r="MQ88" s="642"/>
      <c r="MR88" s="642"/>
      <c r="MS88" s="642"/>
      <c r="MT88" s="642"/>
      <c r="MU88" s="642"/>
      <c r="MV88" s="642"/>
      <c r="MW88" s="642"/>
      <c r="MX88" s="642"/>
      <c r="MY88" s="642"/>
      <c r="MZ88" s="642"/>
      <c r="NA88" s="642"/>
      <c r="NB88" s="642"/>
      <c r="NC88" s="642"/>
      <c r="ND88" s="642"/>
      <c r="NE88" s="642"/>
      <c r="NF88" s="642"/>
      <c r="NG88" s="642"/>
      <c r="NH88" s="642"/>
      <c r="NI88" s="642"/>
      <c r="NJ88" s="642"/>
    </row>
    <row r="89" spans="1:374" s="643" customFormat="1" ht="90" customHeight="1">
      <c r="A89" s="734">
        <v>2</v>
      </c>
      <c r="B89" s="639">
        <v>140</v>
      </c>
      <c r="C89" s="640" t="s">
        <v>26</v>
      </c>
      <c r="D89" s="657" t="s">
        <v>543</v>
      </c>
      <c r="E89" s="656" t="s">
        <v>897</v>
      </c>
      <c r="F89" s="640">
        <v>1</v>
      </c>
      <c r="G89" s="640" t="s">
        <v>185</v>
      </c>
      <c r="H89" s="681">
        <f>115+2694480</f>
        <v>2694595</v>
      </c>
      <c r="I89" s="682">
        <f>H89</f>
        <v>2694595</v>
      </c>
      <c r="J89" s="640" t="s">
        <v>11</v>
      </c>
      <c r="K89" s="641">
        <v>45838</v>
      </c>
      <c r="L89" s="641">
        <v>46053</v>
      </c>
      <c r="M89" s="640"/>
      <c r="N89" s="640"/>
      <c r="O89" s="640"/>
      <c r="P89" s="640" t="s">
        <v>1302</v>
      </c>
      <c r="Q89" s="721" t="s">
        <v>1316</v>
      </c>
      <c r="R89" s="642"/>
      <c r="S89" s="642"/>
      <c r="T89" s="642"/>
      <c r="U89" s="642"/>
      <c r="V89" s="642"/>
      <c r="W89" s="642"/>
      <c r="X89" s="642"/>
      <c r="Y89" s="642"/>
      <c r="Z89" s="642"/>
      <c r="AA89" s="642"/>
      <c r="AB89" s="642"/>
      <c r="AC89" s="642"/>
      <c r="AD89" s="642"/>
      <c r="AE89" s="642"/>
      <c r="AF89" s="642"/>
      <c r="AG89" s="642"/>
      <c r="AH89" s="642"/>
      <c r="AI89" s="642"/>
      <c r="AJ89" s="642"/>
      <c r="AK89" s="642"/>
      <c r="AL89" s="642"/>
      <c r="AM89" s="642"/>
      <c r="AN89" s="642"/>
      <c r="AO89" s="642"/>
      <c r="AP89" s="642"/>
      <c r="AQ89" s="642"/>
      <c r="AR89" s="642"/>
      <c r="AS89" s="642"/>
      <c r="AT89" s="642"/>
      <c r="AU89" s="642"/>
      <c r="AV89" s="642"/>
      <c r="AW89" s="642"/>
      <c r="AX89" s="642"/>
      <c r="AY89" s="642"/>
      <c r="AZ89" s="642"/>
      <c r="BA89" s="642"/>
      <c r="BB89" s="642"/>
      <c r="BC89" s="642"/>
      <c r="BD89" s="642"/>
      <c r="BE89" s="642"/>
      <c r="BF89" s="642"/>
      <c r="BG89" s="642"/>
      <c r="BH89" s="642"/>
      <c r="BI89" s="642"/>
      <c r="BJ89" s="642"/>
      <c r="BK89" s="642"/>
      <c r="BL89" s="642"/>
      <c r="BM89" s="642"/>
      <c r="BN89" s="642"/>
      <c r="BO89" s="642"/>
      <c r="BP89" s="642"/>
      <c r="BQ89" s="642"/>
      <c r="BR89" s="642"/>
      <c r="BS89" s="642"/>
      <c r="BT89" s="642"/>
      <c r="BU89" s="642"/>
      <c r="BV89" s="642"/>
      <c r="BW89" s="642"/>
      <c r="BX89" s="642"/>
      <c r="BY89" s="642"/>
      <c r="BZ89" s="642"/>
      <c r="CA89" s="642"/>
      <c r="CB89" s="642"/>
      <c r="CC89" s="642"/>
      <c r="CD89" s="642"/>
      <c r="CE89" s="642"/>
      <c r="CF89" s="642"/>
      <c r="CG89" s="642"/>
      <c r="CH89" s="642"/>
      <c r="CI89" s="642"/>
      <c r="CJ89" s="642"/>
      <c r="CK89" s="642"/>
      <c r="CL89" s="642"/>
      <c r="CM89" s="642"/>
      <c r="CN89" s="642"/>
      <c r="CO89" s="642"/>
      <c r="CP89" s="642"/>
      <c r="CQ89" s="642"/>
      <c r="CR89" s="642"/>
      <c r="CS89" s="642"/>
      <c r="CT89" s="642"/>
      <c r="CU89" s="642"/>
      <c r="CV89" s="642"/>
      <c r="CW89" s="642"/>
      <c r="CX89" s="642"/>
      <c r="CY89" s="642"/>
      <c r="CZ89" s="642"/>
      <c r="DA89" s="642"/>
      <c r="DB89" s="642"/>
      <c r="DC89" s="642"/>
      <c r="DD89" s="642"/>
      <c r="DE89" s="642"/>
      <c r="DF89" s="642"/>
      <c r="DG89" s="642"/>
      <c r="DH89" s="642"/>
      <c r="DI89" s="642"/>
      <c r="DJ89" s="642"/>
      <c r="DK89" s="642"/>
      <c r="DL89" s="642"/>
      <c r="DM89" s="642"/>
      <c r="DN89" s="642"/>
      <c r="DO89" s="642"/>
      <c r="DP89" s="642"/>
      <c r="DQ89" s="642"/>
      <c r="DR89" s="642"/>
      <c r="DS89" s="642"/>
      <c r="DT89" s="642"/>
      <c r="DU89" s="642"/>
      <c r="DV89" s="642"/>
      <c r="DW89" s="642"/>
      <c r="DX89" s="642"/>
      <c r="DY89" s="642"/>
      <c r="DZ89" s="642"/>
      <c r="EA89" s="642"/>
      <c r="EB89" s="642"/>
      <c r="EC89" s="642"/>
      <c r="ED89" s="642"/>
      <c r="EE89" s="642"/>
      <c r="EF89" s="642"/>
      <c r="EG89" s="642"/>
      <c r="EH89" s="642"/>
      <c r="EI89" s="642"/>
      <c r="EJ89" s="642"/>
      <c r="EK89" s="642"/>
      <c r="EL89" s="642"/>
      <c r="EM89" s="642"/>
      <c r="EN89" s="642"/>
      <c r="EO89" s="642"/>
      <c r="EP89" s="642"/>
      <c r="EQ89" s="642"/>
      <c r="ER89" s="642"/>
      <c r="ES89" s="642"/>
      <c r="ET89" s="642"/>
      <c r="EU89" s="642"/>
      <c r="EV89" s="642"/>
      <c r="EW89" s="642"/>
      <c r="EX89" s="642"/>
      <c r="EY89" s="642"/>
      <c r="EZ89" s="642"/>
      <c r="FA89" s="642"/>
      <c r="FB89" s="642"/>
      <c r="FC89" s="642"/>
      <c r="FD89" s="642"/>
      <c r="FE89" s="642"/>
      <c r="FF89" s="642"/>
      <c r="FG89" s="642"/>
      <c r="FH89" s="642"/>
      <c r="FI89" s="642"/>
      <c r="FJ89" s="642"/>
      <c r="FK89" s="642"/>
      <c r="FL89" s="642"/>
      <c r="FM89" s="642"/>
      <c r="FN89" s="642"/>
      <c r="FO89" s="642"/>
      <c r="FP89" s="642"/>
      <c r="FQ89" s="642"/>
      <c r="FR89" s="642"/>
      <c r="FS89" s="642"/>
      <c r="FT89" s="642"/>
      <c r="FU89" s="642"/>
      <c r="FV89" s="642"/>
      <c r="FW89" s="642"/>
      <c r="FX89" s="642"/>
      <c r="FY89" s="642"/>
      <c r="FZ89" s="642"/>
      <c r="GA89" s="642"/>
      <c r="GB89" s="642"/>
      <c r="GC89" s="642"/>
      <c r="GD89" s="642"/>
      <c r="GE89" s="642"/>
      <c r="GF89" s="642"/>
      <c r="GG89" s="642"/>
      <c r="GH89" s="642"/>
      <c r="GI89" s="642"/>
      <c r="GJ89" s="642"/>
      <c r="GK89" s="642"/>
      <c r="GL89" s="642"/>
      <c r="GM89" s="642"/>
      <c r="GN89" s="642"/>
      <c r="GO89" s="642"/>
      <c r="GP89" s="642"/>
      <c r="GQ89" s="642"/>
      <c r="GR89" s="642"/>
      <c r="GS89" s="642"/>
      <c r="GT89" s="642"/>
      <c r="GU89" s="642"/>
      <c r="GV89" s="642"/>
      <c r="GW89" s="642"/>
      <c r="GX89" s="642"/>
      <c r="GY89" s="642"/>
      <c r="GZ89" s="642"/>
      <c r="HA89" s="642"/>
      <c r="HB89" s="642"/>
      <c r="HC89" s="642"/>
      <c r="HD89" s="642"/>
      <c r="HE89" s="642"/>
      <c r="HF89" s="642"/>
      <c r="HG89" s="642"/>
      <c r="HH89" s="642"/>
      <c r="HI89" s="642"/>
      <c r="HJ89" s="642"/>
      <c r="HK89" s="642"/>
      <c r="HL89" s="642"/>
      <c r="HM89" s="642"/>
      <c r="HN89" s="642"/>
      <c r="HO89" s="642"/>
      <c r="HP89" s="642"/>
      <c r="HQ89" s="642"/>
      <c r="HR89" s="642"/>
      <c r="HS89" s="642"/>
      <c r="HT89" s="642"/>
      <c r="HU89" s="642"/>
      <c r="HV89" s="642"/>
      <c r="HW89" s="642"/>
      <c r="HX89" s="642"/>
      <c r="HY89" s="642"/>
      <c r="HZ89" s="642"/>
      <c r="IA89" s="642"/>
      <c r="IB89" s="642"/>
      <c r="IC89" s="642"/>
      <c r="ID89" s="642"/>
      <c r="IE89" s="642"/>
      <c r="IF89" s="642"/>
      <c r="IG89" s="642"/>
      <c r="IH89" s="642"/>
      <c r="II89" s="642"/>
      <c r="IJ89" s="642"/>
      <c r="IK89" s="642"/>
      <c r="IL89" s="642"/>
      <c r="IM89" s="642"/>
      <c r="IN89" s="642"/>
      <c r="IO89" s="642"/>
      <c r="IP89" s="642"/>
      <c r="IQ89" s="642"/>
      <c r="IR89" s="642"/>
      <c r="IS89" s="642"/>
      <c r="IT89" s="642"/>
      <c r="IU89" s="642"/>
      <c r="IV89" s="642"/>
      <c r="IW89" s="642"/>
      <c r="IX89" s="642"/>
      <c r="IY89" s="642"/>
      <c r="IZ89" s="642"/>
      <c r="JA89" s="642"/>
      <c r="JB89" s="642"/>
      <c r="JC89" s="642"/>
      <c r="JD89" s="642"/>
      <c r="JE89" s="642"/>
      <c r="JF89" s="642"/>
      <c r="JG89" s="642"/>
      <c r="JH89" s="642"/>
      <c r="JI89" s="642"/>
      <c r="JJ89" s="642"/>
      <c r="JK89" s="642"/>
      <c r="JL89" s="642"/>
      <c r="JM89" s="642"/>
      <c r="JN89" s="642"/>
      <c r="JO89" s="642"/>
      <c r="JP89" s="642"/>
      <c r="JQ89" s="642"/>
      <c r="JR89" s="642"/>
      <c r="JS89" s="642"/>
      <c r="JT89" s="642"/>
      <c r="JU89" s="642"/>
      <c r="JV89" s="642"/>
      <c r="JW89" s="642"/>
      <c r="JX89" s="642"/>
      <c r="JY89" s="642"/>
      <c r="JZ89" s="642"/>
      <c r="KA89" s="642"/>
      <c r="KB89" s="642"/>
      <c r="KC89" s="642"/>
      <c r="KD89" s="642"/>
      <c r="KE89" s="642"/>
      <c r="KF89" s="642"/>
      <c r="KG89" s="642"/>
      <c r="KH89" s="642"/>
      <c r="KI89" s="642"/>
      <c r="KJ89" s="642"/>
      <c r="KK89" s="642"/>
      <c r="KL89" s="642"/>
      <c r="KM89" s="642"/>
      <c r="KN89" s="642"/>
      <c r="KO89" s="642"/>
      <c r="KP89" s="642"/>
      <c r="KQ89" s="642"/>
      <c r="KR89" s="642"/>
      <c r="KS89" s="642"/>
      <c r="KT89" s="642"/>
      <c r="KU89" s="642"/>
      <c r="KV89" s="642"/>
      <c r="KW89" s="642"/>
      <c r="KX89" s="642"/>
      <c r="KY89" s="642"/>
      <c r="KZ89" s="642"/>
      <c r="LA89" s="642"/>
      <c r="LB89" s="642"/>
      <c r="LC89" s="642"/>
      <c r="LD89" s="642"/>
      <c r="LE89" s="642"/>
      <c r="LF89" s="642"/>
      <c r="LG89" s="642"/>
      <c r="LH89" s="642"/>
      <c r="LI89" s="642"/>
      <c r="LJ89" s="642"/>
      <c r="LK89" s="642"/>
      <c r="LL89" s="642"/>
      <c r="LM89" s="642"/>
      <c r="LN89" s="642"/>
      <c r="LO89" s="642"/>
      <c r="LP89" s="642"/>
      <c r="LQ89" s="642"/>
      <c r="LR89" s="642"/>
      <c r="LS89" s="642"/>
      <c r="LT89" s="642"/>
      <c r="LU89" s="642"/>
      <c r="LV89" s="642"/>
      <c r="LW89" s="642"/>
      <c r="LX89" s="642"/>
      <c r="LY89" s="642"/>
      <c r="LZ89" s="642"/>
      <c r="MA89" s="642"/>
      <c r="MB89" s="642"/>
      <c r="MC89" s="642"/>
      <c r="MD89" s="642"/>
      <c r="ME89" s="642"/>
      <c r="MF89" s="642"/>
      <c r="MG89" s="642"/>
      <c r="MH89" s="642"/>
      <c r="MI89" s="642"/>
      <c r="MJ89" s="642"/>
      <c r="MK89" s="642"/>
      <c r="ML89" s="642"/>
      <c r="MM89" s="642"/>
      <c r="MN89" s="642"/>
      <c r="MO89" s="642"/>
      <c r="MP89" s="642"/>
      <c r="MQ89" s="642"/>
      <c r="MR89" s="642"/>
      <c r="MS89" s="642"/>
      <c r="MT89" s="642"/>
      <c r="MU89" s="642"/>
      <c r="MV89" s="642"/>
      <c r="MW89" s="642"/>
      <c r="MX89" s="642"/>
      <c r="MY89" s="642"/>
      <c r="MZ89" s="642"/>
      <c r="NA89" s="642"/>
      <c r="NB89" s="642"/>
      <c r="NC89" s="642"/>
      <c r="ND89" s="642"/>
      <c r="NE89" s="642"/>
      <c r="NF89" s="642"/>
      <c r="NG89" s="642"/>
      <c r="NH89" s="642"/>
      <c r="NI89" s="642"/>
      <c r="NJ89" s="642"/>
    </row>
    <row r="90" spans="1:374" s="683" customFormat="1" ht="134.44999999999999" customHeight="1">
      <c r="A90" s="734">
        <v>3</v>
      </c>
      <c r="B90" s="689">
        <v>141</v>
      </c>
      <c r="C90" s="640" t="s">
        <v>26</v>
      </c>
      <c r="D90" s="657" t="s">
        <v>1398</v>
      </c>
      <c r="E90" s="656" t="s">
        <v>545</v>
      </c>
      <c r="F90" s="640">
        <v>1</v>
      </c>
      <c r="G90" s="640" t="s">
        <v>185</v>
      </c>
      <c r="H90" s="669">
        <v>495680</v>
      </c>
      <c r="I90" s="669">
        <f>H90</f>
        <v>495680</v>
      </c>
      <c r="J90" s="640" t="s">
        <v>16</v>
      </c>
      <c r="K90" s="641">
        <v>46053</v>
      </c>
      <c r="L90" s="641">
        <v>46203</v>
      </c>
      <c r="M90" s="640"/>
      <c r="N90" s="640"/>
      <c r="O90" s="640"/>
      <c r="P90" s="640" t="s">
        <v>1302</v>
      </c>
      <c r="Q90" s="721" t="s">
        <v>1314</v>
      </c>
      <c r="R90" s="637"/>
      <c r="S90" s="637"/>
      <c r="T90" s="637"/>
      <c r="U90" s="637"/>
      <c r="V90" s="637"/>
      <c r="W90" s="637"/>
      <c r="X90" s="637"/>
      <c r="Y90" s="637"/>
      <c r="Z90" s="637"/>
      <c r="AA90" s="637"/>
      <c r="AB90" s="637"/>
      <c r="AC90" s="637"/>
      <c r="AD90" s="637"/>
      <c r="AE90" s="637"/>
      <c r="AF90" s="637"/>
      <c r="AG90" s="637"/>
      <c r="AH90" s="637"/>
      <c r="AI90" s="637"/>
      <c r="AJ90" s="637"/>
      <c r="AK90" s="637"/>
      <c r="AL90" s="637"/>
      <c r="AM90" s="637"/>
      <c r="AN90" s="637"/>
      <c r="AO90" s="637"/>
      <c r="AP90" s="637"/>
      <c r="AQ90" s="637"/>
      <c r="AR90" s="637"/>
      <c r="AS90" s="637"/>
      <c r="AT90" s="637"/>
      <c r="AU90" s="637"/>
      <c r="AV90" s="637"/>
      <c r="AW90" s="637"/>
      <c r="AX90" s="637"/>
      <c r="AY90" s="637"/>
      <c r="AZ90" s="637"/>
      <c r="BA90" s="637"/>
      <c r="BB90" s="637"/>
      <c r="BC90" s="637"/>
      <c r="BD90" s="637"/>
      <c r="BE90" s="637"/>
      <c r="BF90" s="637"/>
      <c r="BG90" s="637"/>
      <c r="BH90" s="637"/>
      <c r="BI90" s="637"/>
      <c r="BJ90" s="637"/>
      <c r="BK90" s="637"/>
      <c r="BL90" s="637"/>
      <c r="BM90" s="637"/>
      <c r="BN90" s="637"/>
      <c r="BO90" s="637"/>
      <c r="BP90" s="637"/>
      <c r="BQ90" s="637"/>
      <c r="BR90" s="637"/>
      <c r="BS90" s="637"/>
      <c r="BT90" s="637"/>
      <c r="BU90" s="637"/>
      <c r="BV90" s="637"/>
      <c r="BW90" s="637"/>
      <c r="BX90" s="637"/>
      <c r="BY90" s="637"/>
      <c r="BZ90" s="637"/>
      <c r="CA90" s="637"/>
      <c r="CB90" s="637"/>
      <c r="CC90" s="637"/>
      <c r="CD90" s="637"/>
      <c r="CE90" s="637"/>
      <c r="CF90" s="637"/>
      <c r="CG90" s="637"/>
      <c r="CH90" s="637"/>
      <c r="CI90" s="637"/>
      <c r="CJ90" s="637"/>
      <c r="CK90" s="637"/>
      <c r="CL90" s="637"/>
      <c r="CM90" s="637"/>
      <c r="CN90" s="637"/>
      <c r="CO90" s="637"/>
      <c r="CP90" s="637"/>
      <c r="CQ90" s="637"/>
      <c r="CR90" s="637"/>
      <c r="CS90" s="637"/>
      <c r="CT90" s="637"/>
      <c r="CU90" s="637"/>
      <c r="CV90" s="637"/>
      <c r="CW90" s="637"/>
      <c r="CX90" s="637"/>
      <c r="CY90" s="637"/>
      <c r="CZ90" s="637"/>
      <c r="DA90" s="637"/>
      <c r="DB90" s="637"/>
      <c r="DC90" s="637"/>
      <c r="DD90" s="637"/>
      <c r="DE90" s="637"/>
      <c r="DF90" s="637"/>
      <c r="DG90" s="637"/>
      <c r="DH90" s="637"/>
      <c r="DI90" s="637"/>
      <c r="DJ90" s="637"/>
      <c r="DK90" s="637"/>
      <c r="DL90" s="637"/>
      <c r="DM90" s="637"/>
      <c r="DN90" s="637"/>
      <c r="DO90" s="637"/>
      <c r="DP90" s="637"/>
      <c r="DQ90" s="637"/>
      <c r="DR90" s="637"/>
      <c r="DS90" s="637"/>
      <c r="DT90" s="637"/>
      <c r="DU90" s="637"/>
      <c r="DV90" s="637"/>
      <c r="DW90" s="637"/>
      <c r="DX90" s="637"/>
      <c r="DY90" s="637"/>
      <c r="DZ90" s="637"/>
      <c r="EA90" s="637"/>
      <c r="EB90" s="637"/>
      <c r="EC90" s="637"/>
      <c r="ED90" s="637"/>
      <c r="EE90" s="637"/>
      <c r="EF90" s="637"/>
      <c r="EG90" s="637"/>
      <c r="EH90" s="637"/>
      <c r="EI90" s="637"/>
      <c r="EJ90" s="637"/>
      <c r="EK90" s="637"/>
      <c r="EL90" s="637"/>
      <c r="EM90" s="637"/>
      <c r="EN90" s="637"/>
      <c r="EO90" s="637"/>
      <c r="EP90" s="637"/>
      <c r="EQ90" s="637"/>
      <c r="ER90" s="637"/>
      <c r="ES90" s="637"/>
      <c r="ET90" s="637"/>
      <c r="EU90" s="637"/>
      <c r="EV90" s="637"/>
      <c r="EW90" s="637"/>
      <c r="EX90" s="637"/>
      <c r="EY90" s="637"/>
      <c r="EZ90" s="637"/>
      <c r="FA90" s="637"/>
      <c r="FB90" s="637"/>
      <c r="FC90" s="637"/>
      <c r="FD90" s="637"/>
      <c r="FE90" s="637"/>
      <c r="FF90" s="637"/>
      <c r="FG90" s="637"/>
      <c r="FH90" s="637"/>
      <c r="FI90" s="637"/>
      <c r="FJ90" s="637"/>
      <c r="FK90" s="637"/>
      <c r="FL90" s="637"/>
      <c r="FM90" s="637"/>
      <c r="FN90" s="637"/>
      <c r="FO90" s="637"/>
      <c r="FP90" s="637"/>
      <c r="FQ90" s="637"/>
      <c r="FR90" s="637"/>
      <c r="FS90" s="637"/>
      <c r="FT90" s="637"/>
      <c r="FU90" s="637"/>
      <c r="FV90" s="637"/>
      <c r="FW90" s="637"/>
      <c r="FX90" s="637"/>
      <c r="FY90" s="637"/>
      <c r="FZ90" s="637"/>
      <c r="GA90" s="637"/>
      <c r="GB90" s="637"/>
      <c r="GC90" s="637"/>
      <c r="GD90" s="637"/>
      <c r="GE90" s="637"/>
      <c r="GF90" s="637"/>
      <c r="GG90" s="637"/>
      <c r="GH90" s="637"/>
      <c r="GI90" s="637"/>
      <c r="GJ90" s="637"/>
      <c r="GK90" s="637"/>
      <c r="GL90" s="637"/>
      <c r="GM90" s="637"/>
      <c r="GN90" s="637"/>
      <c r="GO90" s="637"/>
      <c r="GP90" s="637"/>
      <c r="GQ90" s="637"/>
      <c r="GR90" s="637"/>
      <c r="GS90" s="637"/>
      <c r="GT90" s="637"/>
      <c r="GU90" s="637"/>
      <c r="GV90" s="637"/>
      <c r="GW90" s="637"/>
      <c r="GX90" s="637"/>
      <c r="GY90" s="637"/>
      <c r="GZ90" s="637"/>
      <c r="HA90" s="637"/>
      <c r="HB90" s="637"/>
      <c r="HC90" s="637"/>
      <c r="HD90" s="637"/>
      <c r="HE90" s="637"/>
      <c r="HF90" s="637"/>
      <c r="HG90" s="637"/>
      <c r="HH90" s="637"/>
      <c r="HI90" s="637"/>
      <c r="HJ90" s="637"/>
      <c r="HK90" s="637"/>
      <c r="HL90" s="637"/>
      <c r="HM90" s="637"/>
      <c r="HN90" s="637"/>
      <c r="HO90" s="637"/>
      <c r="HP90" s="637"/>
      <c r="HQ90" s="637"/>
      <c r="HR90" s="637"/>
      <c r="HS90" s="637"/>
      <c r="HT90" s="637"/>
      <c r="HU90" s="637"/>
      <c r="HV90" s="637"/>
      <c r="HW90" s="637"/>
      <c r="HX90" s="637"/>
      <c r="HY90" s="637"/>
      <c r="HZ90" s="637"/>
      <c r="IA90" s="637"/>
      <c r="IB90" s="637"/>
      <c r="IC90" s="637"/>
      <c r="ID90" s="637"/>
      <c r="IE90" s="637"/>
      <c r="IF90" s="637"/>
      <c r="IG90" s="637"/>
      <c r="IH90" s="637"/>
      <c r="II90" s="637"/>
      <c r="IJ90" s="637"/>
      <c r="IK90" s="637"/>
      <c r="IL90" s="637"/>
      <c r="IM90" s="637"/>
      <c r="IN90" s="637"/>
      <c r="IO90" s="637"/>
      <c r="IP90" s="637"/>
      <c r="IQ90" s="637"/>
      <c r="IR90" s="637"/>
      <c r="IS90" s="637"/>
      <c r="IT90" s="637"/>
      <c r="IU90" s="637"/>
      <c r="IV90" s="637"/>
      <c r="IW90" s="637"/>
      <c r="IX90" s="637"/>
      <c r="IY90" s="637"/>
      <c r="IZ90" s="637"/>
      <c r="JA90" s="637"/>
      <c r="JB90" s="637"/>
      <c r="JC90" s="637"/>
      <c r="JD90" s="637"/>
      <c r="JE90" s="637"/>
      <c r="JF90" s="637"/>
      <c r="JG90" s="637"/>
      <c r="JH90" s="637"/>
      <c r="JI90" s="637"/>
      <c r="JJ90" s="637"/>
      <c r="JK90" s="637"/>
      <c r="JL90" s="637"/>
      <c r="JM90" s="637"/>
      <c r="JN90" s="637"/>
      <c r="JO90" s="637"/>
      <c r="JP90" s="637"/>
      <c r="JQ90" s="637"/>
      <c r="JR90" s="637"/>
      <c r="JS90" s="637"/>
      <c r="JT90" s="637"/>
      <c r="JU90" s="637"/>
      <c r="JV90" s="637"/>
      <c r="JW90" s="637"/>
      <c r="JX90" s="637"/>
      <c r="JY90" s="637"/>
      <c r="JZ90" s="637"/>
      <c r="KA90" s="637"/>
      <c r="KB90" s="637"/>
      <c r="KC90" s="637"/>
      <c r="KD90" s="637"/>
      <c r="KE90" s="637"/>
      <c r="KF90" s="637"/>
      <c r="KG90" s="637"/>
      <c r="KH90" s="637"/>
      <c r="KI90" s="637"/>
      <c r="KJ90" s="637"/>
      <c r="KK90" s="637"/>
      <c r="KL90" s="637"/>
      <c r="KM90" s="637"/>
      <c r="KN90" s="637"/>
      <c r="KO90" s="637"/>
      <c r="KP90" s="637"/>
      <c r="KQ90" s="637"/>
      <c r="KR90" s="637"/>
      <c r="KS90" s="637"/>
      <c r="KT90" s="637"/>
      <c r="KU90" s="637"/>
      <c r="KV90" s="637"/>
      <c r="KW90" s="637"/>
      <c r="KX90" s="637"/>
      <c r="KY90" s="637"/>
      <c r="KZ90" s="637"/>
      <c r="LA90" s="637"/>
      <c r="LB90" s="637"/>
      <c r="LC90" s="637"/>
      <c r="LD90" s="637"/>
      <c r="LE90" s="637"/>
      <c r="LF90" s="637"/>
      <c r="LG90" s="637"/>
      <c r="LH90" s="637"/>
      <c r="LI90" s="637"/>
      <c r="LJ90" s="637"/>
      <c r="LK90" s="637"/>
      <c r="LL90" s="637"/>
      <c r="LM90" s="637"/>
      <c r="LN90" s="637"/>
      <c r="LO90" s="637"/>
      <c r="LP90" s="637"/>
      <c r="LQ90" s="637"/>
      <c r="LR90" s="637"/>
      <c r="LS90" s="637"/>
      <c r="LT90" s="637"/>
      <c r="LU90" s="637"/>
      <c r="LV90" s="637"/>
      <c r="LW90" s="637"/>
      <c r="LX90" s="637"/>
      <c r="LY90" s="637"/>
      <c r="LZ90" s="637"/>
      <c r="MA90" s="637"/>
      <c r="MB90" s="637"/>
      <c r="MC90" s="637"/>
      <c r="MD90" s="637"/>
      <c r="ME90" s="637"/>
      <c r="MF90" s="637"/>
      <c r="MG90" s="637"/>
      <c r="MH90" s="637"/>
      <c r="MI90" s="637"/>
      <c r="MJ90" s="637"/>
      <c r="MK90" s="637"/>
      <c r="ML90" s="637"/>
      <c r="MM90" s="637"/>
      <c r="MN90" s="637"/>
      <c r="MO90" s="637"/>
      <c r="MP90" s="637"/>
      <c r="MQ90" s="637"/>
      <c r="MR90" s="637"/>
      <c r="MS90" s="637"/>
      <c r="MT90" s="637"/>
      <c r="MU90" s="637"/>
      <c r="MV90" s="637"/>
      <c r="MW90" s="637"/>
      <c r="MX90" s="637"/>
      <c r="MY90" s="637"/>
      <c r="MZ90" s="637"/>
      <c r="NA90" s="637"/>
      <c r="NB90" s="637"/>
      <c r="NC90" s="637"/>
      <c r="ND90" s="637"/>
      <c r="NE90" s="637"/>
      <c r="NF90" s="637"/>
      <c r="NG90" s="637"/>
      <c r="NH90" s="637"/>
      <c r="NI90" s="637"/>
      <c r="NJ90" s="637"/>
    </row>
    <row r="91" spans="1:374" s="643" customFormat="1" ht="134.44999999999999" customHeight="1">
      <c r="A91" s="734">
        <v>4</v>
      </c>
      <c r="B91" s="639">
        <v>142</v>
      </c>
      <c r="C91" s="640" t="s">
        <v>26</v>
      </c>
      <c r="D91" s="657" t="s">
        <v>547</v>
      </c>
      <c r="E91" s="656" t="s">
        <v>548</v>
      </c>
      <c r="F91" s="680">
        <v>6500</v>
      </c>
      <c r="G91" s="640" t="s">
        <v>178</v>
      </c>
      <c r="H91" s="681">
        <f>5000*16.63</f>
        <v>83150</v>
      </c>
      <c r="I91" s="682">
        <v>60826</v>
      </c>
      <c r="J91" s="640" t="s">
        <v>5</v>
      </c>
      <c r="K91" s="641">
        <v>45930</v>
      </c>
      <c r="L91" s="641">
        <v>46053</v>
      </c>
      <c r="M91" s="640"/>
      <c r="N91" s="640"/>
      <c r="O91" s="640"/>
      <c r="P91" s="640" t="s">
        <v>1302</v>
      </c>
      <c r="Q91" s="721" t="s">
        <v>1314</v>
      </c>
      <c r="R91" s="642"/>
      <c r="S91" s="642"/>
      <c r="T91" s="642"/>
      <c r="U91" s="642"/>
      <c r="V91" s="642"/>
      <c r="W91" s="642"/>
      <c r="X91" s="642"/>
      <c r="Y91" s="642"/>
      <c r="Z91" s="642"/>
      <c r="AA91" s="642"/>
      <c r="AB91" s="642"/>
      <c r="AC91" s="642"/>
      <c r="AD91" s="642"/>
      <c r="AE91" s="642"/>
      <c r="AF91" s="642"/>
      <c r="AG91" s="642"/>
      <c r="AH91" s="642"/>
      <c r="AI91" s="642"/>
      <c r="AJ91" s="642"/>
      <c r="AK91" s="642"/>
      <c r="AL91" s="642"/>
      <c r="AM91" s="642"/>
      <c r="AN91" s="642"/>
      <c r="AO91" s="642"/>
      <c r="AP91" s="642"/>
      <c r="AQ91" s="642"/>
      <c r="AR91" s="642"/>
      <c r="AS91" s="642"/>
      <c r="AT91" s="642"/>
      <c r="AU91" s="642"/>
      <c r="AV91" s="642"/>
      <c r="AW91" s="642"/>
      <c r="AX91" s="642"/>
      <c r="AY91" s="642"/>
      <c r="AZ91" s="642"/>
      <c r="BA91" s="642"/>
      <c r="BB91" s="642"/>
      <c r="BC91" s="642"/>
      <c r="BD91" s="642"/>
      <c r="BE91" s="642"/>
      <c r="BF91" s="642"/>
      <c r="BG91" s="642"/>
      <c r="BH91" s="642"/>
      <c r="BI91" s="642"/>
      <c r="BJ91" s="642"/>
      <c r="BK91" s="642"/>
      <c r="BL91" s="642"/>
      <c r="BM91" s="642"/>
      <c r="BN91" s="642"/>
      <c r="BO91" s="642"/>
      <c r="BP91" s="642"/>
      <c r="BQ91" s="642"/>
      <c r="BR91" s="642"/>
      <c r="BS91" s="642"/>
      <c r="BT91" s="642"/>
      <c r="BU91" s="642"/>
      <c r="BV91" s="642"/>
      <c r="BW91" s="642"/>
      <c r="BX91" s="642"/>
      <c r="BY91" s="642"/>
      <c r="BZ91" s="642"/>
      <c r="CA91" s="642"/>
      <c r="CB91" s="642"/>
      <c r="CC91" s="642"/>
      <c r="CD91" s="642"/>
      <c r="CE91" s="642"/>
      <c r="CF91" s="642"/>
      <c r="CG91" s="642"/>
      <c r="CH91" s="642"/>
      <c r="CI91" s="642"/>
      <c r="CJ91" s="642"/>
      <c r="CK91" s="642"/>
      <c r="CL91" s="642"/>
      <c r="CM91" s="642"/>
      <c r="CN91" s="642"/>
      <c r="CO91" s="642"/>
      <c r="CP91" s="642"/>
      <c r="CQ91" s="642"/>
      <c r="CR91" s="642"/>
      <c r="CS91" s="642"/>
      <c r="CT91" s="642"/>
      <c r="CU91" s="642"/>
      <c r="CV91" s="642"/>
      <c r="CW91" s="642"/>
      <c r="CX91" s="642"/>
      <c r="CY91" s="642"/>
      <c r="CZ91" s="642"/>
      <c r="DA91" s="642"/>
      <c r="DB91" s="642"/>
      <c r="DC91" s="642"/>
      <c r="DD91" s="642"/>
      <c r="DE91" s="642"/>
      <c r="DF91" s="642"/>
      <c r="DG91" s="642"/>
      <c r="DH91" s="642"/>
      <c r="DI91" s="642"/>
      <c r="DJ91" s="642"/>
      <c r="DK91" s="642"/>
      <c r="DL91" s="642"/>
      <c r="DM91" s="642"/>
      <c r="DN91" s="642"/>
      <c r="DO91" s="642"/>
      <c r="DP91" s="642"/>
      <c r="DQ91" s="642"/>
      <c r="DR91" s="642"/>
      <c r="DS91" s="642"/>
      <c r="DT91" s="642"/>
      <c r="DU91" s="642"/>
      <c r="DV91" s="642"/>
      <c r="DW91" s="642"/>
      <c r="DX91" s="642"/>
      <c r="DY91" s="642"/>
      <c r="DZ91" s="642"/>
      <c r="EA91" s="642"/>
      <c r="EB91" s="642"/>
      <c r="EC91" s="642"/>
      <c r="ED91" s="642"/>
      <c r="EE91" s="642"/>
      <c r="EF91" s="642"/>
      <c r="EG91" s="642"/>
      <c r="EH91" s="642"/>
      <c r="EI91" s="642"/>
      <c r="EJ91" s="642"/>
      <c r="EK91" s="642"/>
      <c r="EL91" s="642"/>
      <c r="EM91" s="642"/>
      <c r="EN91" s="642"/>
      <c r="EO91" s="642"/>
      <c r="EP91" s="642"/>
      <c r="EQ91" s="642"/>
      <c r="ER91" s="642"/>
      <c r="ES91" s="642"/>
      <c r="ET91" s="642"/>
      <c r="EU91" s="642"/>
      <c r="EV91" s="642"/>
      <c r="EW91" s="642"/>
      <c r="EX91" s="642"/>
      <c r="EY91" s="642"/>
      <c r="EZ91" s="642"/>
      <c r="FA91" s="642"/>
      <c r="FB91" s="642"/>
      <c r="FC91" s="642"/>
      <c r="FD91" s="642"/>
      <c r="FE91" s="642"/>
      <c r="FF91" s="642"/>
      <c r="FG91" s="642"/>
      <c r="FH91" s="642"/>
      <c r="FI91" s="642"/>
      <c r="FJ91" s="642"/>
      <c r="FK91" s="642"/>
      <c r="FL91" s="642"/>
      <c r="FM91" s="642"/>
      <c r="FN91" s="642"/>
      <c r="FO91" s="642"/>
      <c r="FP91" s="642"/>
      <c r="FQ91" s="642"/>
      <c r="FR91" s="642"/>
      <c r="FS91" s="642"/>
      <c r="FT91" s="642"/>
      <c r="FU91" s="642"/>
      <c r="FV91" s="642"/>
      <c r="FW91" s="642"/>
      <c r="FX91" s="642"/>
      <c r="FY91" s="642"/>
      <c r="FZ91" s="642"/>
      <c r="GA91" s="642"/>
      <c r="GB91" s="642"/>
      <c r="GC91" s="642"/>
      <c r="GD91" s="642"/>
      <c r="GE91" s="642"/>
      <c r="GF91" s="642"/>
      <c r="GG91" s="642"/>
      <c r="GH91" s="642"/>
      <c r="GI91" s="642"/>
      <c r="GJ91" s="642"/>
      <c r="GK91" s="642"/>
      <c r="GL91" s="642"/>
      <c r="GM91" s="642"/>
      <c r="GN91" s="642"/>
      <c r="GO91" s="642"/>
      <c r="GP91" s="642"/>
      <c r="GQ91" s="642"/>
      <c r="GR91" s="642"/>
      <c r="GS91" s="642"/>
      <c r="GT91" s="642"/>
      <c r="GU91" s="642"/>
      <c r="GV91" s="642"/>
      <c r="GW91" s="642"/>
      <c r="GX91" s="642"/>
      <c r="GY91" s="642"/>
      <c r="GZ91" s="642"/>
      <c r="HA91" s="642"/>
      <c r="HB91" s="642"/>
      <c r="HC91" s="642"/>
      <c r="HD91" s="642"/>
      <c r="HE91" s="642"/>
      <c r="HF91" s="642"/>
      <c r="HG91" s="642"/>
      <c r="HH91" s="642"/>
      <c r="HI91" s="642"/>
      <c r="HJ91" s="642"/>
      <c r="HK91" s="642"/>
      <c r="HL91" s="642"/>
      <c r="HM91" s="642"/>
      <c r="HN91" s="642"/>
      <c r="HO91" s="642"/>
      <c r="HP91" s="642"/>
      <c r="HQ91" s="642"/>
      <c r="HR91" s="642"/>
      <c r="HS91" s="642"/>
      <c r="HT91" s="642"/>
      <c r="HU91" s="642"/>
      <c r="HV91" s="642"/>
      <c r="HW91" s="642"/>
      <c r="HX91" s="642"/>
      <c r="HY91" s="642"/>
      <c r="HZ91" s="642"/>
      <c r="IA91" s="642"/>
      <c r="IB91" s="642"/>
      <c r="IC91" s="642"/>
      <c r="ID91" s="642"/>
      <c r="IE91" s="642"/>
      <c r="IF91" s="642"/>
      <c r="IG91" s="642"/>
      <c r="IH91" s="642"/>
      <c r="II91" s="642"/>
      <c r="IJ91" s="642"/>
      <c r="IK91" s="642"/>
      <c r="IL91" s="642"/>
      <c r="IM91" s="642"/>
      <c r="IN91" s="642"/>
      <c r="IO91" s="642"/>
      <c r="IP91" s="642"/>
      <c r="IQ91" s="642"/>
      <c r="IR91" s="642"/>
      <c r="IS91" s="642"/>
      <c r="IT91" s="642"/>
      <c r="IU91" s="642"/>
      <c r="IV91" s="642"/>
      <c r="IW91" s="642"/>
      <c r="IX91" s="642"/>
      <c r="IY91" s="642"/>
      <c r="IZ91" s="642"/>
      <c r="JA91" s="642"/>
      <c r="JB91" s="642"/>
      <c r="JC91" s="642"/>
      <c r="JD91" s="642"/>
      <c r="JE91" s="642"/>
      <c r="JF91" s="642"/>
      <c r="JG91" s="642"/>
      <c r="JH91" s="642"/>
      <c r="JI91" s="642"/>
      <c r="JJ91" s="642"/>
      <c r="JK91" s="642"/>
      <c r="JL91" s="642"/>
      <c r="JM91" s="642"/>
      <c r="JN91" s="642"/>
      <c r="JO91" s="642"/>
      <c r="JP91" s="642"/>
      <c r="JQ91" s="642"/>
      <c r="JR91" s="642"/>
      <c r="JS91" s="642"/>
      <c r="JT91" s="642"/>
      <c r="JU91" s="642"/>
      <c r="JV91" s="642"/>
      <c r="JW91" s="642"/>
      <c r="JX91" s="642"/>
      <c r="JY91" s="642"/>
      <c r="JZ91" s="642"/>
      <c r="KA91" s="642"/>
      <c r="KB91" s="642"/>
      <c r="KC91" s="642"/>
      <c r="KD91" s="642"/>
      <c r="KE91" s="642"/>
      <c r="KF91" s="642"/>
      <c r="KG91" s="642"/>
      <c r="KH91" s="642"/>
      <c r="KI91" s="642"/>
      <c r="KJ91" s="642"/>
      <c r="KK91" s="642"/>
      <c r="KL91" s="642"/>
      <c r="KM91" s="642"/>
      <c r="KN91" s="642"/>
      <c r="KO91" s="642"/>
      <c r="KP91" s="642"/>
      <c r="KQ91" s="642"/>
      <c r="KR91" s="642"/>
      <c r="KS91" s="642"/>
      <c r="KT91" s="642"/>
      <c r="KU91" s="642"/>
      <c r="KV91" s="642"/>
      <c r="KW91" s="642"/>
      <c r="KX91" s="642"/>
      <c r="KY91" s="642"/>
      <c r="KZ91" s="642"/>
      <c r="LA91" s="642"/>
      <c r="LB91" s="642"/>
      <c r="LC91" s="642"/>
      <c r="LD91" s="642"/>
      <c r="LE91" s="642"/>
      <c r="LF91" s="642"/>
      <c r="LG91" s="642"/>
      <c r="LH91" s="642"/>
      <c r="LI91" s="642"/>
      <c r="LJ91" s="642"/>
      <c r="LK91" s="642"/>
      <c r="LL91" s="642"/>
      <c r="LM91" s="642"/>
      <c r="LN91" s="642"/>
      <c r="LO91" s="642"/>
      <c r="LP91" s="642"/>
      <c r="LQ91" s="642"/>
      <c r="LR91" s="642"/>
      <c r="LS91" s="642"/>
      <c r="LT91" s="642"/>
      <c r="LU91" s="642"/>
      <c r="LV91" s="642"/>
      <c r="LW91" s="642"/>
      <c r="LX91" s="642"/>
      <c r="LY91" s="642"/>
      <c r="LZ91" s="642"/>
      <c r="MA91" s="642"/>
      <c r="MB91" s="642"/>
      <c r="MC91" s="642"/>
      <c r="MD91" s="642"/>
      <c r="ME91" s="642"/>
      <c r="MF91" s="642"/>
      <c r="MG91" s="642"/>
      <c r="MH91" s="642"/>
      <c r="MI91" s="642"/>
      <c r="MJ91" s="642"/>
      <c r="MK91" s="642"/>
      <c r="ML91" s="642"/>
      <c r="MM91" s="642"/>
      <c r="MN91" s="642"/>
      <c r="MO91" s="642"/>
      <c r="MP91" s="642"/>
      <c r="MQ91" s="642"/>
      <c r="MR91" s="642"/>
      <c r="MS91" s="642"/>
      <c r="MT91" s="642"/>
      <c r="MU91" s="642"/>
      <c r="MV91" s="642"/>
      <c r="MW91" s="642"/>
      <c r="MX91" s="642"/>
      <c r="MY91" s="642"/>
      <c r="MZ91" s="642"/>
      <c r="NA91" s="642"/>
      <c r="NB91" s="642"/>
      <c r="NC91" s="642"/>
      <c r="ND91" s="642"/>
      <c r="NE91" s="642"/>
      <c r="NF91" s="642"/>
      <c r="NG91" s="642"/>
      <c r="NH91" s="642"/>
      <c r="NI91" s="642"/>
      <c r="NJ91" s="642"/>
    </row>
    <row r="92" spans="1:374" s="643" customFormat="1" ht="91.9" customHeight="1">
      <c r="A92" s="734">
        <v>5</v>
      </c>
      <c r="B92" s="689">
        <v>143</v>
      </c>
      <c r="C92" s="640" t="s">
        <v>26</v>
      </c>
      <c r="D92" s="657" t="s">
        <v>1298</v>
      </c>
      <c r="E92" s="656" t="s">
        <v>550</v>
      </c>
      <c r="F92" s="640">
        <v>1</v>
      </c>
      <c r="G92" s="640" t="s">
        <v>185</v>
      </c>
      <c r="H92" s="658">
        <v>1800000</v>
      </c>
      <c r="I92" s="659">
        <v>900000</v>
      </c>
      <c r="J92" s="640" t="s">
        <v>11</v>
      </c>
      <c r="K92" s="641">
        <v>46022</v>
      </c>
      <c r="L92" s="641">
        <v>46081</v>
      </c>
      <c r="M92" s="640"/>
      <c r="N92" s="640"/>
      <c r="O92" s="640"/>
      <c r="P92" s="640" t="s">
        <v>1302</v>
      </c>
      <c r="Q92" s="662" t="s">
        <v>1303</v>
      </c>
      <c r="R92" s="642"/>
      <c r="S92" s="642"/>
      <c r="T92" s="642"/>
      <c r="U92" s="642"/>
      <c r="V92" s="642"/>
      <c r="W92" s="642"/>
      <c r="X92" s="642"/>
      <c r="Y92" s="642"/>
      <c r="Z92" s="642"/>
      <c r="AA92" s="642"/>
      <c r="AB92" s="642"/>
      <c r="AC92" s="642"/>
      <c r="AD92" s="642"/>
      <c r="AE92" s="642"/>
      <c r="AF92" s="642"/>
      <c r="AG92" s="642"/>
      <c r="AH92" s="642"/>
      <c r="AI92" s="642"/>
      <c r="AJ92" s="642"/>
      <c r="AK92" s="642"/>
      <c r="AL92" s="642"/>
      <c r="AM92" s="642"/>
      <c r="AN92" s="642"/>
      <c r="AO92" s="642"/>
      <c r="AP92" s="642"/>
      <c r="AQ92" s="642"/>
      <c r="AR92" s="642"/>
      <c r="AS92" s="642"/>
      <c r="AT92" s="642"/>
      <c r="AU92" s="642"/>
      <c r="AV92" s="642"/>
      <c r="AW92" s="642"/>
      <c r="AX92" s="642"/>
      <c r="AY92" s="642"/>
      <c r="AZ92" s="642"/>
      <c r="BA92" s="642"/>
      <c r="BB92" s="642"/>
      <c r="BC92" s="642"/>
      <c r="BD92" s="642"/>
      <c r="BE92" s="642"/>
      <c r="BF92" s="642"/>
      <c r="BG92" s="642"/>
      <c r="BH92" s="642"/>
      <c r="BI92" s="642"/>
      <c r="BJ92" s="642"/>
      <c r="BK92" s="642"/>
      <c r="BL92" s="642"/>
      <c r="BM92" s="642"/>
      <c r="BN92" s="642"/>
      <c r="BO92" s="642"/>
      <c r="BP92" s="642"/>
      <c r="BQ92" s="642"/>
      <c r="BR92" s="642"/>
      <c r="BS92" s="642"/>
      <c r="BT92" s="642"/>
      <c r="BU92" s="642"/>
      <c r="BV92" s="642"/>
      <c r="BW92" s="642"/>
      <c r="BX92" s="642"/>
      <c r="BY92" s="642"/>
      <c r="BZ92" s="642"/>
      <c r="CA92" s="642"/>
      <c r="CB92" s="642"/>
      <c r="CC92" s="642"/>
      <c r="CD92" s="642"/>
      <c r="CE92" s="642"/>
      <c r="CF92" s="642"/>
      <c r="CG92" s="642"/>
      <c r="CH92" s="642"/>
      <c r="CI92" s="642"/>
      <c r="CJ92" s="642"/>
      <c r="CK92" s="642"/>
      <c r="CL92" s="642"/>
      <c r="CM92" s="642"/>
      <c r="CN92" s="642"/>
      <c r="CO92" s="642"/>
      <c r="CP92" s="642"/>
      <c r="CQ92" s="642"/>
      <c r="CR92" s="642"/>
      <c r="CS92" s="642"/>
      <c r="CT92" s="642"/>
      <c r="CU92" s="642"/>
      <c r="CV92" s="642"/>
      <c r="CW92" s="642"/>
      <c r="CX92" s="642"/>
      <c r="CY92" s="642"/>
      <c r="CZ92" s="642"/>
      <c r="DA92" s="642"/>
      <c r="DB92" s="642"/>
      <c r="DC92" s="642"/>
      <c r="DD92" s="642"/>
      <c r="DE92" s="642"/>
      <c r="DF92" s="642"/>
      <c r="DG92" s="642"/>
      <c r="DH92" s="642"/>
      <c r="DI92" s="642"/>
      <c r="DJ92" s="642"/>
      <c r="DK92" s="642"/>
      <c r="DL92" s="642"/>
      <c r="DM92" s="642"/>
      <c r="DN92" s="642"/>
      <c r="DO92" s="642"/>
      <c r="DP92" s="642"/>
      <c r="DQ92" s="642"/>
      <c r="DR92" s="642"/>
      <c r="DS92" s="642"/>
      <c r="DT92" s="642"/>
      <c r="DU92" s="642"/>
      <c r="DV92" s="642"/>
      <c r="DW92" s="642"/>
      <c r="DX92" s="642"/>
      <c r="DY92" s="642"/>
      <c r="DZ92" s="642"/>
      <c r="EA92" s="642"/>
      <c r="EB92" s="642"/>
      <c r="EC92" s="642"/>
      <c r="ED92" s="642"/>
      <c r="EE92" s="642"/>
      <c r="EF92" s="642"/>
      <c r="EG92" s="642"/>
      <c r="EH92" s="642"/>
      <c r="EI92" s="642"/>
      <c r="EJ92" s="642"/>
      <c r="EK92" s="642"/>
      <c r="EL92" s="642"/>
      <c r="EM92" s="642"/>
      <c r="EN92" s="642"/>
      <c r="EO92" s="642"/>
      <c r="EP92" s="642"/>
      <c r="EQ92" s="642"/>
      <c r="ER92" s="642"/>
      <c r="ES92" s="642"/>
      <c r="ET92" s="642"/>
      <c r="EU92" s="642"/>
      <c r="EV92" s="642"/>
      <c r="EW92" s="642"/>
      <c r="EX92" s="642"/>
      <c r="EY92" s="642"/>
      <c r="EZ92" s="642"/>
      <c r="FA92" s="642"/>
      <c r="FB92" s="642"/>
      <c r="FC92" s="642"/>
      <c r="FD92" s="642"/>
      <c r="FE92" s="642"/>
      <c r="FF92" s="642"/>
      <c r="FG92" s="642"/>
      <c r="FH92" s="642"/>
      <c r="FI92" s="642"/>
      <c r="FJ92" s="642"/>
      <c r="FK92" s="642"/>
      <c r="FL92" s="642"/>
      <c r="FM92" s="642"/>
      <c r="FN92" s="642"/>
      <c r="FO92" s="642"/>
      <c r="FP92" s="642"/>
      <c r="FQ92" s="642"/>
      <c r="FR92" s="642"/>
      <c r="FS92" s="642"/>
      <c r="FT92" s="642"/>
      <c r="FU92" s="642"/>
      <c r="FV92" s="642"/>
      <c r="FW92" s="642"/>
      <c r="FX92" s="642"/>
      <c r="FY92" s="642"/>
      <c r="FZ92" s="642"/>
      <c r="GA92" s="642"/>
      <c r="GB92" s="642"/>
      <c r="GC92" s="642"/>
      <c r="GD92" s="642"/>
      <c r="GE92" s="642"/>
      <c r="GF92" s="642"/>
      <c r="GG92" s="642"/>
      <c r="GH92" s="642"/>
      <c r="GI92" s="642"/>
      <c r="GJ92" s="642"/>
      <c r="GK92" s="642"/>
      <c r="GL92" s="642"/>
      <c r="GM92" s="642"/>
      <c r="GN92" s="642"/>
      <c r="GO92" s="642"/>
      <c r="GP92" s="642"/>
      <c r="GQ92" s="642"/>
      <c r="GR92" s="642"/>
      <c r="GS92" s="642"/>
      <c r="GT92" s="642"/>
      <c r="GU92" s="642"/>
      <c r="GV92" s="642"/>
      <c r="GW92" s="642"/>
      <c r="GX92" s="642"/>
      <c r="GY92" s="642"/>
      <c r="GZ92" s="642"/>
      <c r="HA92" s="642"/>
      <c r="HB92" s="642"/>
      <c r="HC92" s="642"/>
      <c r="HD92" s="642"/>
      <c r="HE92" s="642"/>
      <c r="HF92" s="642"/>
      <c r="HG92" s="642"/>
      <c r="HH92" s="642"/>
      <c r="HI92" s="642"/>
      <c r="HJ92" s="642"/>
      <c r="HK92" s="642"/>
      <c r="HL92" s="642"/>
      <c r="HM92" s="642"/>
      <c r="HN92" s="642"/>
      <c r="HO92" s="642"/>
      <c r="HP92" s="642"/>
      <c r="HQ92" s="642"/>
      <c r="HR92" s="642"/>
      <c r="HS92" s="642"/>
      <c r="HT92" s="642"/>
      <c r="HU92" s="642"/>
      <c r="HV92" s="642"/>
      <c r="HW92" s="642"/>
      <c r="HX92" s="642"/>
      <c r="HY92" s="642"/>
      <c r="HZ92" s="642"/>
      <c r="IA92" s="642"/>
      <c r="IB92" s="642"/>
      <c r="IC92" s="642"/>
      <c r="ID92" s="642"/>
      <c r="IE92" s="642"/>
      <c r="IF92" s="642"/>
      <c r="IG92" s="642"/>
      <c r="IH92" s="642"/>
      <c r="II92" s="642"/>
      <c r="IJ92" s="642"/>
      <c r="IK92" s="642"/>
      <c r="IL92" s="642"/>
      <c r="IM92" s="642"/>
      <c r="IN92" s="642"/>
      <c r="IO92" s="642"/>
      <c r="IP92" s="642"/>
      <c r="IQ92" s="642"/>
      <c r="IR92" s="642"/>
      <c r="IS92" s="642"/>
      <c r="IT92" s="642"/>
      <c r="IU92" s="642"/>
      <c r="IV92" s="642"/>
      <c r="IW92" s="642"/>
      <c r="IX92" s="642"/>
      <c r="IY92" s="642"/>
      <c r="IZ92" s="642"/>
      <c r="JA92" s="642"/>
      <c r="JB92" s="642"/>
      <c r="JC92" s="642"/>
      <c r="JD92" s="642"/>
      <c r="JE92" s="642"/>
      <c r="JF92" s="642"/>
      <c r="JG92" s="642"/>
      <c r="JH92" s="642"/>
      <c r="JI92" s="642"/>
      <c r="JJ92" s="642"/>
      <c r="JK92" s="642"/>
      <c r="JL92" s="642"/>
      <c r="JM92" s="642"/>
      <c r="JN92" s="642"/>
      <c r="JO92" s="642"/>
      <c r="JP92" s="642"/>
      <c r="JQ92" s="642"/>
      <c r="JR92" s="642"/>
      <c r="JS92" s="642"/>
      <c r="JT92" s="642"/>
      <c r="JU92" s="642"/>
      <c r="JV92" s="642"/>
      <c r="JW92" s="642"/>
      <c r="JX92" s="642"/>
      <c r="JY92" s="642"/>
      <c r="JZ92" s="642"/>
      <c r="KA92" s="642"/>
      <c r="KB92" s="642"/>
      <c r="KC92" s="642"/>
      <c r="KD92" s="642"/>
      <c r="KE92" s="642"/>
      <c r="KF92" s="642"/>
      <c r="KG92" s="642"/>
      <c r="KH92" s="642"/>
      <c r="KI92" s="642"/>
      <c r="KJ92" s="642"/>
      <c r="KK92" s="642"/>
      <c r="KL92" s="642"/>
      <c r="KM92" s="642"/>
      <c r="KN92" s="642"/>
      <c r="KO92" s="642"/>
      <c r="KP92" s="642"/>
      <c r="KQ92" s="642"/>
      <c r="KR92" s="642"/>
      <c r="KS92" s="642"/>
      <c r="KT92" s="642"/>
      <c r="KU92" s="642"/>
      <c r="KV92" s="642"/>
      <c r="KW92" s="642"/>
      <c r="KX92" s="642"/>
      <c r="KY92" s="642"/>
      <c r="KZ92" s="642"/>
      <c r="LA92" s="642"/>
      <c r="LB92" s="642"/>
      <c r="LC92" s="642"/>
      <c r="LD92" s="642"/>
      <c r="LE92" s="642"/>
      <c r="LF92" s="642"/>
      <c r="LG92" s="642"/>
      <c r="LH92" s="642"/>
      <c r="LI92" s="642"/>
      <c r="LJ92" s="642"/>
      <c r="LK92" s="642"/>
      <c r="LL92" s="642"/>
      <c r="LM92" s="642"/>
      <c r="LN92" s="642"/>
      <c r="LO92" s="642"/>
      <c r="LP92" s="642"/>
      <c r="LQ92" s="642"/>
      <c r="LR92" s="642"/>
      <c r="LS92" s="642"/>
      <c r="LT92" s="642"/>
      <c r="LU92" s="642"/>
      <c r="LV92" s="642"/>
      <c r="LW92" s="642"/>
      <c r="LX92" s="642"/>
      <c r="LY92" s="642"/>
      <c r="LZ92" s="642"/>
      <c r="MA92" s="642"/>
      <c r="MB92" s="642"/>
      <c r="MC92" s="642"/>
      <c r="MD92" s="642"/>
      <c r="ME92" s="642"/>
      <c r="MF92" s="642"/>
      <c r="MG92" s="642"/>
      <c r="MH92" s="642"/>
      <c r="MI92" s="642"/>
      <c r="MJ92" s="642"/>
      <c r="MK92" s="642"/>
      <c r="ML92" s="642"/>
      <c r="MM92" s="642"/>
      <c r="MN92" s="642"/>
      <c r="MO92" s="642"/>
      <c r="MP92" s="642"/>
      <c r="MQ92" s="642"/>
      <c r="MR92" s="642"/>
      <c r="MS92" s="642"/>
      <c r="MT92" s="642"/>
      <c r="MU92" s="642"/>
      <c r="MV92" s="642"/>
      <c r="MW92" s="642"/>
      <c r="MX92" s="642"/>
      <c r="MY92" s="642"/>
      <c r="MZ92" s="642"/>
      <c r="NA92" s="642"/>
      <c r="NB92" s="642"/>
      <c r="NC92" s="642"/>
      <c r="ND92" s="642"/>
      <c r="NE92" s="642"/>
      <c r="NF92" s="642"/>
      <c r="NG92" s="642"/>
      <c r="NH92" s="642"/>
      <c r="NI92" s="642"/>
      <c r="NJ92" s="642"/>
    </row>
    <row r="93" spans="1:374" s="643" customFormat="1" ht="45" customHeight="1">
      <c r="A93" s="734" t="s">
        <v>551</v>
      </c>
      <c r="B93" s="689" t="s">
        <v>1433</v>
      </c>
      <c r="C93" s="640" t="s">
        <v>26</v>
      </c>
      <c r="D93" s="657" t="s">
        <v>552</v>
      </c>
      <c r="E93" s="656"/>
      <c r="F93" s="640"/>
      <c r="G93" s="640"/>
      <c r="H93" s="684"/>
      <c r="I93" s="685"/>
      <c r="J93" s="640"/>
      <c r="K93" s="641"/>
      <c r="L93" s="641"/>
      <c r="M93" s="640"/>
      <c r="N93" s="640"/>
      <c r="O93" s="640"/>
      <c r="P93" s="640"/>
      <c r="Q93" s="662"/>
      <c r="R93" s="642"/>
      <c r="S93" s="642"/>
      <c r="T93" s="642"/>
      <c r="U93" s="642"/>
      <c r="V93" s="642"/>
      <c r="W93" s="642"/>
      <c r="X93" s="642"/>
      <c r="Y93" s="642"/>
      <c r="Z93" s="642"/>
      <c r="AA93" s="642"/>
      <c r="AB93" s="642"/>
      <c r="AC93" s="642"/>
      <c r="AD93" s="642"/>
      <c r="AE93" s="642"/>
      <c r="AF93" s="642"/>
      <c r="AG93" s="642"/>
      <c r="AH93" s="642"/>
      <c r="AI93" s="642"/>
      <c r="AJ93" s="642"/>
      <c r="AK93" s="642"/>
      <c r="AL93" s="642"/>
      <c r="AM93" s="642"/>
      <c r="AN93" s="642"/>
      <c r="AO93" s="642"/>
      <c r="AP93" s="642"/>
      <c r="AQ93" s="642"/>
      <c r="AR93" s="642"/>
      <c r="AS93" s="642"/>
      <c r="AT93" s="642"/>
      <c r="AU93" s="642"/>
      <c r="AV93" s="642"/>
      <c r="AW93" s="642"/>
      <c r="AX93" s="642"/>
      <c r="AY93" s="642"/>
      <c r="AZ93" s="642"/>
      <c r="BA93" s="642"/>
      <c r="BB93" s="642"/>
      <c r="BC93" s="642"/>
      <c r="BD93" s="642"/>
      <c r="BE93" s="642"/>
      <c r="BF93" s="642"/>
      <c r="BG93" s="642"/>
      <c r="BH93" s="642"/>
      <c r="BI93" s="642"/>
      <c r="BJ93" s="642"/>
      <c r="BK93" s="642"/>
      <c r="BL93" s="642"/>
      <c r="BM93" s="642"/>
      <c r="BN93" s="642"/>
      <c r="BO93" s="642"/>
      <c r="BP93" s="642"/>
      <c r="BQ93" s="642"/>
      <c r="BR93" s="642"/>
      <c r="BS93" s="642"/>
      <c r="BT93" s="642"/>
      <c r="BU93" s="642"/>
      <c r="BV93" s="642"/>
      <c r="BW93" s="642"/>
      <c r="BX93" s="642"/>
      <c r="BY93" s="642"/>
      <c r="BZ93" s="642"/>
      <c r="CA93" s="642"/>
      <c r="CB93" s="642"/>
      <c r="CC93" s="642"/>
      <c r="CD93" s="642"/>
      <c r="CE93" s="642"/>
      <c r="CF93" s="642"/>
      <c r="CG93" s="642"/>
      <c r="CH93" s="642"/>
      <c r="CI93" s="642"/>
      <c r="CJ93" s="642"/>
      <c r="CK93" s="642"/>
      <c r="CL93" s="642"/>
      <c r="CM93" s="642"/>
      <c r="CN93" s="642"/>
      <c r="CO93" s="642"/>
      <c r="CP93" s="642"/>
      <c r="CQ93" s="642"/>
      <c r="CR93" s="642"/>
      <c r="CS93" s="642"/>
      <c r="CT93" s="642"/>
      <c r="CU93" s="642"/>
      <c r="CV93" s="642"/>
      <c r="CW93" s="642"/>
      <c r="CX93" s="642"/>
      <c r="CY93" s="642"/>
      <c r="CZ93" s="642"/>
      <c r="DA93" s="642"/>
      <c r="DB93" s="642"/>
      <c r="DC93" s="642"/>
      <c r="DD93" s="642"/>
      <c r="DE93" s="642"/>
      <c r="DF93" s="642"/>
      <c r="DG93" s="642"/>
      <c r="DH93" s="642"/>
      <c r="DI93" s="642"/>
      <c r="DJ93" s="642"/>
      <c r="DK93" s="642"/>
      <c r="DL93" s="642"/>
      <c r="DM93" s="642"/>
      <c r="DN93" s="642"/>
      <c r="DO93" s="642"/>
      <c r="DP93" s="642"/>
      <c r="DQ93" s="642"/>
      <c r="DR93" s="642"/>
      <c r="DS93" s="642"/>
      <c r="DT93" s="642"/>
      <c r="DU93" s="642"/>
      <c r="DV93" s="642"/>
      <c r="DW93" s="642"/>
      <c r="DX93" s="642"/>
      <c r="DY93" s="642"/>
      <c r="DZ93" s="642"/>
      <c r="EA93" s="642"/>
      <c r="EB93" s="642"/>
      <c r="EC93" s="642"/>
      <c r="ED93" s="642"/>
      <c r="EE93" s="642"/>
      <c r="EF93" s="642"/>
      <c r="EG93" s="642"/>
      <c r="EH93" s="642"/>
      <c r="EI93" s="642"/>
      <c r="EJ93" s="642"/>
      <c r="EK93" s="642"/>
      <c r="EL93" s="642"/>
      <c r="EM93" s="642"/>
      <c r="EN93" s="642"/>
      <c r="EO93" s="642"/>
      <c r="EP93" s="642"/>
      <c r="EQ93" s="642"/>
      <c r="ER93" s="642"/>
      <c r="ES93" s="642"/>
      <c r="ET93" s="642"/>
      <c r="EU93" s="642"/>
      <c r="EV93" s="642"/>
      <c r="EW93" s="642"/>
      <c r="EX93" s="642"/>
      <c r="EY93" s="642"/>
      <c r="EZ93" s="642"/>
      <c r="FA93" s="642"/>
      <c r="FB93" s="642"/>
      <c r="FC93" s="642"/>
      <c r="FD93" s="642"/>
      <c r="FE93" s="642"/>
      <c r="FF93" s="642"/>
      <c r="FG93" s="642"/>
      <c r="FH93" s="642"/>
      <c r="FI93" s="642"/>
      <c r="FJ93" s="642"/>
      <c r="FK93" s="642"/>
      <c r="FL93" s="642"/>
      <c r="FM93" s="642"/>
      <c r="FN93" s="642"/>
      <c r="FO93" s="642"/>
      <c r="FP93" s="642"/>
      <c r="FQ93" s="642"/>
      <c r="FR93" s="642"/>
      <c r="FS93" s="642"/>
      <c r="FT93" s="642"/>
      <c r="FU93" s="642"/>
      <c r="FV93" s="642"/>
      <c r="FW93" s="642"/>
      <c r="FX93" s="642"/>
      <c r="FY93" s="642"/>
      <c r="FZ93" s="642"/>
      <c r="GA93" s="642"/>
      <c r="GB93" s="642"/>
      <c r="GC93" s="642"/>
      <c r="GD93" s="642"/>
      <c r="GE93" s="642"/>
      <c r="GF93" s="642"/>
      <c r="GG93" s="642"/>
      <c r="GH93" s="642"/>
      <c r="GI93" s="642"/>
      <c r="GJ93" s="642"/>
      <c r="GK93" s="642"/>
      <c r="GL93" s="642"/>
      <c r="GM93" s="642"/>
      <c r="GN93" s="642"/>
      <c r="GO93" s="642"/>
      <c r="GP93" s="642"/>
      <c r="GQ93" s="642"/>
      <c r="GR93" s="642"/>
      <c r="GS93" s="642"/>
      <c r="GT93" s="642"/>
      <c r="GU93" s="642"/>
      <c r="GV93" s="642"/>
      <c r="GW93" s="642"/>
      <c r="GX93" s="642"/>
      <c r="GY93" s="642"/>
      <c r="GZ93" s="642"/>
      <c r="HA93" s="642"/>
      <c r="HB93" s="642"/>
      <c r="HC93" s="642"/>
      <c r="HD93" s="642"/>
      <c r="HE93" s="642"/>
      <c r="HF93" s="642"/>
      <c r="HG93" s="642"/>
      <c r="HH93" s="642"/>
      <c r="HI93" s="642"/>
      <c r="HJ93" s="642"/>
      <c r="HK93" s="642"/>
      <c r="HL93" s="642"/>
      <c r="HM93" s="642"/>
      <c r="HN93" s="642"/>
      <c r="HO93" s="642"/>
      <c r="HP93" s="642"/>
      <c r="HQ93" s="642"/>
      <c r="HR93" s="642"/>
      <c r="HS93" s="642"/>
      <c r="HT93" s="642"/>
      <c r="HU93" s="642"/>
      <c r="HV93" s="642"/>
      <c r="HW93" s="642"/>
      <c r="HX93" s="642"/>
      <c r="HY93" s="642"/>
      <c r="HZ93" s="642"/>
      <c r="IA93" s="642"/>
      <c r="IB93" s="642"/>
      <c r="IC93" s="642"/>
      <c r="ID93" s="642"/>
      <c r="IE93" s="642"/>
      <c r="IF93" s="642"/>
      <c r="IG93" s="642"/>
      <c r="IH93" s="642"/>
      <c r="II93" s="642"/>
      <c r="IJ93" s="642"/>
      <c r="IK93" s="642"/>
      <c r="IL93" s="642"/>
      <c r="IM93" s="642"/>
      <c r="IN93" s="642"/>
      <c r="IO93" s="642"/>
      <c r="IP93" s="642"/>
      <c r="IQ93" s="642"/>
      <c r="IR93" s="642"/>
      <c r="IS93" s="642"/>
      <c r="IT93" s="642"/>
      <c r="IU93" s="642"/>
      <c r="IV93" s="642"/>
      <c r="IW93" s="642"/>
      <c r="IX93" s="642"/>
      <c r="IY93" s="642"/>
      <c r="IZ93" s="642"/>
      <c r="JA93" s="642"/>
      <c r="JB93" s="642"/>
      <c r="JC93" s="642"/>
      <c r="JD93" s="642"/>
      <c r="JE93" s="642"/>
      <c r="JF93" s="642"/>
      <c r="JG93" s="642"/>
      <c r="JH93" s="642"/>
      <c r="JI93" s="642"/>
      <c r="JJ93" s="642"/>
      <c r="JK93" s="642"/>
      <c r="JL93" s="642"/>
      <c r="JM93" s="642"/>
      <c r="JN93" s="642"/>
      <c r="JO93" s="642"/>
      <c r="JP93" s="642"/>
      <c r="JQ93" s="642"/>
      <c r="JR93" s="642"/>
      <c r="JS93" s="642"/>
      <c r="JT93" s="642"/>
      <c r="JU93" s="642"/>
      <c r="JV93" s="642"/>
      <c r="JW93" s="642"/>
      <c r="JX93" s="642"/>
      <c r="JY93" s="642"/>
      <c r="JZ93" s="642"/>
      <c r="KA93" s="642"/>
      <c r="KB93" s="642"/>
      <c r="KC93" s="642"/>
      <c r="KD93" s="642"/>
      <c r="KE93" s="642"/>
      <c r="KF93" s="642"/>
      <c r="KG93" s="642"/>
      <c r="KH93" s="642"/>
      <c r="KI93" s="642"/>
      <c r="KJ93" s="642"/>
      <c r="KK93" s="642"/>
      <c r="KL93" s="642"/>
      <c r="KM93" s="642"/>
      <c r="KN93" s="642"/>
      <c r="KO93" s="642"/>
      <c r="KP93" s="642"/>
      <c r="KQ93" s="642"/>
      <c r="KR93" s="642"/>
      <c r="KS93" s="642"/>
      <c r="KT93" s="642"/>
      <c r="KU93" s="642"/>
      <c r="KV93" s="642"/>
      <c r="KW93" s="642"/>
      <c r="KX93" s="642"/>
      <c r="KY93" s="642"/>
      <c r="KZ93" s="642"/>
      <c r="LA93" s="642"/>
      <c r="LB93" s="642"/>
      <c r="LC93" s="642"/>
      <c r="LD93" s="642"/>
      <c r="LE93" s="642"/>
      <c r="LF93" s="642"/>
      <c r="LG93" s="642"/>
      <c r="LH93" s="642"/>
      <c r="LI93" s="642"/>
      <c r="LJ93" s="642"/>
      <c r="LK93" s="642"/>
      <c r="LL93" s="642"/>
      <c r="LM93" s="642"/>
      <c r="LN93" s="642"/>
      <c r="LO93" s="642"/>
      <c r="LP93" s="642"/>
      <c r="LQ93" s="642"/>
      <c r="LR93" s="642"/>
      <c r="LS93" s="642"/>
      <c r="LT93" s="642"/>
      <c r="LU93" s="642"/>
      <c r="LV93" s="642"/>
      <c r="LW93" s="642"/>
      <c r="LX93" s="642"/>
      <c r="LY93" s="642"/>
      <c r="LZ93" s="642"/>
      <c r="MA93" s="642"/>
      <c r="MB93" s="642"/>
      <c r="MC93" s="642"/>
      <c r="MD93" s="642"/>
      <c r="ME93" s="642"/>
      <c r="MF93" s="642"/>
      <c r="MG93" s="642"/>
      <c r="MH93" s="642"/>
      <c r="MI93" s="642"/>
      <c r="MJ93" s="642"/>
      <c r="MK93" s="642"/>
      <c r="ML93" s="642"/>
      <c r="MM93" s="642"/>
      <c r="MN93" s="642"/>
      <c r="MO93" s="642"/>
      <c r="MP93" s="642"/>
      <c r="MQ93" s="642"/>
      <c r="MR93" s="642"/>
      <c r="MS93" s="642"/>
      <c r="MT93" s="642"/>
      <c r="MU93" s="642"/>
      <c r="MV93" s="642"/>
      <c r="MW93" s="642"/>
      <c r="MX93" s="642"/>
      <c r="MY93" s="642"/>
      <c r="MZ93" s="642"/>
      <c r="NA93" s="642"/>
      <c r="NB93" s="642"/>
      <c r="NC93" s="642"/>
      <c r="ND93" s="642"/>
      <c r="NE93" s="642"/>
      <c r="NF93" s="642"/>
      <c r="NG93" s="642"/>
      <c r="NH93" s="642"/>
      <c r="NI93" s="642"/>
      <c r="NJ93" s="642"/>
    </row>
    <row r="94" spans="1:374" s="643" customFormat="1" ht="45" customHeight="1">
      <c r="A94" s="734" t="s">
        <v>553</v>
      </c>
      <c r="B94" s="689" t="s">
        <v>1434</v>
      </c>
      <c r="C94" s="640" t="s">
        <v>26</v>
      </c>
      <c r="D94" s="657" t="s">
        <v>554</v>
      </c>
      <c r="E94" s="656"/>
      <c r="F94" s="640"/>
      <c r="G94" s="640"/>
      <c r="H94" s="684"/>
      <c r="I94" s="685"/>
      <c r="J94" s="640"/>
      <c r="K94" s="641"/>
      <c r="L94" s="641"/>
      <c r="M94" s="640"/>
      <c r="N94" s="640"/>
      <c r="O94" s="640"/>
      <c r="P94" s="640"/>
      <c r="Q94" s="662"/>
      <c r="R94" s="642"/>
      <c r="S94" s="642"/>
      <c r="T94" s="642"/>
      <c r="U94" s="642"/>
      <c r="V94" s="642"/>
      <c r="W94" s="642"/>
      <c r="X94" s="642"/>
      <c r="Y94" s="642"/>
      <c r="Z94" s="642"/>
      <c r="AA94" s="642"/>
      <c r="AB94" s="642"/>
      <c r="AC94" s="642"/>
      <c r="AD94" s="642"/>
      <c r="AE94" s="642"/>
      <c r="AF94" s="642"/>
      <c r="AG94" s="642"/>
      <c r="AH94" s="642"/>
      <c r="AI94" s="642"/>
      <c r="AJ94" s="642"/>
      <c r="AK94" s="642"/>
      <c r="AL94" s="642"/>
      <c r="AM94" s="642"/>
      <c r="AN94" s="642"/>
      <c r="AO94" s="642"/>
      <c r="AP94" s="642"/>
      <c r="AQ94" s="642"/>
      <c r="AR94" s="642"/>
      <c r="AS94" s="642"/>
      <c r="AT94" s="642"/>
      <c r="AU94" s="642"/>
      <c r="AV94" s="642"/>
      <c r="AW94" s="642"/>
      <c r="AX94" s="642"/>
      <c r="AY94" s="642"/>
      <c r="AZ94" s="642"/>
      <c r="BA94" s="642"/>
      <c r="BB94" s="642"/>
      <c r="BC94" s="642"/>
      <c r="BD94" s="642"/>
      <c r="BE94" s="642"/>
      <c r="BF94" s="642"/>
      <c r="BG94" s="642"/>
      <c r="BH94" s="642"/>
      <c r="BI94" s="642"/>
      <c r="BJ94" s="642"/>
      <c r="BK94" s="642"/>
      <c r="BL94" s="642"/>
      <c r="BM94" s="642"/>
      <c r="BN94" s="642"/>
      <c r="BO94" s="642"/>
      <c r="BP94" s="642"/>
      <c r="BQ94" s="642"/>
      <c r="BR94" s="642"/>
      <c r="BS94" s="642"/>
      <c r="BT94" s="642"/>
      <c r="BU94" s="642"/>
      <c r="BV94" s="642"/>
      <c r="BW94" s="642"/>
      <c r="BX94" s="642"/>
      <c r="BY94" s="642"/>
      <c r="BZ94" s="642"/>
      <c r="CA94" s="642"/>
      <c r="CB94" s="642"/>
      <c r="CC94" s="642"/>
      <c r="CD94" s="642"/>
      <c r="CE94" s="642"/>
      <c r="CF94" s="642"/>
      <c r="CG94" s="642"/>
      <c r="CH94" s="642"/>
      <c r="CI94" s="642"/>
      <c r="CJ94" s="642"/>
      <c r="CK94" s="642"/>
      <c r="CL94" s="642"/>
      <c r="CM94" s="642"/>
      <c r="CN94" s="642"/>
      <c r="CO94" s="642"/>
      <c r="CP94" s="642"/>
      <c r="CQ94" s="642"/>
      <c r="CR94" s="642"/>
      <c r="CS94" s="642"/>
      <c r="CT94" s="642"/>
      <c r="CU94" s="642"/>
      <c r="CV94" s="642"/>
      <c r="CW94" s="642"/>
      <c r="CX94" s="642"/>
      <c r="CY94" s="642"/>
      <c r="CZ94" s="642"/>
      <c r="DA94" s="642"/>
      <c r="DB94" s="642"/>
      <c r="DC94" s="642"/>
      <c r="DD94" s="642"/>
      <c r="DE94" s="642"/>
      <c r="DF94" s="642"/>
      <c r="DG94" s="642"/>
      <c r="DH94" s="642"/>
      <c r="DI94" s="642"/>
      <c r="DJ94" s="642"/>
      <c r="DK94" s="642"/>
      <c r="DL94" s="642"/>
      <c r="DM94" s="642"/>
      <c r="DN94" s="642"/>
      <c r="DO94" s="642"/>
      <c r="DP94" s="642"/>
      <c r="DQ94" s="642"/>
      <c r="DR94" s="642"/>
      <c r="DS94" s="642"/>
      <c r="DT94" s="642"/>
      <c r="DU94" s="642"/>
      <c r="DV94" s="642"/>
      <c r="DW94" s="642"/>
      <c r="DX94" s="642"/>
      <c r="DY94" s="642"/>
      <c r="DZ94" s="642"/>
      <c r="EA94" s="642"/>
      <c r="EB94" s="642"/>
      <c r="EC94" s="642"/>
      <c r="ED94" s="642"/>
      <c r="EE94" s="642"/>
      <c r="EF94" s="642"/>
      <c r="EG94" s="642"/>
      <c r="EH94" s="642"/>
      <c r="EI94" s="642"/>
      <c r="EJ94" s="642"/>
      <c r="EK94" s="642"/>
      <c r="EL94" s="642"/>
      <c r="EM94" s="642"/>
      <c r="EN94" s="642"/>
      <c r="EO94" s="642"/>
      <c r="EP94" s="642"/>
      <c r="EQ94" s="642"/>
      <c r="ER94" s="642"/>
      <c r="ES94" s="642"/>
      <c r="ET94" s="642"/>
      <c r="EU94" s="642"/>
      <c r="EV94" s="642"/>
      <c r="EW94" s="642"/>
      <c r="EX94" s="642"/>
      <c r="EY94" s="642"/>
      <c r="EZ94" s="642"/>
      <c r="FA94" s="642"/>
      <c r="FB94" s="642"/>
      <c r="FC94" s="642"/>
      <c r="FD94" s="642"/>
      <c r="FE94" s="642"/>
      <c r="FF94" s="642"/>
      <c r="FG94" s="642"/>
      <c r="FH94" s="642"/>
      <c r="FI94" s="642"/>
      <c r="FJ94" s="642"/>
      <c r="FK94" s="642"/>
      <c r="FL94" s="642"/>
      <c r="FM94" s="642"/>
      <c r="FN94" s="642"/>
      <c r="FO94" s="642"/>
      <c r="FP94" s="642"/>
      <c r="FQ94" s="642"/>
      <c r="FR94" s="642"/>
      <c r="FS94" s="642"/>
      <c r="FT94" s="642"/>
      <c r="FU94" s="642"/>
      <c r="FV94" s="642"/>
      <c r="FW94" s="642"/>
      <c r="FX94" s="642"/>
      <c r="FY94" s="642"/>
      <c r="FZ94" s="642"/>
      <c r="GA94" s="642"/>
      <c r="GB94" s="642"/>
      <c r="GC94" s="642"/>
      <c r="GD94" s="642"/>
      <c r="GE94" s="642"/>
      <c r="GF94" s="642"/>
      <c r="GG94" s="642"/>
      <c r="GH94" s="642"/>
      <c r="GI94" s="642"/>
      <c r="GJ94" s="642"/>
      <c r="GK94" s="642"/>
      <c r="GL94" s="642"/>
      <c r="GM94" s="642"/>
      <c r="GN94" s="642"/>
      <c r="GO94" s="642"/>
      <c r="GP94" s="642"/>
      <c r="GQ94" s="642"/>
      <c r="GR94" s="642"/>
      <c r="GS94" s="642"/>
      <c r="GT94" s="642"/>
      <c r="GU94" s="642"/>
      <c r="GV94" s="642"/>
      <c r="GW94" s="642"/>
      <c r="GX94" s="642"/>
      <c r="GY94" s="642"/>
      <c r="GZ94" s="642"/>
      <c r="HA94" s="642"/>
      <c r="HB94" s="642"/>
      <c r="HC94" s="642"/>
      <c r="HD94" s="642"/>
      <c r="HE94" s="642"/>
      <c r="HF94" s="642"/>
      <c r="HG94" s="642"/>
      <c r="HH94" s="642"/>
      <c r="HI94" s="642"/>
      <c r="HJ94" s="642"/>
      <c r="HK94" s="642"/>
      <c r="HL94" s="642"/>
      <c r="HM94" s="642"/>
      <c r="HN94" s="642"/>
      <c r="HO94" s="642"/>
      <c r="HP94" s="642"/>
      <c r="HQ94" s="642"/>
      <c r="HR94" s="642"/>
      <c r="HS94" s="642"/>
      <c r="HT94" s="642"/>
      <c r="HU94" s="642"/>
      <c r="HV94" s="642"/>
      <c r="HW94" s="642"/>
      <c r="HX94" s="642"/>
      <c r="HY94" s="642"/>
      <c r="HZ94" s="642"/>
      <c r="IA94" s="642"/>
      <c r="IB94" s="642"/>
      <c r="IC94" s="642"/>
      <c r="ID94" s="642"/>
      <c r="IE94" s="642"/>
      <c r="IF94" s="642"/>
      <c r="IG94" s="642"/>
      <c r="IH94" s="642"/>
      <c r="II94" s="642"/>
      <c r="IJ94" s="642"/>
      <c r="IK94" s="642"/>
      <c r="IL94" s="642"/>
      <c r="IM94" s="642"/>
      <c r="IN94" s="642"/>
      <c r="IO94" s="642"/>
      <c r="IP94" s="642"/>
      <c r="IQ94" s="642"/>
      <c r="IR94" s="642"/>
      <c r="IS94" s="642"/>
      <c r="IT94" s="642"/>
      <c r="IU94" s="642"/>
      <c r="IV94" s="642"/>
      <c r="IW94" s="642"/>
      <c r="IX94" s="642"/>
      <c r="IY94" s="642"/>
      <c r="IZ94" s="642"/>
      <c r="JA94" s="642"/>
      <c r="JB94" s="642"/>
      <c r="JC94" s="642"/>
      <c r="JD94" s="642"/>
      <c r="JE94" s="642"/>
      <c r="JF94" s="642"/>
      <c r="JG94" s="642"/>
      <c r="JH94" s="642"/>
      <c r="JI94" s="642"/>
      <c r="JJ94" s="642"/>
      <c r="JK94" s="642"/>
      <c r="JL94" s="642"/>
      <c r="JM94" s="642"/>
      <c r="JN94" s="642"/>
      <c r="JO94" s="642"/>
      <c r="JP94" s="642"/>
      <c r="JQ94" s="642"/>
      <c r="JR94" s="642"/>
      <c r="JS94" s="642"/>
      <c r="JT94" s="642"/>
      <c r="JU94" s="642"/>
      <c r="JV94" s="642"/>
      <c r="JW94" s="642"/>
      <c r="JX94" s="642"/>
      <c r="JY94" s="642"/>
      <c r="JZ94" s="642"/>
      <c r="KA94" s="642"/>
      <c r="KB94" s="642"/>
      <c r="KC94" s="642"/>
      <c r="KD94" s="642"/>
      <c r="KE94" s="642"/>
      <c r="KF94" s="642"/>
      <c r="KG94" s="642"/>
      <c r="KH94" s="642"/>
      <c r="KI94" s="642"/>
      <c r="KJ94" s="642"/>
      <c r="KK94" s="642"/>
      <c r="KL94" s="642"/>
      <c r="KM94" s="642"/>
      <c r="KN94" s="642"/>
      <c r="KO94" s="642"/>
      <c r="KP94" s="642"/>
      <c r="KQ94" s="642"/>
      <c r="KR94" s="642"/>
      <c r="KS94" s="642"/>
      <c r="KT94" s="642"/>
      <c r="KU94" s="642"/>
      <c r="KV94" s="642"/>
      <c r="KW94" s="642"/>
      <c r="KX94" s="642"/>
      <c r="KY94" s="642"/>
      <c r="KZ94" s="642"/>
      <c r="LA94" s="642"/>
      <c r="LB94" s="642"/>
      <c r="LC94" s="642"/>
      <c r="LD94" s="642"/>
      <c r="LE94" s="642"/>
      <c r="LF94" s="642"/>
      <c r="LG94" s="642"/>
      <c r="LH94" s="642"/>
      <c r="LI94" s="642"/>
      <c r="LJ94" s="642"/>
      <c r="LK94" s="642"/>
      <c r="LL94" s="642"/>
      <c r="LM94" s="642"/>
      <c r="LN94" s="642"/>
      <c r="LO94" s="642"/>
      <c r="LP94" s="642"/>
      <c r="LQ94" s="642"/>
      <c r="LR94" s="642"/>
      <c r="LS94" s="642"/>
      <c r="LT94" s="642"/>
      <c r="LU94" s="642"/>
      <c r="LV94" s="642"/>
      <c r="LW94" s="642"/>
      <c r="LX94" s="642"/>
      <c r="LY94" s="642"/>
      <c r="LZ94" s="642"/>
      <c r="MA94" s="642"/>
      <c r="MB94" s="642"/>
      <c r="MC94" s="642"/>
      <c r="MD94" s="642"/>
      <c r="ME94" s="642"/>
      <c r="MF94" s="642"/>
      <c r="MG94" s="642"/>
      <c r="MH94" s="642"/>
      <c r="MI94" s="642"/>
      <c r="MJ94" s="642"/>
      <c r="MK94" s="642"/>
      <c r="ML94" s="642"/>
      <c r="MM94" s="642"/>
      <c r="MN94" s="642"/>
      <c r="MO94" s="642"/>
      <c r="MP94" s="642"/>
      <c r="MQ94" s="642"/>
      <c r="MR94" s="642"/>
      <c r="MS94" s="642"/>
      <c r="MT94" s="642"/>
      <c r="MU94" s="642"/>
      <c r="MV94" s="642"/>
      <c r="MW94" s="642"/>
      <c r="MX94" s="642"/>
      <c r="MY94" s="642"/>
      <c r="MZ94" s="642"/>
      <c r="NA94" s="642"/>
      <c r="NB94" s="642"/>
      <c r="NC94" s="642"/>
      <c r="ND94" s="642"/>
      <c r="NE94" s="642"/>
      <c r="NF94" s="642"/>
      <c r="NG94" s="642"/>
      <c r="NH94" s="642"/>
      <c r="NI94" s="642"/>
      <c r="NJ94" s="642"/>
    </row>
    <row r="95" spans="1:374" s="643" customFormat="1" ht="45" customHeight="1">
      <c r="A95" s="734" t="s">
        <v>555</v>
      </c>
      <c r="B95" s="689" t="s">
        <v>1435</v>
      </c>
      <c r="C95" s="640" t="s">
        <v>26</v>
      </c>
      <c r="D95" s="657" t="s">
        <v>556</v>
      </c>
      <c r="E95" s="656"/>
      <c r="F95" s="640"/>
      <c r="G95" s="640"/>
      <c r="H95" s="684"/>
      <c r="I95" s="685"/>
      <c r="J95" s="640"/>
      <c r="K95" s="641"/>
      <c r="L95" s="641"/>
      <c r="M95" s="640" t="s">
        <v>18</v>
      </c>
      <c r="N95" s="640" t="s">
        <v>51</v>
      </c>
      <c r="O95" s="640" t="s">
        <v>956</v>
      </c>
      <c r="P95" s="640"/>
      <c r="Q95" s="662"/>
      <c r="R95" s="642"/>
      <c r="S95" s="642"/>
      <c r="T95" s="642"/>
      <c r="U95" s="642"/>
      <c r="V95" s="642"/>
      <c r="W95" s="642"/>
      <c r="X95" s="642"/>
      <c r="Y95" s="642"/>
      <c r="Z95" s="642"/>
      <c r="AA95" s="642"/>
      <c r="AB95" s="642"/>
      <c r="AC95" s="642"/>
      <c r="AD95" s="642"/>
      <c r="AE95" s="642"/>
      <c r="AF95" s="642"/>
      <c r="AG95" s="642"/>
      <c r="AH95" s="642"/>
      <c r="AI95" s="642"/>
      <c r="AJ95" s="642"/>
      <c r="AK95" s="642"/>
      <c r="AL95" s="642"/>
      <c r="AM95" s="642"/>
      <c r="AN95" s="642"/>
      <c r="AO95" s="642"/>
      <c r="AP95" s="642"/>
      <c r="AQ95" s="642"/>
      <c r="AR95" s="642"/>
      <c r="AS95" s="642"/>
      <c r="AT95" s="642"/>
      <c r="AU95" s="642"/>
      <c r="AV95" s="642"/>
      <c r="AW95" s="642"/>
      <c r="AX95" s="642"/>
      <c r="AY95" s="642"/>
      <c r="AZ95" s="642"/>
      <c r="BA95" s="642"/>
      <c r="BB95" s="642"/>
      <c r="BC95" s="642"/>
      <c r="BD95" s="642"/>
      <c r="BE95" s="642"/>
      <c r="BF95" s="642"/>
      <c r="BG95" s="642"/>
      <c r="BH95" s="642"/>
      <c r="BI95" s="642"/>
      <c r="BJ95" s="642"/>
      <c r="BK95" s="642"/>
      <c r="BL95" s="642"/>
      <c r="BM95" s="642"/>
      <c r="BN95" s="642"/>
      <c r="BO95" s="642"/>
      <c r="BP95" s="642"/>
      <c r="BQ95" s="642"/>
      <c r="BR95" s="642"/>
      <c r="BS95" s="642"/>
      <c r="BT95" s="642"/>
      <c r="BU95" s="642"/>
      <c r="BV95" s="642"/>
      <c r="BW95" s="642"/>
      <c r="BX95" s="642"/>
      <c r="BY95" s="642"/>
      <c r="BZ95" s="642"/>
      <c r="CA95" s="642"/>
      <c r="CB95" s="642"/>
      <c r="CC95" s="642"/>
      <c r="CD95" s="642"/>
      <c r="CE95" s="642"/>
      <c r="CF95" s="642"/>
      <c r="CG95" s="642"/>
      <c r="CH95" s="642"/>
      <c r="CI95" s="642"/>
      <c r="CJ95" s="642"/>
      <c r="CK95" s="642"/>
      <c r="CL95" s="642"/>
      <c r="CM95" s="642"/>
      <c r="CN95" s="642"/>
      <c r="CO95" s="642"/>
      <c r="CP95" s="642"/>
      <c r="CQ95" s="642"/>
      <c r="CR95" s="642"/>
      <c r="CS95" s="642"/>
      <c r="CT95" s="642"/>
      <c r="CU95" s="642"/>
      <c r="CV95" s="642"/>
      <c r="CW95" s="642"/>
      <c r="CX95" s="642"/>
      <c r="CY95" s="642"/>
      <c r="CZ95" s="642"/>
      <c r="DA95" s="642"/>
      <c r="DB95" s="642"/>
      <c r="DC95" s="642"/>
      <c r="DD95" s="642"/>
      <c r="DE95" s="642"/>
      <c r="DF95" s="642"/>
      <c r="DG95" s="642"/>
      <c r="DH95" s="642"/>
      <c r="DI95" s="642"/>
      <c r="DJ95" s="642"/>
      <c r="DK95" s="642"/>
      <c r="DL95" s="642"/>
      <c r="DM95" s="642"/>
      <c r="DN95" s="642"/>
      <c r="DO95" s="642"/>
      <c r="DP95" s="642"/>
      <c r="DQ95" s="642"/>
      <c r="DR95" s="642"/>
      <c r="DS95" s="642"/>
      <c r="DT95" s="642"/>
      <c r="DU95" s="642"/>
      <c r="DV95" s="642"/>
      <c r="DW95" s="642"/>
      <c r="DX95" s="642"/>
      <c r="DY95" s="642"/>
      <c r="DZ95" s="642"/>
      <c r="EA95" s="642"/>
      <c r="EB95" s="642"/>
      <c r="EC95" s="642"/>
      <c r="ED95" s="642"/>
      <c r="EE95" s="642"/>
      <c r="EF95" s="642"/>
      <c r="EG95" s="642"/>
      <c r="EH95" s="642"/>
      <c r="EI95" s="642"/>
      <c r="EJ95" s="642"/>
      <c r="EK95" s="642"/>
      <c r="EL95" s="642"/>
      <c r="EM95" s="642"/>
      <c r="EN95" s="642"/>
      <c r="EO95" s="642"/>
      <c r="EP95" s="642"/>
      <c r="EQ95" s="642"/>
      <c r="ER95" s="642"/>
      <c r="ES95" s="642"/>
      <c r="ET95" s="642"/>
      <c r="EU95" s="642"/>
      <c r="EV95" s="642"/>
      <c r="EW95" s="642"/>
      <c r="EX95" s="642"/>
      <c r="EY95" s="642"/>
      <c r="EZ95" s="642"/>
      <c r="FA95" s="642"/>
      <c r="FB95" s="642"/>
      <c r="FC95" s="642"/>
      <c r="FD95" s="642"/>
      <c r="FE95" s="642"/>
      <c r="FF95" s="642"/>
      <c r="FG95" s="642"/>
      <c r="FH95" s="642"/>
      <c r="FI95" s="642"/>
      <c r="FJ95" s="642"/>
      <c r="FK95" s="642"/>
      <c r="FL95" s="642"/>
      <c r="FM95" s="642"/>
      <c r="FN95" s="642"/>
      <c r="FO95" s="642"/>
      <c r="FP95" s="642"/>
      <c r="FQ95" s="642"/>
      <c r="FR95" s="642"/>
      <c r="FS95" s="642"/>
      <c r="FT95" s="642"/>
      <c r="FU95" s="642"/>
      <c r="FV95" s="642"/>
      <c r="FW95" s="642"/>
      <c r="FX95" s="642"/>
      <c r="FY95" s="642"/>
      <c r="FZ95" s="642"/>
      <c r="GA95" s="642"/>
      <c r="GB95" s="642"/>
      <c r="GC95" s="642"/>
      <c r="GD95" s="642"/>
      <c r="GE95" s="642"/>
      <c r="GF95" s="642"/>
      <c r="GG95" s="642"/>
      <c r="GH95" s="642"/>
      <c r="GI95" s="642"/>
      <c r="GJ95" s="642"/>
      <c r="GK95" s="642"/>
      <c r="GL95" s="642"/>
      <c r="GM95" s="642"/>
      <c r="GN95" s="642"/>
      <c r="GO95" s="642"/>
      <c r="GP95" s="642"/>
      <c r="GQ95" s="642"/>
      <c r="GR95" s="642"/>
      <c r="GS95" s="642"/>
      <c r="GT95" s="642"/>
      <c r="GU95" s="642"/>
      <c r="GV95" s="642"/>
      <c r="GW95" s="642"/>
      <c r="GX95" s="642"/>
      <c r="GY95" s="642"/>
      <c r="GZ95" s="642"/>
      <c r="HA95" s="642"/>
      <c r="HB95" s="642"/>
      <c r="HC95" s="642"/>
      <c r="HD95" s="642"/>
      <c r="HE95" s="642"/>
      <c r="HF95" s="642"/>
      <c r="HG95" s="642"/>
      <c r="HH95" s="642"/>
      <c r="HI95" s="642"/>
      <c r="HJ95" s="642"/>
      <c r="HK95" s="642"/>
      <c r="HL95" s="642"/>
      <c r="HM95" s="642"/>
      <c r="HN95" s="642"/>
      <c r="HO95" s="642"/>
      <c r="HP95" s="642"/>
      <c r="HQ95" s="642"/>
      <c r="HR95" s="642"/>
      <c r="HS95" s="642"/>
      <c r="HT95" s="642"/>
      <c r="HU95" s="642"/>
      <c r="HV95" s="642"/>
      <c r="HW95" s="642"/>
      <c r="HX95" s="642"/>
      <c r="HY95" s="642"/>
      <c r="HZ95" s="642"/>
      <c r="IA95" s="642"/>
      <c r="IB95" s="642"/>
      <c r="IC95" s="642"/>
      <c r="ID95" s="642"/>
      <c r="IE95" s="642"/>
      <c r="IF95" s="642"/>
      <c r="IG95" s="642"/>
      <c r="IH95" s="642"/>
      <c r="II95" s="642"/>
      <c r="IJ95" s="642"/>
      <c r="IK95" s="642"/>
      <c r="IL95" s="642"/>
      <c r="IM95" s="642"/>
      <c r="IN95" s="642"/>
      <c r="IO95" s="642"/>
      <c r="IP95" s="642"/>
      <c r="IQ95" s="642"/>
      <c r="IR95" s="642"/>
      <c r="IS95" s="642"/>
      <c r="IT95" s="642"/>
      <c r="IU95" s="642"/>
      <c r="IV95" s="642"/>
      <c r="IW95" s="642"/>
      <c r="IX95" s="642"/>
      <c r="IY95" s="642"/>
      <c r="IZ95" s="642"/>
      <c r="JA95" s="642"/>
      <c r="JB95" s="642"/>
      <c r="JC95" s="642"/>
      <c r="JD95" s="642"/>
      <c r="JE95" s="642"/>
      <c r="JF95" s="642"/>
      <c r="JG95" s="642"/>
      <c r="JH95" s="642"/>
      <c r="JI95" s="642"/>
      <c r="JJ95" s="642"/>
      <c r="JK95" s="642"/>
      <c r="JL95" s="642"/>
      <c r="JM95" s="642"/>
      <c r="JN95" s="642"/>
      <c r="JO95" s="642"/>
      <c r="JP95" s="642"/>
      <c r="JQ95" s="642"/>
      <c r="JR95" s="642"/>
      <c r="JS95" s="642"/>
      <c r="JT95" s="642"/>
      <c r="JU95" s="642"/>
      <c r="JV95" s="642"/>
      <c r="JW95" s="642"/>
      <c r="JX95" s="642"/>
      <c r="JY95" s="642"/>
      <c r="JZ95" s="642"/>
      <c r="KA95" s="642"/>
      <c r="KB95" s="642"/>
      <c r="KC95" s="642"/>
      <c r="KD95" s="642"/>
      <c r="KE95" s="642"/>
      <c r="KF95" s="642"/>
      <c r="KG95" s="642"/>
      <c r="KH95" s="642"/>
      <c r="KI95" s="642"/>
      <c r="KJ95" s="642"/>
      <c r="KK95" s="642"/>
      <c r="KL95" s="642"/>
      <c r="KM95" s="642"/>
      <c r="KN95" s="642"/>
      <c r="KO95" s="642"/>
      <c r="KP95" s="642"/>
      <c r="KQ95" s="642"/>
      <c r="KR95" s="642"/>
      <c r="KS95" s="642"/>
      <c r="KT95" s="642"/>
      <c r="KU95" s="642"/>
      <c r="KV95" s="642"/>
      <c r="KW95" s="642"/>
      <c r="KX95" s="642"/>
      <c r="KY95" s="642"/>
      <c r="KZ95" s="642"/>
      <c r="LA95" s="642"/>
      <c r="LB95" s="642"/>
      <c r="LC95" s="642"/>
      <c r="LD95" s="642"/>
      <c r="LE95" s="642"/>
      <c r="LF95" s="642"/>
      <c r="LG95" s="642"/>
      <c r="LH95" s="642"/>
      <c r="LI95" s="642"/>
      <c r="LJ95" s="642"/>
      <c r="LK95" s="642"/>
      <c r="LL95" s="642"/>
      <c r="LM95" s="642"/>
      <c r="LN95" s="642"/>
      <c r="LO95" s="642"/>
      <c r="LP95" s="642"/>
      <c r="LQ95" s="642"/>
      <c r="LR95" s="642"/>
      <c r="LS95" s="642"/>
      <c r="LT95" s="642"/>
      <c r="LU95" s="642"/>
      <c r="LV95" s="642"/>
      <c r="LW95" s="642"/>
      <c r="LX95" s="642"/>
      <c r="LY95" s="642"/>
      <c r="LZ95" s="642"/>
      <c r="MA95" s="642"/>
      <c r="MB95" s="642"/>
      <c r="MC95" s="642"/>
      <c r="MD95" s="642"/>
      <c r="ME95" s="642"/>
      <c r="MF95" s="642"/>
      <c r="MG95" s="642"/>
      <c r="MH95" s="642"/>
      <c r="MI95" s="642"/>
      <c r="MJ95" s="642"/>
      <c r="MK95" s="642"/>
      <c r="ML95" s="642"/>
      <c r="MM95" s="642"/>
      <c r="MN95" s="642"/>
      <c r="MO95" s="642"/>
      <c r="MP95" s="642"/>
      <c r="MQ95" s="642"/>
      <c r="MR95" s="642"/>
      <c r="MS95" s="642"/>
      <c r="MT95" s="642"/>
      <c r="MU95" s="642"/>
      <c r="MV95" s="642"/>
      <c r="MW95" s="642"/>
      <c r="MX95" s="642"/>
      <c r="MY95" s="642"/>
      <c r="MZ95" s="642"/>
      <c r="NA95" s="642"/>
      <c r="NB95" s="642"/>
      <c r="NC95" s="642"/>
      <c r="ND95" s="642"/>
      <c r="NE95" s="642"/>
      <c r="NF95" s="642"/>
      <c r="NG95" s="642"/>
      <c r="NH95" s="642"/>
      <c r="NI95" s="642"/>
      <c r="NJ95" s="642"/>
    </row>
    <row r="96" spans="1:374" s="643" customFormat="1" ht="45" customHeight="1">
      <c r="A96" s="734" t="s">
        <v>557</v>
      </c>
      <c r="B96" s="689" t="s">
        <v>1436</v>
      </c>
      <c r="C96" s="640" t="s">
        <v>26</v>
      </c>
      <c r="D96" s="657" t="s">
        <v>558</v>
      </c>
      <c r="E96" s="656"/>
      <c r="F96" s="640"/>
      <c r="G96" s="640"/>
      <c r="H96" s="684"/>
      <c r="I96" s="685"/>
      <c r="J96" s="640"/>
      <c r="K96" s="641"/>
      <c r="L96" s="641"/>
      <c r="M96" s="640" t="s">
        <v>18</v>
      </c>
      <c r="N96" s="640" t="s">
        <v>57</v>
      </c>
      <c r="O96" s="640" t="s">
        <v>1545</v>
      </c>
      <c r="P96" s="640"/>
      <c r="Q96" s="662"/>
      <c r="R96" s="642"/>
      <c r="S96" s="642"/>
      <c r="T96" s="642"/>
      <c r="U96" s="642"/>
      <c r="V96" s="642"/>
      <c r="W96" s="642"/>
      <c r="X96" s="642"/>
      <c r="Y96" s="642"/>
      <c r="Z96" s="642"/>
      <c r="AA96" s="642"/>
      <c r="AB96" s="642"/>
      <c r="AC96" s="642"/>
      <c r="AD96" s="642"/>
      <c r="AE96" s="642"/>
      <c r="AF96" s="642"/>
      <c r="AG96" s="642"/>
      <c r="AH96" s="642"/>
      <c r="AI96" s="642"/>
      <c r="AJ96" s="642"/>
      <c r="AK96" s="642"/>
      <c r="AL96" s="642"/>
      <c r="AM96" s="642"/>
      <c r="AN96" s="642"/>
      <c r="AO96" s="642"/>
      <c r="AP96" s="642"/>
      <c r="AQ96" s="642"/>
      <c r="AR96" s="642"/>
      <c r="AS96" s="642"/>
      <c r="AT96" s="642"/>
      <c r="AU96" s="642"/>
      <c r="AV96" s="642"/>
      <c r="AW96" s="642"/>
      <c r="AX96" s="642"/>
      <c r="AY96" s="642"/>
      <c r="AZ96" s="642"/>
      <c r="BA96" s="642"/>
      <c r="BB96" s="642"/>
      <c r="BC96" s="642"/>
      <c r="BD96" s="642"/>
      <c r="BE96" s="642"/>
      <c r="BF96" s="642"/>
      <c r="BG96" s="642"/>
      <c r="BH96" s="642"/>
      <c r="BI96" s="642"/>
      <c r="BJ96" s="642"/>
      <c r="BK96" s="642"/>
      <c r="BL96" s="642"/>
      <c r="BM96" s="642"/>
      <c r="BN96" s="642"/>
      <c r="BO96" s="642"/>
      <c r="BP96" s="642"/>
      <c r="BQ96" s="642"/>
      <c r="BR96" s="642"/>
      <c r="BS96" s="642"/>
      <c r="BT96" s="642"/>
      <c r="BU96" s="642"/>
      <c r="BV96" s="642"/>
      <c r="BW96" s="642"/>
      <c r="BX96" s="642"/>
      <c r="BY96" s="642"/>
      <c r="BZ96" s="642"/>
      <c r="CA96" s="642"/>
      <c r="CB96" s="642"/>
      <c r="CC96" s="642"/>
      <c r="CD96" s="642"/>
      <c r="CE96" s="642"/>
      <c r="CF96" s="642"/>
      <c r="CG96" s="642"/>
      <c r="CH96" s="642"/>
      <c r="CI96" s="642"/>
      <c r="CJ96" s="642"/>
      <c r="CK96" s="642"/>
      <c r="CL96" s="642"/>
      <c r="CM96" s="642"/>
      <c r="CN96" s="642"/>
      <c r="CO96" s="642"/>
      <c r="CP96" s="642"/>
      <c r="CQ96" s="642"/>
      <c r="CR96" s="642"/>
      <c r="CS96" s="642"/>
      <c r="CT96" s="642"/>
      <c r="CU96" s="642"/>
      <c r="CV96" s="642"/>
      <c r="CW96" s="642"/>
      <c r="CX96" s="642"/>
      <c r="CY96" s="642"/>
      <c r="CZ96" s="642"/>
      <c r="DA96" s="642"/>
      <c r="DB96" s="642"/>
      <c r="DC96" s="642"/>
      <c r="DD96" s="642"/>
      <c r="DE96" s="642"/>
      <c r="DF96" s="642"/>
      <c r="DG96" s="642"/>
      <c r="DH96" s="642"/>
      <c r="DI96" s="642"/>
      <c r="DJ96" s="642"/>
      <c r="DK96" s="642"/>
      <c r="DL96" s="642"/>
      <c r="DM96" s="642"/>
      <c r="DN96" s="642"/>
      <c r="DO96" s="642"/>
      <c r="DP96" s="642"/>
      <c r="DQ96" s="642"/>
      <c r="DR96" s="642"/>
      <c r="DS96" s="642"/>
      <c r="DT96" s="642"/>
      <c r="DU96" s="642"/>
      <c r="DV96" s="642"/>
      <c r="DW96" s="642"/>
      <c r="DX96" s="642"/>
      <c r="DY96" s="642"/>
      <c r="DZ96" s="642"/>
      <c r="EA96" s="642"/>
      <c r="EB96" s="642"/>
      <c r="EC96" s="642"/>
      <c r="ED96" s="642"/>
      <c r="EE96" s="642"/>
      <c r="EF96" s="642"/>
      <c r="EG96" s="642"/>
      <c r="EH96" s="642"/>
      <c r="EI96" s="642"/>
      <c r="EJ96" s="642"/>
      <c r="EK96" s="642"/>
      <c r="EL96" s="642"/>
      <c r="EM96" s="642"/>
      <c r="EN96" s="642"/>
      <c r="EO96" s="642"/>
      <c r="EP96" s="642"/>
      <c r="EQ96" s="642"/>
      <c r="ER96" s="642"/>
      <c r="ES96" s="642"/>
      <c r="ET96" s="642"/>
      <c r="EU96" s="642"/>
      <c r="EV96" s="642"/>
      <c r="EW96" s="642"/>
      <c r="EX96" s="642"/>
      <c r="EY96" s="642"/>
      <c r="EZ96" s="642"/>
      <c r="FA96" s="642"/>
      <c r="FB96" s="642"/>
      <c r="FC96" s="642"/>
      <c r="FD96" s="642"/>
      <c r="FE96" s="642"/>
      <c r="FF96" s="642"/>
      <c r="FG96" s="642"/>
      <c r="FH96" s="642"/>
      <c r="FI96" s="642"/>
      <c r="FJ96" s="642"/>
      <c r="FK96" s="642"/>
      <c r="FL96" s="642"/>
      <c r="FM96" s="642"/>
      <c r="FN96" s="642"/>
      <c r="FO96" s="642"/>
      <c r="FP96" s="642"/>
      <c r="FQ96" s="642"/>
      <c r="FR96" s="642"/>
      <c r="FS96" s="642"/>
      <c r="FT96" s="642"/>
      <c r="FU96" s="642"/>
      <c r="FV96" s="642"/>
      <c r="FW96" s="642"/>
      <c r="FX96" s="642"/>
      <c r="FY96" s="642"/>
      <c r="FZ96" s="642"/>
      <c r="GA96" s="642"/>
      <c r="GB96" s="642"/>
      <c r="GC96" s="642"/>
      <c r="GD96" s="642"/>
      <c r="GE96" s="642"/>
      <c r="GF96" s="642"/>
      <c r="GG96" s="642"/>
      <c r="GH96" s="642"/>
      <c r="GI96" s="642"/>
      <c r="GJ96" s="642"/>
      <c r="GK96" s="642"/>
      <c r="GL96" s="642"/>
      <c r="GM96" s="642"/>
      <c r="GN96" s="642"/>
      <c r="GO96" s="642"/>
      <c r="GP96" s="642"/>
      <c r="GQ96" s="642"/>
      <c r="GR96" s="642"/>
      <c r="GS96" s="642"/>
      <c r="GT96" s="642"/>
      <c r="GU96" s="642"/>
      <c r="GV96" s="642"/>
      <c r="GW96" s="642"/>
      <c r="GX96" s="642"/>
      <c r="GY96" s="642"/>
      <c r="GZ96" s="642"/>
      <c r="HA96" s="642"/>
      <c r="HB96" s="642"/>
      <c r="HC96" s="642"/>
      <c r="HD96" s="642"/>
      <c r="HE96" s="642"/>
      <c r="HF96" s="642"/>
      <c r="HG96" s="642"/>
      <c r="HH96" s="642"/>
      <c r="HI96" s="642"/>
      <c r="HJ96" s="642"/>
      <c r="HK96" s="642"/>
      <c r="HL96" s="642"/>
      <c r="HM96" s="642"/>
      <c r="HN96" s="642"/>
      <c r="HO96" s="642"/>
      <c r="HP96" s="642"/>
      <c r="HQ96" s="642"/>
      <c r="HR96" s="642"/>
      <c r="HS96" s="642"/>
      <c r="HT96" s="642"/>
      <c r="HU96" s="642"/>
      <c r="HV96" s="642"/>
      <c r="HW96" s="642"/>
      <c r="HX96" s="642"/>
      <c r="HY96" s="642"/>
      <c r="HZ96" s="642"/>
      <c r="IA96" s="642"/>
      <c r="IB96" s="642"/>
      <c r="IC96" s="642"/>
      <c r="ID96" s="642"/>
      <c r="IE96" s="642"/>
      <c r="IF96" s="642"/>
      <c r="IG96" s="642"/>
      <c r="IH96" s="642"/>
      <c r="II96" s="642"/>
      <c r="IJ96" s="642"/>
      <c r="IK96" s="642"/>
      <c r="IL96" s="642"/>
      <c r="IM96" s="642"/>
      <c r="IN96" s="642"/>
      <c r="IO96" s="642"/>
      <c r="IP96" s="642"/>
      <c r="IQ96" s="642"/>
      <c r="IR96" s="642"/>
      <c r="IS96" s="642"/>
      <c r="IT96" s="642"/>
      <c r="IU96" s="642"/>
      <c r="IV96" s="642"/>
      <c r="IW96" s="642"/>
      <c r="IX96" s="642"/>
      <c r="IY96" s="642"/>
      <c r="IZ96" s="642"/>
      <c r="JA96" s="642"/>
      <c r="JB96" s="642"/>
      <c r="JC96" s="642"/>
      <c r="JD96" s="642"/>
      <c r="JE96" s="642"/>
      <c r="JF96" s="642"/>
      <c r="JG96" s="642"/>
      <c r="JH96" s="642"/>
      <c r="JI96" s="642"/>
      <c r="JJ96" s="642"/>
      <c r="JK96" s="642"/>
      <c r="JL96" s="642"/>
      <c r="JM96" s="642"/>
      <c r="JN96" s="642"/>
      <c r="JO96" s="642"/>
      <c r="JP96" s="642"/>
      <c r="JQ96" s="642"/>
      <c r="JR96" s="642"/>
      <c r="JS96" s="642"/>
      <c r="JT96" s="642"/>
      <c r="JU96" s="642"/>
      <c r="JV96" s="642"/>
      <c r="JW96" s="642"/>
      <c r="JX96" s="642"/>
      <c r="JY96" s="642"/>
      <c r="JZ96" s="642"/>
      <c r="KA96" s="642"/>
      <c r="KB96" s="642"/>
      <c r="KC96" s="642"/>
      <c r="KD96" s="642"/>
      <c r="KE96" s="642"/>
      <c r="KF96" s="642"/>
      <c r="KG96" s="642"/>
      <c r="KH96" s="642"/>
      <c r="KI96" s="642"/>
      <c r="KJ96" s="642"/>
      <c r="KK96" s="642"/>
      <c r="KL96" s="642"/>
      <c r="KM96" s="642"/>
      <c r="KN96" s="642"/>
      <c r="KO96" s="642"/>
      <c r="KP96" s="642"/>
      <c r="KQ96" s="642"/>
      <c r="KR96" s="642"/>
      <c r="KS96" s="642"/>
      <c r="KT96" s="642"/>
      <c r="KU96" s="642"/>
      <c r="KV96" s="642"/>
      <c r="KW96" s="642"/>
      <c r="KX96" s="642"/>
      <c r="KY96" s="642"/>
      <c r="KZ96" s="642"/>
      <c r="LA96" s="642"/>
      <c r="LB96" s="642"/>
      <c r="LC96" s="642"/>
      <c r="LD96" s="642"/>
      <c r="LE96" s="642"/>
      <c r="LF96" s="642"/>
      <c r="LG96" s="642"/>
      <c r="LH96" s="642"/>
      <c r="LI96" s="642"/>
      <c r="LJ96" s="642"/>
      <c r="LK96" s="642"/>
      <c r="LL96" s="642"/>
      <c r="LM96" s="642"/>
      <c r="LN96" s="642"/>
      <c r="LO96" s="642"/>
      <c r="LP96" s="642"/>
      <c r="LQ96" s="642"/>
      <c r="LR96" s="642"/>
      <c r="LS96" s="642"/>
      <c r="LT96" s="642"/>
      <c r="LU96" s="642"/>
      <c r="LV96" s="642"/>
      <c r="LW96" s="642"/>
      <c r="LX96" s="642"/>
      <c r="LY96" s="642"/>
      <c r="LZ96" s="642"/>
      <c r="MA96" s="642"/>
      <c r="MB96" s="642"/>
      <c r="MC96" s="642"/>
      <c r="MD96" s="642"/>
      <c r="ME96" s="642"/>
      <c r="MF96" s="642"/>
      <c r="MG96" s="642"/>
      <c r="MH96" s="642"/>
      <c r="MI96" s="642"/>
      <c r="MJ96" s="642"/>
      <c r="MK96" s="642"/>
      <c r="ML96" s="642"/>
      <c r="MM96" s="642"/>
      <c r="MN96" s="642"/>
      <c r="MO96" s="642"/>
      <c r="MP96" s="642"/>
      <c r="MQ96" s="642"/>
      <c r="MR96" s="642"/>
      <c r="MS96" s="642"/>
      <c r="MT96" s="642"/>
      <c r="MU96" s="642"/>
      <c r="MV96" s="642"/>
      <c r="MW96" s="642"/>
      <c r="MX96" s="642"/>
      <c r="MY96" s="642"/>
      <c r="MZ96" s="642"/>
      <c r="NA96" s="642"/>
      <c r="NB96" s="642"/>
      <c r="NC96" s="642"/>
      <c r="ND96" s="642"/>
      <c r="NE96" s="642"/>
      <c r="NF96" s="642"/>
      <c r="NG96" s="642"/>
      <c r="NH96" s="642"/>
      <c r="NI96" s="642"/>
      <c r="NJ96" s="642"/>
    </row>
    <row r="97" spans="1:374" s="643" customFormat="1" ht="45" customHeight="1">
      <c r="A97" s="734" t="s">
        <v>559</v>
      </c>
      <c r="B97" s="689" t="s">
        <v>1437</v>
      </c>
      <c r="C97" s="640" t="s">
        <v>26</v>
      </c>
      <c r="D97" s="657" t="s">
        <v>560</v>
      </c>
      <c r="E97" s="656"/>
      <c r="F97" s="640"/>
      <c r="G97" s="640"/>
      <c r="H97" s="684"/>
      <c r="I97" s="685"/>
      <c r="J97" s="640"/>
      <c r="K97" s="641"/>
      <c r="L97" s="641"/>
      <c r="M97" s="640" t="s">
        <v>18</v>
      </c>
      <c r="N97" s="640" t="s">
        <v>57</v>
      </c>
      <c r="O97" s="640" t="s">
        <v>1546</v>
      </c>
      <c r="P97" s="640"/>
      <c r="Q97" s="662"/>
      <c r="R97" s="642"/>
      <c r="S97" s="642"/>
      <c r="T97" s="642"/>
      <c r="U97" s="642"/>
      <c r="V97" s="642"/>
      <c r="W97" s="642"/>
      <c r="X97" s="642"/>
      <c r="Y97" s="642"/>
      <c r="Z97" s="642"/>
      <c r="AA97" s="642"/>
      <c r="AB97" s="642"/>
      <c r="AC97" s="642"/>
      <c r="AD97" s="642"/>
      <c r="AE97" s="642"/>
      <c r="AF97" s="642"/>
      <c r="AG97" s="642"/>
      <c r="AH97" s="642"/>
      <c r="AI97" s="642"/>
      <c r="AJ97" s="642"/>
      <c r="AK97" s="642"/>
      <c r="AL97" s="642"/>
      <c r="AM97" s="642"/>
      <c r="AN97" s="642"/>
      <c r="AO97" s="642"/>
      <c r="AP97" s="642"/>
      <c r="AQ97" s="642"/>
      <c r="AR97" s="642"/>
      <c r="AS97" s="642"/>
      <c r="AT97" s="642"/>
      <c r="AU97" s="642"/>
      <c r="AV97" s="642"/>
      <c r="AW97" s="642"/>
      <c r="AX97" s="642"/>
      <c r="AY97" s="642"/>
      <c r="AZ97" s="642"/>
      <c r="BA97" s="642"/>
      <c r="BB97" s="642"/>
      <c r="BC97" s="642"/>
      <c r="BD97" s="642"/>
      <c r="BE97" s="642"/>
      <c r="BF97" s="642"/>
      <c r="BG97" s="642"/>
      <c r="BH97" s="642"/>
      <c r="BI97" s="642"/>
      <c r="BJ97" s="642"/>
      <c r="BK97" s="642"/>
      <c r="BL97" s="642"/>
      <c r="BM97" s="642"/>
      <c r="BN97" s="642"/>
      <c r="BO97" s="642"/>
      <c r="BP97" s="642"/>
      <c r="BQ97" s="642"/>
      <c r="BR97" s="642"/>
      <c r="BS97" s="642"/>
      <c r="BT97" s="642"/>
      <c r="BU97" s="642"/>
      <c r="BV97" s="642"/>
      <c r="BW97" s="642"/>
      <c r="BX97" s="642"/>
      <c r="BY97" s="642"/>
      <c r="BZ97" s="642"/>
      <c r="CA97" s="642"/>
      <c r="CB97" s="642"/>
      <c r="CC97" s="642"/>
      <c r="CD97" s="642"/>
      <c r="CE97" s="642"/>
      <c r="CF97" s="642"/>
      <c r="CG97" s="642"/>
      <c r="CH97" s="642"/>
      <c r="CI97" s="642"/>
      <c r="CJ97" s="642"/>
      <c r="CK97" s="642"/>
      <c r="CL97" s="642"/>
      <c r="CM97" s="642"/>
      <c r="CN97" s="642"/>
      <c r="CO97" s="642"/>
      <c r="CP97" s="642"/>
      <c r="CQ97" s="642"/>
      <c r="CR97" s="642"/>
      <c r="CS97" s="642"/>
      <c r="CT97" s="642"/>
      <c r="CU97" s="642"/>
      <c r="CV97" s="642"/>
      <c r="CW97" s="642"/>
      <c r="CX97" s="642"/>
      <c r="CY97" s="642"/>
      <c r="CZ97" s="642"/>
      <c r="DA97" s="642"/>
      <c r="DB97" s="642"/>
      <c r="DC97" s="642"/>
      <c r="DD97" s="642"/>
      <c r="DE97" s="642"/>
      <c r="DF97" s="642"/>
      <c r="DG97" s="642"/>
      <c r="DH97" s="642"/>
      <c r="DI97" s="642"/>
      <c r="DJ97" s="642"/>
      <c r="DK97" s="642"/>
      <c r="DL97" s="642"/>
      <c r="DM97" s="642"/>
      <c r="DN97" s="642"/>
      <c r="DO97" s="642"/>
      <c r="DP97" s="642"/>
      <c r="DQ97" s="642"/>
      <c r="DR97" s="642"/>
      <c r="DS97" s="642"/>
      <c r="DT97" s="642"/>
      <c r="DU97" s="642"/>
      <c r="DV97" s="642"/>
      <c r="DW97" s="642"/>
      <c r="DX97" s="642"/>
      <c r="DY97" s="642"/>
      <c r="DZ97" s="642"/>
      <c r="EA97" s="642"/>
      <c r="EB97" s="642"/>
      <c r="EC97" s="642"/>
      <c r="ED97" s="642"/>
      <c r="EE97" s="642"/>
      <c r="EF97" s="642"/>
      <c r="EG97" s="642"/>
      <c r="EH97" s="642"/>
      <c r="EI97" s="642"/>
      <c r="EJ97" s="642"/>
      <c r="EK97" s="642"/>
      <c r="EL97" s="642"/>
      <c r="EM97" s="642"/>
      <c r="EN97" s="642"/>
      <c r="EO97" s="642"/>
      <c r="EP97" s="642"/>
      <c r="EQ97" s="642"/>
      <c r="ER97" s="642"/>
      <c r="ES97" s="642"/>
      <c r="ET97" s="642"/>
      <c r="EU97" s="642"/>
      <c r="EV97" s="642"/>
      <c r="EW97" s="642"/>
      <c r="EX97" s="642"/>
      <c r="EY97" s="642"/>
      <c r="EZ97" s="642"/>
      <c r="FA97" s="642"/>
      <c r="FB97" s="642"/>
      <c r="FC97" s="642"/>
      <c r="FD97" s="642"/>
      <c r="FE97" s="642"/>
      <c r="FF97" s="642"/>
      <c r="FG97" s="642"/>
      <c r="FH97" s="642"/>
      <c r="FI97" s="642"/>
      <c r="FJ97" s="642"/>
      <c r="FK97" s="642"/>
      <c r="FL97" s="642"/>
      <c r="FM97" s="642"/>
      <c r="FN97" s="642"/>
      <c r="FO97" s="642"/>
      <c r="FP97" s="642"/>
      <c r="FQ97" s="642"/>
      <c r="FR97" s="642"/>
      <c r="FS97" s="642"/>
      <c r="FT97" s="642"/>
      <c r="FU97" s="642"/>
      <c r="FV97" s="642"/>
      <c r="FW97" s="642"/>
      <c r="FX97" s="642"/>
      <c r="FY97" s="642"/>
      <c r="FZ97" s="642"/>
      <c r="GA97" s="642"/>
      <c r="GB97" s="642"/>
      <c r="GC97" s="642"/>
      <c r="GD97" s="642"/>
      <c r="GE97" s="642"/>
      <c r="GF97" s="642"/>
      <c r="GG97" s="642"/>
      <c r="GH97" s="642"/>
      <c r="GI97" s="642"/>
      <c r="GJ97" s="642"/>
      <c r="GK97" s="642"/>
      <c r="GL97" s="642"/>
      <c r="GM97" s="642"/>
      <c r="GN97" s="642"/>
      <c r="GO97" s="642"/>
      <c r="GP97" s="642"/>
      <c r="GQ97" s="642"/>
      <c r="GR97" s="642"/>
      <c r="GS97" s="642"/>
      <c r="GT97" s="642"/>
      <c r="GU97" s="642"/>
      <c r="GV97" s="642"/>
      <c r="GW97" s="642"/>
      <c r="GX97" s="642"/>
      <c r="GY97" s="642"/>
      <c r="GZ97" s="642"/>
      <c r="HA97" s="642"/>
      <c r="HB97" s="642"/>
      <c r="HC97" s="642"/>
      <c r="HD97" s="642"/>
      <c r="HE97" s="642"/>
      <c r="HF97" s="642"/>
      <c r="HG97" s="642"/>
      <c r="HH97" s="642"/>
      <c r="HI97" s="642"/>
      <c r="HJ97" s="642"/>
      <c r="HK97" s="642"/>
      <c r="HL97" s="642"/>
      <c r="HM97" s="642"/>
      <c r="HN97" s="642"/>
      <c r="HO97" s="642"/>
      <c r="HP97" s="642"/>
      <c r="HQ97" s="642"/>
      <c r="HR97" s="642"/>
      <c r="HS97" s="642"/>
      <c r="HT97" s="642"/>
      <c r="HU97" s="642"/>
      <c r="HV97" s="642"/>
      <c r="HW97" s="642"/>
      <c r="HX97" s="642"/>
      <c r="HY97" s="642"/>
      <c r="HZ97" s="642"/>
      <c r="IA97" s="642"/>
      <c r="IB97" s="642"/>
      <c r="IC97" s="642"/>
      <c r="ID97" s="642"/>
      <c r="IE97" s="642"/>
      <c r="IF97" s="642"/>
      <c r="IG97" s="642"/>
      <c r="IH97" s="642"/>
      <c r="II97" s="642"/>
      <c r="IJ97" s="642"/>
      <c r="IK97" s="642"/>
      <c r="IL97" s="642"/>
      <c r="IM97" s="642"/>
      <c r="IN97" s="642"/>
      <c r="IO97" s="642"/>
      <c r="IP97" s="642"/>
      <c r="IQ97" s="642"/>
      <c r="IR97" s="642"/>
      <c r="IS97" s="642"/>
      <c r="IT97" s="642"/>
      <c r="IU97" s="642"/>
      <c r="IV97" s="642"/>
      <c r="IW97" s="642"/>
      <c r="IX97" s="642"/>
      <c r="IY97" s="642"/>
      <c r="IZ97" s="642"/>
      <c r="JA97" s="642"/>
      <c r="JB97" s="642"/>
      <c r="JC97" s="642"/>
      <c r="JD97" s="642"/>
      <c r="JE97" s="642"/>
      <c r="JF97" s="642"/>
      <c r="JG97" s="642"/>
      <c r="JH97" s="642"/>
      <c r="JI97" s="642"/>
      <c r="JJ97" s="642"/>
      <c r="JK97" s="642"/>
      <c r="JL97" s="642"/>
      <c r="JM97" s="642"/>
      <c r="JN97" s="642"/>
      <c r="JO97" s="642"/>
      <c r="JP97" s="642"/>
      <c r="JQ97" s="642"/>
      <c r="JR97" s="642"/>
      <c r="JS97" s="642"/>
      <c r="JT97" s="642"/>
      <c r="JU97" s="642"/>
      <c r="JV97" s="642"/>
      <c r="JW97" s="642"/>
      <c r="JX97" s="642"/>
      <c r="JY97" s="642"/>
      <c r="JZ97" s="642"/>
      <c r="KA97" s="642"/>
      <c r="KB97" s="642"/>
      <c r="KC97" s="642"/>
      <c r="KD97" s="642"/>
      <c r="KE97" s="642"/>
      <c r="KF97" s="642"/>
      <c r="KG97" s="642"/>
      <c r="KH97" s="642"/>
      <c r="KI97" s="642"/>
      <c r="KJ97" s="642"/>
      <c r="KK97" s="642"/>
      <c r="KL97" s="642"/>
      <c r="KM97" s="642"/>
      <c r="KN97" s="642"/>
      <c r="KO97" s="642"/>
      <c r="KP97" s="642"/>
      <c r="KQ97" s="642"/>
      <c r="KR97" s="642"/>
      <c r="KS97" s="642"/>
      <c r="KT97" s="642"/>
      <c r="KU97" s="642"/>
      <c r="KV97" s="642"/>
      <c r="KW97" s="642"/>
      <c r="KX97" s="642"/>
      <c r="KY97" s="642"/>
      <c r="KZ97" s="642"/>
      <c r="LA97" s="642"/>
      <c r="LB97" s="642"/>
      <c r="LC97" s="642"/>
      <c r="LD97" s="642"/>
      <c r="LE97" s="642"/>
      <c r="LF97" s="642"/>
      <c r="LG97" s="642"/>
      <c r="LH97" s="642"/>
      <c r="LI97" s="642"/>
      <c r="LJ97" s="642"/>
      <c r="LK97" s="642"/>
      <c r="LL97" s="642"/>
      <c r="LM97" s="642"/>
      <c r="LN97" s="642"/>
      <c r="LO97" s="642"/>
      <c r="LP97" s="642"/>
      <c r="LQ97" s="642"/>
      <c r="LR97" s="642"/>
      <c r="LS97" s="642"/>
      <c r="LT97" s="642"/>
      <c r="LU97" s="642"/>
      <c r="LV97" s="642"/>
      <c r="LW97" s="642"/>
      <c r="LX97" s="642"/>
      <c r="LY97" s="642"/>
      <c r="LZ97" s="642"/>
      <c r="MA97" s="642"/>
      <c r="MB97" s="642"/>
      <c r="MC97" s="642"/>
      <c r="MD97" s="642"/>
      <c r="ME97" s="642"/>
      <c r="MF97" s="642"/>
      <c r="MG97" s="642"/>
      <c r="MH97" s="642"/>
      <c r="MI97" s="642"/>
      <c r="MJ97" s="642"/>
      <c r="MK97" s="642"/>
      <c r="ML97" s="642"/>
      <c r="MM97" s="642"/>
      <c r="MN97" s="642"/>
      <c r="MO97" s="642"/>
      <c r="MP97" s="642"/>
      <c r="MQ97" s="642"/>
      <c r="MR97" s="642"/>
      <c r="MS97" s="642"/>
      <c r="MT97" s="642"/>
      <c r="MU97" s="642"/>
      <c r="MV97" s="642"/>
      <c r="MW97" s="642"/>
      <c r="MX97" s="642"/>
      <c r="MY97" s="642"/>
      <c r="MZ97" s="642"/>
      <c r="NA97" s="642"/>
      <c r="NB97" s="642"/>
      <c r="NC97" s="642"/>
      <c r="ND97" s="642"/>
      <c r="NE97" s="642"/>
      <c r="NF97" s="642"/>
      <c r="NG97" s="642"/>
      <c r="NH97" s="642"/>
      <c r="NI97" s="642"/>
      <c r="NJ97" s="642"/>
    </row>
    <row r="98" spans="1:374" s="643" customFormat="1" ht="45" customHeight="1">
      <c r="A98" s="734" t="s">
        <v>561</v>
      </c>
      <c r="B98" s="689" t="s">
        <v>1438</v>
      </c>
      <c r="C98" s="640" t="s">
        <v>26</v>
      </c>
      <c r="D98" s="657" t="s">
        <v>901</v>
      </c>
      <c r="E98" s="656"/>
      <c r="F98" s="640"/>
      <c r="G98" s="640"/>
      <c r="H98" s="684"/>
      <c r="I98" s="685"/>
      <c r="J98" s="640"/>
      <c r="K98" s="641"/>
      <c r="L98" s="641"/>
      <c r="M98" s="640"/>
      <c r="N98" s="640"/>
      <c r="O98" s="640"/>
      <c r="P98" s="640"/>
      <c r="Q98" s="662"/>
      <c r="R98" s="642"/>
      <c r="S98" s="642"/>
      <c r="T98" s="642"/>
      <c r="U98" s="642"/>
      <c r="V98" s="642"/>
      <c r="W98" s="642"/>
      <c r="X98" s="642"/>
      <c r="Y98" s="642"/>
      <c r="Z98" s="642"/>
      <c r="AA98" s="642"/>
      <c r="AB98" s="642"/>
      <c r="AC98" s="642"/>
      <c r="AD98" s="642"/>
      <c r="AE98" s="642"/>
      <c r="AF98" s="642"/>
      <c r="AG98" s="642"/>
      <c r="AH98" s="642"/>
      <c r="AI98" s="642"/>
      <c r="AJ98" s="642"/>
      <c r="AK98" s="642"/>
      <c r="AL98" s="642"/>
      <c r="AM98" s="642"/>
      <c r="AN98" s="642"/>
      <c r="AO98" s="642"/>
      <c r="AP98" s="642"/>
      <c r="AQ98" s="642"/>
      <c r="AR98" s="642"/>
      <c r="AS98" s="642"/>
      <c r="AT98" s="642"/>
      <c r="AU98" s="642"/>
      <c r="AV98" s="642"/>
      <c r="AW98" s="642"/>
      <c r="AX98" s="642"/>
      <c r="AY98" s="642"/>
      <c r="AZ98" s="642"/>
      <c r="BA98" s="642"/>
      <c r="BB98" s="642"/>
      <c r="BC98" s="642"/>
      <c r="BD98" s="642"/>
      <c r="BE98" s="642"/>
      <c r="BF98" s="642"/>
      <c r="BG98" s="642"/>
      <c r="BH98" s="642"/>
      <c r="BI98" s="642"/>
      <c r="BJ98" s="642"/>
      <c r="BK98" s="642"/>
      <c r="BL98" s="642"/>
      <c r="BM98" s="642"/>
      <c r="BN98" s="642"/>
      <c r="BO98" s="642"/>
      <c r="BP98" s="642"/>
      <c r="BQ98" s="642"/>
      <c r="BR98" s="642"/>
      <c r="BS98" s="642"/>
      <c r="BT98" s="642"/>
      <c r="BU98" s="642"/>
      <c r="BV98" s="642"/>
      <c r="BW98" s="642"/>
      <c r="BX98" s="642"/>
      <c r="BY98" s="642"/>
      <c r="BZ98" s="642"/>
      <c r="CA98" s="642"/>
      <c r="CB98" s="642"/>
      <c r="CC98" s="642"/>
      <c r="CD98" s="642"/>
      <c r="CE98" s="642"/>
      <c r="CF98" s="642"/>
      <c r="CG98" s="642"/>
      <c r="CH98" s="642"/>
      <c r="CI98" s="642"/>
      <c r="CJ98" s="642"/>
      <c r="CK98" s="642"/>
      <c r="CL98" s="642"/>
      <c r="CM98" s="642"/>
      <c r="CN98" s="642"/>
      <c r="CO98" s="642"/>
      <c r="CP98" s="642"/>
      <c r="CQ98" s="642"/>
      <c r="CR98" s="642"/>
      <c r="CS98" s="642"/>
      <c r="CT98" s="642"/>
      <c r="CU98" s="642"/>
      <c r="CV98" s="642"/>
      <c r="CW98" s="642"/>
      <c r="CX98" s="642"/>
      <c r="CY98" s="642"/>
      <c r="CZ98" s="642"/>
      <c r="DA98" s="642"/>
      <c r="DB98" s="642"/>
      <c r="DC98" s="642"/>
      <c r="DD98" s="642"/>
      <c r="DE98" s="642"/>
      <c r="DF98" s="642"/>
      <c r="DG98" s="642"/>
      <c r="DH98" s="642"/>
      <c r="DI98" s="642"/>
      <c r="DJ98" s="642"/>
      <c r="DK98" s="642"/>
      <c r="DL98" s="642"/>
      <c r="DM98" s="642"/>
      <c r="DN98" s="642"/>
      <c r="DO98" s="642"/>
      <c r="DP98" s="642"/>
      <c r="DQ98" s="642"/>
      <c r="DR98" s="642"/>
      <c r="DS98" s="642"/>
      <c r="DT98" s="642"/>
      <c r="DU98" s="642"/>
      <c r="DV98" s="642"/>
      <c r="DW98" s="642"/>
      <c r="DX98" s="642"/>
      <c r="DY98" s="642"/>
      <c r="DZ98" s="642"/>
      <c r="EA98" s="642"/>
      <c r="EB98" s="642"/>
      <c r="EC98" s="642"/>
      <c r="ED98" s="642"/>
      <c r="EE98" s="642"/>
      <c r="EF98" s="642"/>
      <c r="EG98" s="642"/>
      <c r="EH98" s="642"/>
      <c r="EI98" s="642"/>
      <c r="EJ98" s="642"/>
      <c r="EK98" s="642"/>
      <c r="EL98" s="642"/>
      <c r="EM98" s="642"/>
      <c r="EN98" s="642"/>
      <c r="EO98" s="642"/>
      <c r="EP98" s="642"/>
      <c r="EQ98" s="642"/>
      <c r="ER98" s="642"/>
      <c r="ES98" s="642"/>
      <c r="ET98" s="642"/>
      <c r="EU98" s="642"/>
      <c r="EV98" s="642"/>
      <c r="EW98" s="642"/>
      <c r="EX98" s="642"/>
      <c r="EY98" s="642"/>
      <c r="EZ98" s="642"/>
      <c r="FA98" s="642"/>
      <c r="FB98" s="642"/>
      <c r="FC98" s="642"/>
      <c r="FD98" s="642"/>
      <c r="FE98" s="642"/>
      <c r="FF98" s="642"/>
      <c r="FG98" s="642"/>
      <c r="FH98" s="642"/>
      <c r="FI98" s="642"/>
      <c r="FJ98" s="642"/>
      <c r="FK98" s="642"/>
      <c r="FL98" s="642"/>
      <c r="FM98" s="642"/>
      <c r="FN98" s="642"/>
      <c r="FO98" s="642"/>
      <c r="FP98" s="642"/>
      <c r="FQ98" s="642"/>
      <c r="FR98" s="642"/>
      <c r="FS98" s="642"/>
      <c r="FT98" s="642"/>
      <c r="FU98" s="642"/>
      <c r="FV98" s="642"/>
      <c r="FW98" s="642"/>
      <c r="FX98" s="642"/>
      <c r="FY98" s="642"/>
      <c r="FZ98" s="642"/>
      <c r="GA98" s="642"/>
      <c r="GB98" s="642"/>
      <c r="GC98" s="642"/>
      <c r="GD98" s="642"/>
      <c r="GE98" s="642"/>
      <c r="GF98" s="642"/>
      <c r="GG98" s="642"/>
      <c r="GH98" s="642"/>
      <c r="GI98" s="642"/>
      <c r="GJ98" s="642"/>
      <c r="GK98" s="642"/>
      <c r="GL98" s="642"/>
      <c r="GM98" s="642"/>
      <c r="GN98" s="642"/>
      <c r="GO98" s="642"/>
      <c r="GP98" s="642"/>
      <c r="GQ98" s="642"/>
      <c r="GR98" s="642"/>
      <c r="GS98" s="642"/>
      <c r="GT98" s="642"/>
      <c r="GU98" s="642"/>
      <c r="GV98" s="642"/>
      <c r="GW98" s="642"/>
      <c r="GX98" s="642"/>
      <c r="GY98" s="642"/>
      <c r="GZ98" s="642"/>
      <c r="HA98" s="642"/>
      <c r="HB98" s="642"/>
      <c r="HC98" s="642"/>
      <c r="HD98" s="642"/>
      <c r="HE98" s="642"/>
      <c r="HF98" s="642"/>
      <c r="HG98" s="642"/>
      <c r="HH98" s="642"/>
      <c r="HI98" s="642"/>
      <c r="HJ98" s="642"/>
      <c r="HK98" s="642"/>
      <c r="HL98" s="642"/>
      <c r="HM98" s="642"/>
      <c r="HN98" s="642"/>
      <c r="HO98" s="642"/>
      <c r="HP98" s="642"/>
      <c r="HQ98" s="642"/>
      <c r="HR98" s="642"/>
      <c r="HS98" s="642"/>
      <c r="HT98" s="642"/>
      <c r="HU98" s="642"/>
      <c r="HV98" s="642"/>
      <c r="HW98" s="642"/>
      <c r="HX98" s="642"/>
      <c r="HY98" s="642"/>
      <c r="HZ98" s="642"/>
      <c r="IA98" s="642"/>
      <c r="IB98" s="642"/>
      <c r="IC98" s="642"/>
      <c r="ID98" s="642"/>
      <c r="IE98" s="642"/>
      <c r="IF98" s="642"/>
      <c r="IG98" s="642"/>
      <c r="IH98" s="642"/>
      <c r="II98" s="642"/>
      <c r="IJ98" s="642"/>
      <c r="IK98" s="642"/>
      <c r="IL98" s="642"/>
      <c r="IM98" s="642"/>
      <c r="IN98" s="642"/>
      <c r="IO98" s="642"/>
      <c r="IP98" s="642"/>
      <c r="IQ98" s="642"/>
      <c r="IR98" s="642"/>
      <c r="IS98" s="642"/>
      <c r="IT98" s="642"/>
      <c r="IU98" s="642"/>
      <c r="IV98" s="642"/>
      <c r="IW98" s="642"/>
      <c r="IX98" s="642"/>
      <c r="IY98" s="642"/>
      <c r="IZ98" s="642"/>
      <c r="JA98" s="642"/>
      <c r="JB98" s="642"/>
      <c r="JC98" s="642"/>
      <c r="JD98" s="642"/>
      <c r="JE98" s="642"/>
      <c r="JF98" s="642"/>
      <c r="JG98" s="642"/>
      <c r="JH98" s="642"/>
      <c r="JI98" s="642"/>
      <c r="JJ98" s="642"/>
      <c r="JK98" s="642"/>
      <c r="JL98" s="642"/>
      <c r="JM98" s="642"/>
      <c r="JN98" s="642"/>
      <c r="JO98" s="642"/>
      <c r="JP98" s="642"/>
      <c r="JQ98" s="642"/>
      <c r="JR98" s="642"/>
      <c r="JS98" s="642"/>
      <c r="JT98" s="642"/>
      <c r="JU98" s="642"/>
      <c r="JV98" s="642"/>
      <c r="JW98" s="642"/>
      <c r="JX98" s="642"/>
      <c r="JY98" s="642"/>
      <c r="JZ98" s="642"/>
      <c r="KA98" s="642"/>
      <c r="KB98" s="642"/>
      <c r="KC98" s="642"/>
      <c r="KD98" s="642"/>
      <c r="KE98" s="642"/>
      <c r="KF98" s="642"/>
      <c r="KG98" s="642"/>
      <c r="KH98" s="642"/>
      <c r="KI98" s="642"/>
      <c r="KJ98" s="642"/>
      <c r="KK98" s="642"/>
      <c r="KL98" s="642"/>
      <c r="KM98" s="642"/>
      <c r="KN98" s="642"/>
      <c r="KO98" s="642"/>
      <c r="KP98" s="642"/>
      <c r="KQ98" s="642"/>
      <c r="KR98" s="642"/>
      <c r="KS98" s="642"/>
      <c r="KT98" s="642"/>
      <c r="KU98" s="642"/>
      <c r="KV98" s="642"/>
      <c r="KW98" s="642"/>
      <c r="KX98" s="642"/>
      <c r="KY98" s="642"/>
      <c r="KZ98" s="642"/>
      <c r="LA98" s="642"/>
      <c r="LB98" s="642"/>
      <c r="LC98" s="642"/>
      <c r="LD98" s="642"/>
      <c r="LE98" s="642"/>
      <c r="LF98" s="642"/>
      <c r="LG98" s="642"/>
      <c r="LH98" s="642"/>
      <c r="LI98" s="642"/>
      <c r="LJ98" s="642"/>
      <c r="LK98" s="642"/>
      <c r="LL98" s="642"/>
      <c r="LM98" s="642"/>
      <c r="LN98" s="642"/>
      <c r="LO98" s="642"/>
      <c r="LP98" s="642"/>
      <c r="LQ98" s="642"/>
      <c r="LR98" s="642"/>
      <c r="LS98" s="642"/>
      <c r="LT98" s="642"/>
      <c r="LU98" s="642"/>
      <c r="LV98" s="642"/>
      <c r="LW98" s="642"/>
      <c r="LX98" s="642"/>
      <c r="LY98" s="642"/>
      <c r="LZ98" s="642"/>
      <c r="MA98" s="642"/>
      <c r="MB98" s="642"/>
      <c r="MC98" s="642"/>
      <c r="MD98" s="642"/>
      <c r="ME98" s="642"/>
      <c r="MF98" s="642"/>
      <c r="MG98" s="642"/>
      <c r="MH98" s="642"/>
      <c r="MI98" s="642"/>
      <c r="MJ98" s="642"/>
      <c r="MK98" s="642"/>
      <c r="ML98" s="642"/>
      <c r="MM98" s="642"/>
      <c r="MN98" s="642"/>
      <c r="MO98" s="642"/>
      <c r="MP98" s="642"/>
      <c r="MQ98" s="642"/>
      <c r="MR98" s="642"/>
      <c r="MS98" s="642"/>
      <c r="MT98" s="642"/>
      <c r="MU98" s="642"/>
      <c r="MV98" s="642"/>
      <c r="MW98" s="642"/>
      <c r="MX98" s="642"/>
      <c r="MY98" s="642"/>
      <c r="MZ98" s="642"/>
      <c r="NA98" s="642"/>
      <c r="NB98" s="642"/>
      <c r="NC98" s="642"/>
      <c r="ND98" s="642"/>
      <c r="NE98" s="642"/>
      <c r="NF98" s="642"/>
      <c r="NG98" s="642"/>
      <c r="NH98" s="642"/>
      <c r="NI98" s="642"/>
      <c r="NJ98" s="642"/>
    </row>
    <row r="99" spans="1:374" s="643" customFormat="1" ht="45" customHeight="1">
      <c r="A99" s="734" t="s">
        <v>562</v>
      </c>
      <c r="B99" s="689" t="s">
        <v>1439</v>
      </c>
      <c r="C99" s="640" t="s">
        <v>26</v>
      </c>
      <c r="D99" s="657" t="s">
        <v>564</v>
      </c>
      <c r="E99" s="656"/>
      <c r="F99" s="640"/>
      <c r="G99" s="640"/>
      <c r="H99" s="684"/>
      <c r="I99" s="685"/>
      <c r="J99" s="640"/>
      <c r="K99" s="641"/>
      <c r="L99" s="641"/>
      <c r="M99" s="640"/>
      <c r="N99" s="640"/>
      <c r="O99" s="640"/>
      <c r="P99" s="640"/>
      <c r="Q99" s="662"/>
      <c r="R99" s="642"/>
      <c r="S99" s="642"/>
      <c r="T99" s="642"/>
      <c r="U99" s="642"/>
      <c r="V99" s="642"/>
      <c r="W99" s="642"/>
      <c r="X99" s="642"/>
      <c r="Y99" s="642"/>
      <c r="Z99" s="642"/>
      <c r="AA99" s="642"/>
      <c r="AB99" s="642"/>
      <c r="AC99" s="642"/>
      <c r="AD99" s="642"/>
      <c r="AE99" s="642"/>
      <c r="AF99" s="642"/>
      <c r="AG99" s="642"/>
      <c r="AH99" s="642"/>
      <c r="AI99" s="642"/>
      <c r="AJ99" s="642"/>
      <c r="AK99" s="642"/>
      <c r="AL99" s="642"/>
      <c r="AM99" s="642"/>
      <c r="AN99" s="642"/>
      <c r="AO99" s="642"/>
      <c r="AP99" s="642"/>
      <c r="AQ99" s="642"/>
      <c r="AR99" s="642"/>
      <c r="AS99" s="642"/>
      <c r="AT99" s="642"/>
      <c r="AU99" s="642"/>
      <c r="AV99" s="642"/>
      <c r="AW99" s="642"/>
      <c r="AX99" s="642"/>
      <c r="AY99" s="642"/>
      <c r="AZ99" s="642"/>
      <c r="BA99" s="642"/>
      <c r="BB99" s="642"/>
      <c r="BC99" s="642"/>
      <c r="BD99" s="642"/>
      <c r="BE99" s="642"/>
      <c r="BF99" s="642"/>
      <c r="BG99" s="642"/>
      <c r="BH99" s="642"/>
      <c r="BI99" s="642"/>
      <c r="BJ99" s="642"/>
      <c r="BK99" s="642"/>
      <c r="BL99" s="642"/>
      <c r="BM99" s="642"/>
      <c r="BN99" s="642"/>
      <c r="BO99" s="642"/>
      <c r="BP99" s="642"/>
      <c r="BQ99" s="642"/>
      <c r="BR99" s="642"/>
      <c r="BS99" s="642"/>
      <c r="BT99" s="642"/>
      <c r="BU99" s="642"/>
      <c r="BV99" s="642"/>
      <c r="BW99" s="642"/>
      <c r="BX99" s="642"/>
      <c r="BY99" s="642"/>
      <c r="BZ99" s="642"/>
      <c r="CA99" s="642"/>
      <c r="CB99" s="642"/>
      <c r="CC99" s="642"/>
      <c r="CD99" s="642"/>
      <c r="CE99" s="642"/>
      <c r="CF99" s="642"/>
      <c r="CG99" s="642"/>
      <c r="CH99" s="642"/>
      <c r="CI99" s="642"/>
      <c r="CJ99" s="642"/>
      <c r="CK99" s="642"/>
      <c r="CL99" s="642"/>
      <c r="CM99" s="642"/>
      <c r="CN99" s="642"/>
      <c r="CO99" s="642"/>
      <c r="CP99" s="642"/>
      <c r="CQ99" s="642"/>
      <c r="CR99" s="642"/>
      <c r="CS99" s="642"/>
      <c r="CT99" s="642"/>
      <c r="CU99" s="642"/>
      <c r="CV99" s="642"/>
      <c r="CW99" s="642"/>
      <c r="CX99" s="642"/>
      <c r="CY99" s="642"/>
      <c r="CZ99" s="642"/>
      <c r="DA99" s="642"/>
      <c r="DB99" s="642"/>
      <c r="DC99" s="642"/>
      <c r="DD99" s="642"/>
      <c r="DE99" s="642"/>
      <c r="DF99" s="642"/>
      <c r="DG99" s="642"/>
      <c r="DH99" s="642"/>
      <c r="DI99" s="642"/>
      <c r="DJ99" s="642"/>
      <c r="DK99" s="642"/>
      <c r="DL99" s="642"/>
      <c r="DM99" s="642"/>
      <c r="DN99" s="642"/>
      <c r="DO99" s="642"/>
      <c r="DP99" s="642"/>
      <c r="DQ99" s="642"/>
      <c r="DR99" s="642"/>
      <c r="DS99" s="642"/>
      <c r="DT99" s="642"/>
      <c r="DU99" s="642"/>
      <c r="DV99" s="642"/>
      <c r="DW99" s="642"/>
      <c r="DX99" s="642"/>
      <c r="DY99" s="642"/>
      <c r="DZ99" s="642"/>
      <c r="EA99" s="642"/>
      <c r="EB99" s="642"/>
      <c r="EC99" s="642"/>
      <c r="ED99" s="642"/>
      <c r="EE99" s="642"/>
      <c r="EF99" s="642"/>
      <c r="EG99" s="642"/>
      <c r="EH99" s="642"/>
      <c r="EI99" s="642"/>
      <c r="EJ99" s="642"/>
      <c r="EK99" s="642"/>
      <c r="EL99" s="642"/>
      <c r="EM99" s="642"/>
      <c r="EN99" s="642"/>
      <c r="EO99" s="642"/>
      <c r="EP99" s="642"/>
      <c r="EQ99" s="642"/>
      <c r="ER99" s="642"/>
      <c r="ES99" s="642"/>
      <c r="ET99" s="642"/>
      <c r="EU99" s="642"/>
      <c r="EV99" s="642"/>
      <c r="EW99" s="642"/>
      <c r="EX99" s="642"/>
      <c r="EY99" s="642"/>
      <c r="EZ99" s="642"/>
      <c r="FA99" s="642"/>
      <c r="FB99" s="642"/>
      <c r="FC99" s="642"/>
      <c r="FD99" s="642"/>
      <c r="FE99" s="642"/>
      <c r="FF99" s="642"/>
      <c r="FG99" s="642"/>
      <c r="FH99" s="642"/>
      <c r="FI99" s="642"/>
      <c r="FJ99" s="642"/>
      <c r="FK99" s="642"/>
      <c r="FL99" s="642"/>
      <c r="FM99" s="642"/>
      <c r="FN99" s="642"/>
      <c r="FO99" s="642"/>
      <c r="FP99" s="642"/>
      <c r="FQ99" s="642"/>
      <c r="FR99" s="642"/>
      <c r="FS99" s="642"/>
      <c r="FT99" s="642"/>
      <c r="FU99" s="642"/>
      <c r="FV99" s="642"/>
      <c r="FW99" s="642"/>
      <c r="FX99" s="642"/>
      <c r="FY99" s="642"/>
      <c r="FZ99" s="642"/>
      <c r="GA99" s="642"/>
      <c r="GB99" s="642"/>
      <c r="GC99" s="642"/>
      <c r="GD99" s="642"/>
      <c r="GE99" s="642"/>
      <c r="GF99" s="642"/>
      <c r="GG99" s="642"/>
      <c r="GH99" s="642"/>
      <c r="GI99" s="642"/>
      <c r="GJ99" s="642"/>
      <c r="GK99" s="642"/>
      <c r="GL99" s="642"/>
      <c r="GM99" s="642"/>
      <c r="GN99" s="642"/>
      <c r="GO99" s="642"/>
      <c r="GP99" s="642"/>
      <c r="GQ99" s="642"/>
      <c r="GR99" s="642"/>
      <c r="GS99" s="642"/>
      <c r="GT99" s="642"/>
      <c r="GU99" s="642"/>
      <c r="GV99" s="642"/>
      <c r="GW99" s="642"/>
      <c r="GX99" s="642"/>
      <c r="GY99" s="642"/>
      <c r="GZ99" s="642"/>
      <c r="HA99" s="642"/>
      <c r="HB99" s="642"/>
      <c r="HC99" s="642"/>
      <c r="HD99" s="642"/>
      <c r="HE99" s="642"/>
      <c r="HF99" s="642"/>
      <c r="HG99" s="642"/>
      <c r="HH99" s="642"/>
      <c r="HI99" s="642"/>
      <c r="HJ99" s="642"/>
      <c r="HK99" s="642"/>
      <c r="HL99" s="642"/>
      <c r="HM99" s="642"/>
      <c r="HN99" s="642"/>
      <c r="HO99" s="642"/>
      <c r="HP99" s="642"/>
      <c r="HQ99" s="642"/>
      <c r="HR99" s="642"/>
      <c r="HS99" s="642"/>
      <c r="HT99" s="642"/>
      <c r="HU99" s="642"/>
      <c r="HV99" s="642"/>
      <c r="HW99" s="642"/>
      <c r="HX99" s="642"/>
      <c r="HY99" s="642"/>
      <c r="HZ99" s="642"/>
      <c r="IA99" s="642"/>
      <c r="IB99" s="642"/>
      <c r="IC99" s="642"/>
      <c r="ID99" s="642"/>
      <c r="IE99" s="642"/>
      <c r="IF99" s="642"/>
      <c r="IG99" s="642"/>
      <c r="IH99" s="642"/>
      <c r="II99" s="642"/>
      <c r="IJ99" s="642"/>
      <c r="IK99" s="642"/>
      <c r="IL99" s="642"/>
      <c r="IM99" s="642"/>
      <c r="IN99" s="642"/>
      <c r="IO99" s="642"/>
      <c r="IP99" s="642"/>
      <c r="IQ99" s="642"/>
      <c r="IR99" s="642"/>
      <c r="IS99" s="642"/>
      <c r="IT99" s="642"/>
      <c r="IU99" s="642"/>
      <c r="IV99" s="642"/>
      <c r="IW99" s="642"/>
      <c r="IX99" s="642"/>
      <c r="IY99" s="642"/>
      <c r="IZ99" s="642"/>
      <c r="JA99" s="642"/>
      <c r="JB99" s="642"/>
      <c r="JC99" s="642"/>
      <c r="JD99" s="642"/>
      <c r="JE99" s="642"/>
      <c r="JF99" s="642"/>
      <c r="JG99" s="642"/>
      <c r="JH99" s="642"/>
      <c r="JI99" s="642"/>
      <c r="JJ99" s="642"/>
      <c r="JK99" s="642"/>
      <c r="JL99" s="642"/>
      <c r="JM99" s="642"/>
      <c r="JN99" s="642"/>
      <c r="JO99" s="642"/>
      <c r="JP99" s="642"/>
      <c r="JQ99" s="642"/>
      <c r="JR99" s="642"/>
      <c r="JS99" s="642"/>
      <c r="JT99" s="642"/>
      <c r="JU99" s="642"/>
      <c r="JV99" s="642"/>
      <c r="JW99" s="642"/>
      <c r="JX99" s="642"/>
      <c r="JY99" s="642"/>
      <c r="JZ99" s="642"/>
      <c r="KA99" s="642"/>
      <c r="KB99" s="642"/>
      <c r="KC99" s="642"/>
      <c r="KD99" s="642"/>
      <c r="KE99" s="642"/>
      <c r="KF99" s="642"/>
      <c r="KG99" s="642"/>
      <c r="KH99" s="642"/>
      <c r="KI99" s="642"/>
      <c r="KJ99" s="642"/>
      <c r="KK99" s="642"/>
      <c r="KL99" s="642"/>
      <c r="KM99" s="642"/>
      <c r="KN99" s="642"/>
      <c r="KO99" s="642"/>
      <c r="KP99" s="642"/>
      <c r="KQ99" s="642"/>
      <c r="KR99" s="642"/>
      <c r="KS99" s="642"/>
      <c r="KT99" s="642"/>
      <c r="KU99" s="642"/>
      <c r="KV99" s="642"/>
      <c r="KW99" s="642"/>
      <c r="KX99" s="642"/>
      <c r="KY99" s="642"/>
      <c r="KZ99" s="642"/>
      <c r="LA99" s="642"/>
      <c r="LB99" s="642"/>
      <c r="LC99" s="642"/>
      <c r="LD99" s="642"/>
      <c r="LE99" s="642"/>
      <c r="LF99" s="642"/>
      <c r="LG99" s="642"/>
      <c r="LH99" s="642"/>
      <c r="LI99" s="642"/>
      <c r="LJ99" s="642"/>
      <c r="LK99" s="642"/>
      <c r="LL99" s="642"/>
      <c r="LM99" s="642"/>
      <c r="LN99" s="642"/>
      <c r="LO99" s="642"/>
      <c r="LP99" s="642"/>
      <c r="LQ99" s="642"/>
      <c r="LR99" s="642"/>
      <c r="LS99" s="642"/>
      <c r="LT99" s="642"/>
      <c r="LU99" s="642"/>
      <c r="LV99" s="642"/>
      <c r="LW99" s="642"/>
      <c r="LX99" s="642"/>
      <c r="LY99" s="642"/>
      <c r="LZ99" s="642"/>
      <c r="MA99" s="642"/>
      <c r="MB99" s="642"/>
      <c r="MC99" s="642"/>
      <c r="MD99" s="642"/>
      <c r="ME99" s="642"/>
      <c r="MF99" s="642"/>
      <c r="MG99" s="642"/>
      <c r="MH99" s="642"/>
      <c r="MI99" s="642"/>
      <c r="MJ99" s="642"/>
      <c r="MK99" s="642"/>
      <c r="ML99" s="642"/>
      <c r="MM99" s="642"/>
      <c r="MN99" s="642"/>
      <c r="MO99" s="642"/>
      <c r="MP99" s="642"/>
      <c r="MQ99" s="642"/>
      <c r="MR99" s="642"/>
      <c r="MS99" s="642"/>
      <c r="MT99" s="642"/>
      <c r="MU99" s="642"/>
      <c r="MV99" s="642"/>
      <c r="MW99" s="642"/>
      <c r="MX99" s="642"/>
      <c r="MY99" s="642"/>
      <c r="MZ99" s="642"/>
      <c r="NA99" s="642"/>
      <c r="NB99" s="642"/>
      <c r="NC99" s="642"/>
      <c r="ND99" s="642"/>
      <c r="NE99" s="642"/>
      <c r="NF99" s="642"/>
      <c r="NG99" s="642"/>
      <c r="NH99" s="642"/>
      <c r="NI99" s="642"/>
      <c r="NJ99" s="642"/>
    </row>
    <row r="100" spans="1:374" s="643" customFormat="1" ht="45" customHeight="1">
      <c r="A100" s="734" t="s">
        <v>563</v>
      </c>
      <c r="B100" s="689" t="s">
        <v>1440</v>
      </c>
      <c r="C100" s="640" t="s">
        <v>26</v>
      </c>
      <c r="D100" s="657" t="s">
        <v>566</v>
      </c>
      <c r="E100" s="656"/>
      <c r="F100" s="640"/>
      <c r="G100" s="640"/>
      <c r="H100" s="684"/>
      <c r="I100" s="685"/>
      <c r="J100" s="640"/>
      <c r="K100" s="641"/>
      <c r="L100" s="641"/>
      <c r="M100" s="640"/>
      <c r="N100" s="640"/>
      <c r="O100" s="640"/>
      <c r="P100" s="640"/>
      <c r="Q100" s="662"/>
      <c r="R100" s="642"/>
      <c r="S100" s="642"/>
      <c r="T100" s="642"/>
      <c r="U100" s="642"/>
      <c r="V100" s="642"/>
      <c r="W100" s="642"/>
      <c r="X100" s="642"/>
      <c r="Y100" s="642"/>
      <c r="Z100" s="642"/>
      <c r="AA100" s="642"/>
      <c r="AB100" s="642"/>
      <c r="AC100" s="642"/>
      <c r="AD100" s="642"/>
      <c r="AE100" s="642"/>
      <c r="AF100" s="642"/>
      <c r="AG100" s="642"/>
      <c r="AH100" s="642"/>
      <c r="AI100" s="642"/>
      <c r="AJ100" s="642"/>
      <c r="AK100" s="642"/>
      <c r="AL100" s="642"/>
      <c r="AM100" s="642"/>
      <c r="AN100" s="642"/>
      <c r="AO100" s="642"/>
      <c r="AP100" s="642"/>
      <c r="AQ100" s="642"/>
      <c r="AR100" s="642"/>
      <c r="AS100" s="642"/>
      <c r="AT100" s="642"/>
      <c r="AU100" s="642"/>
      <c r="AV100" s="642"/>
      <c r="AW100" s="642"/>
      <c r="AX100" s="642"/>
      <c r="AY100" s="642"/>
      <c r="AZ100" s="642"/>
      <c r="BA100" s="642"/>
      <c r="BB100" s="642"/>
      <c r="BC100" s="642"/>
      <c r="BD100" s="642"/>
      <c r="BE100" s="642"/>
      <c r="BF100" s="642"/>
      <c r="BG100" s="642"/>
      <c r="BH100" s="642"/>
      <c r="BI100" s="642"/>
      <c r="BJ100" s="642"/>
      <c r="BK100" s="642"/>
      <c r="BL100" s="642"/>
      <c r="BM100" s="642"/>
      <c r="BN100" s="642"/>
      <c r="BO100" s="642"/>
      <c r="BP100" s="642"/>
      <c r="BQ100" s="642"/>
      <c r="BR100" s="642"/>
      <c r="BS100" s="642"/>
      <c r="BT100" s="642"/>
      <c r="BU100" s="642"/>
      <c r="BV100" s="642"/>
      <c r="BW100" s="642"/>
      <c r="BX100" s="642"/>
      <c r="BY100" s="642"/>
      <c r="BZ100" s="642"/>
      <c r="CA100" s="642"/>
      <c r="CB100" s="642"/>
      <c r="CC100" s="642"/>
      <c r="CD100" s="642"/>
      <c r="CE100" s="642"/>
      <c r="CF100" s="642"/>
      <c r="CG100" s="642"/>
      <c r="CH100" s="642"/>
      <c r="CI100" s="642"/>
      <c r="CJ100" s="642"/>
      <c r="CK100" s="642"/>
      <c r="CL100" s="642"/>
      <c r="CM100" s="642"/>
      <c r="CN100" s="642"/>
      <c r="CO100" s="642"/>
      <c r="CP100" s="642"/>
      <c r="CQ100" s="642"/>
      <c r="CR100" s="642"/>
      <c r="CS100" s="642"/>
      <c r="CT100" s="642"/>
      <c r="CU100" s="642"/>
      <c r="CV100" s="642"/>
      <c r="CW100" s="642"/>
      <c r="CX100" s="642"/>
      <c r="CY100" s="642"/>
      <c r="CZ100" s="642"/>
      <c r="DA100" s="642"/>
      <c r="DB100" s="642"/>
      <c r="DC100" s="642"/>
      <c r="DD100" s="642"/>
      <c r="DE100" s="642"/>
      <c r="DF100" s="642"/>
      <c r="DG100" s="642"/>
      <c r="DH100" s="642"/>
      <c r="DI100" s="642"/>
      <c r="DJ100" s="642"/>
      <c r="DK100" s="642"/>
      <c r="DL100" s="642"/>
      <c r="DM100" s="642"/>
      <c r="DN100" s="642"/>
      <c r="DO100" s="642"/>
      <c r="DP100" s="642"/>
      <c r="DQ100" s="642"/>
      <c r="DR100" s="642"/>
      <c r="DS100" s="642"/>
      <c r="DT100" s="642"/>
      <c r="DU100" s="642"/>
      <c r="DV100" s="642"/>
      <c r="DW100" s="642"/>
      <c r="DX100" s="642"/>
      <c r="DY100" s="642"/>
      <c r="DZ100" s="642"/>
      <c r="EA100" s="642"/>
      <c r="EB100" s="642"/>
      <c r="EC100" s="642"/>
      <c r="ED100" s="642"/>
      <c r="EE100" s="642"/>
      <c r="EF100" s="642"/>
      <c r="EG100" s="642"/>
      <c r="EH100" s="642"/>
      <c r="EI100" s="642"/>
      <c r="EJ100" s="642"/>
      <c r="EK100" s="642"/>
      <c r="EL100" s="642"/>
      <c r="EM100" s="642"/>
      <c r="EN100" s="642"/>
      <c r="EO100" s="642"/>
      <c r="EP100" s="642"/>
      <c r="EQ100" s="642"/>
      <c r="ER100" s="642"/>
      <c r="ES100" s="642"/>
      <c r="ET100" s="642"/>
      <c r="EU100" s="642"/>
      <c r="EV100" s="642"/>
      <c r="EW100" s="642"/>
      <c r="EX100" s="642"/>
      <c r="EY100" s="642"/>
      <c r="EZ100" s="642"/>
      <c r="FA100" s="642"/>
      <c r="FB100" s="642"/>
      <c r="FC100" s="642"/>
      <c r="FD100" s="642"/>
      <c r="FE100" s="642"/>
      <c r="FF100" s="642"/>
      <c r="FG100" s="642"/>
      <c r="FH100" s="642"/>
      <c r="FI100" s="642"/>
      <c r="FJ100" s="642"/>
      <c r="FK100" s="642"/>
      <c r="FL100" s="642"/>
      <c r="FM100" s="642"/>
      <c r="FN100" s="642"/>
      <c r="FO100" s="642"/>
      <c r="FP100" s="642"/>
      <c r="FQ100" s="642"/>
      <c r="FR100" s="642"/>
      <c r="FS100" s="642"/>
      <c r="FT100" s="642"/>
      <c r="FU100" s="642"/>
      <c r="FV100" s="642"/>
      <c r="FW100" s="642"/>
      <c r="FX100" s="642"/>
      <c r="FY100" s="642"/>
      <c r="FZ100" s="642"/>
      <c r="GA100" s="642"/>
      <c r="GB100" s="642"/>
      <c r="GC100" s="642"/>
      <c r="GD100" s="642"/>
      <c r="GE100" s="642"/>
      <c r="GF100" s="642"/>
      <c r="GG100" s="642"/>
      <c r="GH100" s="642"/>
      <c r="GI100" s="642"/>
      <c r="GJ100" s="642"/>
      <c r="GK100" s="642"/>
      <c r="GL100" s="642"/>
      <c r="GM100" s="642"/>
      <c r="GN100" s="642"/>
      <c r="GO100" s="642"/>
      <c r="GP100" s="642"/>
      <c r="GQ100" s="642"/>
      <c r="GR100" s="642"/>
      <c r="GS100" s="642"/>
      <c r="GT100" s="642"/>
      <c r="GU100" s="642"/>
      <c r="GV100" s="642"/>
      <c r="GW100" s="642"/>
      <c r="GX100" s="642"/>
      <c r="GY100" s="642"/>
      <c r="GZ100" s="642"/>
      <c r="HA100" s="642"/>
      <c r="HB100" s="642"/>
      <c r="HC100" s="642"/>
      <c r="HD100" s="642"/>
      <c r="HE100" s="642"/>
      <c r="HF100" s="642"/>
      <c r="HG100" s="642"/>
      <c r="HH100" s="642"/>
      <c r="HI100" s="642"/>
      <c r="HJ100" s="642"/>
      <c r="HK100" s="642"/>
      <c r="HL100" s="642"/>
      <c r="HM100" s="642"/>
      <c r="HN100" s="642"/>
      <c r="HO100" s="642"/>
      <c r="HP100" s="642"/>
      <c r="HQ100" s="642"/>
      <c r="HR100" s="642"/>
      <c r="HS100" s="642"/>
      <c r="HT100" s="642"/>
      <c r="HU100" s="642"/>
      <c r="HV100" s="642"/>
      <c r="HW100" s="642"/>
      <c r="HX100" s="642"/>
      <c r="HY100" s="642"/>
      <c r="HZ100" s="642"/>
      <c r="IA100" s="642"/>
      <c r="IB100" s="642"/>
      <c r="IC100" s="642"/>
      <c r="ID100" s="642"/>
      <c r="IE100" s="642"/>
      <c r="IF100" s="642"/>
      <c r="IG100" s="642"/>
      <c r="IH100" s="642"/>
      <c r="II100" s="642"/>
      <c r="IJ100" s="642"/>
      <c r="IK100" s="642"/>
      <c r="IL100" s="642"/>
      <c r="IM100" s="642"/>
      <c r="IN100" s="642"/>
      <c r="IO100" s="642"/>
      <c r="IP100" s="642"/>
      <c r="IQ100" s="642"/>
      <c r="IR100" s="642"/>
      <c r="IS100" s="642"/>
      <c r="IT100" s="642"/>
      <c r="IU100" s="642"/>
      <c r="IV100" s="642"/>
      <c r="IW100" s="642"/>
      <c r="IX100" s="642"/>
      <c r="IY100" s="642"/>
      <c r="IZ100" s="642"/>
      <c r="JA100" s="642"/>
      <c r="JB100" s="642"/>
      <c r="JC100" s="642"/>
      <c r="JD100" s="642"/>
      <c r="JE100" s="642"/>
      <c r="JF100" s="642"/>
      <c r="JG100" s="642"/>
      <c r="JH100" s="642"/>
      <c r="JI100" s="642"/>
      <c r="JJ100" s="642"/>
      <c r="JK100" s="642"/>
      <c r="JL100" s="642"/>
      <c r="JM100" s="642"/>
      <c r="JN100" s="642"/>
      <c r="JO100" s="642"/>
      <c r="JP100" s="642"/>
      <c r="JQ100" s="642"/>
      <c r="JR100" s="642"/>
      <c r="JS100" s="642"/>
      <c r="JT100" s="642"/>
      <c r="JU100" s="642"/>
      <c r="JV100" s="642"/>
      <c r="JW100" s="642"/>
      <c r="JX100" s="642"/>
      <c r="JY100" s="642"/>
      <c r="JZ100" s="642"/>
      <c r="KA100" s="642"/>
      <c r="KB100" s="642"/>
      <c r="KC100" s="642"/>
      <c r="KD100" s="642"/>
      <c r="KE100" s="642"/>
      <c r="KF100" s="642"/>
      <c r="KG100" s="642"/>
      <c r="KH100" s="642"/>
      <c r="KI100" s="642"/>
      <c r="KJ100" s="642"/>
      <c r="KK100" s="642"/>
      <c r="KL100" s="642"/>
      <c r="KM100" s="642"/>
      <c r="KN100" s="642"/>
      <c r="KO100" s="642"/>
      <c r="KP100" s="642"/>
      <c r="KQ100" s="642"/>
      <c r="KR100" s="642"/>
      <c r="KS100" s="642"/>
      <c r="KT100" s="642"/>
      <c r="KU100" s="642"/>
      <c r="KV100" s="642"/>
      <c r="KW100" s="642"/>
      <c r="KX100" s="642"/>
      <c r="KY100" s="642"/>
      <c r="KZ100" s="642"/>
      <c r="LA100" s="642"/>
      <c r="LB100" s="642"/>
      <c r="LC100" s="642"/>
      <c r="LD100" s="642"/>
      <c r="LE100" s="642"/>
      <c r="LF100" s="642"/>
      <c r="LG100" s="642"/>
      <c r="LH100" s="642"/>
      <c r="LI100" s="642"/>
      <c r="LJ100" s="642"/>
      <c r="LK100" s="642"/>
      <c r="LL100" s="642"/>
      <c r="LM100" s="642"/>
      <c r="LN100" s="642"/>
      <c r="LO100" s="642"/>
      <c r="LP100" s="642"/>
      <c r="LQ100" s="642"/>
      <c r="LR100" s="642"/>
      <c r="LS100" s="642"/>
      <c r="LT100" s="642"/>
      <c r="LU100" s="642"/>
      <c r="LV100" s="642"/>
      <c r="LW100" s="642"/>
      <c r="LX100" s="642"/>
      <c r="LY100" s="642"/>
      <c r="LZ100" s="642"/>
      <c r="MA100" s="642"/>
      <c r="MB100" s="642"/>
      <c r="MC100" s="642"/>
      <c r="MD100" s="642"/>
      <c r="ME100" s="642"/>
      <c r="MF100" s="642"/>
      <c r="MG100" s="642"/>
      <c r="MH100" s="642"/>
      <c r="MI100" s="642"/>
      <c r="MJ100" s="642"/>
      <c r="MK100" s="642"/>
      <c r="ML100" s="642"/>
      <c r="MM100" s="642"/>
      <c r="MN100" s="642"/>
      <c r="MO100" s="642"/>
      <c r="MP100" s="642"/>
      <c r="MQ100" s="642"/>
      <c r="MR100" s="642"/>
      <c r="MS100" s="642"/>
      <c r="MT100" s="642"/>
      <c r="MU100" s="642"/>
      <c r="MV100" s="642"/>
      <c r="MW100" s="642"/>
      <c r="MX100" s="642"/>
      <c r="MY100" s="642"/>
      <c r="MZ100" s="642"/>
      <c r="NA100" s="642"/>
      <c r="NB100" s="642"/>
      <c r="NC100" s="642"/>
      <c r="ND100" s="642"/>
      <c r="NE100" s="642"/>
      <c r="NF100" s="642"/>
      <c r="NG100" s="642"/>
      <c r="NH100" s="642"/>
      <c r="NI100" s="642"/>
      <c r="NJ100" s="642"/>
    </row>
    <row r="101" spans="1:374" s="643" customFormat="1" ht="45" customHeight="1">
      <c r="A101" s="734" t="s">
        <v>565</v>
      </c>
      <c r="B101" s="689" t="s">
        <v>1441</v>
      </c>
      <c r="C101" s="640" t="s">
        <v>26</v>
      </c>
      <c r="D101" s="657" t="s">
        <v>900</v>
      </c>
      <c r="E101" s="656"/>
      <c r="F101" s="640"/>
      <c r="G101" s="640"/>
      <c r="H101" s="684"/>
      <c r="I101" s="685"/>
      <c r="J101" s="640"/>
      <c r="K101" s="641"/>
      <c r="L101" s="641"/>
      <c r="M101" s="640"/>
      <c r="N101" s="640"/>
      <c r="O101" s="640"/>
      <c r="P101" s="640"/>
      <c r="Q101" s="662"/>
      <c r="R101" s="642"/>
      <c r="S101" s="642"/>
      <c r="T101" s="642"/>
      <c r="U101" s="642"/>
      <c r="V101" s="642"/>
      <c r="W101" s="642"/>
      <c r="X101" s="642"/>
      <c r="Y101" s="642"/>
      <c r="Z101" s="642"/>
      <c r="AA101" s="642"/>
      <c r="AB101" s="642"/>
      <c r="AC101" s="642"/>
      <c r="AD101" s="642"/>
      <c r="AE101" s="642"/>
      <c r="AF101" s="642"/>
      <c r="AG101" s="642"/>
      <c r="AH101" s="642"/>
      <c r="AI101" s="642"/>
      <c r="AJ101" s="642"/>
      <c r="AK101" s="642"/>
      <c r="AL101" s="642"/>
      <c r="AM101" s="642"/>
      <c r="AN101" s="642"/>
      <c r="AO101" s="642"/>
      <c r="AP101" s="642"/>
      <c r="AQ101" s="642"/>
      <c r="AR101" s="642"/>
      <c r="AS101" s="642"/>
      <c r="AT101" s="642"/>
      <c r="AU101" s="642"/>
      <c r="AV101" s="642"/>
      <c r="AW101" s="642"/>
      <c r="AX101" s="642"/>
      <c r="AY101" s="642"/>
      <c r="AZ101" s="642"/>
      <c r="BA101" s="642"/>
      <c r="BB101" s="642"/>
      <c r="BC101" s="642"/>
      <c r="BD101" s="642"/>
      <c r="BE101" s="642"/>
      <c r="BF101" s="642"/>
      <c r="BG101" s="642"/>
      <c r="BH101" s="642"/>
      <c r="BI101" s="642"/>
      <c r="BJ101" s="642"/>
      <c r="BK101" s="642"/>
      <c r="BL101" s="642"/>
      <c r="BM101" s="642"/>
      <c r="BN101" s="642"/>
      <c r="BO101" s="642"/>
      <c r="BP101" s="642"/>
      <c r="BQ101" s="642"/>
      <c r="BR101" s="642"/>
      <c r="BS101" s="642"/>
      <c r="BT101" s="642"/>
      <c r="BU101" s="642"/>
      <c r="BV101" s="642"/>
      <c r="BW101" s="642"/>
      <c r="BX101" s="642"/>
      <c r="BY101" s="642"/>
      <c r="BZ101" s="642"/>
      <c r="CA101" s="642"/>
      <c r="CB101" s="642"/>
      <c r="CC101" s="642"/>
      <c r="CD101" s="642"/>
      <c r="CE101" s="642"/>
      <c r="CF101" s="642"/>
      <c r="CG101" s="642"/>
      <c r="CH101" s="642"/>
      <c r="CI101" s="642"/>
      <c r="CJ101" s="642"/>
      <c r="CK101" s="642"/>
      <c r="CL101" s="642"/>
      <c r="CM101" s="642"/>
      <c r="CN101" s="642"/>
      <c r="CO101" s="642"/>
      <c r="CP101" s="642"/>
      <c r="CQ101" s="642"/>
      <c r="CR101" s="642"/>
      <c r="CS101" s="642"/>
      <c r="CT101" s="642"/>
      <c r="CU101" s="642"/>
      <c r="CV101" s="642"/>
      <c r="CW101" s="642"/>
      <c r="CX101" s="642"/>
      <c r="CY101" s="642"/>
      <c r="CZ101" s="642"/>
      <c r="DA101" s="642"/>
      <c r="DB101" s="642"/>
      <c r="DC101" s="642"/>
      <c r="DD101" s="642"/>
      <c r="DE101" s="642"/>
      <c r="DF101" s="642"/>
      <c r="DG101" s="642"/>
      <c r="DH101" s="642"/>
      <c r="DI101" s="642"/>
      <c r="DJ101" s="642"/>
      <c r="DK101" s="642"/>
      <c r="DL101" s="642"/>
      <c r="DM101" s="642"/>
      <c r="DN101" s="642"/>
      <c r="DO101" s="642"/>
      <c r="DP101" s="642"/>
      <c r="DQ101" s="642"/>
      <c r="DR101" s="642"/>
      <c r="DS101" s="642"/>
      <c r="DT101" s="642"/>
      <c r="DU101" s="642"/>
      <c r="DV101" s="642"/>
      <c r="DW101" s="642"/>
      <c r="DX101" s="642"/>
      <c r="DY101" s="642"/>
      <c r="DZ101" s="642"/>
      <c r="EA101" s="642"/>
      <c r="EB101" s="642"/>
      <c r="EC101" s="642"/>
      <c r="ED101" s="642"/>
      <c r="EE101" s="642"/>
      <c r="EF101" s="642"/>
      <c r="EG101" s="642"/>
      <c r="EH101" s="642"/>
      <c r="EI101" s="642"/>
      <c r="EJ101" s="642"/>
      <c r="EK101" s="642"/>
      <c r="EL101" s="642"/>
      <c r="EM101" s="642"/>
      <c r="EN101" s="642"/>
      <c r="EO101" s="642"/>
      <c r="EP101" s="642"/>
      <c r="EQ101" s="642"/>
      <c r="ER101" s="642"/>
      <c r="ES101" s="642"/>
      <c r="ET101" s="642"/>
      <c r="EU101" s="642"/>
      <c r="EV101" s="642"/>
      <c r="EW101" s="642"/>
      <c r="EX101" s="642"/>
      <c r="EY101" s="642"/>
      <c r="EZ101" s="642"/>
      <c r="FA101" s="642"/>
      <c r="FB101" s="642"/>
      <c r="FC101" s="642"/>
      <c r="FD101" s="642"/>
      <c r="FE101" s="642"/>
      <c r="FF101" s="642"/>
      <c r="FG101" s="642"/>
      <c r="FH101" s="642"/>
      <c r="FI101" s="642"/>
      <c r="FJ101" s="642"/>
      <c r="FK101" s="642"/>
      <c r="FL101" s="642"/>
      <c r="FM101" s="642"/>
      <c r="FN101" s="642"/>
      <c r="FO101" s="642"/>
      <c r="FP101" s="642"/>
      <c r="FQ101" s="642"/>
      <c r="FR101" s="642"/>
      <c r="FS101" s="642"/>
      <c r="FT101" s="642"/>
      <c r="FU101" s="642"/>
      <c r="FV101" s="642"/>
      <c r="FW101" s="642"/>
      <c r="FX101" s="642"/>
      <c r="FY101" s="642"/>
      <c r="FZ101" s="642"/>
      <c r="GA101" s="642"/>
      <c r="GB101" s="642"/>
      <c r="GC101" s="642"/>
      <c r="GD101" s="642"/>
      <c r="GE101" s="642"/>
      <c r="GF101" s="642"/>
      <c r="GG101" s="642"/>
      <c r="GH101" s="642"/>
      <c r="GI101" s="642"/>
      <c r="GJ101" s="642"/>
      <c r="GK101" s="642"/>
      <c r="GL101" s="642"/>
      <c r="GM101" s="642"/>
      <c r="GN101" s="642"/>
      <c r="GO101" s="642"/>
      <c r="GP101" s="642"/>
      <c r="GQ101" s="642"/>
      <c r="GR101" s="642"/>
      <c r="GS101" s="642"/>
      <c r="GT101" s="642"/>
      <c r="GU101" s="642"/>
      <c r="GV101" s="642"/>
      <c r="GW101" s="642"/>
      <c r="GX101" s="642"/>
      <c r="GY101" s="642"/>
      <c r="GZ101" s="642"/>
      <c r="HA101" s="642"/>
      <c r="HB101" s="642"/>
      <c r="HC101" s="642"/>
      <c r="HD101" s="642"/>
      <c r="HE101" s="642"/>
      <c r="HF101" s="642"/>
      <c r="HG101" s="642"/>
      <c r="HH101" s="642"/>
      <c r="HI101" s="642"/>
      <c r="HJ101" s="642"/>
      <c r="HK101" s="642"/>
      <c r="HL101" s="642"/>
      <c r="HM101" s="642"/>
      <c r="HN101" s="642"/>
      <c r="HO101" s="642"/>
      <c r="HP101" s="642"/>
      <c r="HQ101" s="642"/>
      <c r="HR101" s="642"/>
      <c r="HS101" s="642"/>
      <c r="HT101" s="642"/>
      <c r="HU101" s="642"/>
      <c r="HV101" s="642"/>
      <c r="HW101" s="642"/>
      <c r="HX101" s="642"/>
      <c r="HY101" s="642"/>
      <c r="HZ101" s="642"/>
      <c r="IA101" s="642"/>
      <c r="IB101" s="642"/>
      <c r="IC101" s="642"/>
      <c r="ID101" s="642"/>
      <c r="IE101" s="642"/>
      <c r="IF101" s="642"/>
      <c r="IG101" s="642"/>
      <c r="IH101" s="642"/>
      <c r="II101" s="642"/>
      <c r="IJ101" s="642"/>
      <c r="IK101" s="642"/>
      <c r="IL101" s="642"/>
      <c r="IM101" s="642"/>
      <c r="IN101" s="642"/>
      <c r="IO101" s="642"/>
      <c r="IP101" s="642"/>
      <c r="IQ101" s="642"/>
      <c r="IR101" s="642"/>
      <c r="IS101" s="642"/>
      <c r="IT101" s="642"/>
      <c r="IU101" s="642"/>
      <c r="IV101" s="642"/>
      <c r="IW101" s="642"/>
      <c r="IX101" s="642"/>
      <c r="IY101" s="642"/>
      <c r="IZ101" s="642"/>
      <c r="JA101" s="642"/>
      <c r="JB101" s="642"/>
      <c r="JC101" s="642"/>
      <c r="JD101" s="642"/>
      <c r="JE101" s="642"/>
      <c r="JF101" s="642"/>
      <c r="JG101" s="642"/>
      <c r="JH101" s="642"/>
      <c r="JI101" s="642"/>
      <c r="JJ101" s="642"/>
      <c r="JK101" s="642"/>
      <c r="JL101" s="642"/>
      <c r="JM101" s="642"/>
      <c r="JN101" s="642"/>
      <c r="JO101" s="642"/>
      <c r="JP101" s="642"/>
      <c r="JQ101" s="642"/>
      <c r="JR101" s="642"/>
      <c r="JS101" s="642"/>
      <c r="JT101" s="642"/>
      <c r="JU101" s="642"/>
      <c r="JV101" s="642"/>
      <c r="JW101" s="642"/>
      <c r="JX101" s="642"/>
      <c r="JY101" s="642"/>
      <c r="JZ101" s="642"/>
      <c r="KA101" s="642"/>
      <c r="KB101" s="642"/>
      <c r="KC101" s="642"/>
      <c r="KD101" s="642"/>
      <c r="KE101" s="642"/>
      <c r="KF101" s="642"/>
      <c r="KG101" s="642"/>
      <c r="KH101" s="642"/>
      <c r="KI101" s="642"/>
      <c r="KJ101" s="642"/>
      <c r="KK101" s="642"/>
      <c r="KL101" s="642"/>
      <c r="KM101" s="642"/>
      <c r="KN101" s="642"/>
      <c r="KO101" s="642"/>
      <c r="KP101" s="642"/>
      <c r="KQ101" s="642"/>
      <c r="KR101" s="642"/>
      <c r="KS101" s="642"/>
      <c r="KT101" s="642"/>
      <c r="KU101" s="642"/>
      <c r="KV101" s="642"/>
      <c r="KW101" s="642"/>
      <c r="KX101" s="642"/>
      <c r="KY101" s="642"/>
      <c r="KZ101" s="642"/>
      <c r="LA101" s="642"/>
      <c r="LB101" s="642"/>
      <c r="LC101" s="642"/>
      <c r="LD101" s="642"/>
      <c r="LE101" s="642"/>
      <c r="LF101" s="642"/>
      <c r="LG101" s="642"/>
      <c r="LH101" s="642"/>
      <c r="LI101" s="642"/>
      <c r="LJ101" s="642"/>
      <c r="LK101" s="642"/>
      <c r="LL101" s="642"/>
      <c r="LM101" s="642"/>
      <c r="LN101" s="642"/>
      <c r="LO101" s="642"/>
      <c r="LP101" s="642"/>
      <c r="LQ101" s="642"/>
      <c r="LR101" s="642"/>
      <c r="LS101" s="642"/>
      <c r="LT101" s="642"/>
      <c r="LU101" s="642"/>
      <c r="LV101" s="642"/>
      <c r="LW101" s="642"/>
      <c r="LX101" s="642"/>
      <c r="LY101" s="642"/>
      <c r="LZ101" s="642"/>
      <c r="MA101" s="642"/>
      <c r="MB101" s="642"/>
      <c r="MC101" s="642"/>
      <c r="MD101" s="642"/>
      <c r="ME101" s="642"/>
      <c r="MF101" s="642"/>
      <c r="MG101" s="642"/>
      <c r="MH101" s="642"/>
      <c r="MI101" s="642"/>
      <c r="MJ101" s="642"/>
      <c r="MK101" s="642"/>
      <c r="ML101" s="642"/>
      <c r="MM101" s="642"/>
      <c r="MN101" s="642"/>
      <c r="MO101" s="642"/>
      <c r="MP101" s="642"/>
      <c r="MQ101" s="642"/>
      <c r="MR101" s="642"/>
      <c r="MS101" s="642"/>
      <c r="MT101" s="642"/>
      <c r="MU101" s="642"/>
      <c r="MV101" s="642"/>
      <c r="MW101" s="642"/>
      <c r="MX101" s="642"/>
      <c r="MY101" s="642"/>
      <c r="MZ101" s="642"/>
      <c r="NA101" s="642"/>
      <c r="NB101" s="642"/>
      <c r="NC101" s="642"/>
      <c r="ND101" s="642"/>
      <c r="NE101" s="642"/>
      <c r="NF101" s="642"/>
      <c r="NG101" s="642"/>
      <c r="NH101" s="642"/>
      <c r="NI101" s="642"/>
      <c r="NJ101" s="642"/>
    </row>
    <row r="102" spans="1:374" s="643" customFormat="1" ht="45" customHeight="1">
      <c r="A102" s="734" t="s">
        <v>567</v>
      </c>
      <c r="B102" s="689" t="s">
        <v>1442</v>
      </c>
      <c r="C102" s="640" t="s">
        <v>26</v>
      </c>
      <c r="D102" s="657" t="s">
        <v>568</v>
      </c>
      <c r="E102" s="656"/>
      <c r="F102" s="640"/>
      <c r="G102" s="640"/>
      <c r="H102" s="684"/>
      <c r="I102" s="685"/>
      <c r="J102" s="640"/>
      <c r="K102" s="641"/>
      <c r="L102" s="641"/>
      <c r="M102" s="640"/>
      <c r="N102" s="640"/>
      <c r="O102" s="640"/>
      <c r="P102" s="640"/>
      <c r="Q102" s="662"/>
      <c r="R102" s="642"/>
      <c r="S102" s="642"/>
      <c r="T102" s="642"/>
      <c r="U102" s="642"/>
      <c r="V102" s="642"/>
      <c r="W102" s="642"/>
      <c r="X102" s="642"/>
      <c r="Y102" s="642"/>
      <c r="Z102" s="642"/>
      <c r="AA102" s="642"/>
      <c r="AB102" s="642"/>
      <c r="AC102" s="642"/>
      <c r="AD102" s="642"/>
      <c r="AE102" s="642"/>
      <c r="AF102" s="642"/>
      <c r="AG102" s="642"/>
      <c r="AH102" s="642"/>
      <c r="AI102" s="642"/>
      <c r="AJ102" s="642"/>
      <c r="AK102" s="642"/>
      <c r="AL102" s="642"/>
      <c r="AM102" s="642"/>
      <c r="AN102" s="642"/>
      <c r="AO102" s="642"/>
      <c r="AP102" s="642"/>
      <c r="AQ102" s="642"/>
      <c r="AR102" s="642"/>
      <c r="AS102" s="642"/>
      <c r="AT102" s="642"/>
      <c r="AU102" s="642"/>
      <c r="AV102" s="642"/>
      <c r="AW102" s="642"/>
      <c r="AX102" s="642"/>
      <c r="AY102" s="642"/>
      <c r="AZ102" s="642"/>
      <c r="BA102" s="642"/>
      <c r="BB102" s="642"/>
      <c r="BC102" s="642"/>
      <c r="BD102" s="642"/>
      <c r="BE102" s="642"/>
      <c r="BF102" s="642"/>
      <c r="BG102" s="642"/>
      <c r="BH102" s="642"/>
      <c r="BI102" s="642"/>
      <c r="BJ102" s="642"/>
      <c r="BK102" s="642"/>
      <c r="BL102" s="642"/>
      <c r="BM102" s="642"/>
      <c r="BN102" s="642"/>
      <c r="BO102" s="642"/>
      <c r="BP102" s="642"/>
      <c r="BQ102" s="642"/>
      <c r="BR102" s="642"/>
      <c r="BS102" s="642"/>
      <c r="BT102" s="642"/>
      <c r="BU102" s="642"/>
      <c r="BV102" s="642"/>
      <c r="BW102" s="642"/>
      <c r="BX102" s="642"/>
      <c r="BY102" s="642"/>
      <c r="BZ102" s="642"/>
      <c r="CA102" s="642"/>
      <c r="CB102" s="642"/>
      <c r="CC102" s="642"/>
      <c r="CD102" s="642"/>
      <c r="CE102" s="642"/>
      <c r="CF102" s="642"/>
      <c r="CG102" s="642"/>
      <c r="CH102" s="642"/>
      <c r="CI102" s="642"/>
      <c r="CJ102" s="642"/>
      <c r="CK102" s="642"/>
      <c r="CL102" s="642"/>
      <c r="CM102" s="642"/>
      <c r="CN102" s="642"/>
      <c r="CO102" s="642"/>
      <c r="CP102" s="642"/>
      <c r="CQ102" s="642"/>
      <c r="CR102" s="642"/>
      <c r="CS102" s="642"/>
      <c r="CT102" s="642"/>
      <c r="CU102" s="642"/>
      <c r="CV102" s="642"/>
      <c r="CW102" s="642"/>
      <c r="CX102" s="642"/>
      <c r="CY102" s="642"/>
      <c r="CZ102" s="642"/>
      <c r="DA102" s="642"/>
      <c r="DB102" s="642"/>
      <c r="DC102" s="642"/>
      <c r="DD102" s="642"/>
      <c r="DE102" s="642"/>
      <c r="DF102" s="642"/>
      <c r="DG102" s="642"/>
      <c r="DH102" s="642"/>
      <c r="DI102" s="642"/>
      <c r="DJ102" s="642"/>
      <c r="DK102" s="642"/>
      <c r="DL102" s="642"/>
      <c r="DM102" s="642"/>
      <c r="DN102" s="642"/>
      <c r="DO102" s="642"/>
      <c r="DP102" s="642"/>
      <c r="DQ102" s="642"/>
      <c r="DR102" s="642"/>
      <c r="DS102" s="642"/>
      <c r="DT102" s="642"/>
      <c r="DU102" s="642"/>
      <c r="DV102" s="642"/>
      <c r="DW102" s="642"/>
      <c r="DX102" s="642"/>
      <c r="DY102" s="642"/>
      <c r="DZ102" s="642"/>
      <c r="EA102" s="642"/>
      <c r="EB102" s="642"/>
      <c r="EC102" s="642"/>
      <c r="ED102" s="642"/>
      <c r="EE102" s="642"/>
      <c r="EF102" s="642"/>
      <c r="EG102" s="642"/>
      <c r="EH102" s="642"/>
      <c r="EI102" s="642"/>
      <c r="EJ102" s="642"/>
      <c r="EK102" s="642"/>
      <c r="EL102" s="642"/>
      <c r="EM102" s="642"/>
      <c r="EN102" s="642"/>
      <c r="EO102" s="642"/>
      <c r="EP102" s="642"/>
      <c r="EQ102" s="642"/>
      <c r="ER102" s="642"/>
      <c r="ES102" s="642"/>
      <c r="ET102" s="642"/>
      <c r="EU102" s="642"/>
      <c r="EV102" s="642"/>
      <c r="EW102" s="642"/>
      <c r="EX102" s="642"/>
      <c r="EY102" s="642"/>
      <c r="EZ102" s="642"/>
      <c r="FA102" s="642"/>
      <c r="FB102" s="642"/>
      <c r="FC102" s="642"/>
      <c r="FD102" s="642"/>
      <c r="FE102" s="642"/>
      <c r="FF102" s="642"/>
      <c r="FG102" s="642"/>
      <c r="FH102" s="642"/>
      <c r="FI102" s="642"/>
      <c r="FJ102" s="642"/>
      <c r="FK102" s="642"/>
      <c r="FL102" s="642"/>
      <c r="FM102" s="642"/>
      <c r="FN102" s="642"/>
      <c r="FO102" s="642"/>
      <c r="FP102" s="642"/>
      <c r="FQ102" s="642"/>
      <c r="FR102" s="642"/>
      <c r="FS102" s="642"/>
      <c r="FT102" s="642"/>
      <c r="FU102" s="642"/>
      <c r="FV102" s="642"/>
      <c r="FW102" s="642"/>
      <c r="FX102" s="642"/>
      <c r="FY102" s="642"/>
      <c r="FZ102" s="642"/>
      <c r="GA102" s="642"/>
      <c r="GB102" s="642"/>
      <c r="GC102" s="642"/>
      <c r="GD102" s="642"/>
      <c r="GE102" s="642"/>
      <c r="GF102" s="642"/>
      <c r="GG102" s="642"/>
      <c r="GH102" s="642"/>
      <c r="GI102" s="642"/>
      <c r="GJ102" s="642"/>
      <c r="GK102" s="642"/>
      <c r="GL102" s="642"/>
      <c r="GM102" s="642"/>
      <c r="GN102" s="642"/>
      <c r="GO102" s="642"/>
      <c r="GP102" s="642"/>
      <c r="GQ102" s="642"/>
      <c r="GR102" s="642"/>
      <c r="GS102" s="642"/>
      <c r="GT102" s="642"/>
      <c r="GU102" s="642"/>
      <c r="GV102" s="642"/>
      <c r="GW102" s="642"/>
      <c r="GX102" s="642"/>
      <c r="GY102" s="642"/>
      <c r="GZ102" s="642"/>
      <c r="HA102" s="642"/>
      <c r="HB102" s="642"/>
      <c r="HC102" s="642"/>
      <c r="HD102" s="642"/>
      <c r="HE102" s="642"/>
      <c r="HF102" s="642"/>
      <c r="HG102" s="642"/>
      <c r="HH102" s="642"/>
      <c r="HI102" s="642"/>
      <c r="HJ102" s="642"/>
      <c r="HK102" s="642"/>
      <c r="HL102" s="642"/>
      <c r="HM102" s="642"/>
      <c r="HN102" s="642"/>
      <c r="HO102" s="642"/>
      <c r="HP102" s="642"/>
      <c r="HQ102" s="642"/>
      <c r="HR102" s="642"/>
      <c r="HS102" s="642"/>
      <c r="HT102" s="642"/>
      <c r="HU102" s="642"/>
      <c r="HV102" s="642"/>
      <c r="HW102" s="642"/>
      <c r="HX102" s="642"/>
      <c r="HY102" s="642"/>
      <c r="HZ102" s="642"/>
      <c r="IA102" s="642"/>
      <c r="IB102" s="642"/>
      <c r="IC102" s="642"/>
      <c r="ID102" s="642"/>
      <c r="IE102" s="642"/>
      <c r="IF102" s="642"/>
      <c r="IG102" s="642"/>
      <c r="IH102" s="642"/>
      <c r="II102" s="642"/>
      <c r="IJ102" s="642"/>
      <c r="IK102" s="642"/>
      <c r="IL102" s="642"/>
      <c r="IM102" s="642"/>
      <c r="IN102" s="642"/>
      <c r="IO102" s="642"/>
      <c r="IP102" s="642"/>
      <c r="IQ102" s="642"/>
      <c r="IR102" s="642"/>
      <c r="IS102" s="642"/>
      <c r="IT102" s="642"/>
      <c r="IU102" s="642"/>
      <c r="IV102" s="642"/>
      <c r="IW102" s="642"/>
      <c r="IX102" s="642"/>
      <c r="IY102" s="642"/>
      <c r="IZ102" s="642"/>
      <c r="JA102" s="642"/>
      <c r="JB102" s="642"/>
      <c r="JC102" s="642"/>
      <c r="JD102" s="642"/>
      <c r="JE102" s="642"/>
      <c r="JF102" s="642"/>
      <c r="JG102" s="642"/>
      <c r="JH102" s="642"/>
      <c r="JI102" s="642"/>
      <c r="JJ102" s="642"/>
      <c r="JK102" s="642"/>
      <c r="JL102" s="642"/>
      <c r="JM102" s="642"/>
      <c r="JN102" s="642"/>
      <c r="JO102" s="642"/>
      <c r="JP102" s="642"/>
      <c r="JQ102" s="642"/>
      <c r="JR102" s="642"/>
      <c r="JS102" s="642"/>
      <c r="JT102" s="642"/>
      <c r="JU102" s="642"/>
      <c r="JV102" s="642"/>
      <c r="JW102" s="642"/>
      <c r="JX102" s="642"/>
      <c r="JY102" s="642"/>
      <c r="JZ102" s="642"/>
      <c r="KA102" s="642"/>
      <c r="KB102" s="642"/>
      <c r="KC102" s="642"/>
      <c r="KD102" s="642"/>
      <c r="KE102" s="642"/>
      <c r="KF102" s="642"/>
      <c r="KG102" s="642"/>
      <c r="KH102" s="642"/>
      <c r="KI102" s="642"/>
      <c r="KJ102" s="642"/>
      <c r="KK102" s="642"/>
      <c r="KL102" s="642"/>
      <c r="KM102" s="642"/>
      <c r="KN102" s="642"/>
      <c r="KO102" s="642"/>
      <c r="KP102" s="642"/>
      <c r="KQ102" s="642"/>
      <c r="KR102" s="642"/>
      <c r="KS102" s="642"/>
      <c r="KT102" s="642"/>
      <c r="KU102" s="642"/>
      <c r="KV102" s="642"/>
      <c r="KW102" s="642"/>
      <c r="KX102" s="642"/>
      <c r="KY102" s="642"/>
      <c r="KZ102" s="642"/>
      <c r="LA102" s="642"/>
      <c r="LB102" s="642"/>
      <c r="LC102" s="642"/>
      <c r="LD102" s="642"/>
      <c r="LE102" s="642"/>
      <c r="LF102" s="642"/>
      <c r="LG102" s="642"/>
      <c r="LH102" s="642"/>
      <c r="LI102" s="642"/>
      <c r="LJ102" s="642"/>
      <c r="LK102" s="642"/>
      <c r="LL102" s="642"/>
      <c r="LM102" s="642"/>
      <c r="LN102" s="642"/>
      <c r="LO102" s="642"/>
      <c r="LP102" s="642"/>
      <c r="LQ102" s="642"/>
      <c r="LR102" s="642"/>
      <c r="LS102" s="642"/>
      <c r="LT102" s="642"/>
      <c r="LU102" s="642"/>
      <c r="LV102" s="642"/>
      <c r="LW102" s="642"/>
      <c r="LX102" s="642"/>
      <c r="LY102" s="642"/>
      <c r="LZ102" s="642"/>
      <c r="MA102" s="642"/>
      <c r="MB102" s="642"/>
      <c r="MC102" s="642"/>
      <c r="MD102" s="642"/>
      <c r="ME102" s="642"/>
      <c r="MF102" s="642"/>
      <c r="MG102" s="642"/>
      <c r="MH102" s="642"/>
      <c r="MI102" s="642"/>
      <c r="MJ102" s="642"/>
      <c r="MK102" s="642"/>
      <c r="ML102" s="642"/>
      <c r="MM102" s="642"/>
      <c r="MN102" s="642"/>
      <c r="MO102" s="642"/>
      <c r="MP102" s="642"/>
      <c r="MQ102" s="642"/>
      <c r="MR102" s="642"/>
      <c r="MS102" s="642"/>
      <c r="MT102" s="642"/>
      <c r="MU102" s="642"/>
      <c r="MV102" s="642"/>
      <c r="MW102" s="642"/>
      <c r="MX102" s="642"/>
      <c r="MY102" s="642"/>
      <c r="MZ102" s="642"/>
      <c r="NA102" s="642"/>
      <c r="NB102" s="642"/>
      <c r="NC102" s="642"/>
      <c r="ND102" s="642"/>
      <c r="NE102" s="642"/>
      <c r="NF102" s="642"/>
      <c r="NG102" s="642"/>
      <c r="NH102" s="642"/>
      <c r="NI102" s="642"/>
      <c r="NJ102" s="642"/>
    </row>
    <row r="103" spans="1:374" s="643" customFormat="1" ht="45" customHeight="1">
      <c r="A103" s="734" t="s">
        <v>569</v>
      </c>
      <c r="B103" s="689" t="s">
        <v>1443</v>
      </c>
      <c r="C103" s="640" t="s">
        <v>26</v>
      </c>
      <c r="D103" s="657" t="s">
        <v>570</v>
      </c>
      <c r="E103" s="656"/>
      <c r="F103" s="640"/>
      <c r="G103" s="640"/>
      <c r="H103" s="684"/>
      <c r="I103" s="685"/>
      <c r="J103" s="640"/>
      <c r="K103" s="641"/>
      <c r="L103" s="641"/>
      <c r="M103" s="640"/>
      <c r="N103" s="640"/>
      <c r="O103" s="640"/>
      <c r="P103" s="640"/>
      <c r="Q103" s="662"/>
      <c r="R103" s="642"/>
      <c r="S103" s="642"/>
      <c r="T103" s="642"/>
      <c r="U103" s="642"/>
      <c r="V103" s="642"/>
      <c r="W103" s="642"/>
      <c r="X103" s="642"/>
      <c r="Y103" s="642"/>
      <c r="Z103" s="642"/>
      <c r="AA103" s="642"/>
      <c r="AB103" s="642"/>
      <c r="AC103" s="642"/>
      <c r="AD103" s="642"/>
      <c r="AE103" s="642"/>
      <c r="AF103" s="642"/>
      <c r="AG103" s="642"/>
      <c r="AH103" s="642"/>
      <c r="AI103" s="642"/>
      <c r="AJ103" s="642"/>
      <c r="AK103" s="642"/>
      <c r="AL103" s="642"/>
      <c r="AM103" s="642"/>
      <c r="AN103" s="642"/>
      <c r="AO103" s="642"/>
      <c r="AP103" s="642"/>
      <c r="AQ103" s="642"/>
      <c r="AR103" s="642"/>
      <c r="AS103" s="642"/>
      <c r="AT103" s="642"/>
      <c r="AU103" s="642"/>
      <c r="AV103" s="642"/>
      <c r="AW103" s="642"/>
      <c r="AX103" s="642"/>
      <c r="AY103" s="642"/>
      <c r="AZ103" s="642"/>
      <c r="BA103" s="642"/>
      <c r="BB103" s="642"/>
      <c r="BC103" s="642"/>
      <c r="BD103" s="642"/>
      <c r="BE103" s="642"/>
      <c r="BF103" s="642"/>
      <c r="BG103" s="642"/>
      <c r="BH103" s="642"/>
      <c r="BI103" s="642"/>
      <c r="BJ103" s="642"/>
      <c r="BK103" s="642"/>
      <c r="BL103" s="642"/>
      <c r="BM103" s="642"/>
      <c r="BN103" s="642"/>
      <c r="BO103" s="642"/>
      <c r="BP103" s="642"/>
      <c r="BQ103" s="642"/>
      <c r="BR103" s="642"/>
      <c r="BS103" s="642"/>
      <c r="BT103" s="642"/>
      <c r="BU103" s="642"/>
      <c r="BV103" s="642"/>
      <c r="BW103" s="642"/>
      <c r="BX103" s="642"/>
      <c r="BY103" s="642"/>
      <c r="BZ103" s="642"/>
      <c r="CA103" s="642"/>
      <c r="CB103" s="642"/>
      <c r="CC103" s="642"/>
      <c r="CD103" s="642"/>
      <c r="CE103" s="642"/>
      <c r="CF103" s="642"/>
      <c r="CG103" s="642"/>
      <c r="CH103" s="642"/>
      <c r="CI103" s="642"/>
      <c r="CJ103" s="642"/>
      <c r="CK103" s="642"/>
      <c r="CL103" s="642"/>
      <c r="CM103" s="642"/>
      <c r="CN103" s="642"/>
      <c r="CO103" s="642"/>
      <c r="CP103" s="642"/>
      <c r="CQ103" s="642"/>
      <c r="CR103" s="642"/>
      <c r="CS103" s="642"/>
      <c r="CT103" s="642"/>
      <c r="CU103" s="642"/>
      <c r="CV103" s="642"/>
      <c r="CW103" s="642"/>
      <c r="CX103" s="642"/>
      <c r="CY103" s="642"/>
      <c r="CZ103" s="642"/>
      <c r="DA103" s="642"/>
      <c r="DB103" s="642"/>
      <c r="DC103" s="642"/>
      <c r="DD103" s="642"/>
      <c r="DE103" s="642"/>
      <c r="DF103" s="642"/>
      <c r="DG103" s="642"/>
      <c r="DH103" s="642"/>
      <c r="DI103" s="642"/>
      <c r="DJ103" s="642"/>
      <c r="DK103" s="642"/>
      <c r="DL103" s="642"/>
      <c r="DM103" s="642"/>
      <c r="DN103" s="642"/>
      <c r="DO103" s="642"/>
      <c r="DP103" s="642"/>
      <c r="DQ103" s="642"/>
      <c r="DR103" s="642"/>
      <c r="DS103" s="642"/>
      <c r="DT103" s="642"/>
      <c r="DU103" s="642"/>
      <c r="DV103" s="642"/>
      <c r="DW103" s="642"/>
      <c r="DX103" s="642"/>
      <c r="DY103" s="642"/>
      <c r="DZ103" s="642"/>
      <c r="EA103" s="642"/>
      <c r="EB103" s="642"/>
      <c r="EC103" s="642"/>
      <c r="ED103" s="642"/>
      <c r="EE103" s="642"/>
      <c r="EF103" s="642"/>
      <c r="EG103" s="642"/>
      <c r="EH103" s="642"/>
      <c r="EI103" s="642"/>
      <c r="EJ103" s="642"/>
      <c r="EK103" s="642"/>
      <c r="EL103" s="642"/>
      <c r="EM103" s="642"/>
      <c r="EN103" s="642"/>
      <c r="EO103" s="642"/>
      <c r="EP103" s="642"/>
      <c r="EQ103" s="642"/>
      <c r="ER103" s="642"/>
      <c r="ES103" s="642"/>
      <c r="ET103" s="642"/>
      <c r="EU103" s="642"/>
      <c r="EV103" s="642"/>
      <c r="EW103" s="642"/>
      <c r="EX103" s="642"/>
      <c r="EY103" s="642"/>
      <c r="EZ103" s="642"/>
      <c r="FA103" s="642"/>
      <c r="FB103" s="642"/>
      <c r="FC103" s="642"/>
      <c r="FD103" s="642"/>
      <c r="FE103" s="642"/>
      <c r="FF103" s="642"/>
      <c r="FG103" s="642"/>
      <c r="FH103" s="642"/>
      <c r="FI103" s="642"/>
      <c r="FJ103" s="642"/>
      <c r="FK103" s="642"/>
      <c r="FL103" s="642"/>
      <c r="FM103" s="642"/>
      <c r="FN103" s="642"/>
      <c r="FO103" s="642"/>
      <c r="FP103" s="642"/>
      <c r="FQ103" s="642"/>
      <c r="FR103" s="642"/>
      <c r="FS103" s="642"/>
      <c r="FT103" s="642"/>
      <c r="FU103" s="642"/>
      <c r="FV103" s="642"/>
      <c r="FW103" s="642"/>
      <c r="FX103" s="642"/>
      <c r="FY103" s="642"/>
      <c r="FZ103" s="642"/>
      <c r="GA103" s="642"/>
      <c r="GB103" s="642"/>
      <c r="GC103" s="642"/>
      <c r="GD103" s="642"/>
      <c r="GE103" s="642"/>
      <c r="GF103" s="642"/>
      <c r="GG103" s="642"/>
      <c r="GH103" s="642"/>
      <c r="GI103" s="642"/>
      <c r="GJ103" s="642"/>
      <c r="GK103" s="642"/>
      <c r="GL103" s="642"/>
      <c r="GM103" s="642"/>
      <c r="GN103" s="642"/>
      <c r="GO103" s="642"/>
      <c r="GP103" s="642"/>
      <c r="GQ103" s="642"/>
      <c r="GR103" s="642"/>
      <c r="GS103" s="642"/>
      <c r="GT103" s="642"/>
      <c r="GU103" s="642"/>
      <c r="GV103" s="642"/>
      <c r="GW103" s="642"/>
      <c r="GX103" s="642"/>
      <c r="GY103" s="642"/>
      <c r="GZ103" s="642"/>
      <c r="HA103" s="642"/>
      <c r="HB103" s="642"/>
      <c r="HC103" s="642"/>
      <c r="HD103" s="642"/>
      <c r="HE103" s="642"/>
      <c r="HF103" s="642"/>
      <c r="HG103" s="642"/>
      <c r="HH103" s="642"/>
      <c r="HI103" s="642"/>
      <c r="HJ103" s="642"/>
      <c r="HK103" s="642"/>
      <c r="HL103" s="642"/>
      <c r="HM103" s="642"/>
      <c r="HN103" s="642"/>
      <c r="HO103" s="642"/>
      <c r="HP103" s="642"/>
      <c r="HQ103" s="642"/>
      <c r="HR103" s="642"/>
      <c r="HS103" s="642"/>
      <c r="HT103" s="642"/>
      <c r="HU103" s="642"/>
      <c r="HV103" s="642"/>
      <c r="HW103" s="642"/>
      <c r="HX103" s="642"/>
      <c r="HY103" s="642"/>
      <c r="HZ103" s="642"/>
      <c r="IA103" s="642"/>
      <c r="IB103" s="642"/>
      <c r="IC103" s="642"/>
      <c r="ID103" s="642"/>
      <c r="IE103" s="642"/>
      <c r="IF103" s="642"/>
      <c r="IG103" s="642"/>
      <c r="IH103" s="642"/>
      <c r="II103" s="642"/>
      <c r="IJ103" s="642"/>
      <c r="IK103" s="642"/>
      <c r="IL103" s="642"/>
      <c r="IM103" s="642"/>
      <c r="IN103" s="642"/>
      <c r="IO103" s="642"/>
      <c r="IP103" s="642"/>
      <c r="IQ103" s="642"/>
      <c r="IR103" s="642"/>
      <c r="IS103" s="642"/>
      <c r="IT103" s="642"/>
      <c r="IU103" s="642"/>
      <c r="IV103" s="642"/>
      <c r="IW103" s="642"/>
      <c r="IX103" s="642"/>
      <c r="IY103" s="642"/>
      <c r="IZ103" s="642"/>
      <c r="JA103" s="642"/>
      <c r="JB103" s="642"/>
      <c r="JC103" s="642"/>
      <c r="JD103" s="642"/>
      <c r="JE103" s="642"/>
      <c r="JF103" s="642"/>
      <c r="JG103" s="642"/>
      <c r="JH103" s="642"/>
      <c r="JI103" s="642"/>
      <c r="JJ103" s="642"/>
      <c r="JK103" s="642"/>
      <c r="JL103" s="642"/>
      <c r="JM103" s="642"/>
      <c r="JN103" s="642"/>
      <c r="JO103" s="642"/>
      <c r="JP103" s="642"/>
      <c r="JQ103" s="642"/>
      <c r="JR103" s="642"/>
      <c r="JS103" s="642"/>
      <c r="JT103" s="642"/>
      <c r="JU103" s="642"/>
      <c r="JV103" s="642"/>
      <c r="JW103" s="642"/>
      <c r="JX103" s="642"/>
      <c r="JY103" s="642"/>
      <c r="JZ103" s="642"/>
      <c r="KA103" s="642"/>
      <c r="KB103" s="642"/>
      <c r="KC103" s="642"/>
      <c r="KD103" s="642"/>
      <c r="KE103" s="642"/>
      <c r="KF103" s="642"/>
      <c r="KG103" s="642"/>
      <c r="KH103" s="642"/>
      <c r="KI103" s="642"/>
      <c r="KJ103" s="642"/>
      <c r="KK103" s="642"/>
      <c r="KL103" s="642"/>
      <c r="KM103" s="642"/>
      <c r="KN103" s="642"/>
      <c r="KO103" s="642"/>
      <c r="KP103" s="642"/>
      <c r="KQ103" s="642"/>
      <c r="KR103" s="642"/>
      <c r="KS103" s="642"/>
      <c r="KT103" s="642"/>
      <c r="KU103" s="642"/>
      <c r="KV103" s="642"/>
      <c r="KW103" s="642"/>
      <c r="KX103" s="642"/>
      <c r="KY103" s="642"/>
      <c r="KZ103" s="642"/>
      <c r="LA103" s="642"/>
      <c r="LB103" s="642"/>
      <c r="LC103" s="642"/>
      <c r="LD103" s="642"/>
      <c r="LE103" s="642"/>
      <c r="LF103" s="642"/>
      <c r="LG103" s="642"/>
      <c r="LH103" s="642"/>
      <c r="LI103" s="642"/>
      <c r="LJ103" s="642"/>
      <c r="LK103" s="642"/>
      <c r="LL103" s="642"/>
      <c r="LM103" s="642"/>
      <c r="LN103" s="642"/>
      <c r="LO103" s="642"/>
      <c r="LP103" s="642"/>
      <c r="LQ103" s="642"/>
      <c r="LR103" s="642"/>
      <c r="LS103" s="642"/>
      <c r="LT103" s="642"/>
      <c r="LU103" s="642"/>
      <c r="LV103" s="642"/>
      <c r="LW103" s="642"/>
      <c r="LX103" s="642"/>
      <c r="LY103" s="642"/>
      <c r="LZ103" s="642"/>
      <c r="MA103" s="642"/>
      <c r="MB103" s="642"/>
      <c r="MC103" s="642"/>
      <c r="MD103" s="642"/>
      <c r="ME103" s="642"/>
      <c r="MF103" s="642"/>
      <c r="MG103" s="642"/>
      <c r="MH103" s="642"/>
      <c r="MI103" s="642"/>
      <c r="MJ103" s="642"/>
      <c r="MK103" s="642"/>
      <c r="ML103" s="642"/>
      <c r="MM103" s="642"/>
      <c r="MN103" s="642"/>
      <c r="MO103" s="642"/>
      <c r="MP103" s="642"/>
      <c r="MQ103" s="642"/>
      <c r="MR103" s="642"/>
      <c r="MS103" s="642"/>
      <c r="MT103" s="642"/>
      <c r="MU103" s="642"/>
      <c r="MV103" s="642"/>
      <c r="MW103" s="642"/>
      <c r="MX103" s="642"/>
      <c r="MY103" s="642"/>
      <c r="MZ103" s="642"/>
      <c r="NA103" s="642"/>
      <c r="NB103" s="642"/>
      <c r="NC103" s="642"/>
      <c r="ND103" s="642"/>
      <c r="NE103" s="642"/>
      <c r="NF103" s="642"/>
      <c r="NG103" s="642"/>
      <c r="NH103" s="642"/>
      <c r="NI103" s="642"/>
      <c r="NJ103" s="642"/>
    </row>
    <row r="104" spans="1:374" s="643" customFormat="1" ht="45" customHeight="1">
      <c r="A104" s="734" t="s">
        <v>571</v>
      </c>
      <c r="B104" s="689" t="s">
        <v>1444</v>
      </c>
      <c r="C104" s="640" t="s">
        <v>26</v>
      </c>
      <c r="D104" s="657" t="s">
        <v>572</v>
      </c>
      <c r="E104" s="656"/>
      <c r="F104" s="640"/>
      <c r="G104" s="640"/>
      <c r="H104" s="684"/>
      <c r="I104" s="685"/>
      <c r="J104" s="640"/>
      <c r="K104" s="641"/>
      <c r="L104" s="641"/>
      <c r="M104" s="640" t="s">
        <v>18</v>
      </c>
      <c r="N104" s="640" t="s">
        <v>51</v>
      </c>
      <c r="O104" s="640" t="s">
        <v>956</v>
      </c>
      <c r="P104" s="640"/>
      <c r="Q104" s="662"/>
      <c r="R104" s="642"/>
      <c r="S104" s="642"/>
      <c r="T104" s="642"/>
      <c r="U104" s="642"/>
      <c r="V104" s="642"/>
      <c r="W104" s="642"/>
      <c r="X104" s="642"/>
      <c r="Y104" s="642"/>
      <c r="Z104" s="642"/>
      <c r="AA104" s="642"/>
      <c r="AB104" s="642"/>
      <c r="AC104" s="642"/>
      <c r="AD104" s="642"/>
      <c r="AE104" s="642"/>
      <c r="AF104" s="642"/>
      <c r="AG104" s="642"/>
      <c r="AH104" s="642"/>
      <c r="AI104" s="642"/>
      <c r="AJ104" s="642"/>
      <c r="AK104" s="642"/>
      <c r="AL104" s="642"/>
      <c r="AM104" s="642"/>
      <c r="AN104" s="642"/>
      <c r="AO104" s="642"/>
      <c r="AP104" s="642"/>
      <c r="AQ104" s="642"/>
      <c r="AR104" s="642"/>
      <c r="AS104" s="642"/>
      <c r="AT104" s="642"/>
      <c r="AU104" s="642"/>
      <c r="AV104" s="642"/>
      <c r="AW104" s="642"/>
      <c r="AX104" s="642"/>
      <c r="AY104" s="642"/>
      <c r="AZ104" s="642"/>
      <c r="BA104" s="642"/>
      <c r="BB104" s="642"/>
      <c r="BC104" s="642"/>
      <c r="BD104" s="642"/>
      <c r="BE104" s="642"/>
      <c r="BF104" s="642"/>
      <c r="BG104" s="642"/>
      <c r="BH104" s="642"/>
      <c r="BI104" s="642"/>
      <c r="BJ104" s="642"/>
      <c r="BK104" s="642"/>
      <c r="BL104" s="642"/>
      <c r="BM104" s="642"/>
      <c r="BN104" s="642"/>
      <c r="BO104" s="642"/>
      <c r="BP104" s="642"/>
      <c r="BQ104" s="642"/>
      <c r="BR104" s="642"/>
      <c r="BS104" s="642"/>
      <c r="BT104" s="642"/>
      <c r="BU104" s="642"/>
      <c r="BV104" s="642"/>
      <c r="BW104" s="642"/>
      <c r="BX104" s="642"/>
      <c r="BY104" s="642"/>
      <c r="BZ104" s="642"/>
      <c r="CA104" s="642"/>
      <c r="CB104" s="642"/>
      <c r="CC104" s="642"/>
      <c r="CD104" s="642"/>
      <c r="CE104" s="642"/>
      <c r="CF104" s="642"/>
      <c r="CG104" s="642"/>
      <c r="CH104" s="642"/>
      <c r="CI104" s="642"/>
      <c r="CJ104" s="642"/>
      <c r="CK104" s="642"/>
      <c r="CL104" s="642"/>
      <c r="CM104" s="642"/>
      <c r="CN104" s="642"/>
      <c r="CO104" s="642"/>
      <c r="CP104" s="642"/>
      <c r="CQ104" s="642"/>
      <c r="CR104" s="642"/>
      <c r="CS104" s="642"/>
      <c r="CT104" s="642"/>
      <c r="CU104" s="642"/>
      <c r="CV104" s="642"/>
      <c r="CW104" s="642"/>
      <c r="CX104" s="642"/>
      <c r="CY104" s="642"/>
      <c r="CZ104" s="642"/>
      <c r="DA104" s="642"/>
      <c r="DB104" s="642"/>
      <c r="DC104" s="642"/>
      <c r="DD104" s="642"/>
      <c r="DE104" s="642"/>
      <c r="DF104" s="642"/>
      <c r="DG104" s="642"/>
      <c r="DH104" s="642"/>
      <c r="DI104" s="642"/>
      <c r="DJ104" s="642"/>
      <c r="DK104" s="642"/>
      <c r="DL104" s="642"/>
      <c r="DM104" s="642"/>
      <c r="DN104" s="642"/>
      <c r="DO104" s="642"/>
      <c r="DP104" s="642"/>
      <c r="DQ104" s="642"/>
      <c r="DR104" s="642"/>
      <c r="DS104" s="642"/>
      <c r="DT104" s="642"/>
      <c r="DU104" s="642"/>
      <c r="DV104" s="642"/>
      <c r="DW104" s="642"/>
      <c r="DX104" s="642"/>
      <c r="DY104" s="642"/>
      <c r="DZ104" s="642"/>
      <c r="EA104" s="642"/>
      <c r="EB104" s="642"/>
      <c r="EC104" s="642"/>
      <c r="ED104" s="642"/>
      <c r="EE104" s="642"/>
      <c r="EF104" s="642"/>
      <c r="EG104" s="642"/>
      <c r="EH104" s="642"/>
      <c r="EI104" s="642"/>
      <c r="EJ104" s="642"/>
      <c r="EK104" s="642"/>
      <c r="EL104" s="642"/>
      <c r="EM104" s="642"/>
      <c r="EN104" s="642"/>
      <c r="EO104" s="642"/>
      <c r="EP104" s="642"/>
      <c r="EQ104" s="642"/>
      <c r="ER104" s="642"/>
      <c r="ES104" s="642"/>
      <c r="ET104" s="642"/>
      <c r="EU104" s="642"/>
      <c r="EV104" s="642"/>
      <c r="EW104" s="642"/>
      <c r="EX104" s="642"/>
      <c r="EY104" s="642"/>
      <c r="EZ104" s="642"/>
      <c r="FA104" s="642"/>
      <c r="FB104" s="642"/>
      <c r="FC104" s="642"/>
      <c r="FD104" s="642"/>
      <c r="FE104" s="642"/>
      <c r="FF104" s="642"/>
      <c r="FG104" s="642"/>
      <c r="FH104" s="642"/>
      <c r="FI104" s="642"/>
      <c r="FJ104" s="642"/>
      <c r="FK104" s="642"/>
      <c r="FL104" s="642"/>
      <c r="FM104" s="642"/>
      <c r="FN104" s="642"/>
      <c r="FO104" s="642"/>
      <c r="FP104" s="642"/>
      <c r="FQ104" s="642"/>
      <c r="FR104" s="642"/>
      <c r="FS104" s="642"/>
      <c r="FT104" s="642"/>
      <c r="FU104" s="642"/>
      <c r="FV104" s="642"/>
      <c r="FW104" s="642"/>
      <c r="FX104" s="642"/>
      <c r="FY104" s="642"/>
      <c r="FZ104" s="642"/>
      <c r="GA104" s="642"/>
      <c r="GB104" s="642"/>
      <c r="GC104" s="642"/>
      <c r="GD104" s="642"/>
      <c r="GE104" s="642"/>
      <c r="GF104" s="642"/>
      <c r="GG104" s="642"/>
      <c r="GH104" s="642"/>
      <c r="GI104" s="642"/>
      <c r="GJ104" s="642"/>
      <c r="GK104" s="642"/>
      <c r="GL104" s="642"/>
      <c r="GM104" s="642"/>
      <c r="GN104" s="642"/>
      <c r="GO104" s="642"/>
      <c r="GP104" s="642"/>
      <c r="GQ104" s="642"/>
      <c r="GR104" s="642"/>
      <c r="GS104" s="642"/>
      <c r="GT104" s="642"/>
      <c r="GU104" s="642"/>
      <c r="GV104" s="642"/>
      <c r="GW104" s="642"/>
      <c r="GX104" s="642"/>
      <c r="GY104" s="642"/>
      <c r="GZ104" s="642"/>
      <c r="HA104" s="642"/>
      <c r="HB104" s="642"/>
      <c r="HC104" s="642"/>
      <c r="HD104" s="642"/>
      <c r="HE104" s="642"/>
      <c r="HF104" s="642"/>
      <c r="HG104" s="642"/>
      <c r="HH104" s="642"/>
      <c r="HI104" s="642"/>
      <c r="HJ104" s="642"/>
      <c r="HK104" s="642"/>
      <c r="HL104" s="642"/>
      <c r="HM104" s="642"/>
      <c r="HN104" s="642"/>
      <c r="HO104" s="642"/>
      <c r="HP104" s="642"/>
      <c r="HQ104" s="642"/>
      <c r="HR104" s="642"/>
      <c r="HS104" s="642"/>
      <c r="HT104" s="642"/>
      <c r="HU104" s="642"/>
      <c r="HV104" s="642"/>
      <c r="HW104" s="642"/>
      <c r="HX104" s="642"/>
      <c r="HY104" s="642"/>
      <c r="HZ104" s="642"/>
      <c r="IA104" s="642"/>
      <c r="IB104" s="642"/>
      <c r="IC104" s="642"/>
      <c r="ID104" s="642"/>
      <c r="IE104" s="642"/>
      <c r="IF104" s="642"/>
      <c r="IG104" s="642"/>
      <c r="IH104" s="642"/>
      <c r="II104" s="642"/>
      <c r="IJ104" s="642"/>
      <c r="IK104" s="642"/>
      <c r="IL104" s="642"/>
      <c r="IM104" s="642"/>
      <c r="IN104" s="642"/>
      <c r="IO104" s="642"/>
      <c r="IP104" s="642"/>
      <c r="IQ104" s="642"/>
      <c r="IR104" s="642"/>
      <c r="IS104" s="642"/>
      <c r="IT104" s="642"/>
      <c r="IU104" s="642"/>
      <c r="IV104" s="642"/>
      <c r="IW104" s="642"/>
      <c r="IX104" s="642"/>
      <c r="IY104" s="642"/>
      <c r="IZ104" s="642"/>
      <c r="JA104" s="642"/>
      <c r="JB104" s="642"/>
      <c r="JC104" s="642"/>
      <c r="JD104" s="642"/>
      <c r="JE104" s="642"/>
      <c r="JF104" s="642"/>
      <c r="JG104" s="642"/>
      <c r="JH104" s="642"/>
      <c r="JI104" s="642"/>
      <c r="JJ104" s="642"/>
      <c r="JK104" s="642"/>
      <c r="JL104" s="642"/>
      <c r="JM104" s="642"/>
      <c r="JN104" s="642"/>
      <c r="JO104" s="642"/>
      <c r="JP104" s="642"/>
      <c r="JQ104" s="642"/>
      <c r="JR104" s="642"/>
      <c r="JS104" s="642"/>
      <c r="JT104" s="642"/>
      <c r="JU104" s="642"/>
      <c r="JV104" s="642"/>
      <c r="JW104" s="642"/>
      <c r="JX104" s="642"/>
      <c r="JY104" s="642"/>
      <c r="JZ104" s="642"/>
      <c r="KA104" s="642"/>
      <c r="KB104" s="642"/>
      <c r="KC104" s="642"/>
      <c r="KD104" s="642"/>
      <c r="KE104" s="642"/>
      <c r="KF104" s="642"/>
      <c r="KG104" s="642"/>
      <c r="KH104" s="642"/>
      <c r="KI104" s="642"/>
      <c r="KJ104" s="642"/>
      <c r="KK104" s="642"/>
      <c r="KL104" s="642"/>
      <c r="KM104" s="642"/>
      <c r="KN104" s="642"/>
      <c r="KO104" s="642"/>
      <c r="KP104" s="642"/>
      <c r="KQ104" s="642"/>
      <c r="KR104" s="642"/>
      <c r="KS104" s="642"/>
      <c r="KT104" s="642"/>
      <c r="KU104" s="642"/>
      <c r="KV104" s="642"/>
      <c r="KW104" s="642"/>
      <c r="KX104" s="642"/>
      <c r="KY104" s="642"/>
      <c r="KZ104" s="642"/>
      <c r="LA104" s="642"/>
      <c r="LB104" s="642"/>
      <c r="LC104" s="642"/>
      <c r="LD104" s="642"/>
      <c r="LE104" s="642"/>
      <c r="LF104" s="642"/>
      <c r="LG104" s="642"/>
      <c r="LH104" s="642"/>
      <c r="LI104" s="642"/>
      <c r="LJ104" s="642"/>
      <c r="LK104" s="642"/>
      <c r="LL104" s="642"/>
      <c r="LM104" s="642"/>
      <c r="LN104" s="642"/>
      <c r="LO104" s="642"/>
      <c r="LP104" s="642"/>
      <c r="LQ104" s="642"/>
      <c r="LR104" s="642"/>
      <c r="LS104" s="642"/>
      <c r="LT104" s="642"/>
      <c r="LU104" s="642"/>
      <c r="LV104" s="642"/>
      <c r="LW104" s="642"/>
      <c r="LX104" s="642"/>
      <c r="LY104" s="642"/>
      <c r="LZ104" s="642"/>
      <c r="MA104" s="642"/>
      <c r="MB104" s="642"/>
      <c r="MC104" s="642"/>
      <c r="MD104" s="642"/>
      <c r="ME104" s="642"/>
      <c r="MF104" s="642"/>
      <c r="MG104" s="642"/>
      <c r="MH104" s="642"/>
      <c r="MI104" s="642"/>
      <c r="MJ104" s="642"/>
      <c r="MK104" s="642"/>
      <c r="ML104" s="642"/>
      <c r="MM104" s="642"/>
      <c r="MN104" s="642"/>
      <c r="MO104" s="642"/>
      <c r="MP104" s="642"/>
      <c r="MQ104" s="642"/>
      <c r="MR104" s="642"/>
      <c r="MS104" s="642"/>
      <c r="MT104" s="642"/>
      <c r="MU104" s="642"/>
      <c r="MV104" s="642"/>
      <c r="MW104" s="642"/>
      <c r="MX104" s="642"/>
      <c r="MY104" s="642"/>
      <c r="MZ104" s="642"/>
      <c r="NA104" s="642"/>
      <c r="NB104" s="642"/>
      <c r="NC104" s="642"/>
      <c r="ND104" s="642"/>
      <c r="NE104" s="642"/>
      <c r="NF104" s="642"/>
      <c r="NG104" s="642"/>
      <c r="NH104" s="642"/>
      <c r="NI104" s="642"/>
      <c r="NJ104" s="642"/>
    </row>
    <row r="105" spans="1:374" s="643" customFormat="1" ht="45" customHeight="1">
      <c r="A105" s="734" t="s">
        <v>573</v>
      </c>
      <c r="B105" s="689" t="s">
        <v>1445</v>
      </c>
      <c r="C105" s="640" t="s">
        <v>26</v>
      </c>
      <c r="D105" s="657" t="s">
        <v>574</v>
      </c>
      <c r="E105" s="656"/>
      <c r="F105" s="640"/>
      <c r="G105" s="640"/>
      <c r="H105" s="684"/>
      <c r="I105" s="685"/>
      <c r="J105" s="640"/>
      <c r="K105" s="641"/>
      <c r="L105" s="641"/>
      <c r="M105" s="640" t="s">
        <v>18</v>
      </c>
      <c r="N105" s="640" t="s">
        <v>51</v>
      </c>
      <c r="O105" s="640" t="s">
        <v>956</v>
      </c>
      <c r="P105" s="640"/>
      <c r="Q105" s="662"/>
      <c r="R105" s="642"/>
      <c r="S105" s="642"/>
      <c r="T105" s="642"/>
      <c r="U105" s="642"/>
      <c r="V105" s="642"/>
      <c r="W105" s="642"/>
      <c r="X105" s="642"/>
      <c r="Y105" s="642"/>
      <c r="Z105" s="642"/>
      <c r="AA105" s="642"/>
      <c r="AB105" s="642"/>
      <c r="AC105" s="642"/>
      <c r="AD105" s="642"/>
      <c r="AE105" s="642"/>
      <c r="AF105" s="642"/>
      <c r="AG105" s="642"/>
      <c r="AH105" s="642"/>
      <c r="AI105" s="642"/>
      <c r="AJ105" s="642"/>
      <c r="AK105" s="642"/>
      <c r="AL105" s="642"/>
      <c r="AM105" s="642"/>
      <c r="AN105" s="642"/>
      <c r="AO105" s="642"/>
      <c r="AP105" s="642"/>
      <c r="AQ105" s="642"/>
      <c r="AR105" s="642"/>
      <c r="AS105" s="642"/>
      <c r="AT105" s="642"/>
      <c r="AU105" s="642"/>
      <c r="AV105" s="642"/>
      <c r="AW105" s="642"/>
      <c r="AX105" s="642"/>
      <c r="AY105" s="642"/>
      <c r="AZ105" s="642"/>
      <c r="BA105" s="642"/>
      <c r="BB105" s="642"/>
      <c r="BC105" s="642"/>
      <c r="BD105" s="642"/>
      <c r="BE105" s="642"/>
      <c r="BF105" s="642"/>
      <c r="BG105" s="642"/>
      <c r="BH105" s="642"/>
      <c r="BI105" s="642"/>
      <c r="BJ105" s="642"/>
      <c r="BK105" s="642"/>
      <c r="BL105" s="642"/>
      <c r="BM105" s="642"/>
      <c r="BN105" s="642"/>
      <c r="BO105" s="642"/>
      <c r="BP105" s="642"/>
      <c r="BQ105" s="642"/>
      <c r="BR105" s="642"/>
      <c r="BS105" s="642"/>
      <c r="BT105" s="642"/>
      <c r="BU105" s="642"/>
      <c r="BV105" s="642"/>
      <c r="BW105" s="642"/>
      <c r="BX105" s="642"/>
      <c r="BY105" s="642"/>
      <c r="BZ105" s="642"/>
      <c r="CA105" s="642"/>
      <c r="CB105" s="642"/>
      <c r="CC105" s="642"/>
      <c r="CD105" s="642"/>
      <c r="CE105" s="642"/>
      <c r="CF105" s="642"/>
      <c r="CG105" s="642"/>
      <c r="CH105" s="642"/>
      <c r="CI105" s="642"/>
      <c r="CJ105" s="642"/>
      <c r="CK105" s="642"/>
      <c r="CL105" s="642"/>
      <c r="CM105" s="642"/>
      <c r="CN105" s="642"/>
      <c r="CO105" s="642"/>
      <c r="CP105" s="642"/>
      <c r="CQ105" s="642"/>
      <c r="CR105" s="642"/>
      <c r="CS105" s="642"/>
      <c r="CT105" s="642"/>
      <c r="CU105" s="642"/>
      <c r="CV105" s="642"/>
      <c r="CW105" s="642"/>
      <c r="CX105" s="642"/>
      <c r="CY105" s="642"/>
      <c r="CZ105" s="642"/>
      <c r="DA105" s="642"/>
      <c r="DB105" s="642"/>
      <c r="DC105" s="642"/>
      <c r="DD105" s="642"/>
      <c r="DE105" s="642"/>
      <c r="DF105" s="642"/>
      <c r="DG105" s="642"/>
      <c r="DH105" s="642"/>
      <c r="DI105" s="642"/>
      <c r="DJ105" s="642"/>
      <c r="DK105" s="642"/>
      <c r="DL105" s="642"/>
      <c r="DM105" s="642"/>
      <c r="DN105" s="642"/>
      <c r="DO105" s="642"/>
      <c r="DP105" s="642"/>
      <c r="DQ105" s="642"/>
      <c r="DR105" s="642"/>
      <c r="DS105" s="642"/>
      <c r="DT105" s="642"/>
      <c r="DU105" s="642"/>
      <c r="DV105" s="642"/>
      <c r="DW105" s="642"/>
      <c r="DX105" s="642"/>
      <c r="DY105" s="642"/>
      <c r="DZ105" s="642"/>
      <c r="EA105" s="642"/>
      <c r="EB105" s="642"/>
      <c r="EC105" s="642"/>
      <c r="ED105" s="642"/>
      <c r="EE105" s="642"/>
      <c r="EF105" s="642"/>
      <c r="EG105" s="642"/>
      <c r="EH105" s="642"/>
      <c r="EI105" s="642"/>
      <c r="EJ105" s="642"/>
      <c r="EK105" s="642"/>
      <c r="EL105" s="642"/>
      <c r="EM105" s="642"/>
      <c r="EN105" s="642"/>
      <c r="EO105" s="642"/>
      <c r="EP105" s="642"/>
      <c r="EQ105" s="642"/>
      <c r="ER105" s="642"/>
      <c r="ES105" s="642"/>
      <c r="ET105" s="642"/>
      <c r="EU105" s="642"/>
      <c r="EV105" s="642"/>
      <c r="EW105" s="642"/>
      <c r="EX105" s="642"/>
      <c r="EY105" s="642"/>
      <c r="EZ105" s="642"/>
      <c r="FA105" s="642"/>
      <c r="FB105" s="642"/>
      <c r="FC105" s="642"/>
      <c r="FD105" s="642"/>
      <c r="FE105" s="642"/>
      <c r="FF105" s="642"/>
      <c r="FG105" s="642"/>
      <c r="FH105" s="642"/>
      <c r="FI105" s="642"/>
      <c r="FJ105" s="642"/>
      <c r="FK105" s="642"/>
      <c r="FL105" s="642"/>
      <c r="FM105" s="642"/>
      <c r="FN105" s="642"/>
      <c r="FO105" s="642"/>
      <c r="FP105" s="642"/>
      <c r="FQ105" s="642"/>
      <c r="FR105" s="642"/>
      <c r="FS105" s="642"/>
      <c r="FT105" s="642"/>
      <c r="FU105" s="642"/>
      <c r="FV105" s="642"/>
      <c r="FW105" s="642"/>
      <c r="FX105" s="642"/>
      <c r="FY105" s="642"/>
      <c r="FZ105" s="642"/>
      <c r="GA105" s="642"/>
      <c r="GB105" s="642"/>
      <c r="GC105" s="642"/>
      <c r="GD105" s="642"/>
      <c r="GE105" s="642"/>
      <c r="GF105" s="642"/>
      <c r="GG105" s="642"/>
      <c r="GH105" s="642"/>
      <c r="GI105" s="642"/>
      <c r="GJ105" s="642"/>
      <c r="GK105" s="642"/>
      <c r="GL105" s="642"/>
      <c r="GM105" s="642"/>
      <c r="GN105" s="642"/>
      <c r="GO105" s="642"/>
      <c r="GP105" s="642"/>
      <c r="GQ105" s="642"/>
      <c r="GR105" s="642"/>
      <c r="GS105" s="642"/>
      <c r="GT105" s="642"/>
      <c r="GU105" s="642"/>
      <c r="GV105" s="642"/>
      <c r="GW105" s="642"/>
      <c r="GX105" s="642"/>
      <c r="GY105" s="642"/>
      <c r="GZ105" s="642"/>
      <c r="HA105" s="642"/>
      <c r="HB105" s="642"/>
      <c r="HC105" s="642"/>
      <c r="HD105" s="642"/>
      <c r="HE105" s="642"/>
      <c r="HF105" s="642"/>
      <c r="HG105" s="642"/>
      <c r="HH105" s="642"/>
      <c r="HI105" s="642"/>
      <c r="HJ105" s="642"/>
      <c r="HK105" s="642"/>
      <c r="HL105" s="642"/>
      <c r="HM105" s="642"/>
      <c r="HN105" s="642"/>
      <c r="HO105" s="642"/>
      <c r="HP105" s="642"/>
      <c r="HQ105" s="642"/>
      <c r="HR105" s="642"/>
      <c r="HS105" s="642"/>
      <c r="HT105" s="642"/>
      <c r="HU105" s="642"/>
      <c r="HV105" s="642"/>
      <c r="HW105" s="642"/>
      <c r="HX105" s="642"/>
      <c r="HY105" s="642"/>
      <c r="HZ105" s="642"/>
      <c r="IA105" s="642"/>
      <c r="IB105" s="642"/>
      <c r="IC105" s="642"/>
      <c r="ID105" s="642"/>
      <c r="IE105" s="642"/>
      <c r="IF105" s="642"/>
      <c r="IG105" s="642"/>
      <c r="IH105" s="642"/>
      <c r="II105" s="642"/>
      <c r="IJ105" s="642"/>
      <c r="IK105" s="642"/>
      <c r="IL105" s="642"/>
      <c r="IM105" s="642"/>
      <c r="IN105" s="642"/>
      <c r="IO105" s="642"/>
      <c r="IP105" s="642"/>
      <c r="IQ105" s="642"/>
      <c r="IR105" s="642"/>
      <c r="IS105" s="642"/>
      <c r="IT105" s="642"/>
      <c r="IU105" s="642"/>
      <c r="IV105" s="642"/>
      <c r="IW105" s="642"/>
      <c r="IX105" s="642"/>
      <c r="IY105" s="642"/>
      <c r="IZ105" s="642"/>
      <c r="JA105" s="642"/>
      <c r="JB105" s="642"/>
      <c r="JC105" s="642"/>
      <c r="JD105" s="642"/>
      <c r="JE105" s="642"/>
      <c r="JF105" s="642"/>
      <c r="JG105" s="642"/>
      <c r="JH105" s="642"/>
      <c r="JI105" s="642"/>
      <c r="JJ105" s="642"/>
      <c r="JK105" s="642"/>
      <c r="JL105" s="642"/>
      <c r="JM105" s="642"/>
      <c r="JN105" s="642"/>
      <c r="JO105" s="642"/>
      <c r="JP105" s="642"/>
      <c r="JQ105" s="642"/>
      <c r="JR105" s="642"/>
      <c r="JS105" s="642"/>
      <c r="JT105" s="642"/>
      <c r="JU105" s="642"/>
      <c r="JV105" s="642"/>
      <c r="JW105" s="642"/>
      <c r="JX105" s="642"/>
      <c r="JY105" s="642"/>
      <c r="JZ105" s="642"/>
      <c r="KA105" s="642"/>
      <c r="KB105" s="642"/>
      <c r="KC105" s="642"/>
      <c r="KD105" s="642"/>
      <c r="KE105" s="642"/>
      <c r="KF105" s="642"/>
      <c r="KG105" s="642"/>
      <c r="KH105" s="642"/>
      <c r="KI105" s="642"/>
      <c r="KJ105" s="642"/>
      <c r="KK105" s="642"/>
      <c r="KL105" s="642"/>
      <c r="KM105" s="642"/>
      <c r="KN105" s="642"/>
      <c r="KO105" s="642"/>
      <c r="KP105" s="642"/>
      <c r="KQ105" s="642"/>
      <c r="KR105" s="642"/>
      <c r="KS105" s="642"/>
      <c r="KT105" s="642"/>
      <c r="KU105" s="642"/>
      <c r="KV105" s="642"/>
      <c r="KW105" s="642"/>
      <c r="KX105" s="642"/>
      <c r="KY105" s="642"/>
      <c r="KZ105" s="642"/>
      <c r="LA105" s="642"/>
      <c r="LB105" s="642"/>
      <c r="LC105" s="642"/>
      <c r="LD105" s="642"/>
      <c r="LE105" s="642"/>
      <c r="LF105" s="642"/>
      <c r="LG105" s="642"/>
      <c r="LH105" s="642"/>
      <c r="LI105" s="642"/>
      <c r="LJ105" s="642"/>
      <c r="LK105" s="642"/>
      <c r="LL105" s="642"/>
      <c r="LM105" s="642"/>
      <c r="LN105" s="642"/>
      <c r="LO105" s="642"/>
      <c r="LP105" s="642"/>
      <c r="LQ105" s="642"/>
      <c r="LR105" s="642"/>
      <c r="LS105" s="642"/>
      <c r="LT105" s="642"/>
      <c r="LU105" s="642"/>
      <c r="LV105" s="642"/>
      <c r="LW105" s="642"/>
      <c r="LX105" s="642"/>
      <c r="LY105" s="642"/>
      <c r="LZ105" s="642"/>
      <c r="MA105" s="642"/>
      <c r="MB105" s="642"/>
      <c r="MC105" s="642"/>
      <c r="MD105" s="642"/>
      <c r="ME105" s="642"/>
      <c r="MF105" s="642"/>
      <c r="MG105" s="642"/>
      <c r="MH105" s="642"/>
      <c r="MI105" s="642"/>
      <c r="MJ105" s="642"/>
      <c r="MK105" s="642"/>
      <c r="ML105" s="642"/>
      <c r="MM105" s="642"/>
      <c r="MN105" s="642"/>
      <c r="MO105" s="642"/>
      <c r="MP105" s="642"/>
      <c r="MQ105" s="642"/>
      <c r="MR105" s="642"/>
      <c r="MS105" s="642"/>
      <c r="MT105" s="642"/>
      <c r="MU105" s="642"/>
      <c r="MV105" s="642"/>
      <c r="MW105" s="642"/>
      <c r="MX105" s="642"/>
      <c r="MY105" s="642"/>
      <c r="MZ105" s="642"/>
      <c r="NA105" s="642"/>
      <c r="NB105" s="642"/>
      <c r="NC105" s="642"/>
      <c r="ND105" s="642"/>
      <c r="NE105" s="642"/>
      <c r="NF105" s="642"/>
      <c r="NG105" s="642"/>
      <c r="NH105" s="642"/>
      <c r="NI105" s="642"/>
      <c r="NJ105" s="642"/>
    </row>
    <row r="106" spans="1:374" s="643" customFormat="1" ht="45" customHeight="1">
      <c r="A106" s="734" t="s">
        <v>575</v>
      </c>
      <c r="B106" s="689" t="s">
        <v>1446</v>
      </c>
      <c r="C106" s="640" t="s">
        <v>26</v>
      </c>
      <c r="D106" s="657" t="s">
        <v>576</v>
      </c>
      <c r="E106" s="656"/>
      <c r="F106" s="640"/>
      <c r="G106" s="640"/>
      <c r="H106" s="684"/>
      <c r="I106" s="685"/>
      <c r="J106" s="640"/>
      <c r="K106" s="641"/>
      <c r="L106" s="641"/>
      <c r="M106" s="640" t="s">
        <v>18</v>
      </c>
      <c r="N106" s="640" t="s">
        <v>51</v>
      </c>
      <c r="O106" s="640" t="s">
        <v>956</v>
      </c>
      <c r="P106" s="640"/>
      <c r="Q106" s="662"/>
      <c r="R106" s="642"/>
      <c r="S106" s="642"/>
      <c r="T106" s="642"/>
      <c r="U106" s="642"/>
      <c r="V106" s="642"/>
      <c r="W106" s="642"/>
      <c r="X106" s="642"/>
      <c r="Y106" s="642"/>
      <c r="Z106" s="642"/>
      <c r="AA106" s="642"/>
      <c r="AB106" s="642"/>
      <c r="AC106" s="642"/>
      <c r="AD106" s="642"/>
      <c r="AE106" s="642"/>
      <c r="AF106" s="642"/>
      <c r="AG106" s="642"/>
      <c r="AH106" s="642"/>
      <c r="AI106" s="642"/>
      <c r="AJ106" s="642"/>
      <c r="AK106" s="642"/>
      <c r="AL106" s="642"/>
      <c r="AM106" s="642"/>
      <c r="AN106" s="642"/>
      <c r="AO106" s="642"/>
      <c r="AP106" s="642"/>
      <c r="AQ106" s="642"/>
      <c r="AR106" s="642"/>
      <c r="AS106" s="642"/>
      <c r="AT106" s="642"/>
      <c r="AU106" s="642"/>
      <c r="AV106" s="642"/>
      <c r="AW106" s="642"/>
      <c r="AX106" s="642"/>
      <c r="AY106" s="642"/>
      <c r="AZ106" s="642"/>
      <c r="BA106" s="642"/>
      <c r="BB106" s="642"/>
      <c r="BC106" s="642"/>
      <c r="BD106" s="642"/>
      <c r="BE106" s="642"/>
      <c r="BF106" s="642"/>
      <c r="BG106" s="642"/>
      <c r="BH106" s="642"/>
      <c r="BI106" s="642"/>
      <c r="BJ106" s="642"/>
      <c r="BK106" s="642"/>
      <c r="BL106" s="642"/>
      <c r="BM106" s="642"/>
      <c r="BN106" s="642"/>
      <c r="BO106" s="642"/>
      <c r="BP106" s="642"/>
      <c r="BQ106" s="642"/>
      <c r="BR106" s="642"/>
      <c r="BS106" s="642"/>
      <c r="BT106" s="642"/>
      <c r="BU106" s="642"/>
      <c r="BV106" s="642"/>
      <c r="BW106" s="642"/>
      <c r="BX106" s="642"/>
      <c r="BY106" s="642"/>
      <c r="BZ106" s="642"/>
      <c r="CA106" s="642"/>
      <c r="CB106" s="642"/>
      <c r="CC106" s="642"/>
      <c r="CD106" s="642"/>
      <c r="CE106" s="642"/>
      <c r="CF106" s="642"/>
      <c r="CG106" s="642"/>
      <c r="CH106" s="642"/>
      <c r="CI106" s="642"/>
      <c r="CJ106" s="642"/>
      <c r="CK106" s="642"/>
      <c r="CL106" s="642"/>
      <c r="CM106" s="642"/>
      <c r="CN106" s="642"/>
      <c r="CO106" s="642"/>
      <c r="CP106" s="642"/>
      <c r="CQ106" s="642"/>
      <c r="CR106" s="642"/>
      <c r="CS106" s="642"/>
      <c r="CT106" s="642"/>
      <c r="CU106" s="642"/>
      <c r="CV106" s="642"/>
      <c r="CW106" s="642"/>
      <c r="CX106" s="642"/>
      <c r="CY106" s="642"/>
      <c r="CZ106" s="642"/>
      <c r="DA106" s="642"/>
      <c r="DB106" s="642"/>
      <c r="DC106" s="642"/>
      <c r="DD106" s="642"/>
      <c r="DE106" s="642"/>
      <c r="DF106" s="642"/>
      <c r="DG106" s="642"/>
      <c r="DH106" s="642"/>
      <c r="DI106" s="642"/>
      <c r="DJ106" s="642"/>
      <c r="DK106" s="642"/>
      <c r="DL106" s="642"/>
      <c r="DM106" s="642"/>
      <c r="DN106" s="642"/>
      <c r="DO106" s="642"/>
      <c r="DP106" s="642"/>
      <c r="DQ106" s="642"/>
      <c r="DR106" s="642"/>
      <c r="DS106" s="642"/>
      <c r="DT106" s="642"/>
      <c r="DU106" s="642"/>
      <c r="DV106" s="642"/>
      <c r="DW106" s="642"/>
      <c r="DX106" s="642"/>
      <c r="DY106" s="642"/>
      <c r="DZ106" s="642"/>
      <c r="EA106" s="642"/>
      <c r="EB106" s="642"/>
      <c r="EC106" s="642"/>
      <c r="ED106" s="642"/>
      <c r="EE106" s="642"/>
      <c r="EF106" s="642"/>
      <c r="EG106" s="642"/>
      <c r="EH106" s="642"/>
      <c r="EI106" s="642"/>
      <c r="EJ106" s="642"/>
      <c r="EK106" s="642"/>
      <c r="EL106" s="642"/>
      <c r="EM106" s="642"/>
      <c r="EN106" s="642"/>
      <c r="EO106" s="642"/>
      <c r="EP106" s="642"/>
      <c r="EQ106" s="642"/>
      <c r="ER106" s="642"/>
      <c r="ES106" s="642"/>
      <c r="ET106" s="642"/>
      <c r="EU106" s="642"/>
      <c r="EV106" s="642"/>
      <c r="EW106" s="642"/>
      <c r="EX106" s="642"/>
      <c r="EY106" s="642"/>
      <c r="EZ106" s="642"/>
      <c r="FA106" s="642"/>
      <c r="FB106" s="642"/>
      <c r="FC106" s="642"/>
      <c r="FD106" s="642"/>
      <c r="FE106" s="642"/>
      <c r="FF106" s="642"/>
      <c r="FG106" s="642"/>
      <c r="FH106" s="642"/>
      <c r="FI106" s="642"/>
      <c r="FJ106" s="642"/>
      <c r="FK106" s="642"/>
      <c r="FL106" s="642"/>
      <c r="FM106" s="642"/>
      <c r="FN106" s="642"/>
      <c r="FO106" s="642"/>
      <c r="FP106" s="642"/>
      <c r="FQ106" s="642"/>
      <c r="FR106" s="642"/>
      <c r="FS106" s="642"/>
      <c r="FT106" s="642"/>
      <c r="FU106" s="642"/>
      <c r="FV106" s="642"/>
      <c r="FW106" s="642"/>
      <c r="FX106" s="642"/>
      <c r="FY106" s="642"/>
      <c r="FZ106" s="642"/>
      <c r="GA106" s="642"/>
      <c r="GB106" s="642"/>
      <c r="GC106" s="642"/>
      <c r="GD106" s="642"/>
      <c r="GE106" s="642"/>
      <c r="GF106" s="642"/>
      <c r="GG106" s="642"/>
      <c r="GH106" s="642"/>
      <c r="GI106" s="642"/>
      <c r="GJ106" s="642"/>
      <c r="GK106" s="642"/>
      <c r="GL106" s="642"/>
      <c r="GM106" s="642"/>
      <c r="GN106" s="642"/>
      <c r="GO106" s="642"/>
      <c r="GP106" s="642"/>
      <c r="GQ106" s="642"/>
      <c r="GR106" s="642"/>
      <c r="GS106" s="642"/>
      <c r="GT106" s="642"/>
      <c r="GU106" s="642"/>
      <c r="GV106" s="642"/>
      <c r="GW106" s="642"/>
      <c r="GX106" s="642"/>
      <c r="GY106" s="642"/>
      <c r="GZ106" s="642"/>
      <c r="HA106" s="642"/>
      <c r="HB106" s="642"/>
      <c r="HC106" s="642"/>
      <c r="HD106" s="642"/>
      <c r="HE106" s="642"/>
      <c r="HF106" s="642"/>
      <c r="HG106" s="642"/>
      <c r="HH106" s="642"/>
      <c r="HI106" s="642"/>
      <c r="HJ106" s="642"/>
      <c r="HK106" s="642"/>
      <c r="HL106" s="642"/>
      <c r="HM106" s="642"/>
      <c r="HN106" s="642"/>
      <c r="HO106" s="642"/>
      <c r="HP106" s="642"/>
      <c r="HQ106" s="642"/>
      <c r="HR106" s="642"/>
      <c r="HS106" s="642"/>
      <c r="HT106" s="642"/>
      <c r="HU106" s="642"/>
      <c r="HV106" s="642"/>
      <c r="HW106" s="642"/>
      <c r="HX106" s="642"/>
      <c r="HY106" s="642"/>
      <c r="HZ106" s="642"/>
      <c r="IA106" s="642"/>
      <c r="IB106" s="642"/>
      <c r="IC106" s="642"/>
      <c r="ID106" s="642"/>
      <c r="IE106" s="642"/>
      <c r="IF106" s="642"/>
      <c r="IG106" s="642"/>
      <c r="IH106" s="642"/>
      <c r="II106" s="642"/>
      <c r="IJ106" s="642"/>
      <c r="IK106" s="642"/>
      <c r="IL106" s="642"/>
      <c r="IM106" s="642"/>
      <c r="IN106" s="642"/>
      <c r="IO106" s="642"/>
      <c r="IP106" s="642"/>
      <c r="IQ106" s="642"/>
      <c r="IR106" s="642"/>
      <c r="IS106" s="642"/>
      <c r="IT106" s="642"/>
      <c r="IU106" s="642"/>
      <c r="IV106" s="642"/>
      <c r="IW106" s="642"/>
      <c r="IX106" s="642"/>
      <c r="IY106" s="642"/>
      <c r="IZ106" s="642"/>
      <c r="JA106" s="642"/>
      <c r="JB106" s="642"/>
      <c r="JC106" s="642"/>
      <c r="JD106" s="642"/>
      <c r="JE106" s="642"/>
      <c r="JF106" s="642"/>
      <c r="JG106" s="642"/>
      <c r="JH106" s="642"/>
      <c r="JI106" s="642"/>
      <c r="JJ106" s="642"/>
      <c r="JK106" s="642"/>
      <c r="JL106" s="642"/>
      <c r="JM106" s="642"/>
      <c r="JN106" s="642"/>
      <c r="JO106" s="642"/>
      <c r="JP106" s="642"/>
      <c r="JQ106" s="642"/>
      <c r="JR106" s="642"/>
      <c r="JS106" s="642"/>
      <c r="JT106" s="642"/>
      <c r="JU106" s="642"/>
      <c r="JV106" s="642"/>
      <c r="JW106" s="642"/>
      <c r="JX106" s="642"/>
      <c r="JY106" s="642"/>
      <c r="JZ106" s="642"/>
      <c r="KA106" s="642"/>
      <c r="KB106" s="642"/>
      <c r="KC106" s="642"/>
      <c r="KD106" s="642"/>
      <c r="KE106" s="642"/>
      <c r="KF106" s="642"/>
      <c r="KG106" s="642"/>
      <c r="KH106" s="642"/>
      <c r="KI106" s="642"/>
      <c r="KJ106" s="642"/>
      <c r="KK106" s="642"/>
      <c r="KL106" s="642"/>
      <c r="KM106" s="642"/>
      <c r="KN106" s="642"/>
      <c r="KO106" s="642"/>
      <c r="KP106" s="642"/>
      <c r="KQ106" s="642"/>
      <c r="KR106" s="642"/>
      <c r="KS106" s="642"/>
      <c r="KT106" s="642"/>
      <c r="KU106" s="642"/>
      <c r="KV106" s="642"/>
      <c r="KW106" s="642"/>
      <c r="KX106" s="642"/>
      <c r="KY106" s="642"/>
      <c r="KZ106" s="642"/>
      <c r="LA106" s="642"/>
      <c r="LB106" s="642"/>
      <c r="LC106" s="642"/>
      <c r="LD106" s="642"/>
      <c r="LE106" s="642"/>
      <c r="LF106" s="642"/>
      <c r="LG106" s="642"/>
      <c r="LH106" s="642"/>
      <c r="LI106" s="642"/>
      <c r="LJ106" s="642"/>
      <c r="LK106" s="642"/>
      <c r="LL106" s="642"/>
      <c r="LM106" s="642"/>
      <c r="LN106" s="642"/>
      <c r="LO106" s="642"/>
      <c r="LP106" s="642"/>
      <c r="LQ106" s="642"/>
      <c r="LR106" s="642"/>
      <c r="LS106" s="642"/>
      <c r="LT106" s="642"/>
      <c r="LU106" s="642"/>
      <c r="LV106" s="642"/>
      <c r="LW106" s="642"/>
      <c r="LX106" s="642"/>
      <c r="LY106" s="642"/>
      <c r="LZ106" s="642"/>
      <c r="MA106" s="642"/>
      <c r="MB106" s="642"/>
      <c r="MC106" s="642"/>
      <c r="MD106" s="642"/>
      <c r="ME106" s="642"/>
      <c r="MF106" s="642"/>
      <c r="MG106" s="642"/>
      <c r="MH106" s="642"/>
      <c r="MI106" s="642"/>
      <c r="MJ106" s="642"/>
      <c r="MK106" s="642"/>
      <c r="ML106" s="642"/>
      <c r="MM106" s="642"/>
      <c r="MN106" s="642"/>
      <c r="MO106" s="642"/>
      <c r="MP106" s="642"/>
      <c r="MQ106" s="642"/>
      <c r="MR106" s="642"/>
      <c r="MS106" s="642"/>
      <c r="MT106" s="642"/>
      <c r="MU106" s="642"/>
      <c r="MV106" s="642"/>
      <c r="MW106" s="642"/>
      <c r="MX106" s="642"/>
      <c r="MY106" s="642"/>
      <c r="MZ106" s="642"/>
      <c r="NA106" s="642"/>
      <c r="NB106" s="642"/>
      <c r="NC106" s="642"/>
      <c r="ND106" s="642"/>
      <c r="NE106" s="642"/>
      <c r="NF106" s="642"/>
      <c r="NG106" s="642"/>
      <c r="NH106" s="642"/>
      <c r="NI106" s="642"/>
      <c r="NJ106" s="642"/>
    </row>
    <row r="107" spans="1:374" s="643" customFormat="1" ht="45" customHeight="1">
      <c r="A107" s="734" t="s">
        <v>577</v>
      </c>
      <c r="B107" s="689" t="s">
        <v>1447</v>
      </c>
      <c r="C107" s="640" t="s">
        <v>26</v>
      </c>
      <c r="D107" s="657" t="s">
        <v>578</v>
      </c>
      <c r="E107" s="656"/>
      <c r="F107" s="640"/>
      <c r="G107" s="640"/>
      <c r="H107" s="684"/>
      <c r="I107" s="685"/>
      <c r="J107" s="640"/>
      <c r="K107" s="641"/>
      <c r="L107" s="641"/>
      <c r="M107" s="640" t="s">
        <v>18</v>
      </c>
      <c r="N107" s="640" t="s">
        <v>57</v>
      </c>
      <c r="O107" s="640" t="s">
        <v>1546</v>
      </c>
      <c r="P107" s="640"/>
      <c r="Q107" s="662"/>
      <c r="R107" s="642"/>
      <c r="S107" s="642"/>
      <c r="T107" s="642"/>
      <c r="U107" s="642"/>
      <c r="V107" s="642"/>
      <c r="W107" s="642"/>
      <c r="X107" s="642"/>
      <c r="Y107" s="642"/>
      <c r="Z107" s="642"/>
      <c r="AA107" s="642"/>
      <c r="AB107" s="642"/>
      <c r="AC107" s="642"/>
      <c r="AD107" s="642"/>
      <c r="AE107" s="642"/>
      <c r="AF107" s="642"/>
      <c r="AG107" s="642"/>
      <c r="AH107" s="642"/>
      <c r="AI107" s="642"/>
      <c r="AJ107" s="642"/>
      <c r="AK107" s="642"/>
      <c r="AL107" s="642"/>
      <c r="AM107" s="642"/>
      <c r="AN107" s="642"/>
      <c r="AO107" s="642"/>
      <c r="AP107" s="642"/>
      <c r="AQ107" s="642"/>
      <c r="AR107" s="642"/>
      <c r="AS107" s="642"/>
      <c r="AT107" s="642"/>
      <c r="AU107" s="642"/>
      <c r="AV107" s="642"/>
      <c r="AW107" s="642"/>
      <c r="AX107" s="642"/>
      <c r="AY107" s="642"/>
      <c r="AZ107" s="642"/>
      <c r="BA107" s="642"/>
      <c r="BB107" s="642"/>
      <c r="BC107" s="642"/>
      <c r="BD107" s="642"/>
      <c r="BE107" s="642"/>
      <c r="BF107" s="642"/>
      <c r="BG107" s="642"/>
      <c r="BH107" s="642"/>
      <c r="BI107" s="642"/>
      <c r="BJ107" s="642"/>
      <c r="BK107" s="642"/>
      <c r="BL107" s="642"/>
      <c r="BM107" s="642"/>
      <c r="BN107" s="642"/>
      <c r="BO107" s="642"/>
      <c r="BP107" s="642"/>
      <c r="BQ107" s="642"/>
      <c r="BR107" s="642"/>
      <c r="BS107" s="642"/>
      <c r="BT107" s="642"/>
      <c r="BU107" s="642"/>
      <c r="BV107" s="642"/>
      <c r="BW107" s="642"/>
      <c r="BX107" s="642"/>
      <c r="BY107" s="642"/>
      <c r="BZ107" s="642"/>
      <c r="CA107" s="642"/>
      <c r="CB107" s="642"/>
      <c r="CC107" s="642"/>
      <c r="CD107" s="642"/>
      <c r="CE107" s="642"/>
      <c r="CF107" s="642"/>
      <c r="CG107" s="642"/>
      <c r="CH107" s="642"/>
      <c r="CI107" s="642"/>
      <c r="CJ107" s="642"/>
      <c r="CK107" s="642"/>
      <c r="CL107" s="642"/>
      <c r="CM107" s="642"/>
      <c r="CN107" s="642"/>
      <c r="CO107" s="642"/>
      <c r="CP107" s="642"/>
      <c r="CQ107" s="642"/>
      <c r="CR107" s="642"/>
      <c r="CS107" s="642"/>
      <c r="CT107" s="642"/>
      <c r="CU107" s="642"/>
      <c r="CV107" s="642"/>
      <c r="CW107" s="642"/>
      <c r="CX107" s="642"/>
      <c r="CY107" s="642"/>
      <c r="CZ107" s="642"/>
      <c r="DA107" s="642"/>
      <c r="DB107" s="642"/>
      <c r="DC107" s="642"/>
      <c r="DD107" s="642"/>
      <c r="DE107" s="642"/>
      <c r="DF107" s="642"/>
      <c r="DG107" s="642"/>
      <c r="DH107" s="642"/>
      <c r="DI107" s="642"/>
      <c r="DJ107" s="642"/>
      <c r="DK107" s="642"/>
      <c r="DL107" s="642"/>
      <c r="DM107" s="642"/>
      <c r="DN107" s="642"/>
      <c r="DO107" s="642"/>
      <c r="DP107" s="642"/>
      <c r="DQ107" s="642"/>
      <c r="DR107" s="642"/>
      <c r="DS107" s="642"/>
      <c r="DT107" s="642"/>
      <c r="DU107" s="642"/>
      <c r="DV107" s="642"/>
      <c r="DW107" s="642"/>
      <c r="DX107" s="642"/>
      <c r="DY107" s="642"/>
      <c r="DZ107" s="642"/>
      <c r="EA107" s="642"/>
      <c r="EB107" s="642"/>
      <c r="EC107" s="642"/>
      <c r="ED107" s="642"/>
      <c r="EE107" s="642"/>
      <c r="EF107" s="642"/>
      <c r="EG107" s="642"/>
      <c r="EH107" s="642"/>
      <c r="EI107" s="642"/>
      <c r="EJ107" s="642"/>
      <c r="EK107" s="642"/>
      <c r="EL107" s="642"/>
      <c r="EM107" s="642"/>
      <c r="EN107" s="642"/>
      <c r="EO107" s="642"/>
      <c r="EP107" s="642"/>
      <c r="EQ107" s="642"/>
      <c r="ER107" s="642"/>
      <c r="ES107" s="642"/>
      <c r="ET107" s="642"/>
      <c r="EU107" s="642"/>
      <c r="EV107" s="642"/>
      <c r="EW107" s="642"/>
      <c r="EX107" s="642"/>
      <c r="EY107" s="642"/>
      <c r="EZ107" s="642"/>
      <c r="FA107" s="642"/>
      <c r="FB107" s="642"/>
      <c r="FC107" s="642"/>
      <c r="FD107" s="642"/>
      <c r="FE107" s="642"/>
      <c r="FF107" s="642"/>
      <c r="FG107" s="642"/>
      <c r="FH107" s="642"/>
      <c r="FI107" s="642"/>
      <c r="FJ107" s="642"/>
      <c r="FK107" s="642"/>
      <c r="FL107" s="642"/>
      <c r="FM107" s="642"/>
      <c r="FN107" s="642"/>
      <c r="FO107" s="642"/>
      <c r="FP107" s="642"/>
      <c r="FQ107" s="642"/>
      <c r="FR107" s="642"/>
      <c r="FS107" s="642"/>
      <c r="FT107" s="642"/>
      <c r="FU107" s="642"/>
      <c r="FV107" s="642"/>
      <c r="FW107" s="642"/>
      <c r="FX107" s="642"/>
      <c r="FY107" s="642"/>
      <c r="FZ107" s="642"/>
      <c r="GA107" s="642"/>
      <c r="GB107" s="642"/>
      <c r="GC107" s="642"/>
      <c r="GD107" s="642"/>
      <c r="GE107" s="642"/>
      <c r="GF107" s="642"/>
      <c r="GG107" s="642"/>
      <c r="GH107" s="642"/>
      <c r="GI107" s="642"/>
      <c r="GJ107" s="642"/>
      <c r="GK107" s="642"/>
      <c r="GL107" s="642"/>
      <c r="GM107" s="642"/>
      <c r="GN107" s="642"/>
      <c r="GO107" s="642"/>
      <c r="GP107" s="642"/>
      <c r="GQ107" s="642"/>
      <c r="GR107" s="642"/>
      <c r="GS107" s="642"/>
      <c r="GT107" s="642"/>
      <c r="GU107" s="642"/>
      <c r="GV107" s="642"/>
      <c r="GW107" s="642"/>
      <c r="GX107" s="642"/>
      <c r="GY107" s="642"/>
      <c r="GZ107" s="642"/>
      <c r="HA107" s="642"/>
      <c r="HB107" s="642"/>
      <c r="HC107" s="642"/>
      <c r="HD107" s="642"/>
      <c r="HE107" s="642"/>
      <c r="HF107" s="642"/>
      <c r="HG107" s="642"/>
      <c r="HH107" s="642"/>
      <c r="HI107" s="642"/>
      <c r="HJ107" s="642"/>
      <c r="HK107" s="642"/>
      <c r="HL107" s="642"/>
      <c r="HM107" s="642"/>
      <c r="HN107" s="642"/>
      <c r="HO107" s="642"/>
      <c r="HP107" s="642"/>
      <c r="HQ107" s="642"/>
      <c r="HR107" s="642"/>
      <c r="HS107" s="642"/>
      <c r="HT107" s="642"/>
      <c r="HU107" s="642"/>
      <c r="HV107" s="642"/>
      <c r="HW107" s="642"/>
      <c r="HX107" s="642"/>
      <c r="HY107" s="642"/>
      <c r="HZ107" s="642"/>
      <c r="IA107" s="642"/>
      <c r="IB107" s="642"/>
      <c r="IC107" s="642"/>
      <c r="ID107" s="642"/>
      <c r="IE107" s="642"/>
      <c r="IF107" s="642"/>
      <c r="IG107" s="642"/>
      <c r="IH107" s="642"/>
      <c r="II107" s="642"/>
      <c r="IJ107" s="642"/>
      <c r="IK107" s="642"/>
      <c r="IL107" s="642"/>
      <c r="IM107" s="642"/>
      <c r="IN107" s="642"/>
      <c r="IO107" s="642"/>
      <c r="IP107" s="642"/>
      <c r="IQ107" s="642"/>
      <c r="IR107" s="642"/>
      <c r="IS107" s="642"/>
      <c r="IT107" s="642"/>
      <c r="IU107" s="642"/>
      <c r="IV107" s="642"/>
      <c r="IW107" s="642"/>
      <c r="IX107" s="642"/>
      <c r="IY107" s="642"/>
      <c r="IZ107" s="642"/>
      <c r="JA107" s="642"/>
      <c r="JB107" s="642"/>
      <c r="JC107" s="642"/>
      <c r="JD107" s="642"/>
      <c r="JE107" s="642"/>
      <c r="JF107" s="642"/>
      <c r="JG107" s="642"/>
      <c r="JH107" s="642"/>
      <c r="JI107" s="642"/>
      <c r="JJ107" s="642"/>
      <c r="JK107" s="642"/>
      <c r="JL107" s="642"/>
      <c r="JM107" s="642"/>
      <c r="JN107" s="642"/>
      <c r="JO107" s="642"/>
      <c r="JP107" s="642"/>
      <c r="JQ107" s="642"/>
      <c r="JR107" s="642"/>
      <c r="JS107" s="642"/>
      <c r="JT107" s="642"/>
      <c r="JU107" s="642"/>
      <c r="JV107" s="642"/>
      <c r="JW107" s="642"/>
      <c r="JX107" s="642"/>
      <c r="JY107" s="642"/>
      <c r="JZ107" s="642"/>
      <c r="KA107" s="642"/>
      <c r="KB107" s="642"/>
      <c r="KC107" s="642"/>
      <c r="KD107" s="642"/>
      <c r="KE107" s="642"/>
      <c r="KF107" s="642"/>
      <c r="KG107" s="642"/>
      <c r="KH107" s="642"/>
      <c r="KI107" s="642"/>
      <c r="KJ107" s="642"/>
      <c r="KK107" s="642"/>
      <c r="KL107" s="642"/>
      <c r="KM107" s="642"/>
      <c r="KN107" s="642"/>
      <c r="KO107" s="642"/>
      <c r="KP107" s="642"/>
      <c r="KQ107" s="642"/>
      <c r="KR107" s="642"/>
      <c r="KS107" s="642"/>
      <c r="KT107" s="642"/>
      <c r="KU107" s="642"/>
      <c r="KV107" s="642"/>
      <c r="KW107" s="642"/>
      <c r="KX107" s="642"/>
      <c r="KY107" s="642"/>
      <c r="KZ107" s="642"/>
      <c r="LA107" s="642"/>
      <c r="LB107" s="642"/>
      <c r="LC107" s="642"/>
      <c r="LD107" s="642"/>
      <c r="LE107" s="642"/>
      <c r="LF107" s="642"/>
      <c r="LG107" s="642"/>
      <c r="LH107" s="642"/>
      <c r="LI107" s="642"/>
      <c r="LJ107" s="642"/>
      <c r="LK107" s="642"/>
      <c r="LL107" s="642"/>
      <c r="LM107" s="642"/>
      <c r="LN107" s="642"/>
      <c r="LO107" s="642"/>
      <c r="LP107" s="642"/>
      <c r="LQ107" s="642"/>
      <c r="LR107" s="642"/>
      <c r="LS107" s="642"/>
      <c r="LT107" s="642"/>
      <c r="LU107" s="642"/>
      <c r="LV107" s="642"/>
      <c r="LW107" s="642"/>
      <c r="LX107" s="642"/>
      <c r="LY107" s="642"/>
      <c r="LZ107" s="642"/>
      <c r="MA107" s="642"/>
      <c r="MB107" s="642"/>
      <c r="MC107" s="642"/>
      <c r="MD107" s="642"/>
      <c r="ME107" s="642"/>
      <c r="MF107" s="642"/>
      <c r="MG107" s="642"/>
      <c r="MH107" s="642"/>
      <c r="MI107" s="642"/>
      <c r="MJ107" s="642"/>
      <c r="MK107" s="642"/>
      <c r="ML107" s="642"/>
      <c r="MM107" s="642"/>
      <c r="MN107" s="642"/>
      <c r="MO107" s="642"/>
      <c r="MP107" s="642"/>
      <c r="MQ107" s="642"/>
      <c r="MR107" s="642"/>
      <c r="MS107" s="642"/>
      <c r="MT107" s="642"/>
      <c r="MU107" s="642"/>
      <c r="MV107" s="642"/>
      <c r="MW107" s="642"/>
      <c r="MX107" s="642"/>
      <c r="MY107" s="642"/>
      <c r="MZ107" s="642"/>
      <c r="NA107" s="642"/>
      <c r="NB107" s="642"/>
      <c r="NC107" s="642"/>
      <c r="ND107" s="642"/>
      <c r="NE107" s="642"/>
      <c r="NF107" s="642"/>
      <c r="NG107" s="642"/>
      <c r="NH107" s="642"/>
      <c r="NI107" s="642"/>
      <c r="NJ107" s="642"/>
    </row>
    <row r="108" spans="1:374" s="643" customFormat="1" ht="45" customHeight="1">
      <c r="A108" s="734" t="s">
        <v>579</v>
      </c>
      <c r="B108" s="689" t="s">
        <v>1448</v>
      </c>
      <c r="C108" s="640" t="s">
        <v>26</v>
      </c>
      <c r="D108" s="657" t="s">
        <v>581</v>
      </c>
      <c r="E108" s="656"/>
      <c r="F108" s="640"/>
      <c r="G108" s="640"/>
      <c r="H108" s="684"/>
      <c r="I108" s="685"/>
      <c r="J108" s="640"/>
      <c r="K108" s="641"/>
      <c r="L108" s="641"/>
      <c r="M108" s="640"/>
      <c r="N108" s="640"/>
      <c r="O108" s="640"/>
      <c r="P108" s="640"/>
      <c r="Q108" s="662"/>
      <c r="R108" s="642"/>
      <c r="S108" s="642"/>
      <c r="T108" s="642"/>
      <c r="U108" s="642"/>
      <c r="V108" s="642"/>
      <c r="W108" s="642"/>
      <c r="X108" s="642"/>
      <c r="Y108" s="642"/>
      <c r="Z108" s="642"/>
      <c r="AA108" s="642"/>
      <c r="AB108" s="642"/>
      <c r="AC108" s="642"/>
      <c r="AD108" s="642"/>
      <c r="AE108" s="642"/>
      <c r="AF108" s="642"/>
      <c r="AG108" s="642"/>
      <c r="AH108" s="642"/>
      <c r="AI108" s="642"/>
      <c r="AJ108" s="642"/>
      <c r="AK108" s="642"/>
      <c r="AL108" s="642"/>
      <c r="AM108" s="642"/>
      <c r="AN108" s="642"/>
      <c r="AO108" s="642"/>
      <c r="AP108" s="642"/>
      <c r="AQ108" s="642"/>
      <c r="AR108" s="642"/>
      <c r="AS108" s="642"/>
      <c r="AT108" s="642"/>
      <c r="AU108" s="642"/>
      <c r="AV108" s="642"/>
      <c r="AW108" s="642"/>
      <c r="AX108" s="642"/>
      <c r="AY108" s="642"/>
      <c r="AZ108" s="642"/>
      <c r="BA108" s="642"/>
      <c r="BB108" s="642"/>
      <c r="BC108" s="642"/>
      <c r="BD108" s="642"/>
      <c r="BE108" s="642"/>
      <c r="BF108" s="642"/>
      <c r="BG108" s="642"/>
      <c r="BH108" s="642"/>
      <c r="BI108" s="642"/>
      <c r="BJ108" s="642"/>
      <c r="BK108" s="642"/>
      <c r="BL108" s="642"/>
      <c r="BM108" s="642"/>
      <c r="BN108" s="642"/>
      <c r="BO108" s="642"/>
      <c r="BP108" s="642"/>
      <c r="BQ108" s="642"/>
      <c r="BR108" s="642"/>
      <c r="BS108" s="642"/>
      <c r="BT108" s="642"/>
      <c r="BU108" s="642"/>
      <c r="BV108" s="642"/>
      <c r="BW108" s="642"/>
      <c r="BX108" s="642"/>
      <c r="BY108" s="642"/>
      <c r="BZ108" s="642"/>
      <c r="CA108" s="642"/>
      <c r="CB108" s="642"/>
      <c r="CC108" s="642"/>
      <c r="CD108" s="642"/>
      <c r="CE108" s="642"/>
      <c r="CF108" s="642"/>
      <c r="CG108" s="642"/>
      <c r="CH108" s="642"/>
      <c r="CI108" s="642"/>
      <c r="CJ108" s="642"/>
      <c r="CK108" s="642"/>
      <c r="CL108" s="642"/>
      <c r="CM108" s="642"/>
      <c r="CN108" s="642"/>
      <c r="CO108" s="642"/>
      <c r="CP108" s="642"/>
      <c r="CQ108" s="642"/>
      <c r="CR108" s="642"/>
      <c r="CS108" s="642"/>
      <c r="CT108" s="642"/>
      <c r="CU108" s="642"/>
      <c r="CV108" s="642"/>
      <c r="CW108" s="642"/>
      <c r="CX108" s="642"/>
      <c r="CY108" s="642"/>
      <c r="CZ108" s="642"/>
      <c r="DA108" s="642"/>
      <c r="DB108" s="642"/>
      <c r="DC108" s="642"/>
      <c r="DD108" s="642"/>
      <c r="DE108" s="642"/>
      <c r="DF108" s="642"/>
      <c r="DG108" s="642"/>
      <c r="DH108" s="642"/>
      <c r="DI108" s="642"/>
      <c r="DJ108" s="642"/>
      <c r="DK108" s="642"/>
      <c r="DL108" s="642"/>
      <c r="DM108" s="642"/>
      <c r="DN108" s="642"/>
      <c r="DO108" s="642"/>
      <c r="DP108" s="642"/>
      <c r="DQ108" s="642"/>
      <c r="DR108" s="642"/>
      <c r="DS108" s="642"/>
      <c r="DT108" s="642"/>
      <c r="DU108" s="642"/>
      <c r="DV108" s="642"/>
      <c r="DW108" s="642"/>
      <c r="DX108" s="642"/>
      <c r="DY108" s="642"/>
      <c r="DZ108" s="642"/>
      <c r="EA108" s="642"/>
      <c r="EB108" s="642"/>
      <c r="EC108" s="642"/>
      <c r="ED108" s="642"/>
      <c r="EE108" s="642"/>
      <c r="EF108" s="642"/>
      <c r="EG108" s="642"/>
      <c r="EH108" s="642"/>
      <c r="EI108" s="642"/>
      <c r="EJ108" s="642"/>
      <c r="EK108" s="642"/>
      <c r="EL108" s="642"/>
      <c r="EM108" s="642"/>
      <c r="EN108" s="642"/>
      <c r="EO108" s="642"/>
      <c r="EP108" s="642"/>
      <c r="EQ108" s="642"/>
      <c r="ER108" s="642"/>
      <c r="ES108" s="642"/>
      <c r="ET108" s="642"/>
      <c r="EU108" s="642"/>
      <c r="EV108" s="642"/>
      <c r="EW108" s="642"/>
      <c r="EX108" s="642"/>
      <c r="EY108" s="642"/>
      <c r="EZ108" s="642"/>
      <c r="FA108" s="642"/>
      <c r="FB108" s="642"/>
      <c r="FC108" s="642"/>
      <c r="FD108" s="642"/>
      <c r="FE108" s="642"/>
      <c r="FF108" s="642"/>
      <c r="FG108" s="642"/>
      <c r="FH108" s="642"/>
      <c r="FI108" s="642"/>
      <c r="FJ108" s="642"/>
      <c r="FK108" s="642"/>
      <c r="FL108" s="642"/>
      <c r="FM108" s="642"/>
      <c r="FN108" s="642"/>
      <c r="FO108" s="642"/>
      <c r="FP108" s="642"/>
      <c r="FQ108" s="642"/>
      <c r="FR108" s="642"/>
      <c r="FS108" s="642"/>
      <c r="FT108" s="642"/>
      <c r="FU108" s="642"/>
      <c r="FV108" s="642"/>
      <c r="FW108" s="642"/>
      <c r="FX108" s="642"/>
      <c r="FY108" s="642"/>
      <c r="FZ108" s="642"/>
      <c r="GA108" s="642"/>
      <c r="GB108" s="642"/>
      <c r="GC108" s="642"/>
      <c r="GD108" s="642"/>
      <c r="GE108" s="642"/>
      <c r="GF108" s="642"/>
      <c r="GG108" s="642"/>
      <c r="GH108" s="642"/>
      <c r="GI108" s="642"/>
      <c r="GJ108" s="642"/>
      <c r="GK108" s="642"/>
      <c r="GL108" s="642"/>
      <c r="GM108" s="642"/>
      <c r="GN108" s="642"/>
      <c r="GO108" s="642"/>
      <c r="GP108" s="642"/>
      <c r="GQ108" s="642"/>
      <c r="GR108" s="642"/>
      <c r="GS108" s="642"/>
      <c r="GT108" s="642"/>
      <c r="GU108" s="642"/>
      <c r="GV108" s="642"/>
      <c r="GW108" s="642"/>
      <c r="GX108" s="642"/>
      <c r="GY108" s="642"/>
      <c r="GZ108" s="642"/>
      <c r="HA108" s="642"/>
      <c r="HB108" s="642"/>
      <c r="HC108" s="642"/>
      <c r="HD108" s="642"/>
      <c r="HE108" s="642"/>
      <c r="HF108" s="642"/>
      <c r="HG108" s="642"/>
      <c r="HH108" s="642"/>
      <c r="HI108" s="642"/>
      <c r="HJ108" s="642"/>
      <c r="HK108" s="642"/>
      <c r="HL108" s="642"/>
      <c r="HM108" s="642"/>
      <c r="HN108" s="642"/>
      <c r="HO108" s="642"/>
      <c r="HP108" s="642"/>
      <c r="HQ108" s="642"/>
      <c r="HR108" s="642"/>
      <c r="HS108" s="642"/>
      <c r="HT108" s="642"/>
      <c r="HU108" s="642"/>
      <c r="HV108" s="642"/>
      <c r="HW108" s="642"/>
      <c r="HX108" s="642"/>
      <c r="HY108" s="642"/>
      <c r="HZ108" s="642"/>
      <c r="IA108" s="642"/>
      <c r="IB108" s="642"/>
      <c r="IC108" s="642"/>
      <c r="ID108" s="642"/>
      <c r="IE108" s="642"/>
      <c r="IF108" s="642"/>
      <c r="IG108" s="642"/>
      <c r="IH108" s="642"/>
      <c r="II108" s="642"/>
      <c r="IJ108" s="642"/>
      <c r="IK108" s="642"/>
      <c r="IL108" s="642"/>
      <c r="IM108" s="642"/>
      <c r="IN108" s="642"/>
      <c r="IO108" s="642"/>
      <c r="IP108" s="642"/>
      <c r="IQ108" s="642"/>
      <c r="IR108" s="642"/>
      <c r="IS108" s="642"/>
      <c r="IT108" s="642"/>
      <c r="IU108" s="642"/>
      <c r="IV108" s="642"/>
      <c r="IW108" s="642"/>
      <c r="IX108" s="642"/>
      <c r="IY108" s="642"/>
      <c r="IZ108" s="642"/>
      <c r="JA108" s="642"/>
      <c r="JB108" s="642"/>
      <c r="JC108" s="642"/>
      <c r="JD108" s="642"/>
      <c r="JE108" s="642"/>
      <c r="JF108" s="642"/>
      <c r="JG108" s="642"/>
      <c r="JH108" s="642"/>
      <c r="JI108" s="642"/>
      <c r="JJ108" s="642"/>
      <c r="JK108" s="642"/>
      <c r="JL108" s="642"/>
      <c r="JM108" s="642"/>
      <c r="JN108" s="642"/>
      <c r="JO108" s="642"/>
      <c r="JP108" s="642"/>
      <c r="JQ108" s="642"/>
      <c r="JR108" s="642"/>
      <c r="JS108" s="642"/>
      <c r="JT108" s="642"/>
      <c r="JU108" s="642"/>
      <c r="JV108" s="642"/>
      <c r="JW108" s="642"/>
      <c r="JX108" s="642"/>
      <c r="JY108" s="642"/>
      <c r="JZ108" s="642"/>
      <c r="KA108" s="642"/>
      <c r="KB108" s="642"/>
      <c r="KC108" s="642"/>
      <c r="KD108" s="642"/>
      <c r="KE108" s="642"/>
      <c r="KF108" s="642"/>
      <c r="KG108" s="642"/>
      <c r="KH108" s="642"/>
      <c r="KI108" s="642"/>
      <c r="KJ108" s="642"/>
      <c r="KK108" s="642"/>
      <c r="KL108" s="642"/>
      <c r="KM108" s="642"/>
      <c r="KN108" s="642"/>
      <c r="KO108" s="642"/>
      <c r="KP108" s="642"/>
      <c r="KQ108" s="642"/>
      <c r="KR108" s="642"/>
      <c r="KS108" s="642"/>
      <c r="KT108" s="642"/>
      <c r="KU108" s="642"/>
      <c r="KV108" s="642"/>
      <c r="KW108" s="642"/>
      <c r="KX108" s="642"/>
      <c r="KY108" s="642"/>
      <c r="KZ108" s="642"/>
      <c r="LA108" s="642"/>
      <c r="LB108" s="642"/>
      <c r="LC108" s="642"/>
      <c r="LD108" s="642"/>
      <c r="LE108" s="642"/>
      <c r="LF108" s="642"/>
      <c r="LG108" s="642"/>
      <c r="LH108" s="642"/>
      <c r="LI108" s="642"/>
      <c r="LJ108" s="642"/>
      <c r="LK108" s="642"/>
      <c r="LL108" s="642"/>
      <c r="LM108" s="642"/>
      <c r="LN108" s="642"/>
      <c r="LO108" s="642"/>
      <c r="LP108" s="642"/>
      <c r="LQ108" s="642"/>
      <c r="LR108" s="642"/>
      <c r="LS108" s="642"/>
      <c r="LT108" s="642"/>
      <c r="LU108" s="642"/>
      <c r="LV108" s="642"/>
      <c r="LW108" s="642"/>
      <c r="LX108" s="642"/>
      <c r="LY108" s="642"/>
      <c r="LZ108" s="642"/>
      <c r="MA108" s="642"/>
      <c r="MB108" s="642"/>
      <c r="MC108" s="642"/>
      <c r="MD108" s="642"/>
      <c r="ME108" s="642"/>
      <c r="MF108" s="642"/>
      <c r="MG108" s="642"/>
      <c r="MH108" s="642"/>
      <c r="MI108" s="642"/>
      <c r="MJ108" s="642"/>
      <c r="MK108" s="642"/>
      <c r="ML108" s="642"/>
      <c r="MM108" s="642"/>
      <c r="MN108" s="642"/>
      <c r="MO108" s="642"/>
      <c r="MP108" s="642"/>
      <c r="MQ108" s="642"/>
      <c r="MR108" s="642"/>
      <c r="MS108" s="642"/>
      <c r="MT108" s="642"/>
      <c r="MU108" s="642"/>
      <c r="MV108" s="642"/>
      <c r="MW108" s="642"/>
      <c r="MX108" s="642"/>
      <c r="MY108" s="642"/>
      <c r="MZ108" s="642"/>
      <c r="NA108" s="642"/>
      <c r="NB108" s="642"/>
      <c r="NC108" s="642"/>
      <c r="ND108" s="642"/>
      <c r="NE108" s="642"/>
      <c r="NF108" s="642"/>
      <c r="NG108" s="642"/>
      <c r="NH108" s="642"/>
      <c r="NI108" s="642"/>
      <c r="NJ108" s="642"/>
    </row>
    <row r="109" spans="1:374" s="643" customFormat="1" ht="45" customHeight="1">
      <c r="A109" s="734" t="s">
        <v>580</v>
      </c>
      <c r="B109" s="689" t="s">
        <v>1449</v>
      </c>
      <c r="C109" s="640" t="s">
        <v>26</v>
      </c>
      <c r="D109" s="657" t="s">
        <v>583</v>
      </c>
      <c r="E109" s="656"/>
      <c r="F109" s="640"/>
      <c r="G109" s="640"/>
      <c r="H109" s="684"/>
      <c r="I109" s="685"/>
      <c r="J109" s="640"/>
      <c r="K109" s="641"/>
      <c r="L109" s="641"/>
      <c r="M109" s="640"/>
      <c r="N109" s="640"/>
      <c r="O109" s="640"/>
      <c r="P109" s="640"/>
      <c r="Q109" s="662"/>
      <c r="R109" s="642"/>
      <c r="S109" s="642"/>
      <c r="T109" s="642"/>
      <c r="U109" s="642"/>
      <c r="V109" s="642"/>
      <c r="W109" s="642"/>
      <c r="X109" s="642"/>
      <c r="Y109" s="642"/>
      <c r="Z109" s="642"/>
      <c r="AA109" s="642"/>
      <c r="AB109" s="642"/>
      <c r="AC109" s="642"/>
      <c r="AD109" s="642"/>
      <c r="AE109" s="642"/>
      <c r="AF109" s="642"/>
      <c r="AG109" s="642"/>
      <c r="AH109" s="642"/>
      <c r="AI109" s="642"/>
      <c r="AJ109" s="642"/>
      <c r="AK109" s="642"/>
      <c r="AL109" s="642"/>
      <c r="AM109" s="642"/>
      <c r="AN109" s="642"/>
      <c r="AO109" s="642"/>
      <c r="AP109" s="642"/>
      <c r="AQ109" s="642"/>
      <c r="AR109" s="642"/>
      <c r="AS109" s="642"/>
      <c r="AT109" s="642"/>
      <c r="AU109" s="642"/>
      <c r="AV109" s="642"/>
      <c r="AW109" s="642"/>
      <c r="AX109" s="642"/>
      <c r="AY109" s="642"/>
      <c r="AZ109" s="642"/>
      <c r="BA109" s="642"/>
      <c r="BB109" s="642"/>
      <c r="BC109" s="642"/>
      <c r="BD109" s="642"/>
      <c r="BE109" s="642"/>
      <c r="BF109" s="642"/>
      <c r="BG109" s="642"/>
      <c r="BH109" s="642"/>
      <c r="BI109" s="642"/>
      <c r="BJ109" s="642"/>
      <c r="BK109" s="642"/>
      <c r="BL109" s="642"/>
      <c r="BM109" s="642"/>
      <c r="BN109" s="642"/>
      <c r="BO109" s="642"/>
      <c r="BP109" s="642"/>
      <c r="BQ109" s="642"/>
      <c r="BR109" s="642"/>
      <c r="BS109" s="642"/>
      <c r="BT109" s="642"/>
      <c r="BU109" s="642"/>
      <c r="BV109" s="642"/>
      <c r="BW109" s="642"/>
      <c r="BX109" s="642"/>
      <c r="BY109" s="642"/>
      <c r="BZ109" s="642"/>
      <c r="CA109" s="642"/>
      <c r="CB109" s="642"/>
      <c r="CC109" s="642"/>
      <c r="CD109" s="642"/>
      <c r="CE109" s="642"/>
      <c r="CF109" s="642"/>
      <c r="CG109" s="642"/>
      <c r="CH109" s="642"/>
      <c r="CI109" s="642"/>
      <c r="CJ109" s="642"/>
      <c r="CK109" s="642"/>
      <c r="CL109" s="642"/>
      <c r="CM109" s="642"/>
      <c r="CN109" s="642"/>
      <c r="CO109" s="642"/>
      <c r="CP109" s="642"/>
      <c r="CQ109" s="642"/>
      <c r="CR109" s="642"/>
      <c r="CS109" s="642"/>
      <c r="CT109" s="642"/>
      <c r="CU109" s="642"/>
      <c r="CV109" s="642"/>
      <c r="CW109" s="642"/>
      <c r="CX109" s="642"/>
      <c r="CY109" s="642"/>
      <c r="CZ109" s="642"/>
      <c r="DA109" s="642"/>
      <c r="DB109" s="642"/>
      <c r="DC109" s="642"/>
      <c r="DD109" s="642"/>
      <c r="DE109" s="642"/>
      <c r="DF109" s="642"/>
      <c r="DG109" s="642"/>
      <c r="DH109" s="642"/>
      <c r="DI109" s="642"/>
      <c r="DJ109" s="642"/>
      <c r="DK109" s="642"/>
      <c r="DL109" s="642"/>
      <c r="DM109" s="642"/>
      <c r="DN109" s="642"/>
      <c r="DO109" s="642"/>
      <c r="DP109" s="642"/>
      <c r="DQ109" s="642"/>
      <c r="DR109" s="642"/>
      <c r="DS109" s="642"/>
      <c r="DT109" s="642"/>
      <c r="DU109" s="642"/>
      <c r="DV109" s="642"/>
      <c r="DW109" s="642"/>
      <c r="DX109" s="642"/>
      <c r="DY109" s="642"/>
      <c r="DZ109" s="642"/>
      <c r="EA109" s="642"/>
      <c r="EB109" s="642"/>
      <c r="EC109" s="642"/>
      <c r="ED109" s="642"/>
      <c r="EE109" s="642"/>
      <c r="EF109" s="642"/>
      <c r="EG109" s="642"/>
      <c r="EH109" s="642"/>
      <c r="EI109" s="642"/>
      <c r="EJ109" s="642"/>
      <c r="EK109" s="642"/>
      <c r="EL109" s="642"/>
      <c r="EM109" s="642"/>
      <c r="EN109" s="642"/>
      <c r="EO109" s="642"/>
      <c r="EP109" s="642"/>
      <c r="EQ109" s="642"/>
      <c r="ER109" s="642"/>
      <c r="ES109" s="642"/>
      <c r="ET109" s="642"/>
      <c r="EU109" s="642"/>
      <c r="EV109" s="642"/>
      <c r="EW109" s="642"/>
      <c r="EX109" s="642"/>
      <c r="EY109" s="642"/>
      <c r="EZ109" s="642"/>
      <c r="FA109" s="642"/>
      <c r="FB109" s="642"/>
      <c r="FC109" s="642"/>
      <c r="FD109" s="642"/>
      <c r="FE109" s="642"/>
      <c r="FF109" s="642"/>
      <c r="FG109" s="642"/>
      <c r="FH109" s="642"/>
      <c r="FI109" s="642"/>
      <c r="FJ109" s="642"/>
      <c r="FK109" s="642"/>
      <c r="FL109" s="642"/>
      <c r="FM109" s="642"/>
      <c r="FN109" s="642"/>
      <c r="FO109" s="642"/>
      <c r="FP109" s="642"/>
      <c r="FQ109" s="642"/>
      <c r="FR109" s="642"/>
      <c r="FS109" s="642"/>
      <c r="FT109" s="642"/>
      <c r="FU109" s="642"/>
      <c r="FV109" s="642"/>
      <c r="FW109" s="642"/>
      <c r="FX109" s="642"/>
      <c r="FY109" s="642"/>
      <c r="FZ109" s="642"/>
      <c r="GA109" s="642"/>
      <c r="GB109" s="642"/>
      <c r="GC109" s="642"/>
      <c r="GD109" s="642"/>
      <c r="GE109" s="642"/>
      <c r="GF109" s="642"/>
      <c r="GG109" s="642"/>
      <c r="GH109" s="642"/>
      <c r="GI109" s="642"/>
      <c r="GJ109" s="642"/>
      <c r="GK109" s="642"/>
      <c r="GL109" s="642"/>
      <c r="GM109" s="642"/>
      <c r="GN109" s="642"/>
      <c r="GO109" s="642"/>
      <c r="GP109" s="642"/>
      <c r="GQ109" s="642"/>
      <c r="GR109" s="642"/>
      <c r="GS109" s="642"/>
      <c r="GT109" s="642"/>
      <c r="GU109" s="642"/>
      <c r="GV109" s="642"/>
      <c r="GW109" s="642"/>
      <c r="GX109" s="642"/>
      <c r="GY109" s="642"/>
      <c r="GZ109" s="642"/>
      <c r="HA109" s="642"/>
      <c r="HB109" s="642"/>
      <c r="HC109" s="642"/>
      <c r="HD109" s="642"/>
      <c r="HE109" s="642"/>
      <c r="HF109" s="642"/>
      <c r="HG109" s="642"/>
      <c r="HH109" s="642"/>
      <c r="HI109" s="642"/>
      <c r="HJ109" s="642"/>
      <c r="HK109" s="642"/>
      <c r="HL109" s="642"/>
      <c r="HM109" s="642"/>
      <c r="HN109" s="642"/>
      <c r="HO109" s="642"/>
      <c r="HP109" s="642"/>
      <c r="HQ109" s="642"/>
      <c r="HR109" s="642"/>
      <c r="HS109" s="642"/>
      <c r="HT109" s="642"/>
      <c r="HU109" s="642"/>
      <c r="HV109" s="642"/>
      <c r="HW109" s="642"/>
      <c r="HX109" s="642"/>
      <c r="HY109" s="642"/>
      <c r="HZ109" s="642"/>
      <c r="IA109" s="642"/>
      <c r="IB109" s="642"/>
      <c r="IC109" s="642"/>
      <c r="ID109" s="642"/>
      <c r="IE109" s="642"/>
      <c r="IF109" s="642"/>
      <c r="IG109" s="642"/>
      <c r="IH109" s="642"/>
      <c r="II109" s="642"/>
      <c r="IJ109" s="642"/>
      <c r="IK109" s="642"/>
      <c r="IL109" s="642"/>
      <c r="IM109" s="642"/>
      <c r="IN109" s="642"/>
      <c r="IO109" s="642"/>
      <c r="IP109" s="642"/>
      <c r="IQ109" s="642"/>
      <c r="IR109" s="642"/>
      <c r="IS109" s="642"/>
      <c r="IT109" s="642"/>
      <c r="IU109" s="642"/>
      <c r="IV109" s="642"/>
      <c r="IW109" s="642"/>
      <c r="IX109" s="642"/>
      <c r="IY109" s="642"/>
      <c r="IZ109" s="642"/>
      <c r="JA109" s="642"/>
      <c r="JB109" s="642"/>
      <c r="JC109" s="642"/>
      <c r="JD109" s="642"/>
      <c r="JE109" s="642"/>
      <c r="JF109" s="642"/>
      <c r="JG109" s="642"/>
      <c r="JH109" s="642"/>
      <c r="JI109" s="642"/>
      <c r="JJ109" s="642"/>
      <c r="JK109" s="642"/>
      <c r="JL109" s="642"/>
      <c r="JM109" s="642"/>
      <c r="JN109" s="642"/>
      <c r="JO109" s="642"/>
      <c r="JP109" s="642"/>
      <c r="JQ109" s="642"/>
      <c r="JR109" s="642"/>
      <c r="JS109" s="642"/>
      <c r="JT109" s="642"/>
      <c r="JU109" s="642"/>
      <c r="JV109" s="642"/>
      <c r="JW109" s="642"/>
      <c r="JX109" s="642"/>
      <c r="JY109" s="642"/>
      <c r="JZ109" s="642"/>
      <c r="KA109" s="642"/>
      <c r="KB109" s="642"/>
      <c r="KC109" s="642"/>
      <c r="KD109" s="642"/>
      <c r="KE109" s="642"/>
      <c r="KF109" s="642"/>
      <c r="KG109" s="642"/>
      <c r="KH109" s="642"/>
      <c r="KI109" s="642"/>
      <c r="KJ109" s="642"/>
      <c r="KK109" s="642"/>
      <c r="KL109" s="642"/>
      <c r="KM109" s="642"/>
      <c r="KN109" s="642"/>
      <c r="KO109" s="642"/>
      <c r="KP109" s="642"/>
      <c r="KQ109" s="642"/>
      <c r="KR109" s="642"/>
      <c r="KS109" s="642"/>
      <c r="KT109" s="642"/>
      <c r="KU109" s="642"/>
      <c r="KV109" s="642"/>
      <c r="KW109" s="642"/>
      <c r="KX109" s="642"/>
      <c r="KY109" s="642"/>
      <c r="KZ109" s="642"/>
      <c r="LA109" s="642"/>
      <c r="LB109" s="642"/>
      <c r="LC109" s="642"/>
      <c r="LD109" s="642"/>
      <c r="LE109" s="642"/>
      <c r="LF109" s="642"/>
      <c r="LG109" s="642"/>
      <c r="LH109" s="642"/>
      <c r="LI109" s="642"/>
      <c r="LJ109" s="642"/>
      <c r="LK109" s="642"/>
      <c r="LL109" s="642"/>
      <c r="LM109" s="642"/>
      <c r="LN109" s="642"/>
      <c r="LO109" s="642"/>
      <c r="LP109" s="642"/>
      <c r="LQ109" s="642"/>
      <c r="LR109" s="642"/>
      <c r="LS109" s="642"/>
      <c r="LT109" s="642"/>
      <c r="LU109" s="642"/>
      <c r="LV109" s="642"/>
      <c r="LW109" s="642"/>
      <c r="LX109" s="642"/>
      <c r="LY109" s="642"/>
      <c r="LZ109" s="642"/>
      <c r="MA109" s="642"/>
      <c r="MB109" s="642"/>
      <c r="MC109" s="642"/>
      <c r="MD109" s="642"/>
      <c r="ME109" s="642"/>
      <c r="MF109" s="642"/>
      <c r="MG109" s="642"/>
      <c r="MH109" s="642"/>
      <c r="MI109" s="642"/>
      <c r="MJ109" s="642"/>
      <c r="MK109" s="642"/>
      <c r="ML109" s="642"/>
      <c r="MM109" s="642"/>
      <c r="MN109" s="642"/>
      <c r="MO109" s="642"/>
      <c r="MP109" s="642"/>
      <c r="MQ109" s="642"/>
      <c r="MR109" s="642"/>
      <c r="MS109" s="642"/>
      <c r="MT109" s="642"/>
      <c r="MU109" s="642"/>
      <c r="MV109" s="642"/>
      <c r="MW109" s="642"/>
      <c r="MX109" s="642"/>
      <c r="MY109" s="642"/>
      <c r="MZ109" s="642"/>
      <c r="NA109" s="642"/>
      <c r="NB109" s="642"/>
      <c r="NC109" s="642"/>
      <c r="ND109" s="642"/>
      <c r="NE109" s="642"/>
      <c r="NF109" s="642"/>
      <c r="NG109" s="642"/>
      <c r="NH109" s="642"/>
      <c r="NI109" s="642"/>
      <c r="NJ109" s="642"/>
    </row>
    <row r="110" spans="1:374" s="643" customFormat="1" ht="45" customHeight="1">
      <c r="A110" s="734" t="s">
        <v>582</v>
      </c>
      <c r="B110" s="689" t="s">
        <v>1450</v>
      </c>
      <c r="C110" s="640" t="s">
        <v>26</v>
      </c>
      <c r="D110" s="657" t="s">
        <v>584</v>
      </c>
      <c r="E110" s="656"/>
      <c r="F110" s="640"/>
      <c r="G110" s="640"/>
      <c r="H110" s="684"/>
      <c r="I110" s="685"/>
      <c r="J110" s="640"/>
      <c r="K110" s="641"/>
      <c r="L110" s="641"/>
      <c r="M110" s="640"/>
      <c r="N110" s="640"/>
      <c r="O110" s="640"/>
      <c r="P110" s="640"/>
      <c r="Q110" s="662"/>
      <c r="R110" s="642"/>
      <c r="S110" s="642"/>
      <c r="T110" s="642"/>
      <c r="U110" s="642"/>
      <c r="V110" s="642"/>
      <c r="W110" s="642"/>
      <c r="X110" s="642"/>
      <c r="Y110" s="642"/>
      <c r="Z110" s="642"/>
      <c r="AA110" s="642"/>
      <c r="AB110" s="642"/>
      <c r="AC110" s="642"/>
      <c r="AD110" s="642"/>
      <c r="AE110" s="642"/>
      <c r="AF110" s="642"/>
      <c r="AG110" s="642"/>
      <c r="AH110" s="642"/>
      <c r="AI110" s="642"/>
      <c r="AJ110" s="642"/>
      <c r="AK110" s="642"/>
      <c r="AL110" s="642"/>
      <c r="AM110" s="642"/>
      <c r="AN110" s="642"/>
      <c r="AO110" s="642"/>
      <c r="AP110" s="642"/>
      <c r="AQ110" s="642"/>
      <c r="AR110" s="642"/>
      <c r="AS110" s="642"/>
      <c r="AT110" s="642"/>
      <c r="AU110" s="642"/>
      <c r="AV110" s="642"/>
      <c r="AW110" s="642"/>
      <c r="AX110" s="642"/>
      <c r="AY110" s="642"/>
      <c r="AZ110" s="642"/>
      <c r="BA110" s="642"/>
      <c r="BB110" s="642"/>
      <c r="BC110" s="642"/>
      <c r="BD110" s="642"/>
      <c r="BE110" s="642"/>
      <c r="BF110" s="642"/>
      <c r="BG110" s="642"/>
      <c r="BH110" s="642"/>
      <c r="BI110" s="642"/>
      <c r="BJ110" s="642"/>
      <c r="BK110" s="642"/>
      <c r="BL110" s="642"/>
      <c r="BM110" s="642"/>
      <c r="BN110" s="642"/>
      <c r="BO110" s="642"/>
      <c r="BP110" s="642"/>
      <c r="BQ110" s="642"/>
      <c r="BR110" s="642"/>
      <c r="BS110" s="642"/>
      <c r="BT110" s="642"/>
      <c r="BU110" s="642"/>
      <c r="BV110" s="642"/>
      <c r="BW110" s="642"/>
      <c r="BX110" s="642"/>
      <c r="BY110" s="642"/>
      <c r="BZ110" s="642"/>
      <c r="CA110" s="642"/>
      <c r="CB110" s="642"/>
      <c r="CC110" s="642"/>
      <c r="CD110" s="642"/>
      <c r="CE110" s="642"/>
      <c r="CF110" s="642"/>
      <c r="CG110" s="642"/>
      <c r="CH110" s="642"/>
      <c r="CI110" s="642"/>
      <c r="CJ110" s="642"/>
      <c r="CK110" s="642"/>
      <c r="CL110" s="642"/>
      <c r="CM110" s="642"/>
      <c r="CN110" s="642"/>
      <c r="CO110" s="642"/>
      <c r="CP110" s="642"/>
      <c r="CQ110" s="642"/>
      <c r="CR110" s="642"/>
      <c r="CS110" s="642"/>
      <c r="CT110" s="642"/>
      <c r="CU110" s="642"/>
      <c r="CV110" s="642"/>
      <c r="CW110" s="642"/>
      <c r="CX110" s="642"/>
      <c r="CY110" s="642"/>
      <c r="CZ110" s="642"/>
      <c r="DA110" s="642"/>
      <c r="DB110" s="642"/>
      <c r="DC110" s="642"/>
      <c r="DD110" s="642"/>
      <c r="DE110" s="642"/>
      <c r="DF110" s="642"/>
      <c r="DG110" s="642"/>
      <c r="DH110" s="642"/>
      <c r="DI110" s="642"/>
      <c r="DJ110" s="642"/>
      <c r="DK110" s="642"/>
      <c r="DL110" s="642"/>
      <c r="DM110" s="642"/>
      <c r="DN110" s="642"/>
      <c r="DO110" s="642"/>
      <c r="DP110" s="642"/>
      <c r="DQ110" s="642"/>
      <c r="DR110" s="642"/>
      <c r="DS110" s="642"/>
      <c r="DT110" s="642"/>
      <c r="DU110" s="642"/>
      <c r="DV110" s="642"/>
      <c r="DW110" s="642"/>
      <c r="DX110" s="642"/>
      <c r="DY110" s="642"/>
      <c r="DZ110" s="642"/>
      <c r="EA110" s="642"/>
      <c r="EB110" s="642"/>
      <c r="EC110" s="642"/>
      <c r="ED110" s="642"/>
      <c r="EE110" s="642"/>
      <c r="EF110" s="642"/>
      <c r="EG110" s="642"/>
      <c r="EH110" s="642"/>
      <c r="EI110" s="642"/>
      <c r="EJ110" s="642"/>
      <c r="EK110" s="642"/>
      <c r="EL110" s="642"/>
      <c r="EM110" s="642"/>
      <c r="EN110" s="642"/>
      <c r="EO110" s="642"/>
      <c r="EP110" s="642"/>
      <c r="EQ110" s="642"/>
      <c r="ER110" s="642"/>
      <c r="ES110" s="642"/>
      <c r="ET110" s="642"/>
      <c r="EU110" s="642"/>
      <c r="EV110" s="642"/>
      <c r="EW110" s="642"/>
      <c r="EX110" s="642"/>
      <c r="EY110" s="642"/>
      <c r="EZ110" s="642"/>
      <c r="FA110" s="642"/>
      <c r="FB110" s="642"/>
      <c r="FC110" s="642"/>
      <c r="FD110" s="642"/>
      <c r="FE110" s="642"/>
      <c r="FF110" s="642"/>
      <c r="FG110" s="642"/>
      <c r="FH110" s="642"/>
      <c r="FI110" s="642"/>
      <c r="FJ110" s="642"/>
      <c r="FK110" s="642"/>
      <c r="FL110" s="642"/>
      <c r="FM110" s="642"/>
      <c r="FN110" s="642"/>
      <c r="FO110" s="642"/>
      <c r="FP110" s="642"/>
      <c r="FQ110" s="642"/>
      <c r="FR110" s="642"/>
      <c r="FS110" s="642"/>
      <c r="FT110" s="642"/>
      <c r="FU110" s="642"/>
      <c r="FV110" s="642"/>
      <c r="FW110" s="642"/>
      <c r="FX110" s="642"/>
      <c r="FY110" s="642"/>
      <c r="FZ110" s="642"/>
      <c r="GA110" s="642"/>
      <c r="GB110" s="642"/>
      <c r="GC110" s="642"/>
      <c r="GD110" s="642"/>
      <c r="GE110" s="642"/>
      <c r="GF110" s="642"/>
      <c r="GG110" s="642"/>
      <c r="GH110" s="642"/>
      <c r="GI110" s="642"/>
      <c r="GJ110" s="642"/>
      <c r="GK110" s="642"/>
      <c r="GL110" s="642"/>
      <c r="GM110" s="642"/>
      <c r="GN110" s="642"/>
      <c r="GO110" s="642"/>
      <c r="GP110" s="642"/>
      <c r="GQ110" s="642"/>
      <c r="GR110" s="642"/>
      <c r="GS110" s="642"/>
      <c r="GT110" s="642"/>
      <c r="GU110" s="642"/>
      <c r="GV110" s="642"/>
      <c r="GW110" s="642"/>
      <c r="GX110" s="642"/>
      <c r="GY110" s="642"/>
      <c r="GZ110" s="642"/>
      <c r="HA110" s="642"/>
      <c r="HB110" s="642"/>
      <c r="HC110" s="642"/>
      <c r="HD110" s="642"/>
      <c r="HE110" s="642"/>
      <c r="HF110" s="642"/>
      <c r="HG110" s="642"/>
      <c r="HH110" s="642"/>
      <c r="HI110" s="642"/>
      <c r="HJ110" s="642"/>
      <c r="HK110" s="642"/>
      <c r="HL110" s="642"/>
      <c r="HM110" s="642"/>
      <c r="HN110" s="642"/>
      <c r="HO110" s="642"/>
      <c r="HP110" s="642"/>
      <c r="HQ110" s="642"/>
      <c r="HR110" s="642"/>
      <c r="HS110" s="642"/>
      <c r="HT110" s="642"/>
      <c r="HU110" s="642"/>
      <c r="HV110" s="642"/>
      <c r="HW110" s="642"/>
      <c r="HX110" s="642"/>
      <c r="HY110" s="642"/>
      <c r="HZ110" s="642"/>
      <c r="IA110" s="642"/>
      <c r="IB110" s="642"/>
      <c r="IC110" s="642"/>
      <c r="ID110" s="642"/>
      <c r="IE110" s="642"/>
      <c r="IF110" s="642"/>
      <c r="IG110" s="642"/>
      <c r="IH110" s="642"/>
      <c r="II110" s="642"/>
      <c r="IJ110" s="642"/>
      <c r="IK110" s="642"/>
      <c r="IL110" s="642"/>
      <c r="IM110" s="642"/>
      <c r="IN110" s="642"/>
      <c r="IO110" s="642"/>
      <c r="IP110" s="642"/>
      <c r="IQ110" s="642"/>
      <c r="IR110" s="642"/>
      <c r="IS110" s="642"/>
      <c r="IT110" s="642"/>
      <c r="IU110" s="642"/>
      <c r="IV110" s="642"/>
      <c r="IW110" s="642"/>
      <c r="IX110" s="642"/>
      <c r="IY110" s="642"/>
      <c r="IZ110" s="642"/>
      <c r="JA110" s="642"/>
      <c r="JB110" s="642"/>
      <c r="JC110" s="642"/>
      <c r="JD110" s="642"/>
      <c r="JE110" s="642"/>
      <c r="JF110" s="642"/>
      <c r="JG110" s="642"/>
      <c r="JH110" s="642"/>
      <c r="JI110" s="642"/>
      <c r="JJ110" s="642"/>
      <c r="JK110" s="642"/>
      <c r="JL110" s="642"/>
      <c r="JM110" s="642"/>
      <c r="JN110" s="642"/>
      <c r="JO110" s="642"/>
      <c r="JP110" s="642"/>
      <c r="JQ110" s="642"/>
      <c r="JR110" s="642"/>
      <c r="JS110" s="642"/>
      <c r="JT110" s="642"/>
      <c r="JU110" s="642"/>
      <c r="JV110" s="642"/>
      <c r="JW110" s="642"/>
      <c r="JX110" s="642"/>
      <c r="JY110" s="642"/>
      <c r="JZ110" s="642"/>
      <c r="KA110" s="642"/>
      <c r="KB110" s="642"/>
      <c r="KC110" s="642"/>
      <c r="KD110" s="642"/>
      <c r="KE110" s="642"/>
      <c r="KF110" s="642"/>
      <c r="KG110" s="642"/>
      <c r="KH110" s="642"/>
      <c r="KI110" s="642"/>
      <c r="KJ110" s="642"/>
      <c r="KK110" s="642"/>
      <c r="KL110" s="642"/>
      <c r="KM110" s="642"/>
      <c r="KN110" s="642"/>
      <c r="KO110" s="642"/>
      <c r="KP110" s="642"/>
      <c r="KQ110" s="642"/>
      <c r="KR110" s="642"/>
      <c r="KS110" s="642"/>
      <c r="KT110" s="642"/>
      <c r="KU110" s="642"/>
      <c r="KV110" s="642"/>
      <c r="KW110" s="642"/>
      <c r="KX110" s="642"/>
      <c r="KY110" s="642"/>
      <c r="KZ110" s="642"/>
      <c r="LA110" s="642"/>
      <c r="LB110" s="642"/>
      <c r="LC110" s="642"/>
      <c r="LD110" s="642"/>
      <c r="LE110" s="642"/>
      <c r="LF110" s="642"/>
      <c r="LG110" s="642"/>
      <c r="LH110" s="642"/>
      <c r="LI110" s="642"/>
      <c r="LJ110" s="642"/>
      <c r="LK110" s="642"/>
      <c r="LL110" s="642"/>
      <c r="LM110" s="642"/>
      <c r="LN110" s="642"/>
      <c r="LO110" s="642"/>
      <c r="LP110" s="642"/>
      <c r="LQ110" s="642"/>
      <c r="LR110" s="642"/>
      <c r="LS110" s="642"/>
      <c r="LT110" s="642"/>
      <c r="LU110" s="642"/>
      <c r="LV110" s="642"/>
      <c r="LW110" s="642"/>
      <c r="LX110" s="642"/>
      <c r="LY110" s="642"/>
      <c r="LZ110" s="642"/>
      <c r="MA110" s="642"/>
      <c r="MB110" s="642"/>
      <c r="MC110" s="642"/>
      <c r="MD110" s="642"/>
      <c r="ME110" s="642"/>
      <c r="MF110" s="642"/>
      <c r="MG110" s="642"/>
      <c r="MH110" s="642"/>
      <c r="MI110" s="642"/>
      <c r="MJ110" s="642"/>
      <c r="MK110" s="642"/>
      <c r="ML110" s="642"/>
      <c r="MM110" s="642"/>
      <c r="MN110" s="642"/>
      <c r="MO110" s="642"/>
      <c r="MP110" s="642"/>
      <c r="MQ110" s="642"/>
      <c r="MR110" s="642"/>
      <c r="MS110" s="642"/>
      <c r="MT110" s="642"/>
      <c r="MU110" s="642"/>
      <c r="MV110" s="642"/>
      <c r="MW110" s="642"/>
      <c r="MX110" s="642"/>
      <c r="MY110" s="642"/>
      <c r="MZ110" s="642"/>
      <c r="NA110" s="642"/>
      <c r="NB110" s="642"/>
      <c r="NC110" s="642"/>
      <c r="ND110" s="642"/>
      <c r="NE110" s="642"/>
      <c r="NF110" s="642"/>
      <c r="NG110" s="642"/>
      <c r="NH110" s="642"/>
      <c r="NI110" s="642"/>
      <c r="NJ110" s="642"/>
    </row>
    <row r="111" spans="1:374" s="643" customFormat="1" ht="45" customHeight="1">
      <c r="A111" s="734" t="s">
        <v>585</v>
      </c>
      <c r="B111" s="689" t="s">
        <v>1451</v>
      </c>
      <c r="C111" s="640" t="s">
        <v>26</v>
      </c>
      <c r="D111" s="657" t="s">
        <v>588</v>
      </c>
      <c r="E111" s="656"/>
      <c r="F111" s="640"/>
      <c r="G111" s="640"/>
      <c r="H111" s="684"/>
      <c r="I111" s="685"/>
      <c r="J111" s="640"/>
      <c r="K111" s="641"/>
      <c r="L111" s="641"/>
      <c r="M111" s="640"/>
      <c r="N111" s="640"/>
      <c r="O111" s="640"/>
      <c r="P111" s="640"/>
      <c r="Q111" s="662"/>
      <c r="R111" s="642"/>
      <c r="S111" s="642"/>
      <c r="T111" s="642"/>
      <c r="U111" s="642"/>
      <c r="V111" s="642"/>
      <c r="W111" s="642"/>
      <c r="X111" s="642"/>
      <c r="Y111" s="642"/>
      <c r="Z111" s="642"/>
      <c r="AA111" s="642"/>
      <c r="AB111" s="642"/>
      <c r="AC111" s="642"/>
      <c r="AD111" s="642"/>
      <c r="AE111" s="642"/>
      <c r="AF111" s="642"/>
      <c r="AG111" s="642"/>
      <c r="AH111" s="642"/>
      <c r="AI111" s="642"/>
      <c r="AJ111" s="642"/>
      <c r="AK111" s="642"/>
      <c r="AL111" s="642"/>
      <c r="AM111" s="642"/>
      <c r="AN111" s="642"/>
      <c r="AO111" s="642"/>
      <c r="AP111" s="642"/>
      <c r="AQ111" s="642"/>
      <c r="AR111" s="642"/>
      <c r="AS111" s="642"/>
      <c r="AT111" s="642"/>
      <c r="AU111" s="642"/>
      <c r="AV111" s="642"/>
      <c r="AW111" s="642"/>
      <c r="AX111" s="642"/>
      <c r="AY111" s="642"/>
      <c r="AZ111" s="642"/>
      <c r="BA111" s="642"/>
      <c r="BB111" s="642"/>
      <c r="BC111" s="642"/>
      <c r="BD111" s="642"/>
      <c r="BE111" s="642"/>
      <c r="BF111" s="642"/>
      <c r="BG111" s="642"/>
      <c r="BH111" s="642"/>
      <c r="BI111" s="642"/>
      <c r="BJ111" s="642"/>
      <c r="BK111" s="642"/>
      <c r="BL111" s="642"/>
      <c r="BM111" s="642"/>
      <c r="BN111" s="642"/>
      <c r="BO111" s="642"/>
      <c r="BP111" s="642"/>
      <c r="BQ111" s="642"/>
      <c r="BR111" s="642"/>
      <c r="BS111" s="642"/>
      <c r="BT111" s="642"/>
      <c r="BU111" s="642"/>
      <c r="BV111" s="642"/>
      <c r="BW111" s="642"/>
      <c r="BX111" s="642"/>
      <c r="BY111" s="642"/>
      <c r="BZ111" s="642"/>
      <c r="CA111" s="642"/>
      <c r="CB111" s="642"/>
      <c r="CC111" s="642"/>
      <c r="CD111" s="642"/>
      <c r="CE111" s="642"/>
      <c r="CF111" s="642"/>
      <c r="CG111" s="642"/>
      <c r="CH111" s="642"/>
      <c r="CI111" s="642"/>
      <c r="CJ111" s="642"/>
      <c r="CK111" s="642"/>
      <c r="CL111" s="642"/>
      <c r="CM111" s="642"/>
      <c r="CN111" s="642"/>
      <c r="CO111" s="642"/>
      <c r="CP111" s="642"/>
      <c r="CQ111" s="642"/>
      <c r="CR111" s="642"/>
      <c r="CS111" s="642"/>
      <c r="CT111" s="642"/>
      <c r="CU111" s="642"/>
      <c r="CV111" s="642"/>
      <c r="CW111" s="642"/>
      <c r="CX111" s="642"/>
      <c r="CY111" s="642"/>
      <c r="CZ111" s="642"/>
      <c r="DA111" s="642"/>
      <c r="DB111" s="642"/>
      <c r="DC111" s="642"/>
      <c r="DD111" s="642"/>
      <c r="DE111" s="642"/>
      <c r="DF111" s="642"/>
      <c r="DG111" s="642"/>
      <c r="DH111" s="642"/>
      <c r="DI111" s="642"/>
      <c r="DJ111" s="642"/>
      <c r="DK111" s="642"/>
      <c r="DL111" s="642"/>
      <c r="DM111" s="642"/>
      <c r="DN111" s="642"/>
      <c r="DO111" s="642"/>
      <c r="DP111" s="642"/>
      <c r="DQ111" s="642"/>
      <c r="DR111" s="642"/>
      <c r="DS111" s="642"/>
      <c r="DT111" s="642"/>
      <c r="DU111" s="642"/>
      <c r="DV111" s="642"/>
      <c r="DW111" s="642"/>
      <c r="DX111" s="642"/>
      <c r="DY111" s="642"/>
      <c r="DZ111" s="642"/>
      <c r="EA111" s="642"/>
      <c r="EB111" s="642"/>
      <c r="EC111" s="642"/>
      <c r="ED111" s="642"/>
      <c r="EE111" s="642"/>
      <c r="EF111" s="642"/>
      <c r="EG111" s="642"/>
      <c r="EH111" s="642"/>
      <c r="EI111" s="642"/>
      <c r="EJ111" s="642"/>
      <c r="EK111" s="642"/>
      <c r="EL111" s="642"/>
      <c r="EM111" s="642"/>
      <c r="EN111" s="642"/>
      <c r="EO111" s="642"/>
      <c r="EP111" s="642"/>
      <c r="EQ111" s="642"/>
      <c r="ER111" s="642"/>
      <c r="ES111" s="642"/>
      <c r="ET111" s="642"/>
      <c r="EU111" s="642"/>
      <c r="EV111" s="642"/>
      <c r="EW111" s="642"/>
      <c r="EX111" s="642"/>
      <c r="EY111" s="642"/>
      <c r="EZ111" s="642"/>
      <c r="FA111" s="642"/>
      <c r="FB111" s="642"/>
      <c r="FC111" s="642"/>
      <c r="FD111" s="642"/>
      <c r="FE111" s="642"/>
      <c r="FF111" s="642"/>
      <c r="FG111" s="642"/>
      <c r="FH111" s="642"/>
      <c r="FI111" s="642"/>
      <c r="FJ111" s="642"/>
      <c r="FK111" s="642"/>
      <c r="FL111" s="642"/>
      <c r="FM111" s="642"/>
      <c r="FN111" s="642"/>
      <c r="FO111" s="642"/>
      <c r="FP111" s="642"/>
      <c r="FQ111" s="642"/>
      <c r="FR111" s="642"/>
      <c r="FS111" s="642"/>
      <c r="FT111" s="642"/>
      <c r="FU111" s="642"/>
      <c r="FV111" s="642"/>
      <c r="FW111" s="642"/>
      <c r="FX111" s="642"/>
      <c r="FY111" s="642"/>
      <c r="FZ111" s="642"/>
      <c r="GA111" s="642"/>
      <c r="GB111" s="642"/>
      <c r="GC111" s="642"/>
      <c r="GD111" s="642"/>
      <c r="GE111" s="642"/>
      <c r="GF111" s="642"/>
      <c r="GG111" s="642"/>
      <c r="GH111" s="642"/>
      <c r="GI111" s="642"/>
      <c r="GJ111" s="642"/>
      <c r="GK111" s="642"/>
      <c r="GL111" s="642"/>
      <c r="GM111" s="642"/>
      <c r="GN111" s="642"/>
      <c r="GO111" s="642"/>
      <c r="GP111" s="642"/>
      <c r="GQ111" s="642"/>
      <c r="GR111" s="642"/>
      <c r="GS111" s="642"/>
      <c r="GT111" s="642"/>
      <c r="GU111" s="642"/>
      <c r="GV111" s="642"/>
      <c r="GW111" s="642"/>
      <c r="GX111" s="642"/>
      <c r="GY111" s="642"/>
      <c r="GZ111" s="642"/>
      <c r="HA111" s="642"/>
      <c r="HB111" s="642"/>
      <c r="HC111" s="642"/>
      <c r="HD111" s="642"/>
      <c r="HE111" s="642"/>
      <c r="HF111" s="642"/>
      <c r="HG111" s="642"/>
      <c r="HH111" s="642"/>
      <c r="HI111" s="642"/>
      <c r="HJ111" s="642"/>
      <c r="HK111" s="642"/>
      <c r="HL111" s="642"/>
      <c r="HM111" s="642"/>
      <c r="HN111" s="642"/>
      <c r="HO111" s="642"/>
      <c r="HP111" s="642"/>
      <c r="HQ111" s="642"/>
      <c r="HR111" s="642"/>
      <c r="HS111" s="642"/>
      <c r="HT111" s="642"/>
      <c r="HU111" s="642"/>
      <c r="HV111" s="642"/>
      <c r="HW111" s="642"/>
      <c r="HX111" s="642"/>
      <c r="HY111" s="642"/>
      <c r="HZ111" s="642"/>
      <c r="IA111" s="642"/>
      <c r="IB111" s="642"/>
      <c r="IC111" s="642"/>
      <c r="ID111" s="642"/>
      <c r="IE111" s="642"/>
      <c r="IF111" s="642"/>
      <c r="IG111" s="642"/>
      <c r="IH111" s="642"/>
      <c r="II111" s="642"/>
      <c r="IJ111" s="642"/>
      <c r="IK111" s="642"/>
      <c r="IL111" s="642"/>
      <c r="IM111" s="642"/>
      <c r="IN111" s="642"/>
      <c r="IO111" s="642"/>
      <c r="IP111" s="642"/>
      <c r="IQ111" s="642"/>
      <c r="IR111" s="642"/>
      <c r="IS111" s="642"/>
      <c r="IT111" s="642"/>
      <c r="IU111" s="642"/>
      <c r="IV111" s="642"/>
      <c r="IW111" s="642"/>
      <c r="IX111" s="642"/>
      <c r="IY111" s="642"/>
      <c r="IZ111" s="642"/>
      <c r="JA111" s="642"/>
      <c r="JB111" s="642"/>
      <c r="JC111" s="642"/>
      <c r="JD111" s="642"/>
      <c r="JE111" s="642"/>
      <c r="JF111" s="642"/>
      <c r="JG111" s="642"/>
      <c r="JH111" s="642"/>
      <c r="JI111" s="642"/>
      <c r="JJ111" s="642"/>
      <c r="JK111" s="642"/>
      <c r="JL111" s="642"/>
      <c r="JM111" s="642"/>
      <c r="JN111" s="642"/>
      <c r="JO111" s="642"/>
      <c r="JP111" s="642"/>
      <c r="JQ111" s="642"/>
      <c r="JR111" s="642"/>
      <c r="JS111" s="642"/>
      <c r="JT111" s="642"/>
      <c r="JU111" s="642"/>
      <c r="JV111" s="642"/>
      <c r="JW111" s="642"/>
      <c r="JX111" s="642"/>
      <c r="JY111" s="642"/>
      <c r="JZ111" s="642"/>
      <c r="KA111" s="642"/>
      <c r="KB111" s="642"/>
      <c r="KC111" s="642"/>
      <c r="KD111" s="642"/>
      <c r="KE111" s="642"/>
      <c r="KF111" s="642"/>
      <c r="KG111" s="642"/>
      <c r="KH111" s="642"/>
      <c r="KI111" s="642"/>
      <c r="KJ111" s="642"/>
      <c r="KK111" s="642"/>
      <c r="KL111" s="642"/>
      <c r="KM111" s="642"/>
      <c r="KN111" s="642"/>
      <c r="KO111" s="642"/>
      <c r="KP111" s="642"/>
      <c r="KQ111" s="642"/>
      <c r="KR111" s="642"/>
      <c r="KS111" s="642"/>
      <c r="KT111" s="642"/>
      <c r="KU111" s="642"/>
      <c r="KV111" s="642"/>
      <c r="KW111" s="642"/>
      <c r="KX111" s="642"/>
      <c r="KY111" s="642"/>
      <c r="KZ111" s="642"/>
      <c r="LA111" s="642"/>
      <c r="LB111" s="642"/>
      <c r="LC111" s="642"/>
      <c r="LD111" s="642"/>
      <c r="LE111" s="642"/>
      <c r="LF111" s="642"/>
      <c r="LG111" s="642"/>
      <c r="LH111" s="642"/>
      <c r="LI111" s="642"/>
      <c r="LJ111" s="642"/>
      <c r="LK111" s="642"/>
      <c r="LL111" s="642"/>
      <c r="LM111" s="642"/>
      <c r="LN111" s="642"/>
      <c r="LO111" s="642"/>
      <c r="LP111" s="642"/>
      <c r="LQ111" s="642"/>
      <c r="LR111" s="642"/>
      <c r="LS111" s="642"/>
      <c r="LT111" s="642"/>
      <c r="LU111" s="642"/>
      <c r="LV111" s="642"/>
      <c r="LW111" s="642"/>
      <c r="LX111" s="642"/>
      <c r="LY111" s="642"/>
      <c r="LZ111" s="642"/>
      <c r="MA111" s="642"/>
      <c r="MB111" s="642"/>
      <c r="MC111" s="642"/>
      <c r="MD111" s="642"/>
      <c r="ME111" s="642"/>
      <c r="MF111" s="642"/>
      <c r="MG111" s="642"/>
      <c r="MH111" s="642"/>
      <c r="MI111" s="642"/>
      <c r="MJ111" s="642"/>
      <c r="MK111" s="642"/>
      <c r="ML111" s="642"/>
      <c r="MM111" s="642"/>
      <c r="MN111" s="642"/>
      <c r="MO111" s="642"/>
      <c r="MP111" s="642"/>
      <c r="MQ111" s="642"/>
      <c r="MR111" s="642"/>
      <c r="MS111" s="642"/>
      <c r="MT111" s="642"/>
      <c r="MU111" s="642"/>
      <c r="MV111" s="642"/>
      <c r="MW111" s="642"/>
      <c r="MX111" s="642"/>
      <c r="MY111" s="642"/>
      <c r="MZ111" s="642"/>
      <c r="NA111" s="642"/>
      <c r="NB111" s="642"/>
      <c r="NC111" s="642"/>
      <c r="ND111" s="642"/>
      <c r="NE111" s="642"/>
      <c r="NF111" s="642"/>
      <c r="NG111" s="642"/>
      <c r="NH111" s="642"/>
      <c r="NI111" s="642"/>
      <c r="NJ111" s="642"/>
    </row>
    <row r="112" spans="1:374" s="643" customFormat="1" ht="45" customHeight="1">
      <c r="A112" s="734" t="s">
        <v>586</v>
      </c>
      <c r="B112" s="689" t="s">
        <v>1452</v>
      </c>
      <c r="C112" s="640" t="s">
        <v>26</v>
      </c>
      <c r="D112" s="657" t="s">
        <v>902</v>
      </c>
      <c r="E112" s="656"/>
      <c r="F112" s="640"/>
      <c r="G112" s="640"/>
      <c r="H112" s="684"/>
      <c r="I112" s="685"/>
      <c r="J112" s="640"/>
      <c r="K112" s="641"/>
      <c r="L112" s="641"/>
      <c r="M112" s="640"/>
      <c r="N112" s="640"/>
      <c r="O112" s="640"/>
      <c r="P112" s="640"/>
      <c r="Q112" s="662"/>
      <c r="R112" s="642"/>
      <c r="S112" s="642"/>
      <c r="T112" s="642"/>
      <c r="U112" s="642"/>
      <c r="V112" s="642"/>
      <c r="W112" s="642"/>
      <c r="X112" s="642"/>
      <c r="Y112" s="642"/>
      <c r="Z112" s="642"/>
      <c r="AA112" s="642"/>
      <c r="AB112" s="642"/>
      <c r="AC112" s="642"/>
      <c r="AD112" s="642"/>
      <c r="AE112" s="642"/>
      <c r="AF112" s="642"/>
      <c r="AG112" s="642"/>
      <c r="AH112" s="642"/>
      <c r="AI112" s="642"/>
      <c r="AJ112" s="642"/>
      <c r="AK112" s="642"/>
      <c r="AL112" s="642"/>
      <c r="AM112" s="642"/>
      <c r="AN112" s="642"/>
      <c r="AO112" s="642"/>
      <c r="AP112" s="642"/>
      <c r="AQ112" s="642"/>
      <c r="AR112" s="642"/>
      <c r="AS112" s="642"/>
      <c r="AT112" s="642"/>
      <c r="AU112" s="642"/>
      <c r="AV112" s="642"/>
      <c r="AW112" s="642"/>
      <c r="AX112" s="642"/>
      <c r="AY112" s="642"/>
      <c r="AZ112" s="642"/>
      <c r="BA112" s="642"/>
      <c r="BB112" s="642"/>
      <c r="BC112" s="642"/>
      <c r="BD112" s="642"/>
      <c r="BE112" s="642"/>
      <c r="BF112" s="642"/>
      <c r="BG112" s="642"/>
      <c r="BH112" s="642"/>
      <c r="BI112" s="642"/>
      <c r="BJ112" s="642"/>
      <c r="BK112" s="642"/>
      <c r="BL112" s="642"/>
      <c r="BM112" s="642"/>
      <c r="BN112" s="642"/>
      <c r="BO112" s="642"/>
      <c r="BP112" s="642"/>
      <c r="BQ112" s="642"/>
      <c r="BR112" s="642"/>
      <c r="BS112" s="642"/>
      <c r="BT112" s="642"/>
      <c r="BU112" s="642"/>
      <c r="BV112" s="642"/>
      <c r="BW112" s="642"/>
      <c r="BX112" s="642"/>
      <c r="BY112" s="642"/>
      <c r="BZ112" s="642"/>
      <c r="CA112" s="642"/>
      <c r="CB112" s="642"/>
      <c r="CC112" s="642"/>
      <c r="CD112" s="642"/>
      <c r="CE112" s="642"/>
      <c r="CF112" s="642"/>
      <c r="CG112" s="642"/>
      <c r="CH112" s="642"/>
      <c r="CI112" s="642"/>
      <c r="CJ112" s="642"/>
      <c r="CK112" s="642"/>
      <c r="CL112" s="642"/>
      <c r="CM112" s="642"/>
      <c r="CN112" s="642"/>
      <c r="CO112" s="642"/>
      <c r="CP112" s="642"/>
      <c r="CQ112" s="642"/>
      <c r="CR112" s="642"/>
      <c r="CS112" s="642"/>
      <c r="CT112" s="642"/>
      <c r="CU112" s="642"/>
      <c r="CV112" s="642"/>
      <c r="CW112" s="642"/>
      <c r="CX112" s="642"/>
      <c r="CY112" s="642"/>
      <c r="CZ112" s="642"/>
      <c r="DA112" s="642"/>
      <c r="DB112" s="642"/>
      <c r="DC112" s="642"/>
      <c r="DD112" s="642"/>
      <c r="DE112" s="642"/>
      <c r="DF112" s="642"/>
      <c r="DG112" s="642"/>
      <c r="DH112" s="642"/>
      <c r="DI112" s="642"/>
      <c r="DJ112" s="642"/>
      <c r="DK112" s="642"/>
      <c r="DL112" s="642"/>
      <c r="DM112" s="642"/>
      <c r="DN112" s="642"/>
      <c r="DO112" s="642"/>
      <c r="DP112" s="642"/>
      <c r="DQ112" s="642"/>
      <c r="DR112" s="642"/>
      <c r="DS112" s="642"/>
      <c r="DT112" s="642"/>
      <c r="DU112" s="642"/>
      <c r="DV112" s="642"/>
      <c r="DW112" s="642"/>
      <c r="DX112" s="642"/>
      <c r="DY112" s="642"/>
      <c r="DZ112" s="642"/>
      <c r="EA112" s="642"/>
      <c r="EB112" s="642"/>
      <c r="EC112" s="642"/>
      <c r="ED112" s="642"/>
      <c r="EE112" s="642"/>
      <c r="EF112" s="642"/>
      <c r="EG112" s="642"/>
      <c r="EH112" s="642"/>
      <c r="EI112" s="642"/>
      <c r="EJ112" s="642"/>
      <c r="EK112" s="642"/>
      <c r="EL112" s="642"/>
      <c r="EM112" s="642"/>
      <c r="EN112" s="642"/>
      <c r="EO112" s="642"/>
      <c r="EP112" s="642"/>
      <c r="EQ112" s="642"/>
      <c r="ER112" s="642"/>
      <c r="ES112" s="642"/>
      <c r="ET112" s="642"/>
      <c r="EU112" s="642"/>
      <c r="EV112" s="642"/>
      <c r="EW112" s="642"/>
      <c r="EX112" s="642"/>
      <c r="EY112" s="642"/>
      <c r="EZ112" s="642"/>
      <c r="FA112" s="642"/>
      <c r="FB112" s="642"/>
      <c r="FC112" s="642"/>
      <c r="FD112" s="642"/>
      <c r="FE112" s="642"/>
      <c r="FF112" s="642"/>
      <c r="FG112" s="642"/>
      <c r="FH112" s="642"/>
      <c r="FI112" s="642"/>
      <c r="FJ112" s="642"/>
      <c r="FK112" s="642"/>
      <c r="FL112" s="642"/>
      <c r="FM112" s="642"/>
      <c r="FN112" s="642"/>
      <c r="FO112" s="642"/>
      <c r="FP112" s="642"/>
      <c r="FQ112" s="642"/>
      <c r="FR112" s="642"/>
      <c r="FS112" s="642"/>
      <c r="FT112" s="642"/>
      <c r="FU112" s="642"/>
      <c r="FV112" s="642"/>
      <c r="FW112" s="642"/>
      <c r="FX112" s="642"/>
      <c r="FY112" s="642"/>
      <c r="FZ112" s="642"/>
      <c r="GA112" s="642"/>
      <c r="GB112" s="642"/>
      <c r="GC112" s="642"/>
      <c r="GD112" s="642"/>
      <c r="GE112" s="642"/>
      <c r="GF112" s="642"/>
      <c r="GG112" s="642"/>
      <c r="GH112" s="642"/>
      <c r="GI112" s="642"/>
      <c r="GJ112" s="642"/>
      <c r="GK112" s="642"/>
      <c r="GL112" s="642"/>
      <c r="GM112" s="642"/>
      <c r="GN112" s="642"/>
      <c r="GO112" s="642"/>
      <c r="GP112" s="642"/>
      <c r="GQ112" s="642"/>
      <c r="GR112" s="642"/>
      <c r="GS112" s="642"/>
      <c r="GT112" s="642"/>
      <c r="GU112" s="642"/>
      <c r="GV112" s="642"/>
      <c r="GW112" s="642"/>
      <c r="GX112" s="642"/>
      <c r="GY112" s="642"/>
      <c r="GZ112" s="642"/>
      <c r="HA112" s="642"/>
      <c r="HB112" s="642"/>
      <c r="HC112" s="642"/>
      <c r="HD112" s="642"/>
      <c r="HE112" s="642"/>
      <c r="HF112" s="642"/>
      <c r="HG112" s="642"/>
      <c r="HH112" s="642"/>
      <c r="HI112" s="642"/>
      <c r="HJ112" s="642"/>
      <c r="HK112" s="642"/>
      <c r="HL112" s="642"/>
      <c r="HM112" s="642"/>
      <c r="HN112" s="642"/>
      <c r="HO112" s="642"/>
      <c r="HP112" s="642"/>
      <c r="HQ112" s="642"/>
      <c r="HR112" s="642"/>
      <c r="HS112" s="642"/>
      <c r="HT112" s="642"/>
      <c r="HU112" s="642"/>
      <c r="HV112" s="642"/>
      <c r="HW112" s="642"/>
      <c r="HX112" s="642"/>
      <c r="HY112" s="642"/>
      <c r="HZ112" s="642"/>
      <c r="IA112" s="642"/>
      <c r="IB112" s="642"/>
      <c r="IC112" s="642"/>
      <c r="ID112" s="642"/>
      <c r="IE112" s="642"/>
      <c r="IF112" s="642"/>
      <c r="IG112" s="642"/>
      <c r="IH112" s="642"/>
      <c r="II112" s="642"/>
      <c r="IJ112" s="642"/>
      <c r="IK112" s="642"/>
      <c r="IL112" s="642"/>
      <c r="IM112" s="642"/>
      <c r="IN112" s="642"/>
      <c r="IO112" s="642"/>
      <c r="IP112" s="642"/>
      <c r="IQ112" s="642"/>
      <c r="IR112" s="642"/>
      <c r="IS112" s="642"/>
      <c r="IT112" s="642"/>
      <c r="IU112" s="642"/>
      <c r="IV112" s="642"/>
      <c r="IW112" s="642"/>
      <c r="IX112" s="642"/>
      <c r="IY112" s="642"/>
      <c r="IZ112" s="642"/>
      <c r="JA112" s="642"/>
      <c r="JB112" s="642"/>
      <c r="JC112" s="642"/>
      <c r="JD112" s="642"/>
      <c r="JE112" s="642"/>
      <c r="JF112" s="642"/>
      <c r="JG112" s="642"/>
      <c r="JH112" s="642"/>
      <c r="JI112" s="642"/>
      <c r="JJ112" s="642"/>
      <c r="JK112" s="642"/>
      <c r="JL112" s="642"/>
      <c r="JM112" s="642"/>
      <c r="JN112" s="642"/>
      <c r="JO112" s="642"/>
      <c r="JP112" s="642"/>
      <c r="JQ112" s="642"/>
      <c r="JR112" s="642"/>
      <c r="JS112" s="642"/>
      <c r="JT112" s="642"/>
      <c r="JU112" s="642"/>
      <c r="JV112" s="642"/>
      <c r="JW112" s="642"/>
      <c r="JX112" s="642"/>
      <c r="JY112" s="642"/>
      <c r="JZ112" s="642"/>
      <c r="KA112" s="642"/>
      <c r="KB112" s="642"/>
      <c r="KC112" s="642"/>
      <c r="KD112" s="642"/>
      <c r="KE112" s="642"/>
      <c r="KF112" s="642"/>
      <c r="KG112" s="642"/>
      <c r="KH112" s="642"/>
      <c r="KI112" s="642"/>
      <c r="KJ112" s="642"/>
      <c r="KK112" s="642"/>
      <c r="KL112" s="642"/>
      <c r="KM112" s="642"/>
      <c r="KN112" s="642"/>
      <c r="KO112" s="642"/>
      <c r="KP112" s="642"/>
      <c r="KQ112" s="642"/>
      <c r="KR112" s="642"/>
      <c r="KS112" s="642"/>
      <c r="KT112" s="642"/>
      <c r="KU112" s="642"/>
      <c r="KV112" s="642"/>
      <c r="KW112" s="642"/>
      <c r="KX112" s="642"/>
      <c r="KY112" s="642"/>
      <c r="KZ112" s="642"/>
      <c r="LA112" s="642"/>
      <c r="LB112" s="642"/>
      <c r="LC112" s="642"/>
      <c r="LD112" s="642"/>
      <c r="LE112" s="642"/>
      <c r="LF112" s="642"/>
      <c r="LG112" s="642"/>
      <c r="LH112" s="642"/>
      <c r="LI112" s="642"/>
      <c r="LJ112" s="642"/>
      <c r="LK112" s="642"/>
      <c r="LL112" s="642"/>
      <c r="LM112" s="642"/>
      <c r="LN112" s="642"/>
      <c r="LO112" s="642"/>
      <c r="LP112" s="642"/>
      <c r="LQ112" s="642"/>
      <c r="LR112" s="642"/>
      <c r="LS112" s="642"/>
      <c r="LT112" s="642"/>
      <c r="LU112" s="642"/>
      <c r="LV112" s="642"/>
      <c r="LW112" s="642"/>
      <c r="LX112" s="642"/>
      <c r="LY112" s="642"/>
      <c r="LZ112" s="642"/>
      <c r="MA112" s="642"/>
      <c r="MB112" s="642"/>
      <c r="MC112" s="642"/>
      <c r="MD112" s="642"/>
      <c r="ME112" s="642"/>
      <c r="MF112" s="642"/>
      <c r="MG112" s="642"/>
      <c r="MH112" s="642"/>
      <c r="MI112" s="642"/>
      <c r="MJ112" s="642"/>
      <c r="MK112" s="642"/>
      <c r="ML112" s="642"/>
      <c r="MM112" s="642"/>
      <c r="MN112" s="642"/>
      <c r="MO112" s="642"/>
      <c r="MP112" s="642"/>
      <c r="MQ112" s="642"/>
      <c r="MR112" s="642"/>
      <c r="MS112" s="642"/>
      <c r="MT112" s="642"/>
      <c r="MU112" s="642"/>
      <c r="MV112" s="642"/>
      <c r="MW112" s="642"/>
      <c r="MX112" s="642"/>
      <c r="MY112" s="642"/>
      <c r="MZ112" s="642"/>
      <c r="NA112" s="642"/>
      <c r="NB112" s="642"/>
      <c r="NC112" s="642"/>
      <c r="ND112" s="642"/>
      <c r="NE112" s="642"/>
      <c r="NF112" s="642"/>
      <c r="NG112" s="642"/>
      <c r="NH112" s="642"/>
      <c r="NI112" s="642"/>
      <c r="NJ112" s="642"/>
    </row>
    <row r="113" spans="1:374" s="643" customFormat="1" ht="45" customHeight="1">
      <c r="A113" s="734" t="s">
        <v>587</v>
      </c>
      <c r="B113" s="689" t="s">
        <v>1453</v>
      </c>
      <c r="C113" s="640" t="s">
        <v>26</v>
      </c>
      <c r="D113" s="657" t="s">
        <v>903</v>
      </c>
      <c r="E113" s="656"/>
      <c r="F113" s="640"/>
      <c r="G113" s="640"/>
      <c r="H113" s="684"/>
      <c r="I113" s="685"/>
      <c r="J113" s="640"/>
      <c r="K113" s="641"/>
      <c r="L113" s="641"/>
      <c r="M113" s="640" t="s">
        <v>18</v>
      </c>
      <c r="N113" s="640" t="s">
        <v>51</v>
      </c>
      <c r="O113" s="640" t="s">
        <v>957</v>
      </c>
      <c r="P113" s="640"/>
      <c r="Q113" s="662"/>
      <c r="R113" s="642"/>
      <c r="S113" s="642"/>
      <c r="T113" s="642"/>
      <c r="U113" s="642"/>
      <c r="V113" s="642"/>
      <c r="W113" s="642"/>
      <c r="X113" s="642"/>
      <c r="Y113" s="642"/>
      <c r="Z113" s="642"/>
      <c r="AA113" s="642"/>
      <c r="AB113" s="642"/>
      <c r="AC113" s="642"/>
      <c r="AD113" s="642"/>
      <c r="AE113" s="642"/>
      <c r="AF113" s="642"/>
      <c r="AG113" s="642"/>
      <c r="AH113" s="642"/>
      <c r="AI113" s="642"/>
      <c r="AJ113" s="642"/>
      <c r="AK113" s="642"/>
      <c r="AL113" s="642"/>
      <c r="AM113" s="642"/>
      <c r="AN113" s="642"/>
      <c r="AO113" s="642"/>
      <c r="AP113" s="642"/>
      <c r="AQ113" s="642"/>
      <c r="AR113" s="642"/>
      <c r="AS113" s="642"/>
      <c r="AT113" s="642"/>
      <c r="AU113" s="642"/>
      <c r="AV113" s="642"/>
      <c r="AW113" s="642"/>
      <c r="AX113" s="642"/>
      <c r="AY113" s="642"/>
      <c r="AZ113" s="642"/>
      <c r="BA113" s="642"/>
      <c r="BB113" s="642"/>
      <c r="BC113" s="642"/>
      <c r="BD113" s="642"/>
      <c r="BE113" s="642"/>
      <c r="BF113" s="642"/>
      <c r="BG113" s="642"/>
      <c r="BH113" s="642"/>
      <c r="BI113" s="642"/>
      <c r="BJ113" s="642"/>
      <c r="BK113" s="642"/>
      <c r="BL113" s="642"/>
      <c r="BM113" s="642"/>
      <c r="BN113" s="642"/>
      <c r="BO113" s="642"/>
      <c r="BP113" s="642"/>
      <c r="BQ113" s="642"/>
      <c r="BR113" s="642"/>
      <c r="BS113" s="642"/>
      <c r="BT113" s="642"/>
      <c r="BU113" s="642"/>
      <c r="BV113" s="642"/>
      <c r="BW113" s="642"/>
      <c r="BX113" s="642"/>
      <c r="BY113" s="642"/>
      <c r="BZ113" s="642"/>
      <c r="CA113" s="642"/>
      <c r="CB113" s="642"/>
      <c r="CC113" s="642"/>
      <c r="CD113" s="642"/>
      <c r="CE113" s="642"/>
      <c r="CF113" s="642"/>
      <c r="CG113" s="642"/>
      <c r="CH113" s="642"/>
      <c r="CI113" s="642"/>
      <c r="CJ113" s="642"/>
      <c r="CK113" s="642"/>
      <c r="CL113" s="642"/>
      <c r="CM113" s="642"/>
      <c r="CN113" s="642"/>
      <c r="CO113" s="642"/>
      <c r="CP113" s="642"/>
      <c r="CQ113" s="642"/>
      <c r="CR113" s="642"/>
      <c r="CS113" s="642"/>
      <c r="CT113" s="642"/>
      <c r="CU113" s="642"/>
      <c r="CV113" s="642"/>
      <c r="CW113" s="642"/>
      <c r="CX113" s="642"/>
      <c r="CY113" s="642"/>
      <c r="CZ113" s="642"/>
      <c r="DA113" s="642"/>
      <c r="DB113" s="642"/>
      <c r="DC113" s="642"/>
      <c r="DD113" s="642"/>
      <c r="DE113" s="642"/>
      <c r="DF113" s="642"/>
      <c r="DG113" s="642"/>
      <c r="DH113" s="642"/>
      <c r="DI113" s="642"/>
      <c r="DJ113" s="642"/>
      <c r="DK113" s="642"/>
      <c r="DL113" s="642"/>
      <c r="DM113" s="642"/>
      <c r="DN113" s="642"/>
      <c r="DO113" s="642"/>
      <c r="DP113" s="642"/>
      <c r="DQ113" s="642"/>
      <c r="DR113" s="642"/>
      <c r="DS113" s="642"/>
      <c r="DT113" s="642"/>
      <c r="DU113" s="642"/>
      <c r="DV113" s="642"/>
      <c r="DW113" s="642"/>
      <c r="DX113" s="642"/>
      <c r="DY113" s="642"/>
      <c r="DZ113" s="642"/>
      <c r="EA113" s="642"/>
      <c r="EB113" s="642"/>
      <c r="EC113" s="642"/>
      <c r="ED113" s="642"/>
      <c r="EE113" s="642"/>
      <c r="EF113" s="642"/>
      <c r="EG113" s="642"/>
      <c r="EH113" s="642"/>
      <c r="EI113" s="642"/>
      <c r="EJ113" s="642"/>
      <c r="EK113" s="642"/>
      <c r="EL113" s="642"/>
      <c r="EM113" s="642"/>
      <c r="EN113" s="642"/>
      <c r="EO113" s="642"/>
      <c r="EP113" s="642"/>
      <c r="EQ113" s="642"/>
      <c r="ER113" s="642"/>
      <c r="ES113" s="642"/>
      <c r="ET113" s="642"/>
      <c r="EU113" s="642"/>
      <c r="EV113" s="642"/>
      <c r="EW113" s="642"/>
      <c r="EX113" s="642"/>
      <c r="EY113" s="642"/>
      <c r="EZ113" s="642"/>
      <c r="FA113" s="642"/>
      <c r="FB113" s="642"/>
      <c r="FC113" s="642"/>
      <c r="FD113" s="642"/>
      <c r="FE113" s="642"/>
      <c r="FF113" s="642"/>
      <c r="FG113" s="642"/>
      <c r="FH113" s="642"/>
      <c r="FI113" s="642"/>
      <c r="FJ113" s="642"/>
      <c r="FK113" s="642"/>
      <c r="FL113" s="642"/>
      <c r="FM113" s="642"/>
      <c r="FN113" s="642"/>
      <c r="FO113" s="642"/>
      <c r="FP113" s="642"/>
      <c r="FQ113" s="642"/>
      <c r="FR113" s="642"/>
      <c r="FS113" s="642"/>
      <c r="FT113" s="642"/>
      <c r="FU113" s="642"/>
      <c r="FV113" s="642"/>
      <c r="FW113" s="642"/>
      <c r="FX113" s="642"/>
      <c r="FY113" s="642"/>
      <c r="FZ113" s="642"/>
      <c r="GA113" s="642"/>
      <c r="GB113" s="642"/>
      <c r="GC113" s="642"/>
      <c r="GD113" s="642"/>
      <c r="GE113" s="642"/>
      <c r="GF113" s="642"/>
      <c r="GG113" s="642"/>
      <c r="GH113" s="642"/>
      <c r="GI113" s="642"/>
      <c r="GJ113" s="642"/>
      <c r="GK113" s="642"/>
      <c r="GL113" s="642"/>
      <c r="GM113" s="642"/>
      <c r="GN113" s="642"/>
      <c r="GO113" s="642"/>
      <c r="GP113" s="642"/>
      <c r="GQ113" s="642"/>
      <c r="GR113" s="642"/>
      <c r="GS113" s="642"/>
      <c r="GT113" s="642"/>
      <c r="GU113" s="642"/>
      <c r="GV113" s="642"/>
      <c r="GW113" s="642"/>
      <c r="GX113" s="642"/>
      <c r="GY113" s="642"/>
      <c r="GZ113" s="642"/>
      <c r="HA113" s="642"/>
      <c r="HB113" s="642"/>
      <c r="HC113" s="642"/>
      <c r="HD113" s="642"/>
      <c r="HE113" s="642"/>
      <c r="HF113" s="642"/>
      <c r="HG113" s="642"/>
      <c r="HH113" s="642"/>
      <c r="HI113" s="642"/>
      <c r="HJ113" s="642"/>
      <c r="HK113" s="642"/>
      <c r="HL113" s="642"/>
      <c r="HM113" s="642"/>
      <c r="HN113" s="642"/>
      <c r="HO113" s="642"/>
      <c r="HP113" s="642"/>
      <c r="HQ113" s="642"/>
      <c r="HR113" s="642"/>
      <c r="HS113" s="642"/>
      <c r="HT113" s="642"/>
      <c r="HU113" s="642"/>
      <c r="HV113" s="642"/>
      <c r="HW113" s="642"/>
      <c r="HX113" s="642"/>
      <c r="HY113" s="642"/>
      <c r="HZ113" s="642"/>
      <c r="IA113" s="642"/>
      <c r="IB113" s="642"/>
      <c r="IC113" s="642"/>
      <c r="ID113" s="642"/>
      <c r="IE113" s="642"/>
      <c r="IF113" s="642"/>
      <c r="IG113" s="642"/>
      <c r="IH113" s="642"/>
      <c r="II113" s="642"/>
      <c r="IJ113" s="642"/>
      <c r="IK113" s="642"/>
      <c r="IL113" s="642"/>
      <c r="IM113" s="642"/>
      <c r="IN113" s="642"/>
      <c r="IO113" s="642"/>
      <c r="IP113" s="642"/>
      <c r="IQ113" s="642"/>
      <c r="IR113" s="642"/>
      <c r="IS113" s="642"/>
      <c r="IT113" s="642"/>
      <c r="IU113" s="642"/>
      <c r="IV113" s="642"/>
      <c r="IW113" s="642"/>
      <c r="IX113" s="642"/>
      <c r="IY113" s="642"/>
      <c r="IZ113" s="642"/>
      <c r="JA113" s="642"/>
      <c r="JB113" s="642"/>
      <c r="JC113" s="642"/>
      <c r="JD113" s="642"/>
      <c r="JE113" s="642"/>
      <c r="JF113" s="642"/>
      <c r="JG113" s="642"/>
      <c r="JH113" s="642"/>
      <c r="JI113" s="642"/>
      <c r="JJ113" s="642"/>
      <c r="JK113" s="642"/>
      <c r="JL113" s="642"/>
      <c r="JM113" s="642"/>
      <c r="JN113" s="642"/>
      <c r="JO113" s="642"/>
      <c r="JP113" s="642"/>
      <c r="JQ113" s="642"/>
      <c r="JR113" s="642"/>
      <c r="JS113" s="642"/>
      <c r="JT113" s="642"/>
      <c r="JU113" s="642"/>
      <c r="JV113" s="642"/>
      <c r="JW113" s="642"/>
      <c r="JX113" s="642"/>
      <c r="JY113" s="642"/>
      <c r="JZ113" s="642"/>
      <c r="KA113" s="642"/>
      <c r="KB113" s="642"/>
      <c r="KC113" s="642"/>
      <c r="KD113" s="642"/>
      <c r="KE113" s="642"/>
      <c r="KF113" s="642"/>
      <c r="KG113" s="642"/>
      <c r="KH113" s="642"/>
      <c r="KI113" s="642"/>
      <c r="KJ113" s="642"/>
      <c r="KK113" s="642"/>
      <c r="KL113" s="642"/>
      <c r="KM113" s="642"/>
      <c r="KN113" s="642"/>
      <c r="KO113" s="642"/>
      <c r="KP113" s="642"/>
      <c r="KQ113" s="642"/>
      <c r="KR113" s="642"/>
      <c r="KS113" s="642"/>
      <c r="KT113" s="642"/>
      <c r="KU113" s="642"/>
      <c r="KV113" s="642"/>
      <c r="KW113" s="642"/>
      <c r="KX113" s="642"/>
      <c r="KY113" s="642"/>
      <c r="KZ113" s="642"/>
      <c r="LA113" s="642"/>
      <c r="LB113" s="642"/>
      <c r="LC113" s="642"/>
      <c r="LD113" s="642"/>
      <c r="LE113" s="642"/>
      <c r="LF113" s="642"/>
      <c r="LG113" s="642"/>
      <c r="LH113" s="642"/>
      <c r="LI113" s="642"/>
      <c r="LJ113" s="642"/>
      <c r="LK113" s="642"/>
      <c r="LL113" s="642"/>
      <c r="LM113" s="642"/>
      <c r="LN113" s="642"/>
      <c r="LO113" s="642"/>
      <c r="LP113" s="642"/>
      <c r="LQ113" s="642"/>
      <c r="LR113" s="642"/>
      <c r="LS113" s="642"/>
      <c r="LT113" s="642"/>
      <c r="LU113" s="642"/>
      <c r="LV113" s="642"/>
      <c r="LW113" s="642"/>
      <c r="LX113" s="642"/>
      <c r="LY113" s="642"/>
      <c r="LZ113" s="642"/>
      <c r="MA113" s="642"/>
      <c r="MB113" s="642"/>
      <c r="MC113" s="642"/>
      <c r="MD113" s="642"/>
      <c r="ME113" s="642"/>
      <c r="MF113" s="642"/>
      <c r="MG113" s="642"/>
      <c r="MH113" s="642"/>
      <c r="MI113" s="642"/>
      <c r="MJ113" s="642"/>
      <c r="MK113" s="642"/>
      <c r="ML113" s="642"/>
      <c r="MM113" s="642"/>
      <c r="MN113" s="642"/>
      <c r="MO113" s="642"/>
      <c r="MP113" s="642"/>
      <c r="MQ113" s="642"/>
      <c r="MR113" s="642"/>
      <c r="MS113" s="642"/>
      <c r="MT113" s="642"/>
      <c r="MU113" s="642"/>
      <c r="MV113" s="642"/>
      <c r="MW113" s="642"/>
      <c r="MX113" s="642"/>
      <c r="MY113" s="642"/>
      <c r="MZ113" s="642"/>
      <c r="NA113" s="642"/>
      <c r="NB113" s="642"/>
      <c r="NC113" s="642"/>
      <c r="ND113" s="642"/>
      <c r="NE113" s="642"/>
      <c r="NF113" s="642"/>
      <c r="NG113" s="642"/>
      <c r="NH113" s="642"/>
      <c r="NI113" s="642"/>
      <c r="NJ113" s="642"/>
    </row>
    <row r="114" spans="1:374" s="643" customFormat="1" ht="45" customHeight="1">
      <c r="A114" s="734" t="s">
        <v>589</v>
      </c>
      <c r="B114" s="689" t="s">
        <v>1454</v>
      </c>
      <c r="C114" s="640" t="s">
        <v>26</v>
      </c>
      <c r="D114" s="657" t="s">
        <v>1078</v>
      </c>
      <c r="E114" s="656"/>
      <c r="F114" s="640"/>
      <c r="G114" s="640"/>
      <c r="H114" s="684"/>
      <c r="I114" s="685"/>
      <c r="J114" s="640"/>
      <c r="K114" s="641"/>
      <c r="L114" s="641"/>
      <c r="M114" s="640"/>
      <c r="N114" s="640"/>
      <c r="O114" s="640"/>
      <c r="P114" s="640"/>
      <c r="Q114" s="662"/>
      <c r="R114" s="642"/>
      <c r="S114" s="642"/>
      <c r="T114" s="642"/>
      <c r="U114" s="642"/>
      <c r="V114" s="642"/>
      <c r="W114" s="642"/>
      <c r="X114" s="642"/>
      <c r="Y114" s="642"/>
      <c r="Z114" s="642"/>
      <c r="AA114" s="642"/>
      <c r="AB114" s="642"/>
      <c r="AC114" s="642"/>
      <c r="AD114" s="642"/>
      <c r="AE114" s="642"/>
      <c r="AF114" s="642"/>
      <c r="AG114" s="642"/>
      <c r="AH114" s="642"/>
      <c r="AI114" s="642"/>
      <c r="AJ114" s="642"/>
      <c r="AK114" s="642"/>
      <c r="AL114" s="642"/>
      <c r="AM114" s="642"/>
      <c r="AN114" s="642"/>
      <c r="AO114" s="642"/>
      <c r="AP114" s="642"/>
      <c r="AQ114" s="642"/>
      <c r="AR114" s="642"/>
      <c r="AS114" s="642"/>
      <c r="AT114" s="642"/>
      <c r="AU114" s="642"/>
      <c r="AV114" s="642"/>
      <c r="AW114" s="642"/>
      <c r="AX114" s="642"/>
      <c r="AY114" s="642"/>
      <c r="AZ114" s="642"/>
      <c r="BA114" s="642"/>
      <c r="BB114" s="642"/>
      <c r="BC114" s="642"/>
      <c r="BD114" s="642"/>
      <c r="BE114" s="642"/>
      <c r="BF114" s="642"/>
      <c r="BG114" s="642"/>
      <c r="BH114" s="642"/>
      <c r="BI114" s="642"/>
      <c r="BJ114" s="642"/>
      <c r="BK114" s="642"/>
      <c r="BL114" s="642"/>
      <c r="BM114" s="642"/>
      <c r="BN114" s="642"/>
      <c r="BO114" s="642"/>
      <c r="BP114" s="642"/>
      <c r="BQ114" s="642"/>
      <c r="BR114" s="642"/>
      <c r="BS114" s="642"/>
      <c r="BT114" s="642"/>
      <c r="BU114" s="642"/>
      <c r="BV114" s="642"/>
      <c r="BW114" s="642"/>
      <c r="BX114" s="642"/>
      <c r="BY114" s="642"/>
      <c r="BZ114" s="642"/>
      <c r="CA114" s="642"/>
      <c r="CB114" s="642"/>
      <c r="CC114" s="642"/>
      <c r="CD114" s="642"/>
      <c r="CE114" s="642"/>
      <c r="CF114" s="642"/>
      <c r="CG114" s="642"/>
      <c r="CH114" s="642"/>
      <c r="CI114" s="642"/>
      <c r="CJ114" s="642"/>
      <c r="CK114" s="642"/>
      <c r="CL114" s="642"/>
      <c r="CM114" s="642"/>
      <c r="CN114" s="642"/>
      <c r="CO114" s="642"/>
      <c r="CP114" s="642"/>
      <c r="CQ114" s="642"/>
      <c r="CR114" s="642"/>
      <c r="CS114" s="642"/>
      <c r="CT114" s="642"/>
      <c r="CU114" s="642"/>
      <c r="CV114" s="642"/>
      <c r="CW114" s="642"/>
      <c r="CX114" s="642"/>
      <c r="CY114" s="642"/>
      <c r="CZ114" s="642"/>
      <c r="DA114" s="642"/>
      <c r="DB114" s="642"/>
      <c r="DC114" s="642"/>
      <c r="DD114" s="642"/>
      <c r="DE114" s="642"/>
      <c r="DF114" s="642"/>
      <c r="DG114" s="642"/>
      <c r="DH114" s="642"/>
      <c r="DI114" s="642"/>
      <c r="DJ114" s="642"/>
      <c r="DK114" s="642"/>
      <c r="DL114" s="642"/>
      <c r="DM114" s="642"/>
      <c r="DN114" s="642"/>
      <c r="DO114" s="642"/>
      <c r="DP114" s="642"/>
      <c r="DQ114" s="642"/>
      <c r="DR114" s="642"/>
      <c r="DS114" s="642"/>
      <c r="DT114" s="642"/>
      <c r="DU114" s="642"/>
      <c r="DV114" s="642"/>
      <c r="DW114" s="642"/>
      <c r="DX114" s="642"/>
      <c r="DY114" s="642"/>
      <c r="DZ114" s="642"/>
      <c r="EA114" s="642"/>
      <c r="EB114" s="642"/>
      <c r="EC114" s="642"/>
      <c r="ED114" s="642"/>
      <c r="EE114" s="642"/>
      <c r="EF114" s="642"/>
      <c r="EG114" s="642"/>
      <c r="EH114" s="642"/>
      <c r="EI114" s="642"/>
      <c r="EJ114" s="642"/>
      <c r="EK114" s="642"/>
      <c r="EL114" s="642"/>
      <c r="EM114" s="642"/>
      <c r="EN114" s="642"/>
      <c r="EO114" s="642"/>
      <c r="EP114" s="642"/>
      <c r="EQ114" s="642"/>
      <c r="ER114" s="642"/>
      <c r="ES114" s="642"/>
      <c r="ET114" s="642"/>
      <c r="EU114" s="642"/>
      <c r="EV114" s="642"/>
      <c r="EW114" s="642"/>
      <c r="EX114" s="642"/>
      <c r="EY114" s="642"/>
      <c r="EZ114" s="642"/>
      <c r="FA114" s="642"/>
      <c r="FB114" s="642"/>
      <c r="FC114" s="642"/>
      <c r="FD114" s="642"/>
      <c r="FE114" s="642"/>
      <c r="FF114" s="642"/>
      <c r="FG114" s="642"/>
      <c r="FH114" s="642"/>
      <c r="FI114" s="642"/>
      <c r="FJ114" s="642"/>
      <c r="FK114" s="642"/>
      <c r="FL114" s="642"/>
      <c r="FM114" s="642"/>
      <c r="FN114" s="642"/>
      <c r="FO114" s="642"/>
      <c r="FP114" s="642"/>
      <c r="FQ114" s="642"/>
      <c r="FR114" s="642"/>
      <c r="FS114" s="642"/>
      <c r="FT114" s="642"/>
      <c r="FU114" s="642"/>
      <c r="FV114" s="642"/>
      <c r="FW114" s="642"/>
      <c r="FX114" s="642"/>
      <c r="FY114" s="642"/>
      <c r="FZ114" s="642"/>
      <c r="GA114" s="642"/>
      <c r="GB114" s="642"/>
      <c r="GC114" s="642"/>
      <c r="GD114" s="642"/>
      <c r="GE114" s="642"/>
      <c r="GF114" s="642"/>
      <c r="GG114" s="642"/>
      <c r="GH114" s="642"/>
      <c r="GI114" s="642"/>
      <c r="GJ114" s="642"/>
      <c r="GK114" s="642"/>
      <c r="GL114" s="642"/>
      <c r="GM114" s="642"/>
      <c r="GN114" s="642"/>
      <c r="GO114" s="642"/>
      <c r="GP114" s="642"/>
      <c r="GQ114" s="642"/>
      <c r="GR114" s="642"/>
      <c r="GS114" s="642"/>
      <c r="GT114" s="642"/>
      <c r="GU114" s="642"/>
      <c r="GV114" s="642"/>
      <c r="GW114" s="642"/>
      <c r="GX114" s="642"/>
      <c r="GY114" s="642"/>
      <c r="GZ114" s="642"/>
      <c r="HA114" s="642"/>
      <c r="HB114" s="642"/>
      <c r="HC114" s="642"/>
      <c r="HD114" s="642"/>
      <c r="HE114" s="642"/>
      <c r="HF114" s="642"/>
      <c r="HG114" s="642"/>
      <c r="HH114" s="642"/>
      <c r="HI114" s="642"/>
      <c r="HJ114" s="642"/>
      <c r="HK114" s="642"/>
      <c r="HL114" s="642"/>
      <c r="HM114" s="642"/>
      <c r="HN114" s="642"/>
      <c r="HO114" s="642"/>
      <c r="HP114" s="642"/>
      <c r="HQ114" s="642"/>
      <c r="HR114" s="642"/>
      <c r="HS114" s="642"/>
      <c r="HT114" s="642"/>
      <c r="HU114" s="642"/>
      <c r="HV114" s="642"/>
      <c r="HW114" s="642"/>
      <c r="HX114" s="642"/>
      <c r="HY114" s="642"/>
      <c r="HZ114" s="642"/>
      <c r="IA114" s="642"/>
      <c r="IB114" s="642"/>
      <c r="IC114" s="642"/>
      <c r="ID114" s="642"/>
      <c r="IE114" s="642"/>
      <c r="IF114" s="642"/>
      <c r="IG114" s="642"/>
      <c r="IH114" s="642"/>
      <c r="II114" s="642"/>
      <c r="IJ114" s="642"/>
      <c r="IK114" s="642"/>
      <c r="IL114" s="642"/>
      <c r="IM114" s="642"/>
      <c r="IN114" s="642"/>
      <c r="IO114" s="642"/>
      <c r="IP114" s="642"/>
      <c r="IQ114" s="642"/>
      <c r="IR114" s="642"/>
      <c r="IS114" s="642"/>
      <c r="IT114" s="642"/>
      <c r="IU114" s="642"/>
      <c r="IV114" s="642"/>
      <c r="IW114" s="642"/>
      <c r="IX114" s="642"/>
      <c r="IY114" s="642"/>
      <c r="IZ114" s="642"/>
      <c r="JA114" s="642"/>
      <c r="JB114" s="642"/>
      <c r="JC114" s="642"/>
      <c r="JD114" s="642"/>
      <c r="JE114" s="642"/>
      <c r="JF114" s="642"/>
      <c r="JG114" s="642"/>
      <c r="JH114" s="642"/>
      <c r="JI114" s="642"/>
      <c r="JJ114" s="642"/>
      <c r="JK114" s="642"/>
      <c r="JL114" s="642"/>
      <c r="JM114" s="642"/>
      <c r="JN114" s="642"/>
      <c r="JO114" s="642"/>
      <c r="JP114" s="642"/>
      <c r="JQ114" s="642"/>
      <c r="JR114" s="642"/>
      <c r="JS114" s="642"/>
      <c r="JT114" s="642"/>
      <c r="JU114" s="642"/>
      <c r="JV114" s="642"/>
      <c r="JW114" s="642"/>
      <c r="JX114" s="642"/>
      <c r="JY114" s="642"/>
      <c r="JZ114" s="642"/>
      <c r="KA114" s="642"/>
      <c r="KB114" s="642"/>
      <c r="KC114" s="642"/>
      <c r="KD114" s="642"/>
      <c r="KE114" s="642"/>
      <c r="KF114" s="642"/>
      <c r="KG114" s="642"/>
      <c r="KH114" s="642"/>
      <c r="KI114" s="642"/>
      <c r="KJ114" s="642"/>
      <c r="KK114" s="642"/>
      <c r="KL114" s="642"/>
      <c r="KM114" s="642"/>
      <c r="KN114" s="642"/>
      <c r="KO114" s="642"/>
      <c r="KP114" s="642"/>
      <c r="KQ114" s="642"/>
      <c r="KR114" s="642"/>
      <c r="KS114" s="642"/>
      <c r="KT114" s="642"/>
      <c r="KU114" s="642"/>
      <c r="KV114" s="642"/>
      <c r="KW114" s="642"/>
      <c r="KX114" s="642"/>
      <c r="KY114" s="642"/>
      <c r="KZ114" s="642"/>
      <c r="LA114" s="642"/>
      <c r="LB114" s="642"/>
      <c r="LC114" s="642"/>
      <c r="LD114" s="642"/>
      <c r="LE114" s="642"/>
      <c r="LF114" s="642"/>
      <c r="LG114" s="642"/>
      <c r="LH114" s="642"/>
      <c r="LI114" s="642"/>
      <c r="LJ114" s="642"/>
      <c r="LK114" s="642"/>
      <c r="LL114" s="642"/>
      <c r="LM114" s="642"/>
      <c r="LN114" s="642"/>
      <c r="LO114" s="642"/>
      <c r="LP114" s="642"/>
      <c r="LQ114" s="642"/>
      <c r="LR114" s="642"/>
      <c r="LS114" s="642"/>
      <c r="LT114" s="642"/>
      <c r="LU114" s="642"/>
      <c r="LV114" s="642"/>
      <c r="LW114" s="642"/>
      <c r="LX114" s="642"/>
      <c r="LY114" s="642"/>
      <c r="LZ114" s="642"/>
      <c r="MA114" s="642"/>
      <c r="MB114" s="642"/>
      <c r="MC114" s="642"/>
      <c r="MD114" s="642"/>
      <c r="ME114" s="642"/>
      <c r="MF114" s="642"/>
      <c r="MG114" s="642"/>
      <c r="MH114" s="642"/>
      <c r="MI114" s="642"/>
      <c r="MJ114" s="642"/>
      <c r="MK114" s="642"/>
      <c r="ML114" s="642"/>
      <c r="MM114" s="642"/>
      <c r="MN114" s="642"/>
      <c r="MO114" s="642"/>
      <c r="MP114" s="642"/>
      <c r="MQ114" s="642"/>
      <c r="MR114" s="642"/>
      <c r="MS114" s="642"/>
      <c r="MT114" s="642"/>
      <c r="MU114" s="642"/>
      <c r="MV114" s="642"/>
      <c r="MW114" s="642"/>
      <c r="MX114" s="642"/>
      <c r="MY114" s="642"/>
      <c r="MZ114" s="642"/>
      <c r="NA114" s="642"/>
      <c r="NB114" s="642"/>
      <c r="NC114" s="642"/>
      <c r="ND114" s="642"/>
      <c r="NE114" s="642"/>
      <c r="NF114" s="642"/>
      <c r="NG114" s="642"/>
      <c r="NH114" s="642"/>
      <c r="NI114" s="642"/>
      <c r="NJ114" s="642"/>
    </row>
    <row r="115" spans="1:374" s="643" customFormat="1" ht="62.45" customHeight="1">
      <c r="A115" s="734" t="s">
        <v>590</v>
      </c>
      <c r="B115" s="689" t="s">
        <v>1455</v>
      </c>
      <c r="C115" s="640" t="s">
        <v>26</v>
      </c>
      <c r="D115" s="657" t="s">
        <v>592</v>
      </c>
      <c r="E115" s="656"/>
      <c r="F115" s="640"/>
      <c r="G115" s="640"/>
      <c r="H115" s="684"/>
      <c r="I115" s="685"/>
      <c r="J115" s="640"/>
      <c r="K115" s="641"/>
      <c r="L115" s="641"/>
      <c r="M115" s="640" t="s">
        <v>18</v>
      </c>
      <c r="N115" s="640" t="s">
        <v>51</v>
      </c>
      <c r="O115" s="640" t="s">
        <v>957</v>
      </c>
      <c r="P115" s="640"/>
      <c r="Q115" s="662"/>
      <c r="R115" s="642"/>
      <c r="S115" s="642"/>
      <c r="T115" s="642"/>
      <c r="U115" s="642"/>
      <c r="V115" s="642"/>
      <c r="W115" s="642"/>
      <c r="X115" s="642"/>
      <c r="Y115" s="642"/>
      <c r="Z115" s="642"/>
      <c r="AA115" s="642"/>
      <c r="AB115" s="642"/>
      <c r="AC115" s="642"/>
      <c r="AD115" s="642"/>
      <c r="AE115" s="642"/>
      <c r="AF115" s="642"/>
      <c r="AG115" s="642"/>
      <c r="AH115" s="642"/>
      <c r="AI115" s="642"/>
      <c r="AJ115" s="642"/>
      <c r="AK115" s="642"/>
      <c r="AL115" s="642"/>
      <c r="AM115" s="642"/>
      <c r="AN115" s="642"/>
      <c r="AO115" s="642"/>
      <c r="AP115" s="642"/>
      <c r="AQ115" s="642"/>
      <c r="AR115" s="642"/>
      <c r="AS115" s="642"/>
      <c r="AT115" s="642"/>
      <c r="AU115" s="642"/>
      <c r="AV115" s="642"/>
      <c r="AW115" s="642"/>
      <c r="AX115" s="642"/>
      <c r="AY115" s="642"/>
      <c r="AZ115" s="642"/>
      <c r="BA115" s="642"/>
      <c r="BB115" s="642"/>
      <c r="BC115" s="642"/>
      <c r="BD115" s="642"/>
      <c r="BE115" s="642"/>
      <c r="BF115" s="642"/>
      <c r="BG115" s="642"/>
      <c r="BH115" s="642"/>
      <c r="BI115" s="642"/>
      <c r="BJ115" s="642"/>
      <c r="BK115" s="642"/>
      <c r="BL115" s="642"/>
      <c r="BM115" s="642"/>
      <c r="BN115" s="642"/>
      <c r="BO115" s="642"/>
      <c r="BP115" s="642"/>
      <c r="BQ115" s="642"/>
      <c r="BR115" s="642"/>
      <c r="BS115" s="642"/>
      <c r="BT115" s="642"/>
      <c r="BU115" s="642"/>
      <c r="BV115" s="642"/>
      <c r="BW115" s="642"/>
      <c r="BX115" s="642"/>
      <c r="BY115" s="642"/>
      <c r="BZ115" s="642"/>
      <c r="CA115" s="642"/>
      <c r="CB115" s="642"/>
      <c r="CC115" s="642"/>
      <c r="CD115" s="642"/>
      <c r="CE115" s="642"/>
      <c r="CF115" s="642"/>
      <c r="CG115" s="642"/>
      <c r="CH115" s="642"/>
      <c r="CI115" s="642"/>
      <c r="CJ115" s="642"/>
      <c r="CK115" s="642"/>
      <c r="CL115" s="642"/>
      <c r="CM115" s="642"/>
      <c r="CN115" s="642"/>
      <c r="CO115" s="642"/>
      <c r="CP115" s="642"/>
      <c r="CQ115" s="642"/>
      <c r="CR115" s="642"/>
      <c r="CS115" s="642"/>
      <c r="CT115" s="642"/>
      <c r="CU115" s="642"/>
      <c r="CV115" s="642"/>
      <c r="CW115" s="642"/>
      <c r="CX115" s="642"/>
      <c r="CY115" s="642"/>
      <c r="CZ115" s="642"/>
      <c r="DA115" s="642"/>
      <c r="DB115" s="642"/>
      <c r="DC115" s="642"/>
      <c r="DD115" s="642"/>
      <c r="DE115" s="642"/>
      <c r="DF115" s="642"/>
      <c r="DG115" s="642"/>
      <c r="DH115" s="642"/>
      <c r="DI115" s="642"/>
      <c r="DJ115" s="642"/>
      <c r="DK115" s="642"/>
      <c r="DL115" s="642"/>
      <c r="DM115" s="642"/>
      <c r="DN115" s="642"/>
      <c r="DO115" s="642"/>
      <c r="DP115" s="642"/>
      <c r="DQ115" s="642"/>
      <c r="DR115" s="642"/>
      <c r="DS115" s="642"/>
      <c r="DT115" s="642"/>
      <c r="DU115" s="642"/>
      <c r="DV115" s="642"/>
      <c r="DW115" s="642"/>
      <c r="DX115" s="642"/>
      <c r="DY115" s="642"/>
      <c r="DZ115" s="642"/>
      <c r="EA115" s="642"/>
      <c r="EB115" s="642"/>
      <c r="EC115" s="642"/>
      <c r="ED115" s="642"/>
      <c r="EE115" s="642"/>
      <c r="EF115" s="642"/>
      <c r="EG115" s="642"/>
      <c r="EH115" s="642"/>
      <c r="EI115" s="642"/>
      <c r="EJ115" s="642"/>
      <c r="EK115" s="642"/>
      <c r="EL115" s="642"/>
      <c r="EM115" s="642"/>
      <c r="EN115" s="642"/>
      <c r="EO115" s="642"/>
      <c r="EP115" s="642"/>
      <c r="EQ115" s="642"/>
      <c r="ER115" s="642"/>
      <c r="ES115" s="642"/>
      <c r="ET115" s="642"/>
      <c r="EU115" s="642"/>
      <c r="EV115" s="642"/>
      <c r="EW115" s="642"/>
      <c r="EX115" s="642"/>
      <c r="EY115" s="642"/>
      <c r="EZ115" s="642"/>
      <c r="FA115" s="642"/>
      <c r="FB115" s="642"/>
      <c r="FC115" s="642"/>
      <c r="FD115" s="642"/>
      <c r="FE115" s="642"/>
      <c r="FF115" s="642"/>
      <c r="FG115" s="642"/>
      <c r="FH115" s="642"/>
      <c r="FI115" s="642"/>
      <c r="FJ115" s="642"/>
      <c r="FK115" s="642"/>
      <c r="FL115" s="642"/>
      <c r="FM115" s="642"/>
      <c r="FN115" s="642"/>
      <c r="FO115" s="642"/>
      <c r="FP115" s="642"/>
      <c r="FQ115" s="642"/>
      <c r="FR115" s="642"/>
      <c r="FS115" s="642"/>
      <c r="FT115" s="642"/>
      <c r="FU115" s="642"/>
      <c r="FV115" s="642"/>
      <c r="FW115" s="642"/>
      <c r="FX115" s="642"/>
      <c r="FY115" s="642"/>
      <c r="FZ115" s="642"/>
      <c r="GA115" s="642"/>
      <c r="GB115" s="642"/>
      <c r="GC115" s="642"/>
      <c r="GD115" s="642"/>
      <c r="GE115" s="642"/>
      <c r="GF115" s="642"/>
      <c r="GG115" s="642"/>
      <c r="GH115" s="642"/>
      <c r="GI115" s="642"/>
      <c r="GJ115" s="642"/>
      <c r="GK115" s="642"/>
      <c r="GL115" s="642"/>
      <c r="GM115" s="642"/>
      <c r="GN115" s="642"/>
      <c r="GO115" s="642"/>
      <c r="GP115" s="642"/>
      <c r="GQ115" s="642"/>
      <c r="GR115" s="642"/>
      <c r="GS115" s="642"/>
      <c r="GT115" s="642"/>
      <c r="GU115" s="642"/>
      <c r="GV115" s="642"/>
      <c r="GW115" s="642"/>
      <c r="GX115" s="642"/>
      <c r="GY115" s="642"/>
      <c r="GZ115" s="642"/>
      <c r="HA115" s="642"/>
      <c r="HB115" s="642"/>
      <c r="HC115" s="642"/>
      <c r="HD115" s="642"/>
      <c r="HE115" s="642"/>
      <c r="HF115" s="642"/>
      <c r="HG115" s="642"/>
      <c r="HH115" s="642"/>
      <c r="HI115" s="642"/>
      <c r="HJ115" s="642"/>
      <c r="HK115" s="642"/>
      <c r="HL115" s="642"/>
      <c r="HM115" s="642"/>
      <c r="HN115" s="642"/>
      <c r="HO115" s="642"/>
      <c r="HP115" s="642"/>
      <c r="HQ115" s="642"/>
      <c r="HR115" s="642"/>
      <c r="HS115" s="642"/>
      <c r="HT115" s="642"/>
      <c r="HU115" s="642"/>
      <c r="HV115" s="642"/>
      <c r="HW115" s="642"/>
      <c r="HX115" s="642"/>
      <c r="HY115" s="642"/>
      <c r="HZ115" s="642"/>
      <c r="IA115" s="642"/>
      <c r="IB115" s="642"/>
      <c r="IC115" s="642"/>
      <c r="ID115" s="642"/>
      <c r="IE115" s="642"/>
      <c r="IF115" s="642"/>
      <c r="IG115" s="642"/>
      <c r="IH115" s="642"/>
      <c r="II115" s="642"/>
      <c r="IJ115" s="642"/>
      <c r="IK115" s="642"/>
      <c r="IL115" s="642"/>
      <c r="IM115" s="642"/>
      <c r="IN115" s="642"/>
      <c r="IO115" s="642"/>
      <c r="IP115" s="642"/>
      <c r="IQ115" s="642"/>
      <c r="IR115" s="642"/>
      <c r="IS115" s="642"/>
      <c r="IT115" s="642"/>
      <c r="IU115" s="642"/>
      <c r="IV115" s="642"/>
      <c r="IW115" s="642"/>
      <c r="IX115" s="642"/>
      <c r="IY115" s="642"/>
      <c r="IZ115" s="642"/>
      <c r="JA115" s="642"/>
      <c r="JB115" s="642"/>
      <c r="JC115" s="642"/>
      <c r="JD115" s="642"/>
      <c r="JE115" s="642"/>
      <c r="JF115" s="642"/>
      <c r="JG115" s="642"/>
      <c r="JH115" s="642"/>
      <c r="JI115" s="642"/>
      <c r="JJ115" s="642"/>
      <c r="JK115" s="642"/>
      <c r="JL115" s="642"/>
      <c r="JM115" s="642"/>
      <c r="JN115" s="642"/>
      <c r="JO115" s="642"/>
      <c r="JP115" s="642"/>
      <c r="JQ115" s="642"/>
      <c r="JR115" s="642"/>
      <c r="JS115" s="642"/>
      <c r="JT115" s="642"/>
      <c r="JU115" s="642"/>
      <c r="JV115" s="642"/>
      <c r="JW115" s="642"/>
      <c r="JX115" s="642"/>
      <c r="JY115" s="642"/>
      <c r="JZ115" s="642"/>
      <c r="KA115" s="642"/>
      <c r="KB115" s="642"/>
      <c r="KC115" s="642"/>
      <c r="KD115" s="642"/>
      <c r="KE115" s="642"/>
      <c r="KF115" s="642"/>
      <c r="KG115" s="642"/>
      <c r="KH115" s="642"/>
      <c r="KI115" s="642"/>
      <c r="KJ115" s="642"/>
      <c r="KK115" s="642"/>
      <c r="KL115" s="642"/>
      <c r="KM115" s="642"/>
      <c r="KN115" s="642"/>
      <c r="KO115" s="642"/>
      <c r="KP115" s="642"/>
      <c r="KQ115" s="642"/>
      <c r="KR115" s="642"/>
      <c r="KS115" s="642"/>
      <c r="KT115" s="642"/>
      <c r="KU115" s="642"/>
      <c r="KV115" s="642"/>
      <c r="KW115" s="642"/>
      <c r="KX115" s="642"/>
      <c r="KY115" s="642"/>
      <c r="KZ115" s="642"/>
      <c r="LA115" s="642"/>
      <c r="LB115" s="642"/>
      <c r="LC115" s="642"/>
      <c r="LD115" s="642"/>
      <c r="LE115" s="642"/>
      <c r="LF115" s="642"/>
      <c r="LG115" s="642"/>
      <c r="LH115" s="642"/>
      <c r="LI115" s="642"/>
      <c r="LJ115" s="642"/>
      <c r="LK115" s="642"/>
      <c r="LL115" s="642"/>
      <c r="LM115" s="642"/>
      <c r="LN115" s="642"/>
      <c r="LO115" s="642"/>
      <c r="LP115" s="642"/>
      <c r="LQ115" s="642"/>
      <c r="LR115" s="642"/>
      <c r="LS115" s="642"/>
      <c r="LT115" s="642"/>
      <c r="LU115" s="642"/>
      <c r="LV115" s="642"/>
      <c r="LW115" s="642"/>
      <c r="LX115" s="642"/>
      <c r="LY115" s="642"/>
      <c r="LZ115" s="642"/>
      <c r="MA115" s="642"/>
      <c r="MB115" s="642"/>
      <c r="MC115" s="642"/>
      <c r="MD115" s="642"/>
      <c r="ME115" s="642"/>
      <c r="MF115" s="642"/>
      <c r="MG115" s="642"/>
      <c r="MH115" s="642"/>
      <c r="MI115" s="642"/>
      <c r="MJ115" s="642"/>
      <c r="MK115" s="642"/>
      <c r="ML115" s="642"/>
      <c r="MM115" s="642"/>
      <c r="MN115" s="642"/>
      <c r="MO115" s="642"/>
      <c r="MP115" s="642"/>
      <c r="MQ115" s="642"/>
      <c r="MR115" s="642"/>
      <c r="MS115" s="642"/>
      <c r="MT115" s="642"/>
      <c r="MU115" s="642"/>
      <c r="MV115" s="642"/>
      <c r="MW115" s="642"/>
      <c r="MX115" s="642"/>
      <c r="MY115" s="642"/>
      <c r="MZ115" s="642"/>
      <c r="NA115" s="642"/>
      <c r="NB115" s="642"/>
      <c r="NC115" s="642"/>
      <c r="ND115" s="642"/>
      <c r="NE115" s="642"/>
      <c r="NF115" s="642"/>
      <c r="NG115" s="642"/>
      <c r="NH115" s="642"/>
      <c r="NI115" s="642"/>
      <c r="NJ115" s="642"/>
    </row>
    <row r="116" spans="1:374" s="643" customFormat="1" ht="45" customHeight="1">
      <c r="A116" s="734" t="s">
        <v>591</v>
      </c>
      <c r="B116" s="689" t="s">
        <v>1456</v>
      </c>
      <c r="C116" s="640" t="s">
        <v>26</v>
      </c>
      <c r="D116" s="657" t="s">
        <v>593</v>
      </c>
      <c r="E116" s="656"/>
      <c r="F116" s="640"/>
      <c r="G116" s="640"/>
      <c r="H116" s="684"/>
      <c r="I116" s="685"/>
      <c r="J116" s="640"/>
      <c r="K116" s="641"/>
      <c r="L116" s="641"/>
      <c r="M116" s="640"/>
      <c r="N116" s="640"/>
      <c r="O116" s="640"/>
      <c r="P116" s="640"/>
      <c r="Q116" s="662"/>
      <c r="R116" s="642"/>
      <c r="S116" s="642"/>
      <c r="T116" s="642"/>
      <c r="U116" s="642"/>
      <c r="V116" s="642"/>
      <c r="W116" s="642"/>
      <c r="X116" s="642"/>
      <c r="Y116" s="642"/>
      <c r="Z116" s="642"/>
      <c r="AA116" s="642"/>
      <c r="AB116" s="642"/>
      <c r="AC116" s="642"/>
      <c r="AD116" s="642"/>
      <c r="AE116" s="642"/>
      <c r="AF116" s="642"/>
      <c r="AG116" s="642"/>
      <c r="AH116" s="642"/>
      <c r="AI116" s="642"/>
      <c r="AJ116" s="642"/>
      <c r="AK116" s="642"/>
      <c r="AL116" s="642"/>
      <c r="AM116" s="642"/>
      <c r="AN116" s="642"/>
      <c r="AO116" s="642"/>
      <c r="AP116" s="642"/>
      <c r="AQ116" s="642"/>
      <c r="AR116" s="642"/>
      <c r="AS116" s="642"/>
      <c r="AT116" s="642"/>
      <c r="AU116" s="642"/>
      <c r="AV116" s="642"/>
      <c r="AW116" s="642"/>
      <c r="AX116" s="642"/>
      <c r="AY116" s="642"/>
      <c r="AZ116" s="642"/>
      <c r="BA116" s="642"/>
      <c r="BB116" s="642"/>
      <c r="BC116" s="642"/>
      <c r="BD116" s="642"/>
      <c r="BE116" s="642"/>
      <c r="BF116" s="642"/>
      <c r="BG116" s="642"/>
      <c r="BH116" s="642"/>
      <c r="BI116" s="642"/>
      <c r="BJ116" s="642"/>
      <c r="BK116" s="642"/>
      <c r="BL116" s="642"/>
      <c r="BM116" s="642"/>
      <c r="BN116" s="642"/>
      <c r="BO116" s="642"/>
      <c r="BP116" s="642"/>
      <c r="BQ116" s="642"/>
      <c r="BR116" s="642"/>
      <c r="BS116" s="642"/>
      <c r="BT116" s="642"/>
      <c r="BU116" s="642"/>
      <c r="BV116" s="642"/>
      <c r="BW116" s="642"/>
      <c r="BX116" s="642"/>
      <c r="BY116" s="642"/>
      <c r="BZ116" s="642"/>
      <c r="CA116" s="642"/>
      <c r="CB116" s="642"/>
      <c r="CC116" s="642"/>
      <c r="CD116" s="642"/>
      <c r="CE116" s="642"/>
      <c r="CF116" s="642"/>
      <c r="CG116" s="642"/>
      <c r="CH116" s="642"/>
      <c r="CI116" s="642"/>
      <c r="CJ116" s="642"/>
      <c r="CK116" s="642"/>
      <c r="CL116" s="642"/>
      <c r="CM116" s="642"/>
      <c r="CN116" s="642"/>
      <c r="CO116" s="642"/>
      <c r="CP116" s="642"/>
      <c r="CQ116" s="642"/>
      <c r="CR116" s="642"/>
      <c r="CS116" s="642"/>
      <c r="CT116" s="642"/>
      <c r="CU116" s="642"/>
      <c r="CV116" s="642"/>
      <c r="CW116" s="642"/>
      <c r="CX116" s="642"/>
      <c r="CY116" s="642"/>
      <c r="CZ116" s="642"/>
      <c r="DA116" s="642"/>
      <c r="DB116" s="642"/>
      <c r="DC116" s="642"/>
      <c r="DD116" s="642"/>
      <c r="DE116" s="642"/>
      <c r="DF116" s="642"/>
      <c r="DG116" s="642"/>
      <c r="DH116" s="642"/>
      <c r="DI116" s="642"/>
      <c r="DJ116" s="642"/>
      <c r="DK116" s="642"/>
      <c r="DL116" s="642"/>
      <c r="DM116" s="642"/>
      <c r="DN116" s="642"/>
      <c r="DO116" s="642"/>
      <c r="DP116" s="642"/>
      <c r="DQ116" s="642"/>
      <c r="DR116" s="642"/>
      <c r="DS116" s="642"/>
      <c r="DT116" s="642"/>
      <c r="DU116" s="642"/>
      <c r="DV116" s="642"/>
      <c r="DW116" s="642"/>
      <c r="DX116" s="642"/>
      <c r="DY116" s="642"/>
      <c r="DZ116" s="642"/>
      <c r="EA116" s="642"/>
      <c r="EB116" s="642"/>
      <c r="EC116" s="642"/>
      <c r="ED116" s="642"/>
      <c r="EE116" s="642"/>
      <c r="EF116" s="642"/>
      <c r="EG116" s="642"/>
      <c r="EH116" s="642"/>
      <c r="EI116" s="642"/>
      <c r="EJ116" s="642"/>
      <c r="EK116" s="642"/>
      <c r="EL116" s="642"/>
      <c r="EM116" s="642"/>
      <c r="EN116" s="642"/>
      <c r="EO116" s="642"/>
      <c r="EP116" s="642"/>
      <c r="EQ116" s="642"/>
      <c r="ER116" s="642"/>
      <c r="ES116" s="642"/>
      <c r="ET116" s="642"/>
      <c r="EU116" s="642"/>
      <c r="EV116" s="642"/>
      <c r="EW116" s="642"/>
      <c r="EX116" s="642"/>
      <c r="EY116" s="642"/>
      <c r="EZ116" s="642"/>
      <c r="FA116" s="642"/>
      <c r="FB116" s="642"/>
      <c r="FC116" s="642"/>
      <c r="FD116" s="642"/>
      <c r="FE116" s="642"/>
      <c r="FF116" s="642"/>
      <c r="FG116" s="642"/>
      <c r="FH116" s="642"/>
      <c r="FI116" s="642"/>
      <c r="FJ116" s="642"/>
      <c r="FK116" s="642"/>
      <c r="FL116" s="642"/>
      <c r="FM116" s="642"/>
      <c r="FN116" s="642"/>
      <c r="FO116" s="642"/>
      <c r="FP116" s="642"/>
      <c r="FQ116" s="642"/>
      <c r="FR116" s="642"/>
      <c r="FS116" s="642"/>
      <c r="FT116" s="642"/>
      <c r="FU116" s="642"/>
      <c r="FV116" s="642"/>
      <c r="FW116" s="642"/>
      <c r="FX116" s="642"/>
      <c r="FY116" s="642"/>
      <c r="FZ116" s="642"/>
      <c r="GA116" s="642"/>
      <c r="GB116" s="642"/>
      <c r="GC116" s="642"/>
      <c r="GD116" s="642"/>
      <c r="GE116" s="642"/>
      <c r="GF116" s="642"/>
      <c r="GG116" s="642"/>
      <c r="GH116" s="642"/>
      <c r="GI116" s="642"/>
      <c r="GJ116" s="642"/>
      <c r="GK116" s="642"/>
      <c r="GL116" s="642"/>
      <c r="GM116" s="642"/>
      <c r="GN116" s="642"/>
      <c r="GO116" s="642"/>
      <c r="GP116" s="642"/>
      <c r="GQ116" s="642"/>
      <c r="GR116" s="642"/>
      <c r="GS116" s="642"/>
      <c r="GT116" s="642"/>
      <c r="GU116" s="642"/>
      <c r="GV116" s="642"/>
      <c r="GW116" s="642"/>
      <c r="GX116" s="642"/>
      <c r="GY116" s="642"/>
      <c r="GZ116" s="642"/>
      <c r="HA116" s="642"/>
      <c r="HB116" s="642"/>
      <c r="HC116" s="642"/>
      <c r="HD116" s="642"/>
      <c r="HE116" s="642"/>
      <c r="HF116" s="642"/>
      <c r="HG116" s="642"/>
      <c r="HH116" s="642"/>
      <c r="HI116" s="642"/>
      <c r="HJ116" s="642"/>
      <c r="HK116" s="642"/>
      <c r="HL116" s="642"/>
      <c r="HM116" s="642"/>
      <c r="HN116" s="642"/>
      <c r="HO116" s="642"/>
      <c r="HP116" s="642"/>
      <c r="HQ116" s="642"/>
      <c r="HR116" s="642"/>
      <c r="HS116" s="642"/>
      <c r="HT116" s="642"/>
      <c r="HU116" s="642"/>
      <c r="HV116" s="642"/>
      <c r="HW116" s="642"/>
      <c r="HX116" s="642"/>
      <c r="HY116" s="642"/>
      <c r="HZ116" s="642"/>
      <c r="IA116" s="642"/>
      <c r="IB116" s="642"/>
      <c r="IC116" s="642"/>
      <c r="ID116" s="642"/>
      <c r="IE116" s="642"/>
      <c r="IF116" s="642"/>
      <c r="IG116" s="642"/>
      <c r="IH116" s="642"/>
      <c r="II116" s="642"/>
      <c r="IJ116" s="642"/>
      <c r="IK116" s="642"/>
      <c r="IL116" s="642"/>
      <c r="IM116" s="642"/>
      <c r="IN116" s="642"/>
      <c r="IO116" s="642"/>
      <c r="IP116" s="642"/>
      <c r="IQ116" s="642"/>
      <c r="IR116" s="642"/>
      <c r="IS116" s="642"/>
      <c r="IT116" s="642"/>
      <c r="IU116" s="642"/>
      <c r="IV116" s="642"/>
      <c r="IW116" s="642"/>
      <c r="IX116" s="642"/>
      <c r="IY116" s="642"/>
      <c r="IZ116" s="642"/>
      <c r="JA116" s="642"/>
      <c r="JB116" s="642"/>
      <c r="JC116" s="642"/>
      <c r="JD116" s="642"/>
      <c r="JE116" s="642"/>
      <c r="JF116" s="642"/>
      <c r="JG116" s="642"/>
      <c r="JH116" s="642"/>
      <c r="JI116" s="642"/>
      <c r="JJ116" s="642"/>
      <c r="JK116" s="642"/>
      <c r="JL116" s="642"/>
      <c r="JM116" s="642"/>
      <c r="JN116" s="642"/>
      <c r="JO116" s="642"/>
      <c r="JP116" s="642"/>
      <c r="JQ116" s="642"/>
      <c r="JR116" s="642"/>
      <c r="JS116" s="642"/>
      <c r="JT116" s="642"/>
      <c r="JU116" s="642"/>
      <c r="JV116" s="642"/>
      <c r="JW116" s="642"/>
      <c r="JX116" s="642"/>
      <c r="JY116" s="642"/>
      <c r="JZ116" s="642"/>
      <c r="KA116" s="642"/>
      <c r="KB116" s="642"/>
      <c r="KC116" s="642"/>
      <c r="KD116" s="642"/>
      <c r="KE116" s="642"/>
      <c r="KF116" s="642"/>
      <c r="KG116" s="642"/>
      <c r="KH116" s="642"/>
      <c r="KI116" s="642"/>
      <c r="KJ116" s="642"/>
      <c r="KK116" s="642"/>
      <c r="KL116" s="642"/>
      <c r="KM116" s="642"/>
      <c r="KN116" s="642"/>
      <c r="KO116" s="642"/>
      <c r="KP116" s="642"/>
      <c r="KQ116" s="642"/>
      <c r="KR116" s="642"/>
      <c r="KS116" s="642"/>
      <c r="KT116" s="642"/>
      <c r="KU116" s="642"/>
      <c r="KV116" s="642"/>
      <c r="KW116" s="642"/>
      <c r="KX116" s="642"/>
      <c r="KY116" s="642"/>
      <c r="KZ116" s="642"/>
      <c r="LA116" s="642"/>
      <c r="LB116" s="642"/>
      <c r="LC116" s="642"/>
      <c r="LD116" s="642"/>
      <c r="LE116" s="642"/>
      <c r="LF116" s="642"/>
      <c r="LG116" s="642"/>
      <c r="LH116" s="642"/>
      <c r="LI116" s="642"/>
      <c r="LJ116" s="642"/>
      <c r="LK116" s="642"/>
      <c r="LL116" s="642"/>
      <c r="LM116" s="642"/>
      <c r="LN116" s="642"/>
      <c r="LO116" s="642"/>
      <c r="LP116" s="642"/>
      <c r="LQ116" s="642"/>
      <c r="LR116" s="642"/>
      <c r="LS116" s="642"/>
      <c r="LT116" s="642"/>
      <c r="LU116" s="642"/>
      <c r="LV116" s="642"/>
      <c r="LW116" s="642"/>
      <c r="LX116" s="642"/>
      <c r="LY116" s="642"/>
      <c r="LZ116" s="642"/>
      <c r="MA116" s="642"/>
      <c r="MB116" s="642"/>
      <c r="MC116" s="642"/>
      <c r="MD116" s="642"/>
      <c r="ME116" s="642"/>
      <c r="MF116" s="642"/>
      <c r="MG116" s="642"/>
      <c r="MH116" s="642"/>
      <c r="MI116" s="642"/>
      <c r="MJ116" s="642"/>
      <c r="MK116" s="642"/>
      <c r="ML116" s="642"/>
      <c r="MM116" s="642"/>
      <c r="MN116" s="642"/>
      <c r="MO116" s="642"/>
      <c r="MP116" s="642"/>
      <c r="MQ116" s="642"/>
      <c r="MR116" s="642"/>
      <c r="MS116" s="642"/>
      <c r="MT116" s="642"/>
      <c r="MU116" s="642"/>
      <c r="MV116" s="642"/>
      <c r="MW116" s="642"/>
      <c r="MX116" s="642"/>
      <c r="MY116" s="642"/>
      <c r="MZ116" s="642"/>
      <c r="NA116" s="642"/>
      <c r="NB116" s="642"/>
      <c r="NC116" s="642"/>
      <c r="ND116" s="642"/>
      <c r="NE116" s="642"/>
      <c r="NF116" s="642"/>
      <c r="NG116" s="642"/>
      <c r="NH116" s="642"/>
      <c r="NI116" s="642"/>
      <c r="NJ116" s="642"/>
    </row>
    <row r="117" spans="1:374" s="643" customFormat="1" ht="45" customHeight="1">
      <c r="A117" s="734"/>
      <c r="B117" s="689" t="s">
        <v>1534</v>
      </c>
      <c r="C117" s="640" t="s">
        <v>26</v>
      </c>
      <c r="D117" s="666" t="s">
        <v>1535</v>
      </c>
      <c r="E117" s="656"/>
      <c r="F117" s="640"/>
      <c r="G117" s="640"/>
      <c r="H117" s="684"/>
      <c r="I117" s="658"/>
      <c r="J117" s="640"/>
      <c r="K117" s="641"/>
      <c r="L117" s="641"/>
      <c r="M117" s="640"/>
      <c r="N117" s="640"/>
      <c r="O117" s="640"/>
      <c r="P117" s="640"/>
      <c r="Q117" s="662"/>
      <c r="R117" s="642"/>
      <c r="S117" s="642"/>
      <c r="T117" s="642"/>
      <c r="U117" s="642"/>
      <c r="V117" s="642"/>
      <c r="W117" s="642"/>
      <c r="X117" s="642"/>
      <c r="Y117" s="642"/>
      <c r="Z117" s="642"/>
      <c r="AA117" s="642"/>
      <c r="AB117" s="642"/>
      <c r="AC117" s="642"/>
      <c r="AD117" s="642"/>
      <c r="AE117" s="642"/>
      <c r="AF117" s="642"/>
      <c r="AG117" s="642"/>
      <c r="AH117" s="642"/>
      <c r="AI117" s="642"/>
      <c r="AJ117" s="642"/>
      <c r="AK117" s="642"/>
      <c r="AL117" s="642"/>
      <c r="AM117" s="642"/>
      <c r="AN117" s="642"/>
      <c r="AO117" s="642"/>
      <c r="AP117" s="642"/>
      <c r="AQ117" s="642"/>
      <c r="AR117" s="642"/>
      <c r="AS117" s="642"/>
      <c r="AT117" s="642"/>
      <c r="AU117" s="642"/>
      <c r="AV117" s="642"/>
      <c r="AW117" s="642"/>
      <c r="AX117" s="642"/>
      <c r="AY117" s="642"/>
      <c r="AZ117" s="642"/>
      <c r="BA117" s="642"/>
      <c r="BB117" s="642"/>
      <c r="BC117" s="642"/>
      <c r="BD117" s="642"/>
      <c r="BE117" s="642"/>
      <c r="BF117" s="642"/>
      <c r="BG117" s="642"/>
      <c r="BH117" s="642"/>
      <c r="BI117" s="642"/>
      <c r="BJ117" s="642"/>
      <c r="BK117" s="642"/>
      <c r="BL117" s="642"/>
      <c r="BM117" s="642"/>
      <c r="BN117" s="642"/>
      <c r="BO117" s="642"/>
      <c r="BP117" s="642"/>
      <c r="BQ117" s="642"/>
      <c r="BR117" s="642"/>
      <c r="BS117" s="642"/>
      <c r="BT117" s="642"/>
      <c r="BU117" s="642"/>
      <c r="BV117" s="642"/>
      <c r="BW117" s="642"/>
      <c r="BX117" s="642"/>
      <c r="BY117" s="642"/>
      <c r="BZ117" s="642"/>
      <c r="CA117" s="642"/>
      <c r="CB117" s="642"/>
      <c r="CC117" s="642"/>
      <c r="CD117" s="642"/>
      <c r="CE117" s="642"/>
      <c r="CF117" s="642"/>
      <c r="CG117" s="642"/>
      <c r="CH117" s="642"/>
      <c r="CI117" s="642"/>
      <c r="CJ117" s="642"/>
      <c r="CK117" s="642"/>
      <c r="CL117" s="642"/>
      <c r="CM117" s="642"/>
      <c r="CN117" s="642"/>
      <c r="CO117" s="642"/>
      <c r="CP117" s="642"/>
      <c r="CQ117" s="642"/>
      <c r="CR117" s="642"/>
      <c r="CS117" s="642"/>
      <c r="CT117" s="642"/>
      <c r="CU117" s="642"/>
      <c r="CV117" s="642"/>
      <c r="CW117" s="642"/>
      <c r="CX117" s="642"/>
      <c r="CY117" s="642"/>
      <c r="CZ117" s="642"/>
      <c r="DA117" s="642"/>
      <c r="DB117" s="642"/>
      <c r="DC117" s="642"/>
      <c r="DD117" s="642"/>
      <c r="DE117" s="642"/>
      <c r="DF117" s="642"/>
      <c r="DG117" s="642"/>
      <c r="DH117" s="642"/>
      <c r="DI117" s="642"/>
      <c r="DJ117" s="642"/>
      <c r="DK117" s="642"/>
      <c r="DL117" s="642"/>
      <c r="DM117" s="642"/>
      <c r="DN117" s="642"/>
      <c r="DO117" s="642"/>
      <c r="DP117" s="642"/>
      <c r="DQ117" s="642"/>
      <c r="DR117" s="642"/>
      <c r="DS117" s="642"/>
      <c r="DT117" s="642"/>
      <c r="DU117" s="642"/>
      <c r="DV117" s="642"/>
      <c r="DW117" s="642"/>
      <c r="DX117" s="642"/>
      <c r="DY117" s="642"/>
      <c r="DZ117" s="642"/>
      <c r="EA117" s="642"/>
      <c r="EB117" s="642"/>
      <c r="EC117" s="642"/>
      <c r="ED117" s="642"/>
      <c r="EE117" s="642"/>
      <c r="EF117" s="642"/>
      <c r="EG117" s="642"/>
      <c r="EH117" s="642"/>
      <c r="EI117" s="642"/>
      <c r="EJ117" s="642"/>
      <c r="EK117" s="642"/>
      <c r="EL117" s="642"/>
      <c r="EM117" s="642"/>
      <c r="EN117" s="642"/>
      <c r="EO117" s="642"/>
      <c r="EP117" s="642"/>
      <c r="EQ117" s="642"/>
      <c r="ER117" s="642"/>
      <c r="ES117" s="642"/>
      <c r="ET117" s="642"/>
      <c r="EU117" s="642"/>
      <c r="EV117" s="642"/>
      <c r="EW117" s="642"/>
      <c r="EX117" s="642"/>
      <c r="EY117" s="642"/>
      <c r="EZ117" s="642"/>
      <c r="FA117" s="642"/>
      <c r="FB117" s="642"/>
      <c r="FC117" s="642"/>
      <c r="FD117" s="642"/>
      <c r="FE117" s="642"/>
      <c r="FF117" s="642"/>
      <c r="FG117" s="642"/>
      <c r="FH117" s="642"/>
      <c r="FI117" s="642"/>
      <c r="FJ117" s="642"/>
      <c r="FK117" s="642"/>
      <c r="FL117" s="642"/>
      <c r="FM117" s="642"/>
      <c r="FN117" s="642"/>
      <c r="FO117" s="642"/>
      <c r="FP117" s="642"/>
      <c r="FQ117" s="642"/>
      <c r="FR117" s="642"/>
      <c r="FS117" s="642"/>
      <c r="FT117" s="642"/>
      <c r="FU117" s="642"/>
      <c r="FV117" s="642"/>
      <c r="FW117" s="642"/>
      <c r="FX117" s="642"/>
      <c r="FY117" s="642"/>
      <c r="FZ117" s="642"/>
      <c r="GA117" s="642"/>
      <c r="GB117" s="642"/>
      <c r="GC117" s="642"/>
      <c r="GD117" s="642"/>
      <c r="GE117" s="642"/>
      <c r="GF117" s="642"/>
      <c r="GG117" s="642"/>
      <c r="GH117" s="642"/>
      <c r="GI117" s="642"/>
      <c r="GJ117" s="642"/>
      <c r="GK117" s="642"/>
      <c r="GL117" s="642"/>
      <c r="GM117" s="642"/>
      <c r="GN117" s="642"/>
      <c r="GO117" s="642"/>
      <c r="GP117" s="642"/>
      <c r="GQ117" s="642"/>
      <c r="GR117" s="642"/>
      <c r="GS117" s="642"/>
      <c r="GT117" s="642"/>
      <c r="GU117" s="642"/>
      <c r="GV117" s="642"/>
      <c r="GW117" s="642"/>
      <c r="GX117" s="642"/>
      <c r="GY117" s="642"/>
      <c r="GZ117" s="642"/>
      <c r="HA117" s="642"/>
      <c r="HB117" s="642"/>
      <c r="HC117" s="642"/>
      <c r="HD117" s="642"/>
      <c r="HE117" s="642"/>
      <c r="HF117" s="642"/>
      <c r="HG117" s="642"/>
      <c r="HH117" s="642"/>
      <c r="HI117" s="642"/>
      <c r="HJ117" s="642"/>
      <c r="HK117" s="642"/>
      <c r="HL117" s="642"/>
      <c r="HM117" s="642"/>
      <c r="HN117" s="642"/>
      <c r="HO117" s="642"/>
      <c r="HP117" s="642"/>
      <c r="HQ117" s="642"/>
      <c r="HR117" s="642"/>
      <c r="HS117" s="642"/>
      <c r="HT117" s="642"/>
      <c r="HU117" s="642"/>
      <c r="HV117" s="642"/>
      <c r="HW117" s="642"/>
      <c r="HX117" s="642"/>
      <c r="HY117" s="642"/>
      <c r="HZ117" s="642"/>
      <c r="IA117" s="642"/>
      <c r="IB117" s="642"/>
      <c r="IC117" s="642"/>
      <c r="ID117" s="642"/>
      <c r="IE117" s="642"/>
      <c r="IF117" s="642"/>
      <c r="IG117" s="642"/>
      <c r="IH117" s="642"/>
      <c r="II117" s="642"/>
      <c r="IJ117" s="642"/>
      <c r="IK117" s="642"/>
      <c r="IL117" s="642"/>
      <c r="IM117" s="642"/>
      <c r="IN117" s="642"/>
      <c r="IO117" s="642"/>
      <c r="IP117" s="642"/>
      <c r="IQ117" s="642"/>
      <c r="IR117" s="642"/>
      <c r="IS117" s="642"/>
      <c r="IT117" s="642"/>
      <c r="IU117" s="642"/>
      <c r="IV117" s="642"/>
      <c r="IW117" s="642"/>
      <c r="IX117" s="642"/>
      <c r="IY117" s="642"/>
      <c r="IZ117" s="642"/>
      <c r="JA117" s="642"/>
      <c r="JB117" s="642"/>
      <c r="JC117" s="642"/>
      <c r="JD117" s="642"/>
      <c r="JE117" s="642"/>
      <c r="JF117" s="642"/>
      <c r="JG117" s="642"/>
      <c r="JH117" s="642"/>
      <c r="JI117" s="642"/>
      <c r="JJ117" s="642"/>
      <c r="JK117" s="642"/>
      <c r="JL117" s="642"/>
      <c r="JM117" s="642"/>
      <c r="JN117" s="642"/>
      <c r="JO117" s="642"/>
      <c r="JP117" s="642"/>
      <c r="JQ117" s="642"/>
      <c r="JR117" s="642"/>
      <c r="JS117" s="642"/>
      <c r="JT117" s="642"/>
      <c r="JU117" s="642"/>
      <c r="JV117" s="642"/>
      <c r="JW117" s="642"/>
      <c r="JX117" s="642"/>
      <c r="JY117" s="642"/>
      <c r="JZ117" s="642"/>
      <c r="KA117" s="642"/>
      <c r="KB117" s="642"/>
      <c r="KC117" s="642"/>
      <c r="KD117" s="642"/>
      <c r="KE117" s="642"/>
      <c r="KF117" s="642"/>
      <c r="KG117" s="642"/>
      <c r="KH117" s="642"/>
      <c r="KI117" s="642"/>
      <c r="KJ117" s="642"/>
      <c r="KK117" s="642"/>
      <c r="KL117" s="642"/>
      <c r="KM117" s="642"/>
      <c r="KN117" s="642"/>
      <c r="KO117" s="642"/>
      <c r="KP117" s="642"/>
      <c r="KQ117" s="642"/>
      <c r="KR117" s="642"/>
      <c r="KS117" s="642"/>
      <c r="KT117" s="642"/>
      <c r="KU117" s="642"/>
      <c r="KV117" s="642"/>
      <c r="KW117" s="642"/>
      <c r="KX117" s="642"/>
      <c r="KY117" s="642"/>
      <c r="KZ117" s="642"/>
      <c r="LA117" s="642"/>
      <c r="LB117" s="642"/>
      <c r="LC117" s="642"/>
      <c r="LD117" s="642"/>
      <c r="LE117" s="642"/>
      <c r="LF117" s="642"/>
      <c r="LG117" s="642"/>
      <c r="LH117" s="642"/>
      <c r="LI117" s="642"/>
      <c r="LJ117" s="642"/>
      <c r="LK117" s="642"/>
      <c r="LL117" s="642"/>
      <c r="LM117" s="642"/>
      <c r="LN117" s="642"/>
      <c r="LO117" s="642"/>
      <c r="LP117" s="642"/>
      <c r="LQ117" s="642"/>
      <c r="LR117" s="642"/>
      <c r="LS117" s="642"/>
      <c r="LT117" s="642"/>
      <c r="LU117" s="642"/>
      <c r="LV117" s="642"/>
      <c r="LW117" s="642"/>
      <c r="LX117" s="642"/>
      <c r="LY117" s="642"/>
      <c r="LZ117" s="642"/>
      <c r="MA117" s="642"/>
      <c r="MB117" s="642"/>
      <c r="MC117" s="642"/>
      <c r="MD117" s="642"/>
      <c r="ME117" s="642"/>
      <c r="MF117" s="642"/>
      <c r="MG117" s="642"/>
      <c r="MH117" s="642"/>
      <c r="MI117" s="642"/>
      <c r="MJ117" s="642"/>
      <c r="MK117" s="642"/>
      <c r="ML117" s="642"/>
      <c r="MM117" s="642"/>
      <c r="MN117" s="642"/>
      <c r="MO117" s="642"/>
      <c r="MP117" s="642"/>
      <c r="MQ117" s="642"/>
      <c r="MR117" s="642"/>
      <c r="MS117" s="642"/>
      <c r="MT117" s="642"/>
      <c r="MU117" s="642"/>
      <c r="MV117" s="642"/>
      <c r="MW117" s="642"/>
      <c r="MX117" s="642"/>
      <c r="MY117" s="642"/>
      <c r="MZ117" s="642"/>
      <c r="NA117" s="642"/>
      <c r="NB117" s="642"/>
      <c r="NC117" s="642"/>
      <c r="ND117" s="642"/>
      <c r="NE117" s="642"/>
      <c r="NF117" s="642"/>
      <c r="NG117" s="642"/>
      <c r="NH117" s="642"/>
      <c r="NI117" s="642"/>
      <c r="NJ117" s="642"/>
    </row>
    <row r="118" spans="1:374" s="643" customFormat="1" ht="45" customHeight="1">
      <c r="A118" s="734"/>
      <c r="B118" s="689" t="s">
        <v>1536</v>
      </c>
      <c r="C118" s="640" t="s">
        <v>26</v>
      </c>
      <c r="D118" s="657" t="s">
        <v>1537</v>
      </c>
      <c r="E118" s="656"/>
      <c r="F118" s="640"/>
      <c r="G118" s="640"/>
      <c r="H118" s="684"/>
      <c r="I118" s="685"/>
      <c r="J118" s="640"/>
      <c r="K118" s="641"/>
      <c r="L118" s="641">
        <v>46142</v>
      </c>
      <c r="M118" s="640" t="s">
        <v>18</v>
      </c>
      <c r="N118" s="640" t="s">
        <v>51</v>
      </c>
      <c r="O118" s="99" t="s">
        <v>956</v>
      </c>
      <c r="P118" s="640"/>
      <c r="Q118" s="662"/>
      <c r="R118" s="642"/>
      <c r="S118" s="642"/>
      <c r="T118" s="642"/>
      <c r="U118" s="642"/>
      <c r="V118" s="642"/>
      <c r="W118" s="642"/>
      <c r="X118" s="642"/>
      <c r="Y118" s="642"/>
      <c r="Z118" s="642"/>
      <c r="AA118" s="642"/>
      <c r="AB118" s="642"/>
      <c r="AC118" s="642"/>
      <c r="AD118" s="642"/>
      <c r="AE118" s="642"/>
      <c r="AF118" s="642"/>
      <c r="AG118" s="642"/>
      <c r="AH118" s="642"/>
      <c r="AI118" s="642"/>
      <c r="AJ118" s="642"/>
      <c r="AK118" s="642"/>
      <c r="AL118" s="642"/>
      <c r="AM118" s="642"/>
      <c r="AN118" s="642"/>
      <c r="AO118" s="642"/>
      <c r="AP118" s="642"/>
      <c r="AQ118" s="642"/>
      <c r="AR118" s="642"/>
      <c r="AS118" s="642"/>
      <c r="AT118" s="642"/>
      <c r="AU118" s="642"/>
      <c r="AV118" s="642"/>
      <c r="AW118" s="642"/>
      <c r="AX118" s="642"/>
      <c r="AY118" s="642"/>
      <c r="AZ118" s="642"/>
      <c r="BA118" s="642"/>
      <c r="BB118" s="642"/>
      <c r="BC118" s="642"/>
      <c r="BD118" s="642"/>
      <c r="BE118" s="642"/>
      <c r="BF118" s="642"/>
      <c r="BG118" s="642"/>
      <c r="BH118" s="642"/>
      <c r="BI118" s="642"/>
      <c r="BJ118" s="642"/>
      <c r="BK118" s="642"/>
      <c r="BL118" s="642"/>
      <c r="BM118" s="642"/>
      <c r="BN118" s="642"/>
      <c r="BO118" s="642"/>
      <c r="BP118" s="642"/>
      <c r="BQ118" s="642"/>
      <c r="BR118" s="642"/>
      <c r="BS118" s="642"/>
      <c r="BT118" s="642"/>
      <c r="BU118" s="642"/>
      <c r="BV118" s="642"/>
      <c r="BW118" s="642"/>
      <c r="BX118" s="642"/>
      <c r="BY118" s="642"/>
      <c r="BZ118" s="642"/>
      <c r="CA118" s="642"/>
      <c r="CB118" s="642"/>
      <c r="CC118" s="642"/>
      <c r="CD118" s="642"/>
      <c r="CE118" s="642"/>
      <c r="CF118" s="642"/>
      <c r="CG118" s="642"/>
      <c r="CH118" s="642"/>
      <c r="CI118" s="642"/>
      <c r="CJ118" s="642"/>
      <c r="CK118" s="642"/>
      <c r="CL118" s="642"/>
      <c r="CM118" s="642"/>
      <c r="CN118" s="642"/>
      <c r="CO118" s="642"/>
      <c r="CP118" s="642"/>
      <c r="CQ118" s="642"/>
      <c r="CR118" s="642"/>
      <c r="CS118" s="642"/>
      <c r="CT118" s="642"/>
      <c r="CU118" s="642"/>
      <c r="CV118" s="642"/>
      <c r="CW118" s="642"/>
      <c r="CX118" s="642"/>
      <c r="CY118" s="642"/>
      <c r="CZ118" s="642"/>
      <c r="DA118" s="642"/>
      <c r="DB118" s="642"/>
      <c r="DC118" s="642"/>
      <c r="DD118" s="642"/>
      <c r="DE118" s="642"/>
      <c r="DF118" s="642"/>
      <c r="DG118" s="642"/>
      <c r="DH118" s="642"/>
      <c r="DI118" s="642"/>
      <c r="DJ118" s="642"/>
      <c r="DK118" s="642"/>
      <c r="DL118" s="642"/>
      <c r="DM118" s="642"/>
      <c r="DN118" s="642"/>
      <c r="DO118" s="642"/>
      <c r="DP118" s="642"/>
      <c r="DQ118" s="642"/>
      <c r="DR118" s="642"/>
      <c r="DS118" s="642"/>
      <c r="DT118" s="642"/>
      <c r="DU118" s="642"/>
      <c r="DV118" s="642"/>
      <c r="DW118" s="642"/>
      <c r="DX118" s="642"/>
      <c r="DY118" s="642"/>
      <c r="DZ118" s="642"/>
      <c r="EA118" s="642"/>
      <c r="EB118" s="642"/>
      <c r="EC118" s="642"/>
      <c r="ED118" s="642"/>
      <c r="EE118" s="642"/>
      <c r="EF118" s="642"/>
      <c r="EG118" s="642"/>
      <c r="EH118" s="642"/>
      <c r="EI118" s="642"/>
      <c r="EJ118" s="642"/>
      <c r="EK118" s="642"/>
      <c r="EL118" s="642"/>
      <c r="EM118" s="642"/>
      <c r="EN118" s="642"/>
      <c r="EO118" s="642"/>
      <c r="EP118" s="642"/>
      <c r="EQ118" s="642"/>
      <c r="ER118" s="642"/>
      <c r="ES118" s="642"/>
      <c r="ET118" s="642"/>
      <c r="EU118" s="642"/>
      <c r="EV118" s="642"/>
      <c r="EW118" s="642"/>
      <c r="EX118" s="642"/>
      <c r="EY118" s="642"/>
      <c r="EZ118" s="642"/>
      <c r="FA118" s="642"/>
      <c r="FB118" s="642"/>
      <c r="FC118" s="642"/>
      <c r="FD118" s="642"/>
      <c r="FE118" s="642"/>
      <c r="FF118" s="642"/>
      <c r="FG118" s="642"/>
      <c r="FH118" s="642"/>
      <c r="FI118" s="642"/>
      <c r="FJ118" s="642"/>
      <c r="FK118" s="642"/>
      <c r="FL118" s="642"/>
      <c r="FM118" s="642"/>
      <c r="FN118" s="642"/>
      <c r="FO118" s="642"/>
      <c r="FP118" s="642"/>
      <c r="FQ118" s="642"/>
      <c r="FR118" s="642"/>
      <c r="FS118" s="642"/>
      <c r="FT118" s="642"/>
      <c r="FU118" s="642"/>
      <c r="FV118" s="642"/>
      <c r="FW118" s="642"/>
      <c r="FX118" s="642"/>
      <c r="FY118" s="642"/>
      <c r="FZ118" s="642"/>
      <c r="GA118" s="642"/>
      <c r="GB118" s="642"/>
      <c r="GC118" s="642"/>
      <c r="GD118" s="642"/>
      <c r="GE118" s="642"/>
      <c r="GF118" s="642"/>
      <c r="GG118" s="642"/>
      <c r="GH118" s="642"/>
      <c r="GI118" s="642"/>
      <c r="GJ118" s="642"/>
      <c r="GK118" s="642"/>
      <c r="GL118" s="642"/>
      <c r="GM118" s="642"/>
      <c r="GN118" s="642"/>
      <c r="GO118" s="642"/>
      <c r="GP118" s="642"/>
      <c r="GQ118" s="642"/>
      <c r="GR118" s="642"/>
      <c r="GS118" s="642"/>
      <c r="GT118" s="642"/>
      <c r="GU118" s="642"/>
      <c r="GV118" s="642"/>
      <c r="GW118" s="642"/>
      <c r="GX118" s="642"/>
      <c r="GY118" s="642"/>
      <c r="GZ118" s="642"/>
      <c r="HA118" s="642"/>
      <c r="HB118" s="642"/>
      <c r="HC118" s="642"/>
      <c r="HD118" s="642"/>
      <c r="HE118" s="642"/>
      <c r="HF118" s="642"/>
      <c r="HG118" s="642"/>
      <c r="HH118" s="642"/>
      <c r="HI118" s="642"/>
      <c r="HJ118" s="642"/>
      <c r="HK118" s="642"/>
      <c r="HL118" s="642"/>
      <c r="HM118" s="642"/>
      <c r="HN118" s="642"/>
      <c r="HO118" s="642"/>
      <c r="HP118" s="642"/>
      <c r="HQ118" s="642"/>
      <c r="HR118" s="642"/>
      <c r="HS118" s="642"/>
      <c r="HT118" s="642"/>
      <c r="HU118" s="642"/>
      <c r="HV118" s="642"/>
      <c r="HW118" s="642"/>
      <c r="HX118" s="642"/>
      <c r="HY118" s="642"/>
      <c r="HZ118" s="642"/>
      <c r="IA118" s="642"/>
      <c r="IB118" s="642"/>
      <c r="IC118" s="642"/>
      <c r="ID118" s="642"/>
      <c r="IE118" s="642"/>
      <c r="IF118" s="642"/>
      <c r="IG118" s="642"/>
      <c r="IH118" s="642"/>
      <c r="II118" s="642"/>
      <c r="IJ118" s="642"/>
      <c r="IK118" s="642"/>
      <c r="IL118" s="642"/>
      <c r="IM118" s="642"/>
      <c r="IN118" s="642"/>
      <c r="IO118" s="642"/>
      <c r="IP118" s="642"/>
      <c r="IQ118" s="642"/>
      <c r="IR118" s="642"/>
      <c r="IS118" s="642"/>
      <c r="IT118" s="642"/>
      <c r="IU118" s="642"/>
      <c r="IV118" s="642"/>
      <c r="IW118" s="642"/>
      <c r="IX118" s="642"/>
      <c r="IY118" s="642"/>
      <c r="IZ118" s="642"/>
      <c r="JA118" s="642"/>
      <c r="JB118" s="642"/>
      <c r="JC118" s="642"/>
      <c r="JD118" s="642"/>
      <c r="JE118" s="642"/>
      <c r="JF118" s="642"/>
      <c r="JG118" s="642"/>
      <c r="JH118" s="642"/>
      <c r="JI118" s="642"/>
      <c r="JJ118" s="642"/>
      <c r="JK118" s="642"/>
      <c r="JL118" s="642"/>
      <c r="JM118" s="642"/>
      <c r="JN118" s="642"/>
      <c r="JO118" s="642"/>
      <c r="JP118" s="642"/>
      <c r="JQ118" s="642"/>
      <c r="JR118" s="642"/>
      <c r="JS118" s="642"/>
      <c r="JT118" s="642"/>
      <c r="JU118" s="642"/>
      <c r="JV118" s="642"/>
      <c r="JW118" s="642"/>
      <c r="JX118" s="642"/>
      <c r="JY118" s="642"/>
      <c r="JZ118" s="642"/>
      <c r="KA118" s="642"/>
      <c r="KB118" s="642"/>
      <c r="KC118" s="642"/>
      <c r="KD118" s="642"/>
      <c r="KE118" s="642"/>
      <c r="KF118" s="642"/>
      <c r="KG118" s="642"/>
      <c r="KH118" s="642"/>
      <c r="KI118" s="642"/>
      <c r="KJ118" s="642"/>
      <c r="KK118" s="642"/>
      <c r="KL118" s="642"/>
      <c r="KM118" s="642"/>
      <c r="KN118" s="642"/>
      <c r="KO118" s="642"/>
      <c r="KP118" s="642"/>
      <c r="KQ118" s="642"/>
      <c r="KR118" s="642"/>
      <c r="KS118" s="642"/>
      <c r="KT118" s="642"/>
      <c r="KU118" s="642"/>
      <c r="KV118" s="642"/>
      <c r="KW118" s="642"/>
      <c r="KX118" s="642"/>
      <c r="KY118" s="642"/>
      <c r="KZ118" s="642"/>
      <c r="LA118" s="642"/>
      <c r="LB118" s="642"/>
      <c r="LC118" s="642"/>
      <c r="LD118" s="642"/>
      <c r="LE118" s="642"/>
      <c r="LF118" s="642"/>
      <c r="LG118" s="642"/>
      <c r="LH118" s="642"/>
      <c r="LI118" s="642"/>
      <c r="LJ118" s="642"/>
      <c r="LK118" s="642"/>
      <c r="LL118" s="642"/>
      <c r="LM118" s="642"/>
      <c r="LN118" s="642"/>
      <c r="LO118" s="642"/>
      <c r="LP118" s="642"/>
      <c r="LQ118" s="642"/>
      <c r="LR118" s="642"/>
      <c r="LS118" s="642"/>
      <c r="LT118" s="642"/>
      <c r="LU118" s="642"/>
      <c r="LV118" s="642"/>
      <c r="LW118" s="642"/>
      <c r="LX118" s="642"/>
      <c r="LY118" s="642"/>
      <c r="LZ118" s="642"/>
      <c r="MA118" s="642"/>
      <c r="MB118" s="642"/>
      <c r="MC118" s="642"/>
      <c r="MD118" s="642"/>
      <c r="ME118" s="642"/>
      <c r="MF118" s="642"/>
      <c r="MG118" s="642"/>
      <c r="MH118" s="642"/>
      <c r="MI118" s="642"/>
      <c r="MJ118" s="642"/>
      <c r="MK118" s="642"/>
      <c r="ML118" s="642"/>
      <c r="MM118" s="642"/>
      <c r="MN118" s="642"/>
      <c r="MO118" s="642"/>
      <c r="MP118" s="642"/>
      <c r="MQ118" s="642"/>
      <c r="MR118" s="642"/>
      <c r="MS118" s="642"/>
      <c r="MT118" s="642"/>
      <c r="MU118" s="642"/>
      <c r="MV118" s="642"/>
      <c r="MW118" s="642"/>
      <c r="MX118" s="642"/>
      <c r="MY118" s="642"/>
      <c r="MZ118" s="642"/>
      <c r="NA118" s="642"/>
      <c r="NB118" s="642"/>
      <c r="NC118" s="642"/>
      <c r="ND118" s="642"/>
      <c r="NE118" s="642"/>
      <c r="NF118" s="642"/>
      <c r="NG118" s="642"/>
      <c r="NH118" s="642"/>
      <c r="NI118" s="642"/>
      <c r="NJ118" s="642"/>
    </row>
    <row r="119" spans="1:374" s="643" customFormat="1" ht="82.9" customHeight="1">
      <c r="A119" s="734">
        <v>6</v>
      </c>
      <c r="B119" s="639">
        <v>144</v>
      </c>
      <c r="C119" s="640" t="s">
        <v>26</v>
      </c>
      <c r="D119" s="657" t="s">
        <v>1299</v>
      </c>
      <c r="E119" s="656" t="s">
        <v>550</v>
      </c>
      <c r="F119" s="640">
        <v>1</v>
      </c>
      <c r="G119" s="640" t="s">
        <v>185</v>
      </c>
      <c r="H119" s="658">
        <v>900000</v>
      </c>
      <c r="I119" s="685">
        <v>450000</v>
      </c>
      <c r="J119" s="640" t="s">
        <v>11</v>
      </c>
      <c r="K119" s="641">
        <v>46053</v>
      </c>
      <c r="L119" s="641">
        <v>46142</v>
      </c>
      <c r="M119" s="640"/>
      <c r="N119" s="640"/>
      <c r="O119" s="640"/>
      <c r="P119" s="640" t="s">
        <v>1302</v>
      </c>
      <c r="Q119" s="662" t="s">
        <v>1303</v>
      </c>
      <c r="R119" s="642"/>
      <c r="S119" s="642"/>
      <c r="T119" s="642"/>
      <c r="U119" s="642"/>
      <c r="V119" s="642"/>
      <c r="W119" s="642"/>
      <c r="X119" s="642"/>
      <c r="Y119" s="642"/>
      <c r="Z119" s="642"/>
      <c r="AA119" s="642"/>
      <c r="AB119" s="642"/>
      <c r="AC119" s="642"/>
      <c r="AD119" s="642"/>
      <c r="AE119" s="642"/>
      <c r="AF119" s="642"/>
      <c r="AG119" s="642"/>
      <c r="AH119" s="642"/>
      <c r="AI119" s="642"/>
      <c r="AJ119" s="642"/>
      <c r="AK119" s="642"/>
      <c r="AL119" s="642"/>
      <c r="AM119" s="642"/>
      <c r="AN119" s="642"/>
      <c r="AO119" s="642"/>
      <c r="AP119" s="642"/>
      <c r="AQ119" s="642"/>
      <c r="AR119" s="642"/>
      <c r="AS119" s="642"/>
      <c r="AT119" s="642"/>
      <c r="AU119" s="642"/>
      <c r="AV119" s="642"/>
      <c r="AW119" s="642"/>
      <c r="AX119" s="642"/>
      <c r="AY119" s="642"/>
      <c r="AZ119" s="642"/>
      <c r="BA119" s="642"/>
      <c r="BB119" s="642"/>
      <c r="BC119" s="642"/>
      <c r="BD119" s="642"/>
      <c r="BE119" s="642"/>
      <c r="BF119" s="642"/>
      <c r="BG119" s="642"/>
      <c r="BH119" s="642"/>
      <c r="BI119" s="642"/>
      <c r="BJ119" s="642"/>
      <c r="BK119" s="642"/>
      <c r="BL119" s="642"/>
      <c r="BM119" s="642"/>
      <c r="BN119" s="642"/>
      <c r="BO119" s="642"/>
      <c r="BP119" s="642"/>
      <c r="BQ119" s="642"/>
      <c r="BR119" s="642"/>
      <c r="BS119" s="642"/>
      <c r="BT119" s="642"/>
      <c r="BU119" s="642"/>
      <c r="BV119" s="642"/>
      <c r="BW119" s="642"/>
      <c r="BX119" s="642"/>
      <c r="BY119" s="642"/>
      <c r="BZ119" s="642"/>
      <c r="CA119" s="642"/>
      <c r="CB119" s="642"/>
      <c r="CC119" s="642"/>
      <c r="CD119" s="642"/>
      <c r="CE119" s="642"/>
      <c r="CF119" s="642"/>
      <c r="CG119" s="642"/>
      <c r="CH119" s="642"/>
      <c r="CI119" s="642"/>
      <c r="CJ119" s="642"/>
      <c r="CK119" s="642"/>
      <c r="CL119" s="642"/>
      <c r="CM119" s="642"/>
      <c r="CN119" s="642"/>
      <c r="CO119" s="642"/>
      <c r="CP119" s="642"/>
      <c r="CQ119" s="642"/>
      <c r="CR119" s="642"/>
      <c r="CS119" s="642"/>
      <c r="CT119" s="642"/>
      <c r="CU119" s="642"/>
      <c r="CV119" s="642"/>
      <c r="CW119" s="642"/>
      <c r="CX119" s="642"/>
      <c r="CY119" s="642"/>
      <c r="CZ119" s="642"/>
      <c r="DA119" s="642"/>
      <c r="DB119" s="642"/>
      <c r="DC119" s="642"/>
      <c r="DD119" s="642"/>
      <c r="DE119" s="642"/>
      <c r="DF119" s="642"/>
      <c r="DG119" s="642"/>
      <c r="DH119" s="642"/>
      <c r="DI119" s="642"/>
      <c r="DJ119" s="642"/>
      <c r="DK119" s="642"/>
      <c r="DL119" s="642"/>
      <c r="DM119" s="642"/>
      <c r="DN119" s="642"/>
      <c r="DO119" s="642"/>
      <c r="DP119" s="642"/>
      <c r="DQ119" s="642"/>
      <c r="DR119" s="642"/>
      <c r="DS119" s="642"/>
      <c r="DT119" s="642"/>
      <c r="DU119" s="642"/>
      <c r="DV119" s="642"/>
      <c r="DW119" s="642"/>
      <c r="DX119" s="642"/>
      <c r="DY119" s="642"/>
      <c r="DZ119" s="642"/>
      <c r="EA119" s="642"/>
      <c r="EB119" s="642"/>
      <c r="EC119" s="642"/>
      <c r="ED119" s="642"/>
      <c r="EE119" s="642"/>
      <c r="EF119" s="642"/>
      <c r="EG119" s="642"/>
      <c r="EH119" s="642"/>
      <c r="EI119" s="642"/>
      <c r="EJ119" s="642"/>
      <c r="EK119" s="642"/>
      <c r="EL119" s="642"/>
      <c r="EM119" s="642"/>
      <c r="EN119" s="642"/>
      <c r="EO119" s="642"/>
      <c r="EP119" s="642"/>
      <c r="EQ119" s="642"/>
      <c r="ER119" s="642"/>
      <c r="ES119" s="642"/>
      <c r="ET119" s="642"/>
      <c r="EU119" s="642"/>
      <c r="EV119" s="642"/>
      <c r="EW119" s="642"/>
      <c r="EX119" s="642"/>
      <c r="EY119" s="642"/>
      <c r="EZ119" s="642"/>
      <c r="FA119" s="642"/>
      <c r="FB119" s="642"/>
      <c r="FC119" s="642"/>
      <c r="FD119" s="642"/>
      <c r="FE119" s="642"/>
      <c r="FF119" s="642"/>
      <c r="FG119" s="642"/>
      <c r="FH119" s="642"/>
      <c r="FI119" s="642"/>
      <c r="FJ119" s="642"/>
      <c r="FK119" s="642"/>
      <c r="FL119" s="642"/>
      <c r="FM119" s="642"/>
      <c r="FN119" s="642"/>
      <c r="FO119" s="642"/>
      <c r="FP119" s="642"/>
      <c r="FQ119" s="642"/>
      <c r="FR119" s="642"/>
      <c r="FS119" s="642"/>
      <c r="FT119" s="642"/>
      <c r="FU119" s="642"/>
      <c r="FV119" s="642"/>
      <c r="FW119" s="642"/>
      <c r="FX119" s="642"/>
      <c r="FY119" s="642"/>
      <c r="FZ119" s="642"/>
      <c r="GA119" s="642"/>
      <c r="GB119" s="642"/>
      <c r="GC119" s="642"/>
      <c r="GD119" s="642"/>
      <c r="GE119" s="642"/>
      <c r="GF119" s="642"/>
      <c r="GG119" s="642"/>
      <c r="GH119" s="642"/>
      <c r="GI119" s="642"/>
      <c r="GJ119" s="642"/>
      <c r="GK119" s="642"/>
      <c r="GL119" s="642"/>
      <c r="GM119" s="642"/>
      <c r="GN119" s="642"/>
      <c r="GO119" s="642"/>
      <c r="GP119" s="642"/>
      <c r="GQ119" s="642"/>
      <c r="GR119" s="642"/>
      <c r="GS119" s="642"/>
      <c r="GT119" s="642"/>
      <c r="GU119" s="642"/>
      <c r="GV119" s="642"/>
      <c r="GW119" s="642"/>
      <c r="GX119" s="642"/>
      <c r="GY119" s="642"/>
      <c r="GZ119" s="642"/>
      <c r="HA119" s="642"/>
      <c r="HB119" s="642"/>
      <c r="HC119" s="642"/>
      <c r="HD119" s="642"/>
      <c r="HE119" s="642"/>
      <c r="HF119" s="642"/>
      <c r="HG119" s="642"/>
      <c r="HH119" s="642"/>
      <c r="HI119" s="642"/>
      <c r="HJ119" s="642"/>
      <c r="HK119" s="642"/>
      <c r="HL119" s="642"/>
      <c r="HM119" s="642"/>
      <c r="HN119" s="642"/>
      <c r="HO119" s="642"/>
      <c r="HP119" s="642"/>
      <c r="HQ119" s="642"/>
      <c r="HR119" s="642"/>
      <c r="HS119" s="642"/>
      <c r="HT119" s="642"/>
      <c r="HU119" s="642"/>
      <c r="HV119" s="642"/>
      <c r="HW119" s="642"/>
      <c r="HX119" s="642"/>
      <c r="HY119" s="642"/>
      <c r="HZ119" s="642"/>
      <c r="IA119" s="642"/>
      <c r="IB119" s="642"/>
      <c r="IC119" s="642"/>
      <c r="ID119" s="642"/>
      <c r="IE119" s="642"/>
      <c r="IF119" s="642"/>
      <c r="IG119" s="642"/>
      <c r="IH119" s="642"/>
      <c r="II119" s="642"/>
      <c r="IJ119" s="642"/>
      <c r="IK119" s="642"/>
      <c r="IL119" s="642"/>
      <c r="IM119" s="642"/>
      <c r="IN119" s="642"/>
      <c r="IO119" s="642"/>
      <c r="IP119" s="642"/>
      <c r="IQ119" s="642"/>
      <c r="IR119" s="642"/>
      <c r="IS119" s="642"/>
      <c r="IT119" s="642"/>
      <c r="IU119" s="642"/>
      <c r="IV119" s="642"/>
      <c r="IW119" s="642"/>
      <c r="IX119" s="642"/>
      <c r="IY119" s="642"/>
      <c r="IZ119" s="642"/>
      <c r="JA119" s="642"/>
      <c r="JB119" s="642"/>
      <c r="JC119" s="642"/>
      <c r="JD119" s="642"/>
      <c r="JE119" s="642"/>
      <c r="JF119" s="642"/>
      <c r="JG119" s="642"/>
      <c r="JH119" s="642"/>
      <c r="JI119" s="642"/>
      <c r="JJ119" s="642"/>
      <c r="JK119" s="642"/>
      <c r="JL119" s="642"/>
      <c r="JM119" s="642"/>
      <c r="JN119" s="642"/>
      <c r="JO119" s="642"/>
      <c r="JP119" s="642"/>
      <c r="JQ119" s="642"/>
      <c r="JR119" s="642"/>
      <c r="JS119" s="642"/>
      <c r="JT119" s="642"/>
      <c r="JU119" s="642"/>
      <c r="JV119" s="642"/>
      <c r="JW119" s="642"/>
      <c r="JX119" s="642"/>
      <c r="JY119" s="642"/>
      <c r="JZ119" s="642"/>
      <c r="KA119" s="642"/>
      <c r="KB119" s="642"/>
      <c r="KC119" s="642"/>
      <c r="KD119" s="642"/>
      <c r="KE119" s="642"/>
      <c r="KF119" s="642"/>
      <c r="KG119" s="642"/>
      <c r="KH119" s="642"/>
      <c r="KI119" s="642"/>
      <c r="KJ119" s="642"/>
      <c r="KK119" s="642"/>
      <c r="KL119" s="642"/>
      <c r="KM119" s="642"/>
      <c r="KN119" s="642"/>
      <c r="KO119" s="642"/>
      <c r="KP119" s="642"/>
      <c r="KQ119" s="642"/>
      <c r="KR119" s="642"/>
      <c r="KS119" s="642"/>
      <c r="KT119" s="642"/>
      <c r="KU119" s="642"/>
      <c r="KV119" s="642"/>
      <c r="KW119" s="642"/>
      <c r="KX119" s="642"/>
      <c r="KY119" s="642"/>
      <c r="KZ119" s="642"/>
      <c r="LA119" s="642"/>
      <c r="LB119" s="642"/>
      <c r="LC119" s="642"/>
      <c r="LD119" s="642"/>
      <c r="LE119" s="642"/>
      <c r="LF119" s="642"/>
      <c r="LG119" s="642"/>
      <c r="LH119" s="642"/>
      <c r="LI119" s="642"/>
      <c r="LJ119" s="642"/>
      <c r="LK119" s="642"/>
      <c r="LL119" s="642"/>
      <c r="LM119" s="642"/>
      <c r="LN119" s="642"/>
      <c r="LO119" s="642"/>
      <c r="LP119" s="642"/>
      <c r="LQ119" s="642"/>
      <c r="LR119" s="642"/>
      <c r="LS119" s="642"/>
      <c r="LT119" s="642"/>
      <c r="LU119" s="642"/>
      <c r="LV119" s="642"/>
      <c r="LW119" s="642"/>
      <c r="LX119" s="642"/>
      <c r="LY119" s="642"/>
      <c r="LZ119" s="642"/>
      <c r="MA119" s="642"/>
      <c r="MB119" s="642"/>
      <c r="MC119" s="642"/>
      <c r="MD119" s="642"/>
      <c r="ME119" s="642"/>
      <c r="MF119" s="642"/>
      <c r="MG119" s="642"/>
      <c r="MH119" s="642"/>
      <c r="MI119" s="642"/>
      <c r="MJ119" s="642"/>
      <c r="MK119" s="642"/>
      <c r="ML119" s="642"/>
      <c r="MM119" s="642"/>
      <c r="MN119" s="642"/>
      <c r="MO119" s="642"/>
      <c r="MP119" s="642"/>
      <c r="MQ119" s="642"/>
      <c r="MR119" s="642"/>
      <c r="MS119" s="642"/>
      <c r="MT119" s="642"/>
      <c r="MU119" s="642"/>
      <c r="MV119" s="642"/>
      <c r="MW119" s="642"/>
      <c r="MX119" s="642"/>
      <c r="MY119" s="642"/>
      <c r="MZ119" s="642"/>
      <c r="NA119" s="642"/>
      <c r="NB119" s="642"/>
      <c r="NC119" s="642"/>
      <c r="ND119" s="642"/>
      <c r="NE119" s="642"/>
      <c r="NF119" s="642"/>
      <c r="NG119" s="642"/>
      <c r="NH119" s="642"/>
      <c r="NI119" s="642"/>
      <c r="NJ119" s="642"/>
    </row>
    <row r="120" spans="1:374" s="643" customFormat="1" ht="45" customHeight="1">
      <c r="A120" s="734" t="s">
        <v>595</v>
      </c>
      <c r="B120" s="639" t="s">
        <v>1457</v>
      </c>
      <c r="C120" s="640" t="s">
        <v>26</v>
      </c>
      <c r="D120" s="657" t="s">
        <v>596</v>
      </c>
      <c r="E120" s="656"/>
      <c r="F120" s="640"/>
      <c r="G120" s="640"/>
      <c r="H120" s="684"/>
      <c r="I120" s="685"/>
      <c r="J120" s="640"/>
      <c r="K120" s="641"/>
      <c r="L120" s="641"/>
      <c r="M120" s="640"/>
      <c r="N120" s="640"/>
      <c r="O120" s="640"/>
      <c r="P120" s="640"/>
      <c r="Q120" s="662"/>
      <c r="R120" s="642"/>
      <c r="S120" s="642"/>
      <c r="T120" s="642"/>
      <c r="U120" s="642"/>
      <c r="V120" s="642"/>
      <c r="W120" s="642"/>
      <c r="X120" s="642"/>
      <c r="Y120" s="642"/>
      <c r="Z120" s="642"/>
      <c r="AA120" s="642"/>
      <c r="AB120" s="642"/>
      <c r="AC120" s="642"/>
      <c r="AD120" s="642"/>
      <c r="AE120" s="642"/>
      <c r="AF120" s="642"/>
      <c r="AG120" s="642"/>
      <c r="AH120" s="642"/>
      <c r="AI120" s="642"/>
      <c r="AJ120" s="642"/>
      <c r="AK120" s="642"/>
      <c r="AL120" s="642"/>
      <c r="AM120" s="642"/>
      <c r="AN120" s="642"/>
      <c r="AO120" s="642"/>
      <c r="AP120" s="642"/>
      <c r="AQ120" s="642"/>
      <c r="AR120" s="642"/>
      <c r="AS120" s="642"/>
      <c r="AT120" s="642"/>
      <c r="AU120" s="642"/>
      <c r="AV120" s="642"/>
      <c r="AW120" s="642"/>
      <c r="AX120" s="642"/>
      <c r="AY120" s="642"/>
      <c r="AZ120" s="642"/>
      <c r="BA120" s="642"/>
      <c r="BB120" s="642"/>
      <c r="BC120" s="642"/>
      <c r="BD120" s="642"/>
      <c r="BE120" s="642"/>
      <c r="BF120" s="642"/>
      <c r="BG120" s="642"/>
      <c r="BH120" s="642"/>
      <c r="BI120" s="642"/>
      <c r="BJ120" s="642"/>
      <c r="BK120" s="642"/>
      <c r="BL120" s="642"/>
      <c r="BM120" s="642"/>
      <c r="BN120" s="642"/>
      <c r="BO120" s="642"/>
      <c r="BP120" s="642"/>
      <c r="BQ120" s="642"/>
      <c r="BR120" s="642"/>
      <c r="BS120" s="642"/>
      <c r="BT120" s="642"/>
      <c r="BU120" s="642"/>
      <c r="BV120" s="642"/>
      <c r="BW120" s="642"/>
      <c r="BX120" s="642"/>
      <c r="BY120" s="642"/>
      <c r="BZ120" s="642"/>
      <c r="CA120" s="642"/>
      <c r="CB120" s="642"/>
      <c r="CC120" s="642"/>
      <c r="CD120" s="642"/>
      <c r="CE120" s="642"/>
      <c r="CF120" s="642"/>
      <c r="CG120" s="642"/>
      <c r="CH120" s="642"/>
      <c r="CI120" s="642"/>
      <c r="CJ120" s="642"/>
      <c r="CK120" s="642"/>
      <c r="CL120" s="642"/>
      <c r="CM120" s="642"/>
      <c r="CN120" s="642"/>
      <c r="CO120" s="642"/>
      <c r="CP120" s="642"/>
      <c r="CQ120" s="642"/>
      <c r="CR120" s="642"/>
      <c r="CS120" s="642"/>
      <c r="CT120" s="642"/>
      <c r="CU120" s="642"/>
      <c r="CV120" s="642"/>
      <c r="CW120" s="642"/>
      <c r="CX120" s="642"/>
      <c r="CY120" s="642"/>
      <c r="CZ120" s="642"/>
      <c r="DA120" s="642"/>
      <c r="DB120" s="642"/>
      <c r="DC120" s="642"/>
      <c r="DD120" s="642"/>
      <c r="DE120" s="642"/>
      <c r="DF120" s="642"/>
      <c r="DG120" s="642"/>
      <c r="DH120" s="642"/>
      <c r="DI120" s="642"/>
      <c r="DJ120" s="642"/>
      <c r="DK120" s="642"/>
      <c r="DL120" s="642"/>
      <c r="DM120" s="642"/>
      <c r="DN120" s="642"/>
      <c r="DO120" s="642"/>
      <c r="DP120" s="642"/>
      <c r="DQ120" s="642"/>
      <c r="DR120" s="642"/>
      <c r="DS120" s="642"/>
      <c r="DT120" s="642"/>
      <c r="DU120" s="642"/>
      <c r="DV120" s="642"/>
      <c r="DW120" s="642"/>
      <c r="DX120" s="642"/>
      <c r="DY120" s="642"/>
      <c r="DZ120" s="642"/>
      <c r="EA120" s="642"/>
      <c r="EB120" s="642"/>
      <c r="EC120" s="642"/>
      <c r="ED120" s="642"/>
      <c r="EE120" s="642"/>
      <c r="EF120" s="642"/>
      <c r="EG120" s="642"/>
      <c r="EH120" s="642"/>
      <c r="EI120" s="642"/>
      <c r="EJ120" s="642"/>
      <c r="EK120" s="642"/>
      <c r="EL120" s="642"/>
      <c r="EM120" s="642"/>
      <c r="EN120" s="642"/>
      <c r="EO120" s="642"/>
      <c r="EP120" s="642"/>
      <c r="EQ120" s="642"/>
      <c r="ER120" s="642"/>
      <c r="ES120" s="642"/>
      <c r="ET120" s="642"/>
      <c r="EU120" s="642"/>
      <c r="EV120" s="642"/>
      <c r="EW120" s="642"/>
      <c r="EX120" s="642"/>
      <c r="EY120" s="642"/>
      <c r="EZ120" s="642"/>
      <c r="FA120" s="642"/>
      <c r="FB120" s="642"/>
      <c r="FC120" s="642"/>
      <c r="FD120" s="642"/>
      <c r="FE120" s="642"/>
      <c r="FF120" s="642"/>
      <c r="FG120" s="642"/>
      <c r="FH120" s="642"/>
      <c r="FI120" s="642"/>
      <c r="FJ120" s="642"/>
      <c r="FK120" s="642"/>
      <c r="FL120" s="642"/>
      <c r="FM120" s="642"/>
      <c r="FN120" s="642"/>
      <c r="FO120" s="642"/>
      <c r="FP120" s="642"/>
      <c r="FQ120" s="642"/>
      <c r="FR120" s="642"/>
      <c r="FS120" s="642"/>
      <c r="FT120" s="642"/>
      <c r="FU120" s="642"/>
      <c r="FV120" s="642"/>
      <c r="FW120" s="642"/>
      <c r="FX120" s="642"/>
      <c r="FY120" s="642"/>
      <c r="FZ120" s="642"/>
      <c r="GA120" s="642"/>
      <c r="GB120" s="642"/>
      <c r="GC120" s="642"/>
      <c r="GD120" s="642"/>
      <c r="GE120" s="642"/>
      <c r="GF120" s="642"/>
      <c r="GG120" s="642"/>
      <c r="GH120" s="642"/>
      <c r="GI120" s="642"/>
      <c r="GJ120" s="642"/>
      <c r="GK120" s="642"/>
      <c r="GL120" s="642"/>
      <c r="GM120" s="642"/>
      <c r="GN120" s="642"/>
      <c r="GO120" s="642"/>
      <c r="GP120" s="642"/>
      <c r="GQ120" s="642"/>
      <c r="GR120" s="642"/>
      <c r="GS120" s="642"/>
      <c r="GT120" s="642"/>
      <c r="GU120" s="642"/>
      <c r="GV120" s="642"/>
      <c r="GW120" s="642"/>
      <c r="GX120" s="642"/>
      <c r="GY120" s="642"/>
      <c r="GZ120" s="642"/>
      <c r="HA120" s="642"/>
      <c r="HB120" s="642"/>
      <c r="HC120" s="642"/>
      <c r="HD120" s="642"/>
      <c r="HE120" s="642"/>
      <c r="HF120" s="642"/>
      <c r="HG120" s="642"/>
      <c r="HH120" s="642"/>
      <c r="HI120" s="642"/>
      <c r="HJ120" s="642"/>
      <c r="HK120" s="642"/>
      <c r="HL120" s="642"/>
      <c r="HM120" s="642"/>
      <c r="HN120" s="642"/>
      <c r="HO120" s="642"/>
      <c r="HP120" s="642"/>
      <c r="HQ120" s="642"/>
      <c r="HR120" s="642"/>
      <c r="HS120" s="642"/>
      <c r="HT120" s="642"/>
      <c r="HU120" s="642"/>
      <c r="HV120" s="642"/>
      <c r="HW120" s="642"/>
      <c r="HX120" s="642"/>
      <c r="HY120" s="642"/>
      <c r="HZ120" s="642"/>
      <c r="IA120" s="642"/>
      <c r="IB120" s="642"/>
      <c r="IC120" s="642"/>
      <c r="ID120" s="642"/>
      <c r="IE120" s="642"/>
      <c r="IF120" s="642"/>
      <c r="IG120" s="642"/>
      <c r="IH120" s="642"/>
      <c r="II120" s="642"/>
      <c r="IJ120" s="642"/>
      <c r="IK120" s="642"/>
      <c r="IL120" s="642"/>
      <c r="IM120" s="642"/>
      <c r="IN120" s="642"/>
      <c r="IO120" s="642"/>
      <c r="IP120" s="642"/>
      <c r="IQ120" s="642"/>
      <c r="IR120" s="642"/>
      <c r="IS120" s="642"/>
      <c r="IT120" s="642"/>
      <c r="IU120" s="642"/>
      <c r="IV120" s="642"/>
      <c r="IW120" s="642"/>
      <c r="IX120" s="642"/>
      <c r="IY120" s="642"/>
      <c r="IZ120" s="642"/>
      <c r="JA120" s="642"/>
      <c r="JB120" s="642"/>
      <c r="JC120" s="642"/>
      <c r="JD120" s="642"/>
      <c r="JE120" s="642"/>
      <c r="JF120" s="642"/>
      <c r="JG120" s="642"/>
      <c r="JH120" s="642"/>
      <c r="JI120" s="642"/>
      <c r="JJ120" s="642"/>
      <c r="JK120" s="642"/>
      <c r="JL120" s="642"/>
      <c r="JM120" s="642"/>
      <c r="JN120" s="642"/>
      <c r="JO120" s="642"/>
      <c r="JP120" s="642"/>
      <c r="JQ120" s="642"/>
      <c r="JR120" s="642"/>
      <c r="JS120" s="642"/>
      <c r="JT120" s="642"/>
      <c r="JU120" s="642"/>
      <c r="JV120" s="642"/>
      <c r="JW120" s="642"/>
      <c r="JX120" s="642"/>
      <c r="JY120" s="642"/>
      <c r="JZ120" s="642"/>
      <c r="KA120" s="642"/>
      <c r="KB120" s="642"/>
      <c r="KC120" s="642"/>
      <c r="KD120" s="642"/>
      <c r="KE120" s="642"/>
      <c r="KF120" s="642"/>
      <c r="KG120" s="642"/>
      <c r="KH120" s="642"/>
      <c r="KI120" s="642"/>
      <c r="KJ120" s="642"/>
      <c r="KK120" s="642"/>
      <c r="KL120" s="642"/>
      <c r="KM120" s="642"/>
      <c r="KN120" s="642"/>
      <c r="KO120" s="642"/>
      <c r="KP120" s="642"/>
      <c r="KQ120" s="642"/>
      <c r="KR120" s="642"/>
      <c r="KS120" s="642"/>
      <c r="KT120" s="642"/>
      <c r="KU120" s="642"/>
      <c r="KV120" s="642"/>
      <c r="KW120" s="642"/>
      <c r="KX120" s="642"/>
      <c r="KY120" s="642"/>
      <c r="KZ120" s="642"/>
      <c r="LA120" s="642"/>
      <c r="LB120" s="642"/>
      <c r="LC120" s="642"/>
      <c r="LD120" s="642"/>
      <c r="LE120" s="642"/>
      <c r="LF120" s="642"/>
      <c r="LG120" s="642"/>
      <c r="LH120" s="642"/>
      <c r="LI120" s="642"/>
      <c r="LJ120" s="642"/>
      <c r="LK120" s="642"/>
      <c r="LL120" s="642"/>
      <c r="LM120" s="642"/>
      <c r="LN120" s="642"/>
      <c r="LO120" s="642"/>
      <c r="LP120" s="642"/>
      <c r="LQ120" s="642"/>
      <c r="LR120" s="642"/>
      <c r="LS120" s="642"/>
      <c r="LT120" s="642"/>
      <c r="LU120" s="642"/>
      <c r="LV120" s="642"/>
      <c r="LW120" s="642"/>
      <c r="LX120" s="642"/>
      <c r="LY120" s="642"/>
      <c r="LZ120" s="642"/>
      <c r="MA120" s="642"/>
      <c r="MB120" s="642"/>
      <c r="MC120" s="642"/>
      <c r="MD120" s="642"/>
      <c r="ME120" s="642"/>
      <c r="MF120" s="642"/>
      <c r="MG120" s="642"/>
      <c r="MH120" s="642"/>
      <c r="MI120" s="642"/>
      <c r="MJ120" s="642"/>
      <c r="MK120" s="642"/>
      <c r="ML120" s="642"/>
      <c r="MM120" s="642"/>
      <c r="MN120" s="642"/>
      <c r="MO120" s="642"/>
      <c r="MP120" s="642"/>
      <c r="MQ120" s="642"/>
      <c r="MR120" s="642"/>
      <c r="MS120" s="642"/>
      <c r="MT120" s="642"/>
      <c r="MU120" s="642"/>
      <c r="MV120" s="642"/>
      <c r="MW120" s="642"/>
      <c r="MX120" s="642"/>
      <c r="MY120" s="642"/>
      <c r="MZ120" s="642"/>
      <c r="NA120" s="642"/>
      <c r="NB120" s="642"/>
      <c r="NC120" s="642"/>
      <c r="ND120" s="642"/>
      <c r="NE120" s="642"/>
      <c r="NF120" s="642"/>
      <c r="NG120" s="642"/>
      <c r="NH120" s="642"/>
      <c r="NI120" s="642"/>
      <c r="NJ120" s="642"/>
    </row>
    <row r="121" spans="1:374" s="643" customFormat="1" ht="45" customHeight="1">
      <c r="A121" s="734" t="s">
        <v>597</v>
      </c>
      <c r="B121" s="639" t="s">
        <v>1458</v>
      </c>
      <c r="C121" s="640" t="s">
        <v>26</v>
      </c>
      <c r="D121" s="657" t="s">
        <v>598</v>
      </c>
      <c r="E121" s="656"/>
      <c r="F121" s="640"/>
      <c r="G121" s="640"/>
      <c r="H121" s="684"/>
      <c r="I121" s="685"/>
      <c r="J121" s="640"/>
      <c r="K121" s="641"/>
      <c r="L121" s="641"/>
      <c r="M121" s="640"/>
      <c r="N121" s="640"/>
      <c r="O121" s="640"/>
      <c r="P121" s="640"/>
      <c r="Q121" s="662"/>
      <c r="R121" s="642"/>
      <c r="S121" s="642"/>
      <c r="T121" s="642"/>
      <c r="U121" s="642"/>
      <c r="V121" s="642"/>
      <c r="W121" s="642"/>
      <c r="X121" s="642"/>
      <c r="Y121" s="642"/>
      <c r="Z121" s="642"/>
      <c r="AA121" s="642"/>
      <c r="AB121" s="642"/>
      <c r="AC121" s="642"/>
      <c r="AD121" s="642"/>
      <c r="AE121" s="642"/>
      <c r="AF121" s="642"/>
      <c r="AG121" s="642"/>
      <c r="AH121" s="642"/>
      <c r="AI121" s="642"/>
      <c r="AJ121" s="642"/>
      <c r="AK121" s="642"/>
      <c r="AL121" s="642"/>
      <c r="AM121" s="642"/>
      <c r="AN121" s="642"/>
      <c r="AO121" s="642"/>
      <c r="AP121" s="642"/>
      <c r="AQ121" s="642"/>
      <c r="AR121" s="642"/>
      <c r="AS121" s="642"/>
      <c r="AT121" s="642"/>
      <c r="AU121" s="642"/>
      <c r="AV121" s="642"/>
      <c r="AW121" s="642"/>
      <c r="AX121" s="642"/>
      <c r="AY121" s="642"/>
      <c r="AZ121" s="642"/>
      <c r="BA121" s="642"/>
      <c r="BB121" s="642"/>
      <c r="BC121" s="642"/>
      <c r="BD121" s="642"/>
      <c r="BE121" s="642"/>
      <c r="BF121" s="642"/>
      <c r="BG121" s="642"/>
      <c r="BH121" s="642"/>
      <c r="BI121" s="642"/>
      <c r="BJ121" s="642"/>
      <c r="BK121" s="642"/>
      <c r="BL121" s="642"/>
      <c r="BM121" s="642"/>
      <c r="BN121" s="642"/>
      <c r="BO121" s="642"/>
      <c r="BP121" s="642"/>
      <c r="BQ121" s="642"/>
      <c r="BR121" s="642"/>
      <c r="BS121" s="642"/>
      <c r="BT121" s="642"/>
      <c r="BU121" s="642"/>
      <c r="BV121" s="642"/>
      <c r="BW121" s="642"/>
      <c r="BX121" s="642"/>
      <c r="BY121" s="642"/>
      <c r="BZ121" s="642"/>
      <c r="CA121" s="642"/>
      <c r="CB121" s="642"/>
      <c r="CC121" s="642"/>
      <c r="CD121" s="642"/>
      <c r="CE121" s="642"/>
      <c r="CF121" s="642"/>
      <c r="CG121" s="642"/>
      <c r="CH121" s="642"/>
      <c r="CI121" s="642"/>
      <c r="CJ121" s="642"/>
      <c r="CK121" s="642"/>
      <c r="CL121" s="642"/>
      <c r="CM121" s="642"/>
      <c r="CN121" s="642"/>
      <c r="CO121" s="642"/>
      <c r="CP121" s="642"/>
      <c r="CQ121" s="642"/>
      <c r="CR121" s="642"/>
      <c r="CS121" s="642"/>
      <c r="CT121" s="642"/>
      <c r="CU121" s="642"/>
      <c r="CV121" s="642"/>
      <c r="CW121" s="642"/>
      <c r="CX121" s="642"/>
      <c r="CY121" s="642"/>
      <c r="CZ121" s="642"/>
      <c r="DA121" s="642"/>
      <c r="DB121" s="642"/>
      <c r="DC121" s="642"/>
      <c r="DD121" s="642"/>
      <c r="DE121" s="642"/>
      <c r="DF121" s="642"/>
      <c r="DG121" s="642"/>
      <c r="DH121" s="642"/>
      <c r="DI121" s="642"/>
      <c r="DJ121" s="642"/>
      <c r="DK121" s="642"/>
      <c r="DL121" s="642"/>
      <c r="DM121" s="642"/>
      <c r="DN121" s="642"/>
      <c r="DO121" s="642"/>
      <c r="DP121" s="642"/>
      <c r="DQ121" s="642"/>
      <c r="DR121" s="642"/>
      <c r="DS121" s="642"/>
      <c r="DT121" s="642"/>
      <c r="DU121" s="642"/>
      <c r="DV121" s="642"/>
      <c r="DW121" s="642"/>
      <c r="DX121" s="642"/>
      <c r="DY121" s="642"/>
      <c r="DZ121" s="642"/>
      <c r="EA121" s="642"/>
      <c r="EB121" s="642"/>
      <c r="EC121" s="642"/>
      <c r="ED121" s="642"/>
      <c r="EE121" s="642"/>
      <c r="EF121" s="642"/>
      <c r="EG121" s="642"/>
      <c r="EH121" s="642"/>
      <c r="EI121" s="642"/>
      <c r="EJ121" s="642"/>
      <c r="EK121" s="642"/>
      <c r="EL121" s="642"/>
      <c r="EM121" s="642"/>
      <c r="EN121" s="642"/>
      <c r="EO121" s="642"/>
      <c r="EP121" s="642"/>
      <c r="EQ121" s="642"/>
      <c r="ER121" s="642"/>
      <c r="ES121" s="642"/>
      <c r="ET121" s="642"/>
      <c r="EU121" s="642"/>
      <c r="EV121" s="642"/>
      <c r="EW121" s="642"/>
      <c r="EX121" s="642"/>
      <c r="EY121" s="642"/>
      <c r="EZ121" s="642"/>
      <c r="FA121" s="642"/>
      <c r="FB121" s="642"/>
      <c r="FC121" s="642"/>
      <c r="FD121" s="642"/>
      <c r="FE121" s="642"/>
      <c r="FF121" s="642"/>
      <c r="FG121" s="642"/>
      <c r="FH121" s="642"/>
      <c r="FI121" s="642"/>
      <c r="FJ121" s="642"/>
      <c r="FK121" s="642"/>
      <c r="FL121" s="642"/>
      <c r="FM121" s="642"/>
      <c r="FN121" s="642"/>
      <c r="FO121" s="642"/>
      <c r="FP121" s="642"/>
      <c r="FQ121" s="642"/>
      <c r="FR121" s="642"/>
      <c r="FS121" s="642"/>
      <c r="FT121" s="642"/>
      <c r="FU121" s="642"/>
      <c r="FV121" s="642"/>
      <c r="FW121" s="642"/>
      <c r="FX121" s="642"/>
      <c r="FY121" s="642"/>
      <c r="FZ121" s="642"/>
      <c r="GA121" s="642"/>
      <c r="GB121" s="642"/>
      <c r="GC121" s="642"/>
      <c r="GD121" s="642"/>
      <c r="GE121" s="642"/>
      <c r="GF121" s="642"/>
      <c r="GG121" s="642"/>
      <c r="GH121" s="642"/>
      <c r="GI121" s="642"/>
      <c r="GJ121" s="642"/>
      <c r="GK121" s="642"/>
      <c r="GL121" s="642"/>
      <c r="GM121" s="642"/>
      <c r="GN121" s="642"/>
      <c r="GO121" s="642"/>
      <c r="GP121" s="642"/>
      <c r="GQ121" s="642"/>
      <c r="GR121" s="642"/>
      <c r="GS121" s="642"/>
      <c r="GT121" s="642"/>
      <c r="GU121" s="642"/>
      <c r="GV121" s="642"/>
      <c r="GW121" s="642"/>
      <c r="GX121" s="642"/>
      <c r="GY121" s="642"/>
      <c r="GZ121" s="642"/>
      <c r="HA121" s="642"/>
      <c r="HB121" s="642"/>
      <c r="HC121" s="642"/>
      <c r="HD121" s="642"/>
      <c r="HE121" s="642"/>
      <c r="HF121" s="642"/>
      <c r="HG121" s="642"/>
      <c r="HH121" s="642"/>
      <c r="HI121" s="642"/>
      <c r="HJ121" s="642"/>
      <c r="HK121" s="642"/>
      <c r="HL121" s="642"/>
      <c r="HM121" s="642"/>
      <c r="HN121" s="642"/>
      <c r="HO121" s="642"/>
      <c r="HP121" s="642"/>
      <c r="HQ121" s="642"/>
      <c r="HR121" s="642"/>
      <c r="HS121" s="642"/>
      <c r="HT121" s="642"/>
      <c r="HU121" s="642"/>
      <c r="HV121" s="642"/>
      <c r="HW121" s="642"/>
      <c r="HX121" s="642"/>
      <c r="HY121" s="642"/>
      <c r="HZ121" s="642"/>
      <c r="IA121" s="642"/>
      <c r="IB121" s="642"/>
      <c r="IC121" s="642"/>
      <c r="ID121" s="642"/>
      <c r="IE121" s="642"/>
      <c r="IF121" s="642"/>
      <c r="IG121" s="642"/>
      <c r="IH121" s="642"/>
      <c r="II121" s="642"/>
      <c r="IJ121" s="642"/>
      <c r="IK121" s="642"/>
      <c r="IL121" s="642"/>
      <c r="IM121" s="642"/>
      <c r="IN121" s="642"/>
      <c r="IO121" s="642"/>
      <c r="IP121" s="642"/>
      <c r="IQ121" s="642"/>
      <c r="IR121" s="642"/>
      <c r="IS121" s="642"/>
      <c r="IT121" s="642"/>
      <c r="IU121" s="642"/>
      <c r="IV121" s="642"/>
      <c r="IW121" s="642"/>
      <c r="IX121" s="642"/>
      <c r="IY121" s="642"/>
      <c r="IZ121" s="642"/>
      <c r="JA121" s="642"/>
      <c r="JB121" s="642"/>
      <c r="JC121" s="642"/>
      <c r="JD121" s="642"/>
      <c r="JE121" s="642"/>
      <c r="JF121" s="642"/>
      <c r="JG121" s="642"/>
      <c r="JH121" s="642"/>
      <c r="JI121" s="642"/>
      <c r="JJ121" s="642"/>
      <c r="JK121" s="642"/>
      <c r="JL121" s="642"/>
      <c r="JM121" s="642"/>
      <c r="JN121" s="642"/>
      <c r="JO121" s="642"/>
      <c r="JP121" s="642"/>
      <c r="JQ121" s="642"/>
      <c r="JR121" s="642"/>
      <c r="JS121" s="642"/>
      <c r="JT121" s="642"/>
      <c r="JU121" s="642"/>
      <c r="JV121" s="642"/>
      <c r="JW121" s="642"/>
      <c r="JX121" s="642"/>
      <c r="JY121" s="642"/>
      <c r="JZ121" s="642"/>
      <c r="KA121" s="642"/>
      <c r="KB121" s="642"/>
      <c r="KC121" s="642"/>
      <c r="KD121" s="642"/>
      <c r="KE121" s="642"/>
      <c r="KF121" s="642"/>
      <c r="KG121" s="642"/>
      <c r="KH121" s="642"/>
      <c r="KI121" s="642"/>
      <c r="KJ121" s="642"/>
      <c r="KK121" s="642"/>
      <c r="KL121" s="642"/>
      <c r="KM121" s="642"/>
      <c r="KN121" s="642"/>
      <c r="KO121" s="642"/>
      <c r="KP121" s="642"/>
      <c r="KQ121" s="642"/>
      <c r="KR121" s="642"/>
      <c r="KS121" s="642"/>
      <c r="KT121" s="642"/>
      <c r="KU121" s="642"/>
      <c r="KV121" s="642"/>
      <c r="KW121" s="642"/>
      <c r="KX121" s="642"/>
      <c r="KY121" s="642"/>
      <c r="KZ121" s="642"/>
      <c r="LA121" s="642"/>
      <c r="LB121" s="642"/>
      <c r="LC121" s="642"/>
      <c r="LD121" s="642"/>
      <c r="LE121" s="642"/>
      <c r="LF121" s="642"/>
      <c r="LG121" s="642"/>
      <c r="LH121" s="642"/>
      <c r="LI121" s="642"/>
      <c r="LJ121" s="642"/>
      <c r="LK121" s="642"/>
      <c r="LL121" s="642"/>
      <c r="LM121" s="642"/>
      <c r="LN121" s="642"/>
      <c r="LO121" s="642"/>
      <c r="LP121" s="642"/>
      <c r="LQ121" s="642"/>
      <c r="LR121" s="642"/>
      <c r="LS121" s="642"/>
      <c r="LT121" s="642"/>
      <c r="LU121" s="642"/>
      <c r="LV121" s="642"/>
      <c r="LW121" s="642"/>
      <c r="LX121" s="642"/>
      <c r="LY121" s="642"/>
      <c r="LZ121" s="642"/>
      <c r="MA121" s="642"/>
      <c r="MB121" s="642"/>
      <c r="MC121" s="642"/>
      <c r="MD121" s="642"/>
      <c r="ME121" s="642"/>
      <c r="MF121" s="642"/>
      <c r="MG121" s="642"/>
      <c r="MH121" s="642"/>
      <c r="MI121" s="642"/>
      <c r="MJ121" s="642"/>
      <c r="MK121" s="642"/>
      <c r="ML121" s="642"/>
      <c r="MM121" s="642"/>
      <c r="MN121" s="642"/>
      <c r="MO121" s="642"/>
      <c r="MP121" s="642"/>
      <c r="MQ121" s="642"/>
      <c r="MR121" s="642"/>
      <c r="MS121" s="642"/>
      <c r="MT121" s="642"/>
      <c r="MU121" s="642"/>
      <c r="MV121" s="642"/>
      <c r="MW121" s="642"/>
      <c r="MX121" s="642"/>
      <c r="MY121" s="642"/>
      <c r="MZ121" s="642"/>
      <c r="NA121" s="642"/>
      <c r="NB121" s="642"/>
      <c r="NC121" s="642"/>
      <c r="ND121" s="642"/>
      <c r="NE121" s="642"/>
      <c r="NF121" s="642"/>
      <c r="NG121" s="642"/>
      <c r="NH121" s="642"/>
      <c r="NI121" s="642"/>
      <c r="NJ121" s="642"/>
    </row>
    <row r="122" spans="1:374" s="643" customFormat="1" ht="45" customHeight="1">
      <c r="A122" s="734" t="s">
        <v>599</v>
      </c>
      <c r="B122" s="639" t="s">
        <v>1459</v>
      </c>
      <c r="C122" s="640" t="s">
        <v>26</v>
      </c>
      <c r="D122" s="657" t="s">
        <v>600</v>
      </c>
      <c r="E122" s="656"/>
      <c r="F122" s="640"/>
      <c r="G122" s="640"/>
      <c r="H122" s="684"/>
      <c r="I122" s="685"/>
      <c r="J122" s="640"/>
      <c r="K122" s="641"/>
      <c r="L122" s="641"/>
      <c r="M122" s="640"/>
      <c r="N122" s="640"/>
      <c r="O122" s="640"/>
      <c r="P122" s="640"/>
      <c r="Q122" s="662"/>
      <c r="R122" s="642"/>
      <c r="S122" s="642"/>
      <c r="T122" s="642"/>
      <c r="U122" s="642"/>
      <c r="V122" s="642"/>
      <c r="W122" s="642"/>
      <c r="X122" s="642"/>
      <c r="Y122" s="642"/>
      <c r="Z122" s="642"/>
      <c r="AA122" s="642"/>
      <c r="AB122" s="642"/>
      <c r="AC122" s="642"/>
      <c r="AD122" s="642"/>
      <c r="AE122" s="642"/>
      <c r="AF122" s="642"/>
      <c r="AG122" s="642"/>
      <c r="AH122" s="642"/>
      <c r="AI122" s="642"/>
      <c r="AJ122" s="642"/>
      <c r="AK122" s="642"/>
      <c r="AL122" s="642"/>
      <c r="AM122" s="642"/>
      <c r="AN122" s="642"/>
      <c r="AO122" s="642"/>
      <c r="AP122" s="642"/>
      <c r="AQ122" s="642"/>
      <c r="AR122" s="642"/>
      <c r="AS122" s="642"/>
      <c r="AT122" s="642"/>
      <c r="AU122" s="642"/>
      <c r="AV122" s="642"/>
      <c r="AW122" s="642"/>
      <c r="AX122" s="642"/>
      <c r="AY122" s="642"/>
      <c r="AZ122" s="642"/>
      <c r="BA122" s="642"/>
      <c r="BB122" s="642"/>
      <c r="BC122" s="642"/>
      <c r="BD122" s="642"/>
      <c r="BE122" s="642"/>
      <c r="BF122" s="642"/>
      <c r="BG122" s="642"/>
      <c r="BH122" s="642"/>
      <c r="BI122" s="642"/>
      <c r="BJ122" s="642"/>
      <c r="BK122" s="642"/>
      <c r="BL122" s="642"/>
      <c r="BM122" s="642"/>
      <c r="BN122" s="642"/>
      <c r="BO122" s="642"/>
      <c r="BP122" s="642"/>
      <c r="BQ122" s="642"/>
      <c r="BR122" s="642"/>
      <c r="BS122" s="642"/>
      <c r="BT122" s="642"/>
      <c r="BU122" s="642"/>
      <c r="BV122" s="642"/>
      <c r="BW122" s="642"/>
      <c r="BX122" s="642"/>
      <c r="BY122" s="642"/>
      <c r="BZ122" s="642"/>
      <c r="CA122" s="642"/>
      <c r="CB122" s="642"/>
      <c r="CC122" s="642"/>
      <c r="CD122" s="642"/>
      <c r="CE122" s="642"/>
      <c r="CF122" s="642"/>
      <c r="CG122" s="642"/>
      <c r="CH122" s="642"/>
      <c r="CI122" s="642"/>
      <c r="CJ122" s="642"/>
      <c r="CK122" s="642"/>
      <c r="CL122" s="642"/>
      <c r="CM122" s="642"/>
      <c r="CN122" s="642"/>
      <c r="CO122" s="642"/>
      <c r="CP122" s="642"/>
      <c r="CQ122" s="642"/>
      <c r="CR122" s="642"/>
      <c r="CS122" s="642"/>
      <c r="CT122" s="642"/>
      <c r="CU122" s="642"/>
      <c r="CV122" s="642"/>
      <c r="CW122" s="642"/>
      <c r="CX122" s="642"/>
      <c r="CY122" s="642"/>
      <c r="CZ122" s="642"/>
      <c r="DA122" s="642"/>
      <c r="DB122" s="642"/>
      <c r="DC122" s="642"/>
      <c r="DD122" s="642"/>
      <c r="DE122" s="642"/>
      <c r="DF122" s="642"/>
      <c r="DG122" s="642"/>
      <c r="DH122" s="642"/>
      <c r="DI122" s="642"/>
      <c r="DJ122" s="642"/>
      <c r="DK122" s="642"/>
      <c r="DL122" s="642"/>
      <c r="DM122" s="642"/>
      <c r="DN122" s="642"/>
      <c r="DO122" s="642"/>
      <c r="DP122" s="642"/>
      <c r="DQ122" s="642"/>
      <c r="DR122" s="642"/>
      <c r="DS122" s="642"/>
      <c r="DT122" s="642"/>
      <c r="DU122" s="642"/>
      <c r="DV122" s="642"/>
      <c r="DW122" s="642"/>
      <c r="DX122" s="642"/>
      <c r="DY122" s="642"/>
      <c r="DZ122" s="642"/>
      <c r="EA122" s="642"/>
      <c r="EB122" s="642"/>
      <c r="EC122" s="642"/>
      <c r="ED122" s="642"/>
      <c r="EE122" s="642"/>
      <c r="EF122" s="642"/>
      <c r="EG122" s="642"/>
      <c r="EH122" s="642"/>
      <c r="EI122" s="642"/>
      <c r="EJ122" s="642"/>
      <c r="EK122" s="642"/>
      <c r="EL122" s="642"/>
      <c r="EM122" s="642"/>
      <c r="EN122" s="642"/>
      <c r="EO122" s="642"/>
      <c r="EP122" s="642"/>
      <c r="EQ122" s="642"/>
      <c r="ER122" s="642"/>
      <c r="ES122" s="642"/>
      <c r="ET122" s="642"/>
      <c r="EU122" s="642"/>
      <c r="EV122" s="642"/>
      <c r="EW122" s="642"/>
      <c r="EX122" s="642"/>
      <c r="EY122" s="642"/>
      <c r="EZ122" s="642"/>
      <c r="FA122" s="642"/>
      <c r="FB122" s="642"/>
      <c r="FC122" s="642"/>
      <c r="FD122" s="642"/>
      <c r="FE122" s="642"/>
      <c r="FF122" s="642"/>
      <c r="FG122" s="642"/>
      <c r="FH122" s="642"/>
      <c r="FI122" s="642"/>
      <c r="FJ122" s="642"/>
      <c r="FK122" s="642"/>
      <c r="FL122" s="642"/>
      <c r="FM122" s="642"/>
      <c r="FN122" s="642"/>
      <c r="FO122" s="642"/>
      <c r="FP122" s="642"/>
      <c r="FQ122" s="642"/>
      <c r="FR122" s="642"/>
      <c r="FS122" s="642"/>
      <c r="FT122" s="642"/>
      <c r="FU122" s="642"/>
      <c r="FV122" s="642"/>
      <c r="FW122" s="642"/>
      <c r="FX122" s="642"/>
      <c r="FY122" s="642"/>
      <c r="FZ122" s="642"/>
      <c r="GA122" s="642"/>
      <c r="GB122" s="642"/>
      <c r="GC122" s="642"/>
      <c r="GD122" s="642"/>
      <c r="GE122" s="642"/>
      <c r="GF122" s="642"/>
      <c r="GG122" s="642"/>
      <c r="GH122" s="642"/>
      <c r="GI122" s="642"/>
      <c r="GJ122" s="642"/>
      <c r="GK122" s="642"/>
      <c r="GL122" s="642"/>
      <c r="GM122" s="642"/>
      <c r="GN122" s="642"/>
      <c r="GO122" s="642"/>
      <c r="GP122" s="642"/>
      <c r="GQ122" s="642"/>
      <c r="GR122" s="642"/>
      <c r="GS122" s="642"/>
      <c r="GT122" s="642"/>
      <c r="GU122" s="642"/>
      <c r="GV122" s="642"/>
      <c r="GW122" s="642"/>
      <c r="GX122" s="642"/>
      <c r="GY122" s="642"/>
      <c r="GZ122" s="642"/>
      <c r="HA122" s="642"/>
      <c r="HB122" s="642"/>
      <c r="HC122" s="642"/>
      <c r="HD122" s="642"/>
      <c r="HE122" s="642"/>
      <c r="HF122" s="642"/>
      <c r="HG122" s="642"/>
      <c r="HH122" s="642"/>
      <c r="HI122" s="642"/>
      <c r="HJ122" s="642"/>
      <c r="HK122" s="642"/>
      <c r="HL122" s="642"/>
      <c r="HM122" s="642"/>
      <c r="HN122" s="642"/>
      <c r="HO122" s="642"/>
      <c r="HP122" s="642"/>
      <c r="HQ122" s="642"/>
      <c r="HR122" s="642"/>
      <c r="HS122" s="642"/>
      <c r="HT122" s="642"/>
      <c r="HU122" s="642"/>
      <c r="HV122" s="642"/>
      <c r="HW122" s="642"/>
      <c r="HX122" s="642"/>
      <c r="HY122" s="642"/>
      <c r="HZ122" s="642"/>
      <c r="IA122" s="642"/>
      <c r="IB122" s="642"/>
      <c r="IC122" s="642"/>
      <c r="ID122" s="642"/>
      <c r="IE122" s="642"/>
      <c r="IF122" s="642"/>
      <c r="IG122" s="642"/>
      <c r="IH122" s="642"/>
      <c r="II122" s="642"/>
      <c r="IJ122" s="642"/>
      <c r="IK122" s="642"/>
      <c r="IL122" s="642"/>
      <c r="IM122" s="642"/>
      <c r="IN122" s="642"/>
      <c r="IO122" s="642"/>
      <c r="IP122" s="642"/>
      <c r="IQ122" s="642"/>
      <c r="IR122" s="642"/>
      <c r="IS122" s="642"/>
      <c r="IT122" s="642"/>
      <c r="IU122" s="642"/>
      <c r="IV122" s="642"/>
      <c r="IW122" s="642"/>
      <c r="IX122" s="642"/>
      <c r="IY122" s="642"/>
      <c r="IZ122" s="642"/>
      <c r="JA122" s="642"/>
      <c r="JB122" s="642"/>
      <c r="JC122" s="642"/>
      <c r="JD122" s="642"/>
      <c r="JE122" s="642"/>
      <c r="JF122" s="642"/>
      <c r="JG122" s="642"/>
      <c r="JH122" s="642"/>
      <c r="JI122" s="642"/>
      <c r="JJ122" s="642"/>
      <c r="JK122" s="642"/>
      <c r="JL122" s="642"/>
      <c r="JM122" s="642"/>
      <c r="JN122" s="642"/>
      <c r="JO122" s="642"/>
      <c r="JP122" s="642"/>
      <c r="JQ122" s="642"/>
      <c r="JR122" s="642"/>
      <c r="JS122" s="642"/>
      <c r="JT122" s="642"/>
      <c r="JU122" s="642"/>
      <c r="JV122" s="642"/>
      <c r="JW122" s="642"/>
      <c r="JX122" s="642"/>
      <c r="JY122" s="642"/>
      <c r="JZ122" s="642"/>
      <c r="KA122" s="642"/>
      <c r="KB122" s="642"/>
      <c r="KC122" s="642"/>
      <c r="KD122" s="642"/>
      <c r="KE122" s="642"/>
      <c r="KF122" s="642"/>
      <c r="KG122" s="642"/>
      <c r="KH122" s="642"/>
      <c r="KI122" s="642"/>
      <c r="KJ122" s="642"/>
      <c r="KK122" s="642"/>
      <c r="KL122" s="642"/>
      <c r="KM122" s="642"/>
      <c r="KN122" s="642"/>
      <c r="KO122" s="642"/>
      <c r="KP122" s="642"/>
      <c r="KQ122" s="642"/>
      <c r="KR122" s="642"/>
      <c r="KS122" s="642"/>
      <c r="KT122" s="642"/>
      <c r="KU122" s="642"/>
      <c r="KV122" s="642"/>
      <c r="KW122" s="642"/>
      <c r="KX122" s="642"/>
      <c r="KY122" s="642"/>
      <c r="KZ122" s="642"/>
      <c r="LA122" s="642"/>
      <c r="LB122" s="642"/>
      <c r="LC122" s="642"/>
      <c r="LD122" s="642"/>
      <c r="LE122" s="642"/>
      <c r="LF122" s="642"/>
      <c r="LG122" s="642"/>
      <c r="LH122" s="642"/>
      <c r="LI122" s="642"/>
      <c r="LJ122" s="642"/>
      <c r="LK122" s="642"/>
      <c r="LL122" s="642"/>
      <c r="LM122" s="642"/>
      <c r="LN122" s="642"/>
      <c r="LO122" s="642"/>
      <c r="LP122" s="642"/>
      <c r="LQ122" s="642"/>
      <c r="LR122" s="642"/>
      <c r="LS122" s="642"/>
      <c r="LT122" s="642"/>
      <c r="LU122" s="642"/>
      <c r="LV122" s="642"/>
      <c r="LW122" s="642"/>
      <c r="LX122" s="642"/>
      <c r="LY122" s="642"/>
      <c r="LZ122" s="642"/>
      <c r="MA122" s="642"/>
      <c r="MB122" s="642"/>
      <c r="MC122" s="642"/>
      <c r="MD122" s="642"/>
      <c r="ME122" s="642"/>
      <c r="MF122" s="642"/>
      <c r="MG122" s="642"/>
      <c r="MH122" s="642"/>
      <c r="MI122" s="642"/>
      <c r="MJ122" s="642"/>
      <c r="MK122" s="642"/>
      <c r="ML122" s="642"/>
      <c r="MM122" s="642"/>
      <c r="MN122" s="642"/>
      <c r="MO122" s="642"/>
      <c r="MP122" s="642"/>
      <c r="MQ122" s="642"/>
      <c r="MR122" s="642"/>
      <c r="MS122" s="642"/>
      <c r="MT122" s="642"/>
      <c r="MU122" s="642"/>
      <c r="MV122" s="642"/>
      <c r="MW122" s="642"/>
      <c r="MX122" s="642"/>
      <c r="MY122" s="642"/>
      <c r="MZ122" s="642"/>
      <c r="NA122" s="642"/>
      <c r="NB122" s="642"/>
      <c r="NC122" s="642"/>
      <c r="ND122" s="642"/>
      <c r="NE122" s="642"/>
      <c r="NF122" s="642"/>
      <c r="NG122" s="642"/>
      <c r="NH122" s="642"/>
      <c r="NI122" s="642"/>
      <c r="NJ122" s="642"/>
    </row>
    <row r="123" spans="1:374" s="643" customFormat="1" ht="45" customHeight="1">
      <c r="A123" s="734" t="s">
        <v>601</v>
      </c>
      <c r="B123" s="639" t="s">
        <v>1460</v>
      </c>
      <c r="C123" s="640" t="s">
        <v>26</v>
      </c>
      <c r="D123" s="657" t="s">
        <v>602</v>
      </c>
      <c r="E123" s="656"/>
      <c r="F123" s="640"/>
      <c r="G123" s="640"/>
      <c r="H123" s="684"/>
      <c r="I123" s="685"/>
      <c r="J123" s="640"/>
      <c r="K123" s="641"/>
      <c r="L123" s="641"/>
      <c r="M123" s="640"/>
      <c r="N123" s="640"/>
      <c r="O123" s="640"/>
      <c r="P123" s="640"/>
      <c r="Q123" s="662"/>
      <c r="R123" s="642"/>
      <c r="S123" s="642"/>
      <c r="T123" s="642"/>
      <c r="U123" s="642"/>
      <c r="V123" s="642"/>
      <c r="W123" s="642"/>
      <c r="X123" s="642"/>
      <c r="Y123" s="642"/>
      <c r="Z123" s="642"/>
      <c r="AA123" s="642"/>
      <c r="AB123" s="642"/>
      <c r="AC123" s="642"/>
      <c r="AD123" s="642"/>
      <c r="AE123" s="642"/>
      <c r="AF123" s="642"/>
      <c r="AG123" s="642"/>
      <c r="AH123" s="642"/>
      <c r="AI123" s="642"/>
      <c r="AJ123" s="642"/>
      <c r="AK123" s="642"/>
      <c r="AL123" s="642"/>
      <c r="AM123" s="642"/>
      <c r="AN123" s="642"/>
      <c r="AO123" s="642"/>
      <c r="AP123" s="642"/>
      <c r="AQ123" s="642"/>
      <c r="AR123" s="642"/>
      <c r="AS123" s="642"/>
      <c r="AT123" s="642"/>
      <c r="AU123" s="642"/>
      <c r="AV123" s="642"/>
      <c r="AW123" s="642"/>
      <c r="AX123" s="642"/>
      <c r="AY123" s="642"/>
      <c r="AZ123" s="642"/>
      <c r="BA123" s="642"/>
      <c r="BB123" s="642"/>
      <c r="BC123" s="642"/>
      <c r="BD123" s="642"/>
      <c r="BE123" s="642"/>
      <c r="BF123" s="642"/>
      <c r="BG123" s="642"/>
      <c r="BH123" s="642"/>
      <c r="BI123" s="642"/>
      <c r="BJ123" s="642"/>
      <c r="BK123" s="642"/>
      <c r="BL123" s="642"/>
      <c r="BM123" s="642"/>
      <c r="BN123" s="642"/>
      <c r="BO123" s="642"/>
      <c r="BP123" s="642"/>
      <c r="BQ123" s="642"/>
      <c r="BR123" s="642"/>
      <c r="BS123" s="642"/>
      <c r="BT123" s="642"/>
      <c r="BU123" s="642"/>
      <c r="BV123" s="642"/>
      <c r="BW123" s="642"/>
      <c r="BX123" s="642"/>
      <c r="BY123" s="642"/>
      <c r="BZ123" s="642"/>
      <c r="CA123" s="642"/>
      <c r="CB123" s="642"/>
      <c r="CC123" s="642"/>
      <c r="CD123" s="642"/>
      <c r="CE123" s="642"/>
      <c r="CF123" s="642"/>
      <c r="CG123" s="642"/>
      <c r="CH123" s="642"/>
      <c r="CI123" s="642"/>
      <c r="CJ123" s="642"/>
      <c r="CK123" s="642"/>
      <c r="CL123" s="642"/>
      <c r="CM123" s="642"/>
      <c r="CN123" s="642"/>
      <c r="CO123" s="642"/>
      <c r="CP123" s="642"/>
      <c r="CQ123" s="642"/>
      <c r="CR123" s="642"/>
      <c r="CS123" s="642"/>
      <c r="CT123" s="642"/>
      <c r="CU123" s="642"/>
      <c r="CV123" s="642"/>
      <c r="CW123" s="642"/>
      <c r="CX123" s="642"/>
      <c r="CY123" s="642"/>
      <c r="CZ123" s="642"/>
      <c r="DA123" s="642"/>
      <c r="DB123" s="642"/>
      <c r="DC123" s="642"/>
      <c r="DD123" s="642"/>
      <c r="DE123" s="642"/>
      <c r="DF123" s="642"/>
      <c r="DG123" s="642"/>
      <c r="DH123" s="642"/>
      <c r="DI123" s="642"/>
      <c r="DJ123" s="642"/>
      <c r="DK123" s="642"/>
      <c r="DL123" s="642"/>
      <c r="DM123" s="642"/>
      <c r="DN123" s="642"/>
      <c r="DO123" s="642"/>
      <c r="DP123" s="642"/>
      <c r="DQ123" s="642"/>
      <c r="DR123" s="642"/>
      <c r="DS123" s="642"/>
      <c r="DT123" s="642"/>
      <c r="DU123" s="642"/>
      <c r="DV123" s="642"/>
      <c r="DW123" s="642"/>
      <c r="DX123" s="642"/>
      <c r="DY123" s="642"/>
      <c r="DZ123" s="642"/>
      <c r="EA123" s="642"/>
      <c r="EB123" s="642"/>
      <c r="EC123" s="642"/>
      <c r="ED123" s="642"/>
      <c r="EE123" s="642"/>
      <c r="EF123" s="642"/>
      <c r="EG123" s="642"/>
      <c r="EH123" s="642"/>
      <c r="EI123" s="642"/>
      <c r="EJ123" s="642"/>
      <c r="EK123" s="642"/>
      <c r="EL123" s="642"/>
      <c r="EM123" s="642"/>
      <c r="EN123" s="642"/>
      <c r="EO123" s="642"/>
      <c r="EP123" s="642"/>
      <c r="EQ123" s="642"/>
      <c r="ER123" s="642"/>
      <c r="ES123" s="642"/>
      <c r="ET123" s="642"/>
      <c r="EU123" s="642"/>
      <c r="EV123" s="642"/>
      <c r="EW123" s="642"/>
      <c r="EX123" s="642"/>
      <c r="EY123" s="642"/>
      <c r="EZ123" s="642"/>
      <c r="FA123" s="642"/>
      <c r="FB123" s="642"/>
      <c r="FC123" s="642"/>
      <c r="FD123" s="642"/>
      <c r="FE123" s="642"/>
      <c r="FF123" s="642"/>
      <c r="FG123" s="642"/>
      <c r="FH123" s="642"/>
      <c r="FI123" s="642"/>
      <c r="FJ123" s="642"/>
      <c r="FK123" s="642"/>
      <c r="FL123" s="642"/>
      <c r="FM123" s="642"/>
      <c r="FN123" s="642"/>
      <c r="FO123" s="642"/>
      <c r="FP123" s="642"/>
      <c r="FQ123" s="642"/>
      <c r="FR123" s="642"/>
      <c r="FS123" s="642"/>
      <c r="FT123" s="642"/>
      <c r="FU123" s="642"/>
      <c r="FV123" s="642"/>
      <c r="FW123" s="642"/>
      <c r="FX123" s="642"/>
      <c r="FY123" s="642"/>
      <c r="FZ123" s="642"/>
      <c r="GA123" s="642"/>
      <c r="GB123" s="642"/>
      <c r="GC123" s="642"/>
      <c r="GD123" s="642"/>
      <c r="GE123" s="642"/>
      <c r="GF123" s="642"/>
      <c r="GG123" s="642"/>
      <c r="GH123" s="642"/>
      <c r="GI123" s="642"/>
      <c r="GJ123" s="642"/>
      <c r="GK123" s="642"/>
      <c r="GL123" s="642"/>
      <c r="GM123" s="642"/>
      <c r="GN123" s="642"/>
      <c r="GO123" s="642"/>
      <c r="GP123" s="642"/>
      <c r="GQ123" s="642"/>
      <c r="GR123" s="642"/>
      <c r="GS123" s="642"/>
      <c r="GT123" s="642"/>
      <c r="GU123" s="642"/>
      <c r="GV123" s="642"/>
      <c r="GW123" s="642"/>
      <c r="GX123" s="642"/>
      <c r="GY123" s="642"/>
      <c r="GZ123" s="642"/>
      <c r="HA123" s="642"/>
      <c r="HB123" s="642"/>
      <c r="HC123" s="642"/>
      <c r="HD123" s="642"/>
      <c r="HE123" s="642"/>
      <c r="HF123" s="642"/>
      <c r="HG123" s="642"/>
      <c r="HH123" s="642"/>
      <c r="HI123" s="642"/>
      <c r="HJ123" s="642"/>
      <c r="HK123" s="642"/>
      <c r="HL123" s="642"/>
      <c r="HM123" s="642"/>
      <c r="HN123" s="642"/>
      <c r="HO123" s="642"/>
      <c r="HP123" s="642"/>
      <c r="HQ123" s="642"/>
      <c r="HR123" s="642"/>
      <c r="HS123" s="642"/>
      <c r="HT123" s="642"/>
      <c r="HU123" s="642"/>
      <c r="HV123" s="642"/>
      <c r="HW123" s="642"/>
      <c r="HX123" s="642"/>
      <c r="HY123" s="642"/>
      <c r="HZ123" s="642"/>
      <c r="IA123" s="642"/>
      <c r="IB123" s="642"/>
      <c r="IC123" s="642"/>
      <c r="ID123" s="642"/>
      <c r="IE123" s="642"/>
      <c r="IF123" s="642"/>
      <c r="IG123" s="642"/>
      <c r="IH123" s="642"/>
      <c r="II123" s="642"/>
      <c r="IJ123" s="642"/>
      <c r="IK123" s="642"/>
      <c r="IL123" s="642"/>
      <c r="IM123" s="642"/>
      <c r="IN123" s="642"/>
      <c r="IO123" s="642"/>
      <c r="IP123" s="642"/>
      <c r="IQ123" s="642"/>
      <c r="IR123" s="642"/>
      <c r="IS123" s="642"/>
      <c r="IT123" s="642"/>
      <c r="IU123" s="642"/>
      <c r="IV123" s="642"/>
      <c r="IW123" s="642"/>
      <c r="IX123" s="642"/>
      <c r="IY123" s="642"/>
      <c r="IZ123" s="642"/>
      <c r="JA123" s="642"/>
      <c r="JB123" s="642"/>
      <c r="JC123" s="642"/>
      <c r="JD123" s="642"/>
      <c r="JE123" s="642"/>
      <c r="JF123" s="642"/>
      <c r="JG123" s="642"/>
      <c r="JH123" s="642"/>
      <c r="JI123" s="642"/>
      <c r="JJ123" s="642"/>
      <c r="JK123" s="642"/>
      <c r="JL123" s="642"/>
      <c r="JM123" s="642"/>
      <c r="JN123" s="642"/>
      <c r="JO123" s="642"/>
      <c r="JP123" s="642"/>
      <c r="JQ123" s="642"/>
      <c r="JR123" s="642"/>
      <c r="JS123" s="642"/>
      <c r="JT123" s="642"/>
      <c r="JU123" s="642"/>
      <c r="JV123" s="642"/>
      <c r="JW123" s="642"/>
      <c r="JX123" s="642"/>
      <c r="JY123" s="642"/>
      <c r="JZ123" s="642"/>
      <c r="KA123" s="642"/>
      <c r="KB123" s="642"/>
      <c r="KC123" s="642"/>
      <c r="KD123" s="642"/>
      <c r="KE123" s="642"/>
      <c r="KF123" s="642"/>
      <c r="KG123" s="642"/>
      <c r="KH123" s="642"/>
      <c r="KI123" s="642"/>
      <c r="KJ123" s="642"/>
      <c r="KK123" s="642"/>
      <c r="KL123" s="642"/>
      <c r="KM123" s="642"/>
      <c r="KN123" s="642"/>
      <c r="KO123" s="642"/>
      <c r="KP123" s="642"/>
      <c r="KQ123" s="642"/>
      <c r="KR123" s="642"/>
      <c r="KS123" s="642"/>
      <c r="KT123" s="642"/>
      <c r="KU123" s="642"/>
      <c r="KV123" s="642"/>
      <c r="KW123" s="642"/>
      <c r="KX123" s="642"/>
      <c r="KY123" s="642"/>
      <c r="KZ123" s="642"/>
      <c r="LA123" s="642"/>
      <c r="LB123" s="642"/>
      <c r="LC123" s="642"/>
      <c r="LD123" s="642"/>
      <c r="LE123" s="642"/>
      <c r="LF123" s="642"/>
      <c r="LG123" s="642"/>
      <c r="LH123" s="642"/>
      <c r="LI123" s="642"/>
      <c r="LJ123" s="642"/>
      <c r="LK123" s="642"/>
      <c r="LL123" s="642"/>
      <c r="LM123" s="642"/>
      <c r="LN123" s="642"/>
      <c r="LO123" s="642"/>
      <c r="LP123" s="642"/>
      <c r="LQ123" s="642"/>
      <c r="LR123" s="642"/>
      <c r="LS123" s="642"/>
      <c r="LT123" s="642"/>
      <c r="LU123" s="642"/>
      <c r="LV123" s="642"/>
      <c r="LW123" s="642"/>
      <c r="LX123" s="642"/>
      <c r="LY123" s="642"/>
      <c r="LZ123" s="642"/>
      <c r="MA123" s="642"/>
      <c r="MB123" s="642"/>
      <c r="MC123" s="642"/>
      <c r="MD123" s="642"/>
      <c r="ME123" s="642"/>
      <c r="MF123" s="642"/>
      <c r="MG123" s="642"/>
      <c r="MH123" s="642"/>
      <c r="MI123" s="642"/>
      <c r="MJ123" s="642"/>
      <c r="MK123" s="642"/>
      <c r="ML123" s="642"/>
      <c r="MM123" s="642"/>
      <c r="MN123" s="642"/>
      <c r="MO123" s="642"/>
      <c r="MP123" s="642"/>
      <c r="MQ123" s="642"/>
      <c r="MR123" s="642"/>
      <c r="MS123" s="642"/>
      <c r="MT123" s="642"/>
      <c r="MU123" s="642"/>
      <c r="MV123" s="642"/>
      <c r="MW123" s="642"/>
      <c r="MX123" s="642"/>
      <c r="MY123" s="642"/>
      <c r="MZ123" s="642"/>
      <c r="NA123" s="642"/>
      <c r="NB123" s="642"/>
      <c r="NC123" s="642"/>
      <c r="ND123" s="642"/>
      <c r="NE123" s="642"/>
      <c r="NF123" s="642"/>
      <c r="NG123" s="642"/>
      <c r="NH123" s="642"/>
      <c r="NI123" s="642"/>
      <c r="NJ123" s="642"/>
    </row>
    <row r="124" spans="1:374" s="643" customFormat="1" ht="45" customHeight="1">
      <c r="A124" s="734" t="s">
        <v>603</v>
      </c>
      <c r="B124" s="639" t="s">
        <v>1461</v>
      </c>
      <c r="C124" s="640" t="s">
        <v>26</v>
      </c>
      <c r="D124" s="657" t="s">
        <v>604</v>
      </c>
      <c r="E124" s="656"/>
      <c r="F124" s="640"/>
      <c r="G124" s="640"/>
      <c r="H124" s="684"/>
      <c r="I124" s="685"/>
      <c r="J124" s="640"/>
      <c r="K124" s="641"/>
      <c r="L124" s="641"/>
      <c r="M124" s="640"/>
      <c r="N124" s="640"/>
      <c r="O124" s="640"/>
      <c r="P124" s="640"/>
      <c r="Q124" s="662"/>
      <c r="R124" s="642"/>
      <c r="S124" s="642"/>
      <c r="T124" s="642"/>
      <c r="U124" s="642"/>
      <c r="V124" s="642"/>
      <c r="W124" s="642"/>
      <c r="X124" s="642"/>
      <c r="Y124" s="642"/>
      <c r="Z124" s="642"/>
      <c r="AA124" s="642"/>
      <c r="AB124" s="642"/>
      <c r="AC124" s="642"/>
      <c r="AD124" s="642"/>
      <c r="AE124" s="642"/>
      <c r="AF124" s="642"/>
      <c r="AG124" s="642"/>
      <c r="AH124" s="642"/>
      <c r="AI124" s="642"/>
      <c r="AJ124" s="642"/>
      <c r="AK124" s="642"/>
      <c r="AL124" s="642"/>
      <c r="AM124" s="642"/>
      <c r="AN124" s="642"/>
      <c r="AO124" s="642"/>
      <c r="AP124" s="642"/>
      <c r="AQ124" s="642"/>
      <c r="AR124" s="642"/>
      <c r="AS124" s="642"/>
      <c r="AT124" s="642"/>
      <c r="AU124" s="642"/>
      <c r="AV124" s="642"/>
      <c r="AW124" s="642"/>
      <c r="AX124" s="642"/>
      <c r="AY124" s="642"/>
      <c r="AZ124" s="642"/>
      <c r="BA124" s="642"/>
      <c r="BB124" s="642"/>
      <c r="BC124" s="642"/>
      <c r="BD124" s="642"/>
      <c r="BE124" s="642"/>
      <c r="BF124" s="642"/>
      <c r="BG124" s="642"/>
      <c r="BH124" s="642"/>
      <c r="BI124" s="642"/>
      <c r="BJ124" s="642"/>
      <c r="BK124" s="642"/>
      <c r="BL124" s="642"/>
      <c r="BM124" s="642"/>
      <c r="BN124" s="642"/>
      <c r="BO124" s="642"/>
      <c r="BP124" s="642"/>
      <c r="BQ124" s="642"/>
      <c r="BR124" s="642"/>
      <c r="BS124" s="642"/>
      <c r="BT124" s="642"/>
      <c r="BU124" s="642"/>
      <c r="BV124" s="642"/>
      <c r="BW124" s="642"/>
      <c r="BX124" s="642"/>
      <c r="BY124" s="642"/>
      <c r="BZ124" s="642"/>
      <c r="CA124" s="642"/>
      <c r="CB124" s="642"/>
      <c r="CC124" s="642"/>
      <c r="CD124" s="642"/>
      <c r="CE124" s="642"/>
      <c r="CF124" s="642"/>
      <c r="CG124" s="642"/>
      <c r="CH124" s="642"/>
      <c r="CI124" s="642"/>
      <c r="CJ124" s="642"/>
      <c r="CK124" s="642"/>
      <c r="CL124" s="642"/>
      <c r="CM124" s="642"/>
      <c r="CN124" s="642"/>
      <c r="CO124" s="642"/>
      <c r="CP124" s="642"/>
      <c r="CQ124" s="642"/>
      <c r="CR124" s="642"/>
      <c r="CS124" s="642"/>
      <c r="CT124" s="642"/>
      <c r="CU124" s="642"/>
      <c r="CV124" s="642"/>
      <c r="CW124" s="642"/>
      <c r="CX124" s="642"/>
      <c r="CY124" s="642"/>
      <c r="CZ124" s="642"/>
      <c r="DA124" s="642"/>
      <c r="DB124" s="642"/>
      <c r="DC124" s="642"/>
      <c r="DD124" s="642"/>
      <c r="DE124" s="642"/>
      <c r="DF124" s="642"/>
      <c r="DG124" s="642"/>
      <c r="DH124" s="642"/>
      <c r="DI124" s="642"/>
      <c r="DJ124" s="642"/>
      <c r="DK124" s="642"/>
      <c r="DL124" s="642"/>
      <c r="DM124" s="642"/>
      <c r="DN124" s="642"/>
      <c r="DO124" s="642"/>
      <c r="DP124" s="642"/>
      <c r="DQ124" s="642"/>
      <c r="DR124" s="642"/>
      <c r="DS124" s="642"/>
      <c r="DT124" s="642"/>
      <c r="DU124" s="642"/>
      <c r="DV124" s="642"/>
      <c r="DW124" s="642"/>
      <c r="DX124" s="642"/>
      <c r="DY124" s="642"/>
      <c r="DZ124" s="642"/>
      <c r="EA124" s="642"/>
      <c r="EB124" s="642"/>
      <c r="EC124" s="642"/>
      <c r="ED124" s="642"/>
      <c r="EE124" s="642"/>
      <c r="EF124" s="642"/>
      <c r="EG124" s="642"/>
      <c r="EH124" s="642"/>
      <c r="EI124" s="642"/>
      <c r="EJ124" s="642"/>
      <c r="EK124" s="642"/>
      <c r="EL124" s="642"/>
      <c r="EM124" s="642"/>
      <c r="EN124" s="642"/>
      <c r="EO124" s="642"/>
      <c r="EP124" s="642"/>
      <c r="EQ124" s="642"/>
      <c r="ER124" s="642"/>
      <c r="ES124" s="642"/>
      <c r="ET124" s="642"/>
      <c r="EU124" s="642"/>
      <c r="EV124" s="642"/>
      <c r="EW124" s="642"/>
      <c r="EX124" s="642"/>
      <c r="EY124" s="642"/>
      <c r="EZ124" s="642"/>
      <c r="FA124" s="642"/>
      <c r="FB124" s="642"/>
      <c r="FC124" s="642"/>
      <c r="FD124" s="642"/>
      <c r="FE124" s="642"/>
      <c r="FF124" s="642"/>
      <c r="FG124" s="642"/>
      <c r="FH124" s="642"/>
      <c r="FI124" s="642"/>
      <c r="FJ124" s="642"/>
      <c r="FK124" s="642"/>
      <c r="FL124" s="642"/>
      <c r="FM124" s="642"/>
      <c r="FN124" s="642"/>
      <c r="FO124" s="642"/>
      <c r="FP124" s="642"/>
      <c r="FQ124" s="642"/>
      <c r="FR124" s="642"/>
      <c r="FS124" s="642"/>
      <c r="FT124" s="642"/>
      <c r="FU124" s="642"/>
      <c r="FV124" s="642"/>
      <c r="FW124" s="642"/>
      <c r="FX124" s="642"/>
      <c r="FY124" s="642"/>
      <c r="FZ124" s="642"/>
      <c r="GA124" s="642"/>
      <c r="GB124" s="642"/>
      <c r="GC124" s="642"/>
      <c r="GD124" s="642"/>
      <c r="GE124" s="642"/>
      <c r="GF124" s="642"/>
      <c r="GG124" s="642"/>
      <c r="GH124" s="642"/>
      <c r="GI124" s="642"/>
      <c r="GJ124" s="642"/>
      <c r="GK124" s="642"/>
      <c r="GL124" s="642"/>
      <c r="GM124" s="642"/>
      <c r="GN124" s="642"/>
      <c r="GO124" s="642"/>
      <c r="GP124" s="642"/>
      <c r="GQ124" s="642"/>
      <c r="GR124" s="642"/>
      <c r="GS124" s="642"/>
      <c r="GT124" s="642"/>
      <c r="GU124" s="642"/>
      <c r="GV124" s="642"/>
      <c r="GW124" s="642"/>
      <c r="GX124" s="642"/>
      <c r="GY124" s="642"/>
      <c r="GZ124" s="642"/>
      <c r="HA124" s="642"/>
      <c r="HB124" s="642"/>
      <c r="HC124" s="642"/>
      <c r="HD124" s="642"/>
      <c r="HE124" s="642"/>
      <c r="HF124" s="642"/>
      <c r="HG124" s="642"/>
      <c r="HH124" s="642"/>
      <c r="HI124" s="642"/>
      <c r="HJ124" s="642"/>
      <c r="HK124" s="642"/>
      <c r="HL124" s="642"/>
      <c r="HM124" s="642"/>
      <c r="HN124" s="642"/>
      <c r="HO124" s="642"/>
      <c r="HP124" s="642"/>
      <c r="HQ124" s="642"/>
      <c r="HR124" s="642"/>
      <c r="HS124" s="642"/>
      <c r="HT124" s="642"/>
      <c r="HU124" s="642"/>
      <c r="HV124" s="642"/>
      <c r="HW124" s="642"/>
      <c r="HX124" s="642"/>
      <c r="HY124" s="642"/>
      <c r="HZ124" s="642"/>
      <c r="IA124" s="642"/>
      <c r="IB124" s="642"/>
      <c r="IC124" s="642"/>
      <c r="ID124" s="642"/>
      <c r="IE124" s="642"/>
      <c r="IF124" s="642"/>
      <c r="IG124" s="642"/>
      <c r="IH124" s="642"/>
      <c r="II124" s="642"/>
      <c r="IJ124" s="642"/>
      <c r="IK124" s="642"/>
      <c r="IL124" s="642"/>
      <c r="IM124" s="642"/>
      <c r="IN124" s="642"/>
      <c r="IO124" s="642"/>
      <c r="IP124" s="642"/>
      <c r="IQ124" s="642"/>
      <c r="IR124" s="642"/>
      <c r="IS124" s="642"/>
      <c r="IT124" s="642"/>
      <c r="IU124" s="642"/>
      <c r="IV124" s="642"/>
      <c r="IW124" s="642"/>
      <c r="IX124" s="642"/>
      <c r="IY124" s="642"/>
      <c r="IZ124" s="642"/>
      <c r="JA124" s="642"/>
      <c r="JB124" s="642"/>
      <c r="JC124" s="642"/>
      <c r="JD124" s="642"/>
      <c r="JE124" s="642"/>
      <c r="JF124" s="642"/>
      <c r="JG124" s="642"/>
      <c r="JH124" s="642"/>
      <c r="JI124" s="642"/>
      <c r="JJ124" s="642"/>
      <c r="JK124" s="642"/>
      <c r="JL124" s="642"/>
      <c r="JM124" s="642"/>
      <c r="JN124" s="642"/>
      <c r="JO124" s="642"/>
      <c r="JP124" s="642"/>
      <c r="JQ124" s="642"/>
      <c r="JR124" s="642"/>
      <c r="JS124" s="642"/>
      <c r="JT124" s="642"/>
      <c r="JU124" s="642"/>
      <c r="JV124" s="642"/>
      <c r="JW124" s="642"/>
      <c r="JX124" s="642"/>
      <c r="JY124" s="642"/>
      <c r="JZ124" s="642"/>
      <c r="KA124" s="642"/>
      <c r="KB124" s="642"/>
      <c r="KC124" s="642"/>
      <c r="KD124" s="642"/>
      <c r="KE124" s="642"/>
      <c r="KF124" s="642"/>
      <c r="KG124" s="642"/>
      <c r="KH124" s="642"/>
      <c r="KI124" s="642"/>
      <c r="KJ124" s="642"/>
      <c r="KK124" s="642"/>
      <c r="KL124" s="642"/>
      <c r="KM124" s="642"/>
      <c r="KN124" s="642"/>
      <c r="KO124" s="642"/>
      <c r="KP124" s="642"/>
      <c r="KQ124" s="642"/>
      <c r="KR124" s="642"/>
      <c r="KS124" s="642"/>
      <c r="KT124" s="642"/>
      <c r="KU124" s="642"/>
      <c r="KV124" s="642"/>
      <c r="KW124" s="642"/>
      <c r="KX124" s="642"/>
      <c r="KY124" s="642"/>
      <c r="KZ124" s="642"/>
      <c r="LA124" s="642"/>
      <c r="LB124" s="642"/>
      <c r="LC124" s="642"/>
      <c r="LD124" s="642"/>
      <c r="LE124" s="642"/>
      <c r="LF124" s="642"/>
      <c r="LG124" s="642"/>
      <c r="LH124" s="642"/>
      <c r="LI124" s="642"/>
      <c r="LJ124" s="642"/>
      <c r="LK124" s="642"/>
      <c r="LL124" s="642"/>
      <c r="LM124" s="642"/>
      <c r="LN124" s="642"/>
      <c r="LO124" s="642"/>
      <c r="LP124" s="642"/>
      <c r="LQ124" s="642"/>
      <c r="LR124" s="642"/>
      <c r="LS124" s="642"/>
      <c r="LT124" s="642"/>
      <c r="LU124" s="642"/>
      <c r="LV124" s="642"/>
      <c r="LW124" s="642"/>
      <c r="LX124" s="642"/>
      <c r="LY124" s="642"/>
      <c r="LZ124" s="642"/>
      <c r="MA124" s="642"/>
      <c r="MB124" s="642"/>
      <c r="MC124" s="642"/>
      <c r="MD124" s="642"/>
      <c r="ME124" s="642"/>
      <c r="MF124" s="642"/>
      <c r="MG124" s="642"/>
      <c r="MH124" s="642"/>
      <c r="MI124" s="642"/>
      <c r="MJ124" s="642"/>
      <c r="MK124" s="642"/>
      <c r="ML124" s="642"/>
      <c r="MM124" s="642"/>
      <c r="MN124" s="642"/>
      <c r="MO124" s="642"/>
      <c r="MP124" s="642"/>
      <c r="MQ124" s="642"/>
      <c r="MR124" s="642"/>
      <c r="MS124" s="642"/>
      <c r="MT124" s="642"/>
      <c r="MU124" s="642"/>
      <c r="MV124" s="642"/>
      <c r="MW124" s="642"/>
      <c r="MX124" s="642"/>
      <c r="MY124" s="642"/>
      <c r="MZ124" s="642"/>
      <c r="NA124" s="642"/>
      <c r="NB124" s="642"/>
      <c r="NC124" s="642"/>
      <c r="ND124" s="642"/>
      <c r="NE124" s="642"/>
      <c r="NF124" s="642"/>
      <c r="NG124" s="642"/>
      <c r="NH124" s="642"/>
      <c r="NI124" s="642"/>
      <c r="NJ124" s="642"/>
    </row>
    <row r="125" spans="1:374" s="643" customFormat="1" ht="45" customHeight="1">
      <c r="A125" s="734" t="s">
        <v>605</v>
      </c>
      <c r="B125" s="639" t="s">
        <v>1462</v>
      </c>
      <c r="C125" s="640" t="s">
        <v>26</v>
      </c>
      <c r="D125" s="657" t="s">
        <v>606</v>
      </c>
      <c r="E125" s="656"/>
      <c r="F125" s="640"/>
      <c r="G125" s="640"/>
      <c r="H125" s="684"/>
      <c r="I125" s="685"/>
      <c r="J125" s="640"/>
      <c r="K125" s="641"/>
      <c r="L125" s="641"/>
      <c r="M125" s="640"/>
      <c r="N125" s="640"/>
      <c r="O125" s="640"/>
      <c r="P125" s="640"/>
      <c r="Q125" s="662"/>
      <c r="R125" s="642"/>
      <c r="S125" s="642"/>
      <c r="T125" s="642"/>
      <c r="U125" s="642"/>
      <c r="V125" s="642"/>
      <c r="W125" s="642"/>
      <c r="X125" s="642"/>
      <c r="Y125" s="642"/>
      <c r="Z125" s="642"/>
      <c r="AA125" s="642"/>
      <c r="AB125" s="642"/>
      <c r="AC125" s="642"/>
      <c r="AD125" s="642"/>
      <c r="AE125" s="642"/>
      <c r="AF125" s="642"/>
      <c r="AG125" s="642"/>
      <c r="AH125" s="642"/>
      <c r="AI125" s="642"/>
      <c r="AJ125" s="642"/>
      <c r="AK125" s="642"/>
      <c r="AL125" s="642"/>
      <c r="AM125" s="642"/>
      <c r="AN125" s="642"/>
      <c r="AO125" s="642"/>
      <c r="AP125" s="642"/>
      <c r="AQ125" s="642"/>
      <c r="AR125" s="642"/>
      <c r="AS125" s="642"/>
      <c r="AT125" s="642"/>
      <c r="AU125" s="642"/>
      <c r="AV125" s="642"/>
      <c r="AW125" s="642"/>
      <c r="AX125" s="642"/>
      <c r="AY125" s="642"/>
      <c r="AZ125" s="642"/>
      <c r="BA125" s="642"/>
      <c r="BB125" s="642"/>
      <c r="BC125" s="642"/>
      <c r="BD125" s="642"/>
      <c r="BE125" s="642"/>
      <c r="BF125" s="642"/>
      <c r="BG125" s="642"/>
      <c r="BH125" s="642"/>
      <c r="BI125" s="642"/>
      <c r="BJ125" s="642"/>
      <c r="BK125" s="642"/>
      <c r="BL125" s="642"/>
      <c r="BM125" s="642"/>
      <c r="BN125" s="642"/>
      <c r="BO125" s="642"/>
      <c r="BP125" s="642"/>
      <c r="BQ125" s="642"/>
      <c r="BR125" s="642"/>
      <c r="BS125" s="642"/>
      <c r="BT125" s="642"/>
      <c r="BU125" s="642"/>
      <c r="BV125" s="642"/>
      <c r="BW125" s="642"/>
      <c r="BX125" s="642"/>
      <c r="BY125" s="642"/>
      <c r="BZ125" s="642"/>
      <c r="CA125" s="642"/>
      <c r="CB125" s="642"/>
      <c r="CC125" s="642"/>
      <c r="CD125" s="642"/>
      <c r="CE125" s="642"/>
      <c r="CF125" s="642"/>
      <c r="CG125" s="642"/>
      <c r="CH125" s="642"/>
      <c r="CI125" s="642"/>
      <c r="CJ125" s="642"/>
      <c r="CK125" s="642"/>
      <c r="CL125" s="642"/>
      <c r="CM125" s="642"/>
      <c r="CN125" s="642"/>
      <c r="CO125" s="642"/>
      <c r="CP125" s="642"/>
      <c r="CQ125" s="642"/>
      <c r="CR125" s="642"/>
      <c r="CS125" s="642"/>
      <c r="CT125" s="642"/>
      <c r="CU125" s="642"/>
      <c r="CV125" s="642"/>
      <c r="CW125" s="642"/>
      <c r="CX125" s="642"/>
      <c r="CY125" s="642"/>
      <c r="CZ125" s="642"/>
      <c r="DA125" s="642"/>
      <c r="DB125" s="642"/>
      <c r="DC125" s="642"/>
      <c r="DD125" s="642"/>
      <c r="DE125" s="642"/>
      <c r="DF125" s="642"/>
      <c r="DG125" s="642"/>
      <c r="DH125" s="642"/>
      <c r="DI125" s="642"/>
      <c r="DJ125" s="642"/>
      <c r="DK125" s="642"/>
      <c r="DL125" s="642"/>
      <c r="DM125" s="642"/>
      <c r="DN125" s="642"/>
      <c r="DO125" s="642"/>
      <c r="DP125" s="642"/>
      <c r="DQ125" s="642"/>
      <c r="DR125" s="642"/>
      <c r="DS125" s="642"/>
      <c r="DT125" s="642"/>
      <c r="DU125" s="642"/>
      <c r="DV125" s="642"/>
      <c r="DW125" s="642"/>
      <c r="DX125" s="642"/>
      <c r="DY125" s="642"/>
      <c r="DZ125" s="642"/>
      <c r="EA125" s="642"/>
      <c r="EB125" s="642"/>
      <c r="EC125" s="642"/>
      <c r="ED125" s="642"/>
      <c r="EE125" s="642"/>
      <c r="EF125" s="642"/>
      <c r="EG125" s="642"/>
      <c r="EH125" s="642"/>
      <c r="EI125" s="642"/>
      <c r="EJ125" s="642"/>
      <c r="EK125" s="642"/>
      <c r="EL125" s="642"/>
      <c r="EM125" s="642"/>
      <c r="EN125" s="642"/>
      <c r="EO125" s="642"/>
      <c r="EP125" s="642"/>
      <c r="EQ125" s="642"/>
      <c r="ER125" s="642"/>
      <c r="ES125" s="642"/>
      <c r="ET125" s="642"/>
      <c r="EU125" s="642"/>
      <c r="EV125" s="642"/>
      <c r="EW125" s="642"/>
      <c r="EX125" s="642"/>
      <c r="EY125" s="642"/>
      <c r="EZ125" s="642"/>
      <c r="FA125" s="642"/>
      <c r="FB125" s="642"/>
      <c r="FC125" s="642"/>
      <c r="FD125" s="642"/>
      <c r="FE125" s="642"/>
      <c r="FF125" s="642"/>
      <c r="FG125" s="642"/>
      <c r="FH125" s="642"/>
      <c r="FI125" s="642"/>
      <c r="FJ125" s="642"/>
      <c r="FK125" s="642"/>
      <c r="FL125" s="642"/>
      <c r="FM125" s="642"/>
      <c r="FN125" s="642"/>
      <c r="FO125" s="642"/>
      <c r="FP125" s="642"/>
      <c r="FQ125" s="642"/>
      <c r="FR125" s="642"/>
      <c r="FS125" s="642"/>
      <c r="FT125" s="642"/>
      <c r="FU125" s="642"/>
      <c r="FV125" s="642"/>
      <c r="FW125" s="642"/>
      <c r="FX125" s="642"/>
      <c r="FY125" s="642"/>
      <c r="FZ125" s="642"/>
      <c r="GA125" s="642"/>
      <c r="GB125" s="642"/>
      <c r="GC125" s="642"/>
      <c r="GD125" s="642"/>
      <c r="GE125" s="642"/>
      <c r="GF125" s="642"/>
      <c r="GG125" s="642"/>
      <c r="GH125" s="642"/>
      <c r="GI125" s="642"/>
      <c r="GJ125" s="642"/>
      <c r="GK125" s="642"/>
      <c r="GL125" s="642"/>
      <c r="GM125" s="642"/>
      <c r="GN125" s="642"/>
      <c r="GO125" s="642"/>
      <c r="GP125" s="642"/>
      <c r="GQ125" s="642"/>
      <c r="GR125" s="642"/>
      <c r="GS125" s="642"/>
      <c r="GT125" s="642"/>
      <c r="GU125" s="642"/>
      <c r="GV125" s="642"/>
      <c r="GW125" s="642"/>
      <c r="GX125" s="642"/>
      <c r="GY125" s="642"/>
      <c r="GZ125" s="642"/>
      <c r="HA125" s="642"/>
      <c r="HB125" s="642"/>
      <c r="HC125" s="642"/>
      <c r="HD125" s="642"/>
      <c r="HE125" s="642"/>
      <c r="HF125" s="642"/>
      <c r="HG125" s="642"/>
      <c r="HH125" s="642"/>
      <c r="HI125" s="642"/>
      <c r="HJ125" s="642"/>
      <c r="HK125" s="642"/>
      <c r="HL125" s="642"/>
      <c r="HM125" s="642"/>
      <c r="HN125" s="642"/>
      <c r="HO125" s="642"/>
      <c r="HP125" s="642"/>
      <c r="HQ125" s="642"/>
      <c r="HR125" s="642"/>
      <c r="HS125" s="642"/>
      <c r="HT125" s="642"/>
      <c r="HU125" s="642"/>
      <c r="HV125" s="642"/>
      <c r="HW125" s="642"/>
      <c r="HX125" s="642"/>
      <c r="HY125" s="642"/>
      <c r="HZ125" s="642"/>
      <c r="IA125" s="642"/>
      <c r="IB125" s="642"/>
      <c r="IC125" s="642"/>
      <c r="ID125" s="642"/>
      <c r="IE125" s="642"/>
      <c r="IF125" s="642"/>
      <c r="IG125" s="642"/>
      <c r="IH125" s="642"/>
      <c r="II125" s="642"/>
      <c r="IJ125" s="642"/>
      <c r="IK125" s="642"/>
      <c r="IL125" s="642"/>
      <c r="IM125" s="642"/>
      <c r="IN125" s="642"/>
      <c r="IO125" s="642"/>
      <c r="IP125" s="642"/>
      <c r="IQ125" s="642"/>
      <c r="IR125" s="642"/>
      <c r="IS125" s="642"/>
      <c r="IT125" s="642"/>
      <c r="IU125" s="642"/>
      <c r="IV125" s="642"/>
      <c r="IW125" s="642"/>
      <c r="IX125" s="642"/>
      <c r="IY125" s="642"/>
      <c r="IZ125" s="642"/>
      <c r="JA125" s="642"/>
      <c r="JB125" s="642"/>
      <c r="JC125" s="642"/>
      <c r="JD125" s="642"/>
      <c r="JE125" s="642"/>
      <c r="JF125" s="642"/>
      <c r="JG125" s="642"/>
      <c r="JH125" s="642"/>
      <c r="JI125" s="642"/>
      <c r="JJ125" s="642"/>
      <c r="JK125" s="642"/>
      <c r="JL125" s="642"/>
      <c r="JM125" s="642"/>
      <c r="JN125" s="642"/>
      <c r="JO125" s="642"/>
      <c r="JP125" s="642"/>
      <c r="JQ125" s="642"/>
      <c r="JR125" s="642"/>
      <c r="JS125" s="642"/>
      <c r="JT125" s="642"/>
      <c r="JU125" s="642"/>
      <c r="JV125" s="642"/>
      <c r="JW125" s="642"/>
      <c r="JX125" s="642"/>
      <c r="JY125" s="642"/>
      <c r="JZ125" s="642"/>
      <c r="KA125" s="642"/>
      <c r="KB125" s="642"/>
      <c r="KC125" s="642"/>
      <c r="KD125" s="642"/>
      <c r="KE125" s="642"/>
      <c r="KF125" s="642"/>
      <c r="KG125" s="642"/>
      <c r="KH125" s="642"/>
      <c r="KI125" s="642"/>
      <c r="KJ125" s="642"/>
      <c r="KK125" s="642"/>
      <c r="KL125" s="642"/>
      <c r="KM125" s="642"/>
      <c r="KN125" s="642"/>
      <c r="KO125" s="642"/>
      <c r="KP125" s="642"/>
      <c r="KQ125" s="642"/>
      <c r="KR125" s="642"/>
      <c r="KS125" s="642"/>
      <c r="KT125" s="642"/>
      <c r="KU125" s="642"/>
      <c r="KV125" s="642"/>
      <c r="KW125" s="642"/>
      <c r="KX125" s="642"/>
      <c r="KY125" s="642"/>
      <c r="KZ125" s="642"/>
      <c r="LA125" s="642"/>
      <c r="LB125" s="642"/>
      <c r="LC125" s="642"/>
      <c r="LD125" s="642"/>
      <c r="LE125" s="642"/>
      <c r="LF125" s="642"/>
      <c r="LG125" s="642"/>
      <c r="LH125" s="642"/>
      <c r="LI125" s="642"/>
      <c r="LJ125" s="642"/>
      <c r="LK125" s="642"/>
      <c r="LL125" s="642"/>
      <c r="LM125" s="642"/>
      <c r="LN125" s="642"/>
      <c r="LO125" s="642"/>
      <c r="LP125" s="642"/>
      <c r="LQ125" s="642"/>
      <c r="LR125" s="642"/>
      <c r="LS125" s="642"/>
      <c r="LT125" s="642"/>
      <c r="LU125" s="642"/>
      <c r="LV125" s="642"/>
      <c r="LW125" s="642"/>
      <c r="LX125" s="642"/>
      <c r="LY125" s="642"/>
      <c r="LZ125" s="642"/>
      <c r="MA125" s="642"/>
      <c r="MB125" s="642"/>
      <c r="MC125" s="642"/>
      <c r="MD125" s="642"/>
      <c r="ME125" s="642"/>
      <c r="MF125" s="642"/>
      <c r="MG125" s="642"/>
      <c r="MH125" s="642"/>
      <c r="MI125" s="642"/>
      <c r="MJ125" s="642"/>
      <c r="MK125" s="642"/>
      <c r="ML125" s="642"/>
      <c r="MM125" s="642"/>
      <c r="MN125" s="642"/>
      <c r="MO125" s="642"/>
      <c r="MP125" s="642"/>
      <c r="MQ125" s="642"/>
      <c r="MR125" s="642"/>
      <c r="MS125" s="642"/>
      <c r="MT125" s="642"/>
      <c r="MU125" s="642"/>
      <c r="MV125" s="642"/>
      <c r="MW125" s="642"/>
      <c r="MX125" s="642"/>
      <c r="MY125" s="642"/>
      <c r="MZ125" s="642"/>
      <c r="NA125" s="642"/>
      <c r="NB125" s="642"/>
      <c r="NC125" s="642"/>
      <c r="ND125" s="642"/>
      <c r="NE125" s="642"/>
      <c r="NF125" s="642"/>
      <c r="NG125" s="642"/>
      <c r="NH125" s="642"/>
      <c r="NI125" s="642"/>
      <c r="NJ125" s="642"/>
    </row>
    <row r="126" spans="1:374" s="643" customFormat="1" ht="45" customHeight="1">
      <c r="A126" s="734" t="s">
        <v>607</v>
      </c>
      <c r="B126" s="639" t="s">
        <v>1463</v>
      </c>
      <c r="C126" s="640" t="s">
        <v>26</v>
      </c>
      <c r="D126" s="657" t="s">
        <v>608</v>
      </c>
      <c r="E126" s="656"/>
      <c r="F126" s="640"/>
      <c r="G126" s="640"/>
      <c r="H126" s="684"/>
      <c r="I126" s="685"/>
      <c r="J126" s="640"/>
      <c r="K126" s="641"/>
      <c r="L126" s="641"/>
      <c r="M126" s="640"/>
      <c r="N126" s="640"/>
      <c r="O126" s="640"/>
      <c r="P126" s="640"/>
      <c r="Q126" s="662"/>
      <c r="R126" s="642"/>
      <c r="S126" s="642"/>
      <c r="T126" s="642"/>
      <c r="U126" s="642"/>
      <c r="V126" s="642"/>
      <c r="W126" s="642"/>
      <c r="X126" s="642"/>
      <c r="Y126" s="642"/>
      <c r="Z126" s="642"/>
      <c r="AA126" s="642"/>
      <c r="AB126" s="642"/>
      <c r="AC126" s="642"/>
      <c r="AD126" s="642"/>
      <c r="AE126" s="642"/>
      <c r="AF126" s="642"/>
      <c r="AG126" s="642"/>
      <c r="AH126" s="642"/>
      <c r="AI126" s="642"/>
      <c r="AJ126" s="642"/>
      <c r="AK126" s="642"/>
      <c r="AL126" s="642"/>
      <c r="AM126" s="642"/>
      <c r="AN126" s="642"/>
      <c r="AO126" s="642"/>
      <c r="AP126" s="642"/>
      <c r="AQ126" s="642"/>
      <c r="AR126" s="642"/>
      <c r="AS126" s="642"/>
      <c r="AT126" s="642"/>
      <c r="AU126" s="642"/>
      <c r="AV126" s="642"/>
      <c r="AW126" s="642"/>
      <c r="AX126" s="642"/>
      <c r="AY126" s="642"/>
      <c r="AZ126" s="642"/>
      <c r="BA126" s="642"/>
      <c r="BB126" s="642"/>
      <c r="BC126" s="642"/>
      <c r="BD126" s="642"/>
      <c r="BE126" s="642"/>
      <c r="BF126" s="642"/>
      <c r="BG126" s="642"/>
      <c r="BH126" s="642"/>
      <c r="BI126" s="642"/>
      <c r="BJ126" s="642"/>
      <c r="BK126" s="642"/>
      <c r="BL126" s="642"/>
      <c r="BM126" s="642"/>
      <c r="BN126" s="642"/>
      <c r="BO126" s="642"/>
      <c r="BP126" s="642"/>
      <c r="BQ126" s="642"/>
      <c r="BR126" s="642"/>
      <c r="BS126" s="642"/>
      <c r="BT126" s="642"/>
      <c r="BU126" s="642"/>
      <c r="BV126" s="642"/>
      <c r="BW126" s="642"/>
      <c r="BX126" s="642"/>
      <c r="BY126" s="642"/>
      <c r="BZ126" s="642"/>
      <c r="CA126" s="642"/>
      <c r="CB126" s="642"/>
      <c r="CC126" s="642"/>
      <c r="CD126" s="642"/>
      <c r="CE126" s="642"/>
      <c r="CF126" s="642"/>
      <c r="CG126" s="642"/>
      <c r="CH126" s="642"/>
      <c r="CI126" s="642"/>
      <c r="CJ126" s="642"/>
      <c r="CK126" s="642"/>
      <c r="CL126" s="642"/>
      <c r="CM126" s="642"/>
      <c r="CN126" s="642"/>
      <c r="CO126" s="642"/>
      <c r="CP126" s="642"/>
      <c r="CQ126" s="642"/>
      <c r="CR126" s="642"/>
      <c r="CS126" s="642"/>
      <c r="CT126" s="642"/>
      <c r="CU126" s="642"/>
      <c r="CV126" s="642"/>
      <c r="CW126" s="642"/>
      <c r="CX126" s="642"/>
      <c r="CY126" s="642"/>
      <c r="CZ126" s="642"/>
      <c r="DA126" s="642"/>
      <c r="DB126" s="642"/>
      <c r="DC126" s="642"/>
      <c r="DD126" s="642"/>
      <c r="DE126" s="642"/>
      <c r="DF126" s="642"/>
      <c r="DG126" s="642"/>
      <c r="DH126" s="642"/>
      <c r="DI126" s="642"/>
      <c r="DJ126" s="642"/>
      <c r="DK126" s="642"/>
      <c r="DL126" s="642"/>
      <c r="DM126" s="642"/>
      <c r="DN126" s="642"/>
      <c r="DO126" s="642"/>
      <c r="DP126" s="642"/>
      <c r="DQ126" s="642"/>
      <c r="DR126" s="642"/>
      <c r="DS126" s="642"/>
      <c r="DT126" s="642"/>
      <c r="DU126" s="642"/>
      <c r="DV126" s="642"/>
      <c r="DW126" s="642"/>
      <c r="DX126" s="642"/>
      <c r="DY126" s="642"/>
      <c r="DZ126" s="642"/>
      <c r="EA126" s="642"/>
      <c r="EB126" s="642"/>
      <c r="EC126" s="642"/>
      <c r="ED126" s="642"/>
      <c r="EE126" s="642"/>
      <c r="EF126" s="642"/>
      <c r="EG126" s="642"/>
      <c r="EH126" s="642"/>
      <c r="EI126" s="642"/>
      <c r="EJ126" s="642"/>
      <c r="EK126" s="642"/>
      <c r="EL126" s="642"/>
      <c r="EM126" s="642"/>
      <c r="EN126" s="642"/>
      <c r="EO126" s="642"/>
      <c r="EP126" s="642"/>
      <c r="EQ126" s="642"/>
      <c r="ER126" s="642"/>
      <c r="ES126" s="642"/>
      <c r="ET126" s="642"/>
      <c r="EU126" s="642"/>
      <c r="EV126" s="642"/>
      <c r="EW126" s="642"/>
      <c r="EX126" s="642"/>
      <c r="EY126" s="642"/>
      <c r="EZ126" s="642"/>
      <c r="FA126" s="642"/>
      <c r="FB126" s="642"/>
      <c r="FC126" s="642"/>
      <c r="FD126" s="642"/>
      <c r="FE126" s="642"/>
      <c r="FF126" s="642"/>
      <c r="FG126" s="642"/>
      <c r="FH126" s="642"/>
      <c r="FI126" s="642"/>
      <c r="FJ126" s="642"/>
      <c r="FK126" s="642"/>
      <c r="FL126" s="642"/>
      <c r="FM126" s="642"/>
      <c r="FN126" s="642"/>
      <c r="FO126" s="642"/>
      <c r="FP126" s="642"/>
      <c r="FQ126" s="642"/>
      <c r="FR126" s="642"/>
      <c r="FS126" s="642"/>
      <c r="FT126" s="642"/>
      <c r="FU126" s="642"/>
      <c r="FV126" s="642"/>
      <c r="FW126" s="642"/>
      <c r="FX126" s="642"/>
      <c r="FY126" s="642"/>
      <c r="FZ126" s="642"/>
      <c r="GA126" s="642"/>
      <c r="GB126" s="642"/>
      <c r="GC126" s="642"/>
      <c r="GD126" s="642"/>
      <c r="GE126" s="642"/>
      <c r="GF126" s="642"/>
      <c r="GG126" s="642"/>
      <c r="GH126" s="642"/>
      <c r="GI126" s="642"/>
      <c r="GJ126" s="642"/>
      <c r="GK126" s="642"/>
      <c r="GL126" s="642"/>
      <c r="GM126" s="642"/>
      <c r="GN126" s="642"/>
      <c r="GO126" s="642"/>
      <c r="GP126" s="642"/>
      <c r="GQ126" s="642"/>
      <c r="GR126" s="642"/>
      <c r="GS126" s="642"/>
      <c r="GT126" s="642"/>
      <c r="GU126" s="642"/>
      <c r="GV126" s="642"/>
      <c r="GW126" s="642"/>
      <c r="GX126" s="642"/>
      <c r="GY126" s="642"/>
      <c r="GZ126" s="642"/>
      <c r="HA126" s="642"/>
      <c r="HB126" s="642"/>
      <c r="HC126" s="642"/>
      <c r="HD126" s="642"/>
      <c r="HE126" s="642"/>
      <c r="HF126" s="642"/>
      <c r="HG126" s="642"/>
      <c r="HH126" s="642"/>
      <c r="HI126" s="642"/>
      <c r="HJ126" s="642"/>
      <c r="HK126" s="642"/>
      <c r="HL126" s="642"/>
      <c r="HM126" s="642"/>
      <c r="HN126" s="642"/>
      <c r="HO126" s="642"/>
      <c r="HP126" s="642"/>
      <c r="HQ126" s="642"/>
      <c r="HR126" s="642"/>
      <c r="HS126" s="642"/>
      <c r="HT126" s="642"/>
      <c r="HU126" s="642"/>
      <c r="HV126" s="642"/>
      <c r="HW126" s="642"/>
      <c r="HX126" s="642"/>
      <c r="HY126" s="642"/>
      <c r="HZ126" s="642"/>
      <c r="IA126" s="642"/>
      <c r="IB126" s="642"/>
      <c r="IC126" s="642"/>
      <c r="ID126" s="642"/>
      <c r="IE126" s="642"/>
      <c r="IF126" s="642"/>
      <c r="IG126" s="642"/>
      <c r="IH126" s="642"/>
      <c r="II126" s="642"/>
      <c r="IJ126" s="642"/>
      <c r="IK126" s="642"/>
      <c r="IL126" s="642"/>
      <c r="IM126" s="642"/>
      <c r="IN126" s="642"/>
      <c r="IO126" s="642"/>
      <c r="IP126" s="642"/>
      <c r="IQ126" s="642"/>
      <c r="IR126" s="642"/>
      <c r="IS126" s="642"/>
      <c r="IT126" s="642"/>
      <c r="IU126" s="642"/>
      <c r="IV126" s="642"/>
      <c r="IW126" s="642"/>
      <c r="IX126" s="642"/>
      <c r="IY126" s="642"/>
      <c r="IZ126" s="642"/>
      <c r="JA126" s="642"/>
      <c r="JB126" s="642"/>
      <c r="JC126" s="642"/>
      <c r="JD126" s="642"/>
      <c r="JE126" s="642"/>
      <c r="JF126" s="642"/>
      <c r="JG126" s="642"/>
      <c r="JH126" s="642"/>
      <c r="JI126" s="642"/>
      <c r="JJ126" s="642"/>
      <c r="JK126" s="642"/>
      <c r="JL126" s="642"/>
      <c r="JM126" s="642"/>
      <c r="JN126" s="642"/>
      <c r="JO126" s="642"/>
      <c r="JP126" s="642"/>
      <c r="JQ126" s="642"/>
      <c r="JR126" s="642"/>
      <c r="JS126" s="642"/>
      <c r="JT126" s="642"/>
      <c r="JU126" s="642"/>
      <c r="JV126" s="642"/>
      <c r="JW126" s="642"/>
      <c r="JX126" s="642"/>
      <c r="JY126" s="642"/>
      <c r="JZ126" s="642"/>
      <c r="KA126" s="642"/>
      <c r="KB126" s="642"/>
      <c r="KC126" s="642"/>
      <c r="KD126" s="642"/>
      <c r="KE126" s="642"/>
      <c r="KF126" s="642"/>
      <c r="KG126" s="642"/>
      <c r="KH126" s="642"/>
      <c r="KI126" s="642"/>
      <c r="KJ126" s="642"/>
      <c r="KK126" s="642"/>
      <c r="KL126" s="642"/>
      <c r="KM126" s="642"/>
      <c r="KN126" s="642"/>
      <c r="KO126" s="642"/>
      <c r="KP126" s="642"/>
      <c r="KQ126" s="642"/>
      <c r="KR126" s="642"/>
      <c r="KS126" s="642"/>
      <c r="KT126" s="642"/>
      <c r="KU126" s="642"/>
      <c r="KV126" s="642"/>
      <c r="KW126" s="642"/>
      <c r="KX126" s="642"/>
      <c r="KY126" s="642"/>
      <c r="KZ126" s="642"/>
      <c r="LA126" s="642"/>
      <c r="LB126" s="642"/>
      <c r="LC126" s="642"/>
      <c r="LD126" s="642"/>
      <c r="LE126" s="642"/>
      <c r="LF126" s="642"/>
      <c r="LG126" s="642"/>
      <c r="LH126" s="642"/>
      <c r="LI126" s="642"/>
      <c r="LJ126" s="642"/>
      <c r="LK126" s="642"/>
      <c r="LL126" s="642"/>
      <c r="LM126" s="642"/>
      <c r="LN126" s="642"/>
      <c r="LO126" s="642"/>
      <c r="LP126" s="642"/>
      <c r="LQ126" s="642"/>
      <c r="LR126" s="642"/>
      <c r="LS126" s="642"/>
      <c r="LT126" s="642"/>
      <c r="LU126" s="642"/>
      <c r="LV126" s="642"/>
      <c r="LW126" s="642"/>
      <c r="LX126" s="642"/>
      <c r="LY126" s="642"/>
      <c r="LZ126" s="642"/>
      <c r="MA126" s="642"/>
      <c r="MB126" s="642"/>
      <c r="MC126" s="642"/>
      <c r="MD126" s="642"/>
      <c r="ME126" s="642"/>
      <c r="MF126" s="642"/>
      <c r="MG126" s="642"/>
      <c r="MH126" s="642"/>
      <c r="MI126" s="642"/>
      <c r="MJ126" s="642"/>
      <c r="MK126" s="642"/>
      <c r="ML126" s="642"/>
      <c r="MM126" s="642"/>
      <c r="MN126" s="642"/>
      <c r="MO126" s="642"/>
      <c r="MP126" s="642"/>
      <c r="MQ126" s="642"/>
      <c r="MR126" s="642"/>
      <c r="MS126" s="642"/>
      <c r="MT126" s="642"/>
      <c r="MU126" s="642"/>
      <c r="MV126" s="642"/>
      <c r="MW126" s="642"/>
      <c r="MX126" s="642"/>
      <c r="MY126" s="642"/>
      <c r="MZ126" s="642"/>
      <c r="NA126" s="642"/>
      <c r="NB126" s="642"/>
      <c r="NC126" s="642"/>
      <c r="ND126" s="642"/>
      <c r="NE126" s="642"/>
      <c r="NF126" s="642"/>
      <c r="NG126" s="642"/>
      <c r="NH126" s="642"/>
      <c r="NI126" s="642"/>
      <c r="NJ126" s="642"/>
    </row>
    <row r="127" spans="1:374" s="643" customFormat="1" ht="45" customHeight="1">
      <c r="A127" s="734" t="s">
        <v>609</v>
      </c>
      <c r="B127" s="639" t="s">
        <v>1464</v>
      </c>
      <c r="C127" s="640" t="s">
        <v>26</v>
      </c>
      <c r="D127" s="657" t="s">
        <v>610</v>
      </c>
      <c r="E127" s="656"/>
      <c r="F127" s="640"/>
      <c r="G127" s="640"/>
      <c r="H127" s="684"/>
      <c r="I127" s="685"/>
      <c r="J127" s="640"/>
      <c r="K127" s="641"/>
      <c r="L127" s="641"/>
      <c r="M127" s="640"/>
      <c r="N127" s="640"/>
      <c r="O127" s="640"/>
      <c r="P127" s="640"/>
      <c r="Q127" s="662"/>
      <c r="R127" s="642"/>
      <c r="S127" s="642"/>
      <c r="T127" s="642"/>
      <c r="U127" s="642"/>
      <c r="V127" s="642"/>
      <c r="W127" s="642"/>
      <c r="X127" s="642"/>
      <c r="Y127" s="642"/>
      <c r="Z127" s="642"/>
      <c r="AA127" s="642"/>
      <c r="AB127" s="642"/>
      <c r="AC127" s="642"/>
      <c r="AD127" s="642"/>
      <c r="AE127" s="642"/>
      <c r="AF127" s="642"/>
      <c r="AG127" s="642"/>
      <c r="AH127" s="642"/>
      <c r="AI127" s="642"/>
      <c r="AJ127" s="642"/>
      <c r="AK127" s="642"/>
      <c r="AL127" s="642"/>
      <c r="AM127" s="642"/>
      <c r="AN127" s="642"/>
      <c r="AO127" s="642"/>
      <c r="AP127" s="642"/>
      <c r="AQ127" s="642"/>
      <c r="AR127" s="642"/>
      <c r="AS127" s="642"/>
      <c r="AT127" s="642"/>
      <c r="AU127" s="642"/>
      <c r="AV127" s="642"/>
      <c r="AW127" s="642"/>
      <c r="AX127" s="642"/>
      <c r="AY127" s="642"/>
      <c r="AZ127" s="642"/>
      <c r="BA127" s="642"/>
      <c r="BB127" s="642"/>
      <c r="BC127" s="642"/>
      <c r="BD127" s="642"/>
      <c r="BE127" s="642"/>
      <c r="BF127" s="642"/>
      <c r="BG127" s="642"/>
      <c r="BH127" s="642"/>
      <c r="BI127" s="642"/>
      <c r="BJ127" s="642"/>
      <c r="BK127" s="642"/>
      <c r="BL127" s="642"/>
      <c r="BM127" s="642"/>
      <c r="BN127" s="642"/>
      <c r="BO127" s="642"/>
      <c r="BP127" s="642"/>
      <c r="BQ127" s="642"/>
      <c r="BR127" s="642"/>
      <c r="BS127" s="642"/>
      <c r="BT127" s="642"/>
      <c r="BU127" s="642"/>
      <c r="BV127" s="642"/>
      <c r="BW127" s="642"/>
      <c r="BX127" s="642"/>
      <c r="BY127" s="642"/>
      <c r="BZ127" s="642"/>
      <c r="CA127" s="642"/>
      <c r="CB127" s="642"/>
      <c r="CC127" s="642"/>
      <c r="CD127" s="642"/>
      <c r="CE127" s="642"/>
      <c r="CF127" s="642"/>
      <c r="CG127" s="642"/>
      <c r="CH127" s="642"/>
      <c r="CI127" s="642"/>
      <c r="CJ127" s="642"/>
      <c r="CK127" s="642"/>
      <c r="CL127" s="642"/>
      <c r="CM127" s="642"/>
      <c r="CN127" s="642"/>
      <c r="CO127" s="642"/>
      <c r="CP127" s="642"/>
      <c r="CQ127" s="642"/>
      <c r="CR127" s="642"/>
      <c r="CS127" s="642"/>
      <c r="CT127" s="642"/>
      <c r="CU127" s="642"/>
      <c r="CV127" s="642"/>
      <c r="CW127" s="642"/>
      <c r="CX127" s="642"/>
      <c r="CY127" s="642"/>
      <c r="CZ127" s="642"/>
      <c r="DA127" s="642"/>
      <c r="DB127" s="642"/>
      <c r="DC127" s="642"/>
      <c r="DD127" s="642"/>
      <c r="DE127" s="642"/>
      <c r="DF127" s="642"/>
      <c r="DG127" s="642"/>
      <c r="DH127" s="642"/>
      <c r="DI127" s="642"/>
      <c r="DJ127" s="642"/>
      <c r="DK127" s="642"/>
      <c r="DL127" s="642"/>
      <c r="DM127" s="642"/>
      <c r="DN127" s="642"/>
      <c r="DO127" s="642"/>
      <c r="DP127" s="642"/>
      <c r="DQ127" s="642"/>
      <c r="DR127" s="642"/>
      <c r="DS127" s="642"/>
      <c r="DT127" s="642"/>
      <c r="DU127" s="642"/>
      <c r="DV127" s="642"/>
      <c r="DW127" s="642"/>
      <c r="DX127" s="642"/>
      <c r="DY127" s="642"/>
      <c r="DZ127" s="642"/>
      <c r="EA127" s="642"/>
      <c r="EB127" s="642"/>
      <c r="EC127" s="642"/>
      <c r="ED127" s="642"/>
      <c r="EE127" s="642"/>
      <c r="EF127" s="642"/>
      <c r="EG127" s="642"/>
      <c r="EH127" s="642"/>
      <c r="EI127" s="642"/>
      <c r="EJ127" s="642"/>
      <c r="EK127" s="642"/>
      <c r="EL127" s="642"/>
      <c r="EM127" s="642"/>
      <c r="EN127" s="642"/>
      <c r="EO127" s="642"/>
      <c r="EP127" s="642"/>
      <c r="EQ127" s="642"/>
      <c r="ER127" s="642"/>
      <c r="ES127" s="642"/>
      <c r="ET127" s="642"/>
      <c r="EU127" s="642"/>
      <c r="EV127" s="642"/>
      <c r="EW127" s="642"/>
      <c r="EX127" s="642"/>
      <c r="EY127" s="642"/>
      <c r="EZ127" s="642"/>
      <c r="FA127" s="642"/>
      <c r="FB127" s="642"/>
      <c r="FC127" s="642"/>
      <c r="FD127" s="642"/>
      <c r="FE127" s="642"/>
      <c r="FF127" s="642"/>
      <c r="FG127" s="642"/>
      <c r="FH127" s="642"/>
      <c r="FI127" s="642"/>
      <c r="FJ127" s="642"/>
      <c r="FK127" s="642"/>
      <c r="FL127" s="642"/>
      <c r="FM127" s="642"/>
      <c r="FN127" s="642"/>
      <c r="FO127" s="642"/>
      <c r="FP127" s="642"/>
      <c r="FQ127" s="642"/>
      <c r="FR127" s="642"/>
      <c r="FS127" s="642"/>
      <c r="FT127" s="642"/>
      <c r="FU127" s="642"/>
      <c r="FV127" s="642"/>
      <c r="FW127" s="642"/>
      <c r="FX127" s="642"/>
      <c r="FY127" s="642"/>
      <c r="FZ127" s="642"/>
      <c r="GA127" s="642"/>
      <c r="GB127" s="642"/>
      <c r="GC127" s="642"/>
      <c r="GD127" s="642"/>
      <c r="GE127" s="642"/>
      <c r="GF127" s="642"/>
      <c r="GG127" s="642"/>
      <c r="GH127" s="642"/>
      <c r="GI127" s="642"/>
      <c r="GJ127" s="642"/>
      <c r="GK127" s="642"/>
      <c r="GL127" s="642"/>
      <c r="GM127" s="642"/>
      <c r="GN127" s="642"/>
      <c r="GO127" s="642"/>
      <c r="GP127" s="642"/>
      <c r="GQ127" s="642"/>
      <c r="GR127" s="642"/>
      <c r="GS127" s="642"/>
      <c r="GT127" s="642"/>
      <c r="GU127" s="642"/>
      <c r="GV127" s="642"/>
      <c r="GW127" s="642"/>
      <c r="GX127" s="642"/>
      <c r="GY127" s="642"/>
      <c r="GZ127" s="642"/>
      <c r="HA127" s="642"/>
      <c r="HB127" s="642"/>
      <c r="HC127" s="642"/>
      <c r="HD127" s="642"/>
      <c r="HE127" s="642"/>
      <c r="HF127" s="642"/>
      <c r="HG127" s="642"/>
      <c r="HH127" s="642"/>
      <c r="HI127" s="642"/>
      <c r="HJ127" s="642"/>
      <c r="HK127" s="642"/>
      <c r="HL127" s="642"/>
      <c r="HM127" s="642"/>
      <c r="HN127" s="642"/>
      <c r="HO127" s="642"/>
      <c r="HP127" s="642"/>
      <c r="HQ127" s="642"/>
      <c r="HR127" s="642"/>
      <c r="HS127" s="642"/>
      <c r="HT127" s="642"/>
      <c r="HU127" s="642"/>
      <c r="HV127" s="642"/>
      <c r="HW127" s="642"/>
      <c r="HX127" s="642"/>
      <c r="HY127" s="642"/>
      <c r="HZ127" s="642"/>
      <c r="IA127" s="642"/>
      <c r="IB127" s="642"/>
      <c r="IC127" s="642"/>
      <c r="ID127" s="642"/>
      <c r="IE127" s="642"/>
      <c r="IF127" s="642"/>
      <c r="IG127" s="642"/>
      <c r="IH127" s="642"/>
      <c r="II127" s="642"/>
      <c r="IJ127" s="642"/>
      <c r="IK127" s="642"/>
      <c r="IL127" s="642"/>
      <c r="IM127" s="642"/>
      <c r="IN127" s="642"/>
      <c r="IO127" s="642"/>
      <c r="IP127" s="642"/>
      <c r="IQ127" s="642"/>
      <c r="IR127" s="642"/>
      <c r="IS127" s="642"/>
      <c r="IT127" s="642"/>
      <c r="IU127" s="642"/>
      <c r="IV127" s="642"/>
      <c r="IW127" s="642"/>
      <c r="IX127" s="642"/>
      <c r="IY127" s="642"/>
      <c r="IZ127" s="642"/>
      <c r="JA127" s="642"/>
      <c r="JB127" s="642"/>
      <c r="JC127" s="642"/>
      <c r="JD127" s="642"/>
      <c r="JE127" s="642"/>
      <c r="JF127" s="642"/>
      <c r="JG127" s="642"/>
      <c r="JH127" s="642"/>
      <c r="JI127" s="642"/>
      <c r="JJ127" s="642"/>
      <c r="JK127" s="642"/>
      <c r="JL127" s="642"/>
      <c r="JM127" s="642"/>
      <c r="JN127" s="642"/>
      <c r="JO127" s="642"/>
      <c r="JP127" s="642"/>
      <c r="JQ127" s="642"/>
      <c r="JR127" s="642"/>
      <c r="JS127" s="642"/>
      <c r="JT127" s="642"/>
      <c r="JU127" s="642"/>
      <c r="JV127" s="642"/>
      <c r="JW127" s="642"/>
      <c r="JX127" s="642"/>
      <c r="JY127" s="642"/>
      <c r="JZ127" s="642"/>
      <c r="KA127" s="642"/>
      <c r="KB127" s="642"/>
      <c r="KC127" s="642"/>
      <c r="KD127" s="642"/>
      <c r="KE127" s="642"/>
      <c r="KF127" s="642"/>
      <c r="KG127" s="642"/>
      <c r="KH127" s="642"/>
      <c r="KI127" s="642"/>
      <c r="KJ127" s="642"/>
      <c r="KK127" s="642"/>
      <c r="KL127" s="642"/>
      <c r="KM127" s="642"/>
      <c r="KN127" s="642"/>
      <c r="KO127" s="642"/>
      <c r="KP127" s="642"/>
      <c r="KQ127" s="642"/>
      <c r="KR127" s="642"/>
      <c r="KS127" s="642"/>
      <c r="KT127" s="642"/>
      <c r="KU127" s="642"/>
      <c r="KV127" s="642"/>
      <c r="KW127" s="642"/>
      <c r="KX127" s="642"/>
      <c r="KY127" s="642"/>
      <c r="KZ127" s="642"/>
      <c r="LA127" s="642"/>
      <c r="LB127" s="642"/>
      <c r="LC127" s="642"/>
      <c r="LD127" s="642"/>
      <c r="LE127" s="642"/>
      <c r="LF127" s="642"/>
      <c r="LG127" s="642"/>
      <c r="LH127" s="642"/>
      <c r="LI127" s="642"/>
      <c r="LJ127" s="642"/>
      <c r="LK127" s="642"/>
      <c r="LL127" s="642"/>
      <c r="LM127" s="642"/>
      <c r="LN127" s="642"/>
      <c r="LO127" s="642"/>
      <c r="LP127" s="642"/>
      <c r="LQ127" s="642"/>
      <c r="LR127" s="642"/>
      <c r="LS127" s="642"/>
      <c r="LT127" s="642"/>
      <c r="LU127" s="642"/>
      <c r="LV127" s="642"/>
      <c r="LW127" s="642"/>
      <c r="LX127" s="642"/>
      <c r="LY127" s="642"/>
      <c r="LZ127" s="642"/>
      <c r="MA127" s="642"/>
      <c r="MB127" s="642"/>
      <c r="MC127" s="642"/>
      <c r="MD127" s="642"/>
      <c r="ME127" s="642"/>
      <c r="MF127" s="642"/>
      <c r="MG127" s="642"/>
      <c r="MH127" s="642"/>
      <c r="MI127" s="642"/>
      <c r="MJ127" s="642"/>
      <c r="MK127" s="642"/>
      <c r="ML127" s="642"/>
      <c r="MM127" s="642"/>
      <c r="MN127" s="642"/>
      <c r="MO127" s="642"/>
      <c r="MP127" s="642"/>
      <c r="MQ127" s="642"/>
      <c r="MR127" s="642"/>
      <c r="MS127" s="642"/>
      <c r="MT127" s="642"/>
      <c r="MU127" s="642"/>
      <c r="MV127" s="642"/>
      <c r="MW127" s="642"/>
      <c r="MX127" s="642"/>
      <c r="MY127" s="642"/>
      <c r="MZ127" s="642"/>
      <c r="NA127" s="642"/>
      <c r="NB127" s="642"/>
      <c r="NC127" s="642"/>
      <c r="ND127" s="642"/>
      <c r="NE127" s="642"/>
      <c r="NF127" s="642"/>
      <c r="NG127" s="642"/>
      <c r="NH127" s="642"/>
      <c r="NI127" s="642"/>
      <c r="NJ127" s="642"/>
    </row>
    <row r="128" spans="1:374" s="643" customFormat="1" ht="45" customHeight="1">
      <c r="A128" s="734" t="s">
        <v>611</v>
      </c>
      <c r="B128" s="639" t="s">
        <v>1465</v>
      </c>
      <c r="C128" s="640" t="s">
        <v>26</v>
      </c>
      <c r="D128" s="657" t="s">
        <v>612</v>
      </c>
      <c r="E128" s="656"/>
      <c r="F128" s="640"/>
      <c r="G128" s="640"/>
      <c r="H128" s="684"/>
      <c r="I128" s="685"/>
      <c r="J128" s="640"/>
      <c r="K128" s="641"/>
      <c r="L128" s="641"/>
      <c r="M128" s="640"/>
      <c r="N128" s="640"/>
      <c r="O128" s="640"/>
      <c r="P128" s="640"/>
      <c r="Q128" s="662"/>
      <c r="R128" s="642"/>
      <c r="S128" s="642"/>
      <c r="T128" s="642"/>
      <c r="U128" s="642"/>
      <c r="V128" s="642"/>
      <c r="W128" s="642"/>
      <c r="X128" s="642"/>
      <c r="Y128" s="642"/>
      <c r="Z128" s="642"/>
      <c r="AA128" s="642"/>
      <c r="AB128" s="642"/>
      <c r="AC128" s="642"/>
      <c r="AD128" s="642"/>
      <c r="AE128" s="642"/>
      <c r="AF128" s="642"/>
      <c r="AG128" s="642"/>
      <c r="AH128" s="642"/>
      <c r="AI128" s="642"/>
      <c r="AJ128" s="642"/>
      <c r="AK128" s="642"/>
      <c r="AL128" s="642"/>
      <c r="AM128" s="642"/>
      <c r="AN128" s="642"/>
      <c r="AO128" s="642"/>
      <c r="AP128" s="642"/>
      <c r="AQ128" s="642"/>
      <c r="AR128" s="642"/>
      <c r="AS128" s="642"/>
      <c r="AT128" s="642"/>
      <c r="AU128" s="642"/>
      <c r="AV128" s="642"/>
      <c r="AW128" s="642"/>
      <c r="AX128" s="642"/>
      <c r="AY128" s="642"/>
      <c r="AZ128" s="642"/>
      <c r="BA128" s="642"/>
      <c r="BB128" s="642"/>
      <c r="BC128" s="642"/>
      <c r="BD128" s="642"/>
      <c r="BE128" s="642"/>
      <c r="BF128" s="642"/>
      <c r="BG128" s="642"/>
      <c r="BH128" s="642"/>
      <c r="BI128" s="642"/>
      <c r="BJ128" s="642"/>
      <c r="BK128" s="642"/>
      <c r="BL128" s="642"/>
      <c r="BM128" s="642"/>
      <c r="BN128" s="642"/>
      <c r="BO128" s="642"/>
      <c r="BP128" s="642"/>
      <c r="BQ128" s="642"/>
      <c r="BR128" s="642"/>
      <c r="BS128" s="642"/>
      <c r="BT128" s="642"/>
      <c r="BU128" s="642"/>
      <c r="BV128" s="642"/>
      <c r="BW128" s="642"/>
      <c r="BX128" s="642"/>
      <c r="BY128" s="642"/>
      <c r="BZ128" s="642"/>
      <c r="CA128" s="642"/>
      <c r="CB128" s="642"/>
      <c r="CC128" s="642"/>
      <c r="CD128" s="642"/>
      <c r="CE128" s="642"/>
      <c r="CF128" s="642"/>
      <c r="CG128" s="642"/>
      <c r="CH128" s="642"/>
      <c r="CI128" s="642"/>
      <c r="CJ128" s="642"/>
      <c r="CK128" s="642"/>
      <c r="CL128" s="642"/>
      <c r="CM128" s="642"/>
      <c r="CN128" s="642"/>
      <c r="CO128" s="642"/>
      <c r="CP128" s="642"/>
      <c r="CQ128" s="642"/>
      <c r="CR128" s="642"/>
      <c r="CS128" s="642"/>
      <c r="CT128" s="642"/>
      <c r="CU128" s="642"/>
      <c r="CV128" s="642"/>
      <c r="CW128" s="642"/>
      <c r="CX128" s="642"/>
      <c r="CY128" s="642"/>
      <c r="CZ128" s="642"/>
      <c r="DA128" s="642"/>
      <c r="DB128" s="642"/>
      <c r="DC128" s="642"/>
      <c r="DD128" s="642"/>
      <c r="DE128" s="642"/>
      <c r="DF128" s="642"/>
      <c r="DG128" s="642"/>
      <c r="DH128" s="642"/>
      <c r="DI128" s="642"/>
      <c r="DJ128" s="642"/>
      <c r="DK128" s="642"/>
      <c r="DL128" s="642"/>
      <c r="DM128" s="642"/>
      <c r="DN128" s="642"/>
      <c r="DO128" s="642"/>
      <c r="DP128" s="642"/>
      <c r="DQ128" s="642"/>
      <c r="DR128" s="642"/>
      <c r="DS128" s="642"/>
      <c r="DT128" s="642"/>
      <c r="DU128" s="642"/>
      <c r="DV128" s="642"/>
      <c r="DW128" s="642"/>
      <c r="DX128" s="642"/>
      <c r="DY128" s="642"/>
      <c r="DZ128" s="642"/>
      <c r="EA128" s="642"/>
      <c r="EB128" s="642"/>
      <c r="EC128" s="642"/>
      <c r="ED128" s="642"/>
      <c r="EE128" s="642"/>
      <c r="EF128" s="642"/>
      <c r="EG128" s="642"/>
      <c r="EH128" s="642"/>
      <c r="EI128" s="642"/>
      <c r="EJ128" s="642"/>
      <c r="EK128" s="642"/>
      <c r="EL128" s="642"/>
      <c r="EM128" s="642"/>
      <c r="EN128" s="642"/>
      <c r="EO128" s="642"/>
      <c r="EP128" s="642"/>
      <c r="EQ128" s="642"/>
      <c r="ER128" s="642"/>
      <c r="ES128" s="642"/>
      <c r="ET128" s="642"/>
      <c r="EU128" s="642"/>
      <c r="EV128" s="642"/>
      <c r="EW128" s="642"/>
      <c r="EX128" s="642"/>
      <c r="EY128" s="642"/>
      <c r="EZ128" s="642"/>
      <c r="FA128" s="642"/>
      <c r="FB128" s="642"/>
      <c r="FC128" s="642"/>
      <c r="FD128" s="642"/>
      <c r="FE128" s="642"/>
      <c r="FF128" s="642"/>
      <c r="FG128" s="642"/>
      <c r="FH128" s="642"/>
      <c r="FI128" s="642"/>
      <c r="FJ128" s="642"/>
      <c r="FK128" s="642"/>
      <c r="FL128" s="642"/>
      <c r="FM128" s="642"/>
      <c r="FN128" s="642"/>
      <c r="FO128" s="642"/>
      <c r="FP128" s="642"/>
      <c r="FQ128" s="642"/>
      <c r="FR128" s="642"/>
      <c r="FS128" s="642"/>
      <c r="FT128" s="642"/>
      <c r="FU128" s="642"/>
      <c r="FV128" s="642"/>
      <c r="FW128" s="642"/>
      <c r="FX128" s="642"/>
      <c r="FY128" s="642"/>
      <c r="FZ128" s="642"/>
      <c r="GA128" s="642"/>
      <c r="GB128" s="642"/>
      <c r="GC128" s="642"/>
      <c r="GD128" s="642"/>
      <c r="GE128" s="642"/>
      <c r="GF128" s="642"/>
      <c r="GG128" s="642"/>
      <c r="GH128" s="642"/>
      <c r="GI128" s="642"/>
      <c r="GJ128" s="642"/>
      <c r="GK128" s="642"/>
      <c r="GL128" s="642"/>
      <c r="GM128" s="642"/>
      <c r="GN128" s="642"/>
      <c r="GO128" s="642"/>
      <c r="GP128" s="642"/>
      <c r="GQ128" s="642"/>
      <c r="GR128" s="642"/>
      <c r="GS128" s="642"/>
      <c r="GT128" s="642"/>
      <c r="GU128" s="642"/>
      <c r="GV128" s="642"/>
      <c r="GW128" s="642"/>
      <c r="GX128" s="642"/>
      <c r="GY128" s="642"/>
      <c r="GZ128" s="642"/>
      <c r="HA128" s="642"/>
      <c r="HB128" s="642"/>
      <c r="HC128" s="642"/>
      <c r="HD128" s="642"/>
      <c r="HE128" s="642"/>
      <c r="HF128" s="642"/>
      <c r="HG128" s="642"/>
      <c r="HH128" s="642"/>
      <c r="HI128" s="642"/>
      <c r="HJ128" s="642"/>
      <c r="HK128" s="642"/>
      <c r="HL128" s="642"/>
      <c r="HM128" s="642"/>
      <c r="HN128" s="642"/>
      <c r="HO128" s="642"/>
      <c r="HP128" s="642"/>
      <c r="HQ128" s="642"/>
      <c r="HR128" s="642"/>
      <c r="HS128" s="642"/>
      <c r="HT128" s="642"/>
      <c r="HU128" s="642"/>
      <c r="HV128" s="642"/>
      <c r="HW128" s="642"/>
      <c r="HX128" s="642"/>
      <c r="HY128" s="642"/>
      <c r="HZ128" s="642"/>
      <c r="IA128" s="642"/>
      <c r="IB128" s="642"/>
      <c r="IC128" s="642"/>
      <c r="ID128" s="642"/>
      <c r="IE128" s="642"/>
      <c r="IF128" s="642"/>
      <c r="IG128" s="642"/>
      <c r="IH128" s="642"/>
      <c r="II128" s="642"/>
      <c r="IJ128" s="642"/>
      <c r="IK128" s="642"/>
      <c r="IL128" s="642"/>
      <c r="IM128" s="642"/>
      <c r="IN128" s="642"/>
      <c r="IO128" s="642"/>
      <c r="IP128" s="642"/>
      <c r="IQ128" s="642"/>
      <c r="IR128" s="642"/>
      <c r="IS128" s="642"/>
      <c r="IT128" s="642"/>
      <c r="IU128" s="642"/>
      <c r="IV128" s="642"/>
      <c r="IW128" s="642"/>
      <c r="IX128" s="642"/>
      <c r="IY128" s="642"/>
      <c r="IZ128" s="642"/>
      <c r="JA128" s="642"/>
      <c r="JB128" s="642"/>
      <c r="JC128" s="642"/>
      <c r="JD128" s="642"/>
      <c r="JE128" s="642"/>
      <c r="JF128" s="642"/>
      <c r="JG128" s="642"/>
      <c r="JH128" s="642"/>
      <c r="JI128" s="642"/>
      <c r="JJ128" s="642"/>
      <c r="JK128" s="642"/>
      <c r="JL128" s="642"/>
      <c r="JM128" s="642"/>
      <c r="JN128" s="642"/>
      <c r="JO128" s="642"/>
      <c r="JP128" s="642"/>
      <c r="JQ128" s="642"/>
      <c r="JR128" s="642"/>
      <c r="JS128" s="642"/>
      <c r="JT128" s="642"/>
      <c r="JU128" s="642"/>
      <c r="JV128" s="642"/>
      <c r="JW128" s="642"/>
      <c r="JX128" s="642"/>
      <c r="JY128" s="642"/>
      <c r="JZ128" s="642"/>
      <c r="KA128" s="642"/>
      <c r="KB128" s="642"/>
      <c r="KC128" s="642"/>
      <c r="KD128" s="642"/>
      <c r="KE128" s="642"/>
      <c r="KF128" s="642"/>
      <c r="KG128" s="642"/>
      <c r="KH128" s="642"/>
      <c r="KI128" s="642"/>
      <c r="KJ128" s="642"/>
      <c r="KK128" s="642"/>
      <c r="KL128" s="642"/>
      <c r="KM128" s="642"/>
      <c r="KN128" s="642"/>
      <c r="KO128" s="642"/>
      <c r="KP128" s="642"/>
      <c r="KQ128" s="642"/>
      <c r="KR128" s="642"/>
      <c r="KS128" s="642"/>
      <c r="KT128" s="642"/>
      <c r="KU128" s="642"/>
      <c r="KV128" s="642"/>
      <c r="KW128" s="642"/>
      <c r="KX128" s="642"/>
      <c r="KY128" s="642"/>
      <c r="KZ128" s="642"/>
      <c r="LA128" s="642"/>
      <c r="LB128" s="642"/>
      <c r="LC128" s="642"/>
      <c r="LD128" s="642"/>
      <c r="LE128" s="642"/>
      <c r="LF128" s="642"/>
      <c r="LG128" s="642"/>
      <c r="LH128" s="642"/>
      <c r="LI128" s="642"/>
      <c r="LJ128" s="642"/>
      <c r="LK128" s="642"/>
      <c r="LL128" s="642"/>
      <c r="LM128" s="642"/>
      <c r="LN128" s="642"/>
      <c r="LO128" s="642"/>
      <c r="LP128" s="642"/>
      <c r="LQ128" s="642"/>
      <c r="LR128" s="642"/>
      <c r="LS128" s="642"/>
      <c r="LT128" s="642"/>
      <c r="LU128" s="642"/>
      <c r="LV128" s="642"/>
      <c r="LW128" s="642"/>
      <c r="LX128" s="642"/>
      <c r="LY128" s="642"/>
      <c r="LZ128" s="642"/>
      <c r="MA128" s="642"/>
      <c r="MB128" s="642"/>
      <c r="MC128" s="642"/>
      <c r="MD128" s="642"/>
      <c r="ME128" s="642"/>
      <c r="MF128" s="642"/>
      <c r="MG128" s="642"/>
      <c r="MH128" s="642"/>
      <c r="MI128" s="642"/>
      <c r="MJ128" s="642"/>
      <c r="MK128" s="642"/>
      <c r="ML128" s="642"/>
      <c r="MM128" s="642"/>
      <c r="MN128" s="642"/>
      <c r="MO128" s="642"/>
      <c r="MP128" s="642"/>
      <c r="MQ128" s="642"/>
      <c r="MR128" s="642"/>
      <c r="MS128" s="642"/>
      <c r="MT128" s="642"/>
      <c r="MU128" s="642"/>
      <c r="MV128" s="642"/>
      <c r="MW128" s="642"/>
      <c r="MX128" s="642"/>
      <c r="MY128" s="642"/>
      <c r="MZ128" s="642"/>
      <c r="NA128" s="642"/>
      <c r="NB128" s="642"/>
      <c r="NC128" s="642"/>
      <c r="ND128" s="642"/>
      <c r="NE128" s="642"/>
      <c r="NF128" s="642"/>
      <c r="NG128" s="642"/>
      <c r="NH128" s="642"/>
      <c r="NI128" s="642"/>
      <c r="NJ128" s="642"/>
    </row>
    <row r="129" spans="1:374" s="643" customFormat="1" ht="45" customHeight="1">
      <c r="A129" s="734" t="s">
        <v>613</v>
      </c>
      <c r="B129" s="639" t="s">
        <v>1466</v>
      </c>
      <c r="C129" s="640" t="s">
        <v>26</v>
      </c>
      <c r="D129" s="657" t="s">
        <v>614</v>
      </c>
      <c r="E129" s="656"/>
      <c r="F129" s="640"/>
      <c r="G129" s="640"/>
      <c r="H129" s="684"/>
      <c r="I129" s="687"/>
      <c r="J129" s="640"/>
      <c r="K129" s="641"/>
      <c r="L129" s="641"/>
      <c r="M129" s="640"/>
      <c r="N129" s="640"/>
      <c r="O129" s="640"/>
      <c r="P129" s="640"/>
      <c r="Q129" s="662"/>
      <c r="R129" s="642"/>
      <c r="S129" s="642"/>
      <c r="T129" s="642"/>
      <c r="U129" s="642"/>
      <c r="V129" s="642"/>
      <c r="W129" s="642"/>
      <c r="X129" s="642"/>
      <c r="Y129" s="642"/>
      <c r="Z129" s="642"/>
      <c r="AA129" s="642"/>
      <c r="AB129" s="642"/>
      <c r="AC129" s="642"/>
      <c r="AD129" s="642"/>
      <c r="AE129" s="642"/>
      <c r="AF129" s="642"/>
      <c r="AG129" s="642"/>
      <c r="AH129" s="642"/>
      <c r="AI129" s="642"/>
      <c r="AJ129" s="642"/>
      <c r="AK129" s="642"/>
      <c r="AL129" s="642"/>
      <c r="AM129" s="642"/>
      <c r="AN129" s="642"/>
      <c r="AO129" s="642"/>
      <c r="AP129" s="642"/>
      <c r="AQ129" s="642"/>
      <c r="AR129" s="642"/>
      <c r="AS129" s="642"/>
      <c r="AT129" s="642"/>
      <c r="AU129" s="642"/>
      <c r="AV129" s="642"/>
      <c r="AW129" s="642"/>
      <c r="AX129" s="642"/>
      <c r="AY129" s="642"/>
      <c r="AZ129" s="642"/>
      <c r="BA129" s="642"/>
      <c r="BB129" s="642"/>
      <c r="BC129" s="642"/>
      <c r="BD129" s="642"/>
      <c r="BE129" s="642"/>
      <c r="BF129" s="642"/>
      <c r="BG129" s="642"/>
      <c r="BH129" s="642"/>
      <c r="BI129" s="642"/>
      <c r="BJ129" s="642"/>
      <c r="BK129" s="642"/>
      <c r="BL129" s="642"/>
      <c r="BM129" s="642"/>
      <c r="BN129" s="642"/>
      <c r="BO129" s="642"/>
      <c r="BP129" s="642"/>
      <c r="BQ129" s="642"/>
      <c r="BR129" s="642"/>
      <c r="BS129" s="642"/>
      <c r="BT129" s="642"/>
      <c r="BU129" s="642"/>
      <c r="BV129" s="642"/>
      <c r="BW129" s="642"/>
      <c r="BX129" s="642"/>
      <c r="BY129" s="642"/>
      <c r="BZ129" s="642"/>
      <c r="CA129" s="642"/>
      <c r="CB129" s="642"/>
      <c r="CC129" s="642"/>
      <c r="CD129" s="642"/>
      <c r="CE129" s="642"/>
      <c r="CF129" s="642"/>
      <c r="CG129" s="642"/>
      <c r="CH129" s="642"/>
      <c r="CI129" s="642"/>
      <c r="CJ129" s="642"/>
      <c r="CK129" s="642"/>
      <c r="CL129" s="642"/>
      <c r="CM129" s="642"/>
      <c r="CN129" s="642"/>
      <c r="CO129" s="642"/>
      <c r="CP129" s="642"/>
      <c r="CQ129" s="642"/>
      <c r="CR129" s="642"/>
      <c r="CS129" s="642"/>
      <c r="CT129" s="642"/>
      <c r="CU129" s="642"/>
      <c r="CV129" s="642"/>
      <c r="CW129" s="642"/>
      <c r="CX129" s="642"/>
      <c r="CY129" s="642"/>
      <c r="CZ129" s="642"/>
      <c r="DA129" s="642"/>
      <c r="DB129" s="642"/>
      <c r="DC129" s="642"/>
      <c r="DD129" s="642"/>
      <c r="DE129" s="642"/>
      <c r="DF129" s="642"/>
      <c r="DG129" s="642"/>
      <c r="DH129" s="642"/>
      <c r="DI129" s="642"/>
      <c r="DJ129" s="642"/>
      <c r="DK129" s="642"/>
      <c r="DL129" s="642"/>
      <c r="DM129" s="642"/>
      <c r="DN129" s="642"/>
      <c r="DO129" s="642"/>
      <c r="DP129" s="642"/>
      <c r="DQ129" s="642"/>
      <c r="DR129" s="642"/>
      <c r="DS129" s="642"/>
      <c r="DT129" s="642"/>
      <c r="DU129" s="642"/>
      <c r="DV129" s="642"/>
      <c r="DW129" s="642"/>
      <c r="DX129" s="642"/>
      <c r="DY129" s="642"/>
      <c r="DZ129" s="642"/>
      <c r="EA129" s="642"/>
      <c r="EB129" s="642"/>
      <c r="EC129" s="642"/>
      <c r="ED129" s="642"/>
      <c r="EE129" s="642"/>
      <c r="EF129" s="642"/>
      <c r="EG129" s="642"/>
      <c r="EH129" s="642"/>
      <c r="EI129" s="642"/>
      <c r="EJ129" s="642"/>
      <c r="EK129" s="642"/>
      <c r="EL129" s="642"/>
      <c r="EM129" s="642"/>
      <c r="EN129" s="642"/>
      <c r="EO129" s="642"/>
      <c r="EP129" s="642"/>
      <c r="EQ129" s="642"/>
      <c r="ER129" s="642"/>
      <c r="ES129" s="642"/>
      <c r="ET129" s="642"/>
      <c r="EU129" s="642"/>
      <c r="EV129" s="642"/>
      <c r="EW129" s="642"/>
      <c r="EX129" s="642"/>
      <c r="EY129" s="642"/>
      <c r="EZ129" s="642"/>
      <c r="FA129" s="642"/>
      <c r="FB129" s="642"/>
      <c r="FC129" s="642"/>
      <c r="FD129" s="642"/>
      <c r="FE129" s="642"/>
      <c r="FF129" s="642"/>
      <c r="FG129" s="642"/>
      <c r="FH129" s="642"/>
      <c r="FI129" s="642"/>
      <c r="FJ129" s="642"/>
      <c r="FK129" s="642"/>
      <c r="FL129" s="642"/>
      <c r="FM129" s="642"/>
      <c r="FN129" s="642"/>
      <c r="FO129" s="642"/>
      <c r="FP129" s="642"/>
      <c r="FQ129" s="642"/>
      <c r="FR129" s="642"/>
      <c r="FS129" s="642"/>
      <c r="FT129" s="642"/>
      <c r="FU129" s="642"/>
      <c r="FV129" s="642"/>
      <c r="FW129" s="642"/>
      <c r="FX129" s="642"/>
      <c r="FY129" s="642"/>
      <c r="FZ129" s="642"/>
      <c r="GA129" s="642"/>
      <c r="GB129" s="642"/>
      <c r="GC129" s="642"/>
      <c r="GD129" s="642"/>
      <c r="GE129" s="642"/>
      <c r="GF129" s="642"/>
      <c r="GG129" s="642"/>
      <c r="GH129" s="642"/>
      <c r="GI129" s="642"/>
      <c r="GJ129" s="642"/>
      <c r="GK129" s="642"/>
      <c r="GL129" s="642"/>
      <c r="GM129" s="642"/>
      <c r="GN129" s="642"/>
      <c r="GO129" s="642"/>
      <c r="GP129" s="642"/>
      <c r="GQ129" s="642"/>
      <c r="GR129" s="642"/>
      <c r="GS129" s="642"/>
      <c r="GT129" s="642"/>
      <c r="GU129" s="642"/>
      <c r="GV129" s="642"/>
      <c r="GW129" s="642"/>
      <c r="GX129" s="642"/>
      <c r="GY129" s="642"/>
      <c r="GZ129" s="642"/>
      <c r="HA129" s="642"/>
      <c r="HB129" s="642"/>
      <c r="HC129" s="642"/>
      <c r="HD129" s="642"/>
      <c r="HE129" s="642"/>
      <c r="HF129" s="642"/>
      <c r="HG129" s="642"/>
      <c r="HH129" s="642"/>
      <c r="HI129" s="642"/>
      <c r="HJ129" s="642"/>
      <c r="HK129" s="642"/>
      <c r="HL129" s="642"/>
      <c r="HM129" s="642"/>
      <c r="HN129" s="642"/>
      <c r="HO129" s="642"/>
      <c r="HP129" s="642"/>
      <c r="HQ129" s="642"/>
      <c r="HR129" s="642"/>
      <c r="HS129" s="642"/>
      <c r="HT129" s="642"/>
      <c r="HU129" s="642"/>
      <c r="HV129" s="642"/>
      <c r="HW129" s="642"/>
      <c r="HX129" s="642"/>
      <c r="HY129" s="642"/>
      <c r="HZ129" s="642"/>
      <c r="IA129" s="642"/>
      <c r="IB129" s="642"/>
      <c r="IC129" s="642"/>
      <c r="ID129" s="642"/>
      <c r="IE129" s="642"/>
      <c r="IF129" s="642"/>
      <c r="IG129" s="642"/>
      <c r="IH129" s="642"/>
      <c r="II129" s="642"/>
      <c r="IJ129" s="642"/>
      <c r="IK129" s="642"/>
      <c r="IL129" s="642"/>
      <c r="IM129" s="642"/>
      <c r="IN129" s="642"/>
      <c r="IO129" s="642"/>
      <c r="IP129" s="642"/>
      <c r="IQ129" s="642"/>
      <c r="IR129" s="642"/>
      <c r="IS129" s="642"/>
      <c r="IT129" s="642"/>
      <c r="IU129" s="642"/>
      <c r="IV129" s="642"/>
      <c r="IW129" s="642"/>
      <c r="IX129" s="642"/>
      <c r="IY129" s="642"/>
      <c r="IZ129" s="642"/>
      <c r="JA129" s="642"/>
      <c r="JB129" s="642"/>
      <c r="JC129" s="642"/>
      <c r="JD129" s="642"/>
      <c r="JE129" s="642"/>
      <c r="JF129" s="642"/>
      <c r="JG129" s="642"/>
      <c r="JH129" s="642"/>
      <c r="JI129" s="642"/>
      <c r="JJ129" s="642"/>
      <c r="JK129" s="642"/>
      <c r="JL129" s="642"/>
      <c r="JM129" s="642"/>
      <c r="JN129" s="642"/>
      <c r="JO129" s="642"/>
      <c r="JP129" s="642"/>
      <c r="JQ129" s="642"/>
      <c r="JR129" s="642"/>
      <c r="JS129" s="642"/>
      <c r="JT129" s="642"/>
      <c r="JU129" s="642"/>
      <c r="JV129" s="642"/>
      <c r="JW129" s="642"/>
      <c r="JX129" s="642"/>
      <c r="JY129" s="642"/>
      <c r="JZ129" s="642"/>
      <c r="KA129" s="642"/>
      <c r="KB129" s="642"/>
      <c r="KC129" s="642"/>
      <c r="KD129" s="642"/>
      <c r="KE129" s="642"/>
      <c r="KF129" s="642"/>
      <c r="KG129" s="642"/>
      <c r="KH129" s="642"/>
      <c r="KI129" s="642"/>
      <c r="KJ129" s="642"/>
      <c r="KK129" s="642"/>
      <c r="KL129" s="642"/>
      <c r="KM129" s="642"/>
      <c r="KN129" s="642"/>
      <c r="KO129" s="642"/>
      <c r="KP129" s="642"/>
      <c r="KQ129" s="642"/>
      <c r="KR129" s="642"/>
      <c r="KS129" s="642"/>
      <c r="KT129" s="642"/>
      <c r="KU129" s="642"/>
      <c r="KV129" s="642"/>
      <c r="KW129" s="642"/>
      <c r="KX129" s="642"/>
      <c r="KY129" s="642"/>
      <c r="KZ129" s="642"/>
      <c r="LA129" s="642"/>
      <c r="LB129" s="642"/>
      <c r="LC129" s="642"/>
      <c r="LD129" s="642"/>
      <c r="LE129" s="642"/>
      <c r="LF129" s="642"/>
      <c r="LG129" s="642"/>
      <c r="LH129" s="642"/>
      <c r="LI129" s="642"/>
      <c r="LJ129" s="642"/>
      <c r="LK129" s="642"/>
      <c r="LL129" s="642"/>
      <c r="LM129" s="642"/>
      <c r="LN129" s="642"/>
      <c r="LO129" s="642"/>
      <c r="LP129" s="642"/>
      <c r="LQ129" s="642"/>
      <c r="LR129" s="642"/>
      <c r="LS129" s="642"/>
      <c r="LT129" s="642"/>
      <c r="LU129" s="642"/>
      <c r="LV129" s="642"/>
      <c r="LW129" s="642"/>
      <c r="LX129" s="642"/>
      <c r="LY129" s="642"/>
      <c r="LZ129" s="642"/>
      <c r="MA129" s="642"/>
      <c r="MB129" s="642"/>
      <c r="MC129" s="642"/>
      <c r="MD129" s="642"/>
      <c r="ME129" s="642"/>
      <c r="MF129" s="642"/>
      <c r="MG129" s="642"/>
      <c r="MH129" s="642"/>
      <c r="MI129" s="642"/>
      <c r="MJ129" s="642"/>
      <c r="MK129" s="642"/>
      <c r="ML129" s="642"/>
      <c r="MM129" s="642"/>
      <c r="MN129" s="642"/>
      <c r="MO129" s="642"/>
      <c r="MP129" s="642"/>
      <c r="MQ129" s="642"/>
      <c r="MR129" s="642"/>
      <c r="MS129" s="642"/>
      <c r="MT129" s="642"/>
      <c r="MU129" s="642"/>
      <c r="MV129" s="642"/>
      <c r="MW129" s="642"/>
      <c r="MX129" s="642"/>
      <c r="MY129" s="642"/>
      <c r="MZ129" s="642"/>
      <c r="NA129" s="642"/>
      <c r="NB129" s="642"/>
      <c r="NC129" s="642"/>
      <c r="ND129" s="642"/>
      <c r="NE129" s="642"/>
      <c r="NF129" s="642"/>
      <c r="NG129" s="642"/>
      <c r="NH129" s="642"/>
      <c r="NI129" s="642"/>
      <c r="NJ129" s="642"/>
    </row>
    <row r="130" spans="1:374" s="643" customFormat="1" ht="45" customHeight="1">
      <c r="A130" s="734" t="s">
        <v>615</v>
      </c>
      <c r="B130" s="639" t="s">
        <v>1467</v>
      </c>
      <c r="C130" s="640" t="s">
        <v>26</v>
      </c>
      <c r="D130" s="657" t="s">
        <v>616</v>
      </c>
      <c r="E130" s="656"/>
      <c r="F130" s="640"/>
      <c r="G130" s="640"/>
      <c r="H130" s="684"/>
      <c r="I130" s="687"/>
      <c r="J130" s="640"/>
      <c r="K130" s="641"/>
      <c r="L130" s="641"/>
      <c r="M130" s="640" t="s">
        <v>18</v>
      </c>
      <c r="N130" s="640" t="s">
        <v>51</v>
      </c>
      <c r="O130" s="640" t="s">
        <v>1547</v>
      </c>
      <c r="P130" s="640"/>
      <c r="Q130" s="662"/>
      <c r="R130" s="642"/>
      <c r="S130" s="642"/>
      <c r="T130" s="642"/>
      <c r="U130" s="642"/>
      <c r="V130" s="642"/>
      <c r="W130" s="642"/>
      <c r="X130" s="642"/>
      <c r="Y130" s="642"/>
      <c r="Z130" s="642"/>
      <c r="AA130" s="642"/>
      <c r="AB130" s="642"/>
      <c r="AC130" s="642"/>
      <c r="AD130" s="642"/>
      <c r="AE130" s="642"/>
      <c r="AF130" s="642"/>
      <c r="AG130" s="642"/>
      <c r="AH130" s="642"/>
      <c r="AI130" s="642"/>
      <c r="AJ130" s="642"/>
      <c r="AK130" s="642"/>
      <c r="AL130" s="642"/>
      <c r="AM130" s="642"/>
      <c r="AN130" s="642"/>
      <c r="AO130" s="642"/>
      <c r="AP130" s="642"/>
      <c r="AQ130" s="642"/>
      <c r="AR130" s="642"/>
      <c r="AS130" s="642"/>
      <c r="AT130" s="642"/>
      <c r="AU130" s="642"/>
      <c r="AV130" s="642"/>
      <c r="AW130" s="642"/>
      <c r="AX130" s="642"/>
      <c r="AY130" s="642"/>
      <c r="AZ130" s="642"/>
      <c r="BA130" s="642"/>
      <c r="BB130" s="642"/>
      <c r="BC130" s="642"/>
      <c r="BD130" s="642"/>
      <c r="BE130" s="642"/>
      <c r="BF130" s="642"/>
      <c r="BG130" s="642"/>
      <c r="BH130" s="642"/>
      <c r="BI130" s="642"/>
      <c r="BJ130" s="642"/>
      <c r="BK130" s="642"/>
      <c r="BL130" s="642"/>
      <c r="BM130" s="642"/>
      <c r="BN130" s="642"/>
      <c r="BO130" s="642"/>
      <c r="BP130" s="642"/>
      <c r="BQ130" s="642"/>
      <c r="BR130" s="642"/>
      <c r="BS130" s="642"/>
      <c r="BT130" s="642"/>
      <c r="BU130" s="642"/>
      <c r="BV130" s="642"/>
      <c r="BW130" s="642"/>
      <c r="BX130" s="642"/>
      <c r="BY130" s="642"/>
      <c r="BZ130" s="642"/>
      <c r="CA130" s="642"/>
      <c r="CB130" s="642"/>
      <c r="CC130" s="642"/>
      <c r="CD130" s="642"/>
      <c r="CE130" s="642"/>
      <c r="CF130" s="642"/>
      <c r="CG130" s="642"/>
      <c r="CH130" s="642"/>
      <c r="CI130" s="642"/>
      <c r="CJ130" s="642"/>
      <c r="CK130" s="642"/>
      <c r="CL130" s="642"/>
      <c r="CM130" s="642"/>
      <c r="CN130" s="642"/>
      <c r="CO130" s="642"/>
      <c r="CP130" s="642"/>
      <c r="CQ130" s="642"/>
      <c r="CR130" s="642"/>
      <c r="CS130" s="642"/>
      <c r="CT130" s="642"/>
      <c r="CU130" s="642"/>
      <c r="CV130" s="642"/>
      <c r="CW130" s="642"/>
      <c r="CX130" s="642"/>
      <c r="CY130" s="642"/>
      <c r="CZ130" s="642"/>
      <c r="DA130" s="642"/>
      <c r="DB130" s="642"/>
      <c r="DC130" s="642"/>
      <c r="DD130" s="642"/>
      <c r="DE130" s="642"/>
      <c r="DF130" s="642"/>
      <c r="DG130" s="642"/>
      <c r="DH130" s="642"/>
      <c r="DI130" s="642"/>
      <c r="DJ130" s="642"/>
      <c r="DK130" s="642"/>
      <c r="DL130" s="642"/>
      <c r="DM130" s="642"/>
      <c r="DN130" s="642"/>
      <c r="DO130" s="642"/>
      <c r="DP130" s="642"/>
      <c r="DQ130" s="642"/>
      <c r="DR130" s="642"/>
      <c r="DS130" s="642"/>
      <c r="DT130" s="642"/>
      <c r="DU130" s="642"/>
      <c r="DV130" s="642"/>
      <c r="DW130" s="642"/>
      <c r="DX130" s="642"/>
      <c r="DY130" s="642"/>
      <c r="DZ130" s="642"/>
      <c r="EA130" s="642"/>
      <c r="EB130" s="642"/>
      <c r="EC130" s="642"/>
      <c r="ED130" s="642"/>
      <c r="EE130" s="642"/>
      <c r="EF130" s="642"/>
      <c r="EG130" s="642"/>
      <c r="EH130" s="642"/>
      <c r="EI130" s="642"/>
      <c r="EJ130" s="642"/>
      <c r="EK130" s="642"/>
      <c r="EL130" s="642"/>
      <c r="EM130" s="642"/>
      <c r="EN130" s="642"/>
      <c r="EO130" s="642"/>
      <c r="EP130" s="642"/>
      <c r="EQ130" s="642"/>
      <c r="ER130" s="642"/>
      <c r="ES130" s="642"/>
      <c r="ET130" s="642"/>
      <c r="EU130" s="642"/>
      <c r="EV130" s="642"/>
      <c r="EW130" s="642"/>
      <c r="EX130" s="642"/>
      <c r="EY130" s="642"/>
      <c r="EZ130" s="642"/>
      <c r="FA130" s="642"/>
      <c r="FB130" s="642"/>
      <c r="FC130" s="642"/>
      <c r="FD130" s="642"/>
      <c r="FE130" s="642"/>
      <c r="FF130" s="642"/>
      <c r="FG130" s="642"/>
      <c r="FH130" s="642"/>
      <c r="FI130" s="642"/>
      <c r="FJ130" s="642"/>
      <c r="FK130" s="642"/>
      <c r="FL130" s="642"/>
      <c r="FM130" s="642"/>
      <c r="FN130" s="642"/>
      <c r="FO130" s="642"/>
      <c r="FP130" s="642"/>
      <c r="FQ130" s="642"/>
      <c r="FR130" s="642"/>
      <c r="FS130" s="642"/>
      <c r="FT130" s="642"/>
      <c r="FU130" s="642"/>
      <c r="FV130" s="642"/>
      <c r="FW130" s="642"/>
      <c r="FX130" s="642"/>
      <c r="FY130" s="642"/>
      <c r="FZ130" s="642"/>
      <c r="GA130" s="642"/>
      <c r="GB130" s="642"/>
      <c r="GC130" s="642"/>
      <c r="GD130" s="642"/>
      <c r="GE130" s="642"/>
      <c r="GF130" s="642"/>
      <c r="GG130" s="642"/>
      <c r="GH130" s="642"/>
      <c r="GI130" s="642"/>
      <c r="GJ130" s="642"/>
      <c r="GK130" s="642"/>
      <c r="GL130" s="642"/>
      <c r="GM130" s="642"/>
      <c r="GN130" s="642"/>
      <c r="GO130" s="642"/>
      <c r="GP130" s="642"/>
      <c r="GQ130" s="642"/>
      <c r="GR130" s="642"/>
      <c r="GS130" s="642"/>
      <c r="GT130" s="642"/>
      <c r="GU130" s="642"/>
      <c r="GV130" s="642"/>
      <c r="GW130" s="642"/>
      <c r="GX130" s="642"/>
      <c r="GY130" s="642"/>
      <c r="GZ130" s="642"/>
      <c r="HA130" s="642"/>
      <c r="HB130" s="642"/>
      <c r="HC130" s="642"/>
      <c r="HD130" s="642"/>
      <c r="HE130" s="642"/>
      <c r="HF130" s="642"/>
      <c r="HG130" s="642"/>
      <c r="HH130" s="642"/>
      <c r="HI130" s="642"/>
      <c r="HJ130" s="642"/>
      <c r="HK130" s="642"/>
      <c r="HL130" s="642"/>
      <c r="HM130" s="642"/>
      <c r="HN130" s="642"/>
      <c r="HO130" s="642"/>
      <c r="HP130" s="642"/>
      <c r="HQ130" s="642"/>
      <c r="HR130" s="642"/>
      <c r="HS130" s="642"/>
      <c r="HT130" s="642"/>
      <c r="HU130" s="642"/>
      <c r="HV130" s="642"/>
      <c r="HW130" s="642"/>
      <c r="HX130" s="642"/>
      <c r="HY130" s="642"/>
      <c r="HZ130" s="642"/>
      <c r="IA130" s="642"/>
      <c r="IB130" s="642"/>
      <c r="IC130" s="642"/>
      <c r="ID130" s="642"/>
      <c r="IE130" s="642"/>
      <c r="IF130" s="642"/>
      <c r="IG130" s="642"/>
      <c r="IH130" s="642"/>
      <c r="II130" s="642"/>
      <c r="IJ130" s="642"/>
      <c r="IK130" s="642"/>
      <c r="IL130" s="642"/>
      <c r="IM130" s="642"/>
      <c r="IN130" s="642"/>
      <c r="IO130" s="642"/>
      <c r="IP130" s="642"/>
      <c r="IQ130" s="642"/>
      <c r="IR130" s="642"/>
      <c r="IS130" s="642"/>
      <c r="IT130" s="642"/>
      <c r="IU130" s="642"/>
      <c r="IV130" s="642"/>
      <c r="IW130" s="642"/>
      <c r="IX130" s="642"/>
      <c r="IY130" s="642"/>
      <c r="IZ130" s="642"/>
      <c r="JA130" s="642"/>
      <c r="JB130" s="642"/>
      <c r="JC130" s="642"/>
      <c r="JD130" s="642"/>
      <c r="JE130" s="642"/>
      <c r="JF130" s="642"/>
      <c r="JG130" s="642"/>
      <c r="JH130" s="642"/>
      <c r="JI130" s="642"/>
      <c r="JJ130" s="642"/>
      <c r="JK130" s="642"/>
      <c r="JL130" s="642"/>
      <c r="JM130" s="642"/>
      <c r="JN130" s="642"/>
      <c r="JO130" s="642"/>
      <c r="JP130" s="642"/>
      <c r="JQ130" s="642"/>
      <c r="JR130" s="642"/>
      <c r="JS130" s="642"/>
      <c r="JT130" s="642"/>
      <c r="JU130" s="642"/>
      <c r="JV130" s="642"/>
      <c r="JW130" s="642"/>
      <c r="JX130" s="642"/>
      <c r="JY130" s="642"/>
      <c r="JZ130" s="642"/>
      <c r="KA130" s="642"/>
      <c r="KB130" s="642"/>
      <c r="KC130" s="642"/>
      <c r="KD130" s="642"/>
      <c r="KE130" s="642"/>
      <c r="KF130" s="642"/>
      <c r="KG130" s="642"/>
      <c r="KH130" s="642"/>
      <c r="KI130" s="642"/>
      <c r="KJ130" s="642"/>
      <c r="KK130" s="642"/>
      <c r="KL130" s="642"/>
      <c r="KM130" s="642"/>
      <c r="KN130" s="642"/>
      <c r="KO130" s="642"/>
      <c r="KP130" s="642"/>
      <c r="KQ130" s="642"/>
      <c r="KR130" s="642"/>
      <c r="KS130" s="642"/>
      <c r="KT130" s="642"/>
      <c r="KU130" s="642"/>
      <c r="KV130" s="642"/>
      <c r="KW130" s="642"/>
      <c r="KX130" s="642"/>
      <c r="KY130" s="642"/>
      <c r="KZ130" s="642"/>
      <c r="LA130" s="642"/>
      <c r="LB130" s="642"/>
      <c r="LC130" s="642"/>
      <c r="LD130" s="642"/>
      <c r="LE130" s="642"/>
      <c r="LF130" s="642"/>
      <c r="LG130" s="642"/>
      <c r="LH130" s="642"/>
      <c r="LI130" s="642"/>
      <c r="LJ130" s="642"/>
      <c r="LK130" s="642"/>
      <c r="LL130" s="642"/>
      <c r="LM130" s="642"/>
      <c r="LN130" s="642"/>
      <c r="LO130" s="642"/>
      <c r="LP130" s="642"/>
      <c r="LQ130" s="642"/>
      <c r="LR130" s="642"/>
      <c r="LS130" s="642"/>
      <c r="LT130" s="642"/>
      <c r="LU130" s="642"/>
      <c r="LV130" s="642"/>
      <c r="LW130" s="642"/>
      <c r="LX130" s="642"/>
      <c r="LY130" s="642"/>
      <c r="LZ130" s="642"/>
      <c r="MA130" s="642"/>
      <c r="MB130" s="642"/>
      <c r="MC130" s="642"/>
      <c r="MD130" s="642"/>
      <c r="ME130" s="642"/>
      <c r="MF130" s="642"/>
      <c r="MG130" s="642"/>
      <c r="MH130" s="642"/>
      <c r="MI130" s="642"/>
      <c r="MJ130" s="642"/>
      <c r="MK130" s="642"/>
      <c r="ML130" s="642"/>
      <c r="MM130" s="642"/>
      <c r="MN130" s="642"/>
      <c r="MO130" s="642"/>
      <c r="MP130" s="642"/>
      <c r="MQ130" s="642"/>
      <c r="MR130" s="642"/>
      <c r="MS130" s="642"/>
      <c r="MT130" s="642"/>
      <c r="MU130" s="642"/>
      <c r="MV130" s="642"/>
      <c r="MW130" s="642"/>
      <c r="MX130" s="642"/>
      <c r="MY130" s="642"/>
      <c r="MZ130" s="642"/>
      <c r="NA130" s="642"/>
      <c r="NB130" s="642"/>
      <c r="NC130" s="642"/>
      <c r="ND130" s="642"/>
      <c r="NE130" s="642"/>
      <c r="NF130" s="642"/>
      <c r="NG130" s="642"/>
      <c r="NH130" s="642"/>
      <c r="NI130" s="642"/>
      <c r="NJ130" s="642"/>
    </row>
    <row r="131" spans="1:374" s="643" customFormat="1" ht="45" customHeight="1">
      <c r="A131" s="734" t="s">
        <v>617</v>
      </c>
      <c r="B131" s="639" t="s">
        <v>1468</v>
      </c>
      <c r="C131" s="640" t="s">
        <v>26</v>
      </c>
      <c r="D131" s="657" t="s">
        <v>618</v>
      </c>
      <c r="E131" s="656"/>
      <c r="F131" s="640"/>
      <c r="G131" s="640"/>
      <c r="H131" s="684"/>
      <c r="I131" s="687"/>
      <c r="J131" s="640"/>
      <c r="K131" s="641"/>
      <c r="L131" s="641"/>
      <c r="M131" s="640"/>
      <c r="N131" s="640"/>
      <c r="O131" s="640"/>
      <c r="P131" s="640"/>
      <c r="Q131" s="662"/>
      <c r="R131" s="642"/>
      <c r="S131" s="642"/>
      <c r="T131" s="642"/>
      <c r="U131" s="642"/>
      <c r="V131" s="642"/>
      <c r="W131" s="642"/>
      <c r="X131" s="642"/>
      <c r="Y131" s="642"/>
      <c r="Z131" s="642"/>
      <c r="AA131" s="642"/>
      <c r="AB131" s="642"/>
      <c r="AC131" s="642"/>
      <c r="AD131" s="642"/>
      <c r="AE131" s="642"/>
      <c r="AF131" s="642"/>
      <c r="AG131" s="642"/>
      <c r="AH131" s="642"/>
      <c r="AI131" s="642"/>
      <c r="AJ131" s="642"/>
      <c r="AK131" s="642"/>
      <c r="AL131" s="642"/>
      <c r="AM131" s="642"/>
      <c r="AN131" s="642"/>
      <c r="AO131" s="642"/>
      <c r="AP131" s="642"/>
      <c r="AQ131" s="642"/>
      <c r="AR131" s="642"/>
      <c r="AS131" s="642"/>
      <c r="AT131" s="642"/>
      <c r="AU131" s="642"/>
      <c r="AV131" s="642"/>
      <c r="AW131" s="642"/>
      <c r="AX131" s="642"/>
      <c r="AY131" s="642"/>
      <c r="AZ131" s="642"/>
      <c r="BA131" s="642"/>
      <c r="BB131" s="642"/>
      <c r="BC131" s="642"/>
      <c r="BD131" s="642"/>
      <c r="BE131" s="642"/>
      <c r="BF131" s="642"/>
      <c r="BG131" s="642"/>
      <c r="BH131" s="642"/>
      <c r="BI131" s="642"/>
      <c r="BJ131" s="642"/>
      <c r="BK131" s="642"/>
      <c r="BL131" s="642"/>
      <c r="BM131" s="642"/>
      <c r="BN131" s="642"/>
      <c r="BO131" s="642"/>
      <c r="BP131" s="642"/>
      <c r="BQ131" s="642"/>
      <c r="BR131" s="642"/>
      <c r="BS131" s="642"/>
      <c r="BT131" s="642"/>
      <c r="BU131" s="642"/>
      <c r="BV131" s="642"/>
      <c r="BW131" s="642"/>
      <c r="BX131" s="642"/>
      <c r="BY131" s="642"/>
      <c r="BZ131" s="642"/>
      <c r="CA131" s="642"/>
      <c r="CB131" s="642"/>
      <c r="CC131" s="642"/>
      <c r="CD131" s="642"/>
      <c r="CE131" s="642"/>
      <c r="CF131" s="642"/>
      <c r="CG131" s="642"/>
      <c r="CH131" s="642"/>
      <c r="CI131" s="642"/>
      <c r="CJ131" s="642"/>
      <c r="CK131" s="642"/>
      <c r="CL131" s="642"/>
      <c r="CM131" s="642"/>
      <c r="CN131" s="642"/>
      <c r="CO131" s="642"/>
      <c r="CP131" s="642"/>
      <c r="CQ131" s="642"/>
      <c r="CR131" s="642"/>
      <c r="CS131" s="642"/>
      <c r="CT131" s="642"/>
      <c r="CU131" s="642"/>
      <c r="CV131" s="642"/>
      <c r="CW131" s="642"/>
      <c r="CX131" s="642"/>
      <c r="CY131" s="642"/>
      <c r="CZ131" s="642"/>
      <c r="DA131" s="642"/>
      <c r="DB131" s="642"/>
      <c r="DC131" s="642"/>
      <c r="DD131" s="642"/>
      <c r="DE131" s="642"/>
      <c r="DF131" s="642"/>
      <c r="DG131" s="642"/>
      <c r="DH131" s="642"/>
      <c r="DI131" s="642"/>
      <c r="DJ131" s="642"/>
      <c r="DK131" s="642"/>
      <c r="DL131" s="642"/>
      <c r="DM131" s="642"/>
      <c r="DN131" s="642"/>
      <c r="DO131" s="642"/>
      <c r="DP131" s="642"/>
      <c r="DQ131" s="642"/>
      <c r="DR131" s="642"/>
      <c r="DS131" s="642"/>
      <c r="DT131" s="642"/>
      <c r="DU131" s="642"/>
      <c r="DV131" s="642"/>
      <c r="DW131" s="642"/>
      <c r="DX131" s="642"/>
      <c r="DY131" s="642"/>
      <c r="DZ131" s="642"/>
      <c r="EA131" s="642"/>
      <c r="EB131" s="642"/>
      <c r="EC131" s="642"/>
      <c r="ED131" s="642"/>
      <c r="EE131" s="642"/>
      <c r="EF131" s="642"/>
      <c r="EG131" s="642"/>
      <c r="EH131" s="642"/>
      <c r="EI131" s="642"/>
      <c r="EJ131" s="642"/>
      <c r="EK131" s="642"/>
      <c r="EL131" s="642"/>
      <c r="EM131" s="642"/>
      <c r="EN131" s="642"/>
      <c r="EO131" s="642"/>
      <c r="EP131" s="642"/>
      <c r="EQ131" s="642"/>
      <c r="ER131" s="642"/>
      <c r="ES131" s="642"/>
      <c r="ET131" s="642"/>
      <c r="EU131" s="642"/>
      <c r="EV131" s="642"/>
      <c r="EW131" s="642"/>
      <c r="EX131" s="642"/>
      <c r="EY131" s="642"/>
      <c r="EZ131" s="642"/>
      <c r="FA131" s="642"/>
      <c r="FB131" s="642"/>
      <c r="FC131" s="642"/>
      <c r="FD131" s="642"/>
      <c r="FE131" s="642"/>
      <c r="FF131" s="642"/>
      <c r="FG131" s="642"/>
      <c r="FH131" s="642"/>
      <c r="FI131" s="642"/>
      <c r="FJ131" s="642"/>
      <c r="FK131" s="642"/>
      <c r="FL131" s="642"/>
      <c r="FM131" s="642"/>
      <c r="FN131" s="642"/>
      <c r="FO131" s="642"/>
      <c r="FP131" s="642"/>
      <c r="FQ131" s="642"/>
      <c r="FR131" s="642"/>
      <c r="FS131" s="642"/>
      <c r="FT131" s="642"/>
      <c r="FU131" s="642"/>
      <c r="FV131" s="642"/>
      <c r="FW131" s="642"/>
      <c r="FX131" s="642"/>
      <c r="FY131" s="642"/>
      <c r="FZ131" s="642"/>
      <c r="GA131" s="642"/>
      <c r="GB131" s="642"/>
      <c r="GC131" s="642"/>
      <c r="GD131" s="642"/>
      <c r="GE131" s="642"/>
      <c r="GF131" s="642"/>
      <c r="GG131" s="642"/>
      <c r="GH131" s="642"/>
      <c r="GI131" s="642"/>
      <c r="GJ131" s="642"/>
      <c r="GK131" s="642"/>
      <c r="GL131" s="642"/>
      <c r="GM131" s="642"/>
      <c r="GN131" s="642"/>
      <c r="GO131" s="642"/>
      <c r="GP131" s="642"/>
      <c r="GQ131" s="642"/>
      <c r="GR131" s="642"/>
      <c r="GS131" s="642"/>
      <c r="GT131" s="642"/>
      <c r="GU131" s="642"/>
      <c r="GV131" s="642"/>
      <c r="GW131" s="642"/>
      <c r="GX131" s="642"/>
      <c r="GY131" s="642"/>
      <c r="GZ131" s="642"/>
      <c r="HA131" s="642"/>
      <c r="HB131" s="642"/>
      <c r="HC131" s="642"/>
      <c r="HD131" s="642"/>
      <c r="HE131" s="642"/>
      <c r="HF131" s="642"/>
      <c r="HG131" s="642"/>
      <c r="HH131" s="642"/>
      <c r="HI131" s="642"/>
      <c r="HJ131" s="642"/>
      <c r="HK131" s="642"/>
      <c r="HL131" s="642"/>
      <c r="HM131" s="642"/>
      <c r="HN131" s="642"/>
      <c r="HO131" s="642"/>
      <c r="HP131" s="642"/>
      <c r="HQ131" s="642"/>
      <c r="HR131" s="642"/>
      <c r="HS131" s="642"/>
      <c r="HT131" s="642"/>
      <c r="HU131" s="642"/>
      <c r="HV131" s="642"/>
      <c r="HW131" s="642"/>
      <c r="HX131" s="642"/>
      <c r="HY131" s="642"/>
      <c r="HZ131" s="642"/>
      <c r="IA131" s="642"/>
      <c r="IB131" s="642"/>
      <c r="IC131" s="642"/>
      <c r="ID131" s="642"/>
      <c r="IE131" s="642"/>
      <c r="IF131" s="642"/>
      <c r="IG131" s="642"/>
      <c r="IH131" s="642"/>
      <c r="II131" s="642"/>
      <c r="IJ131" s="642"/>
      <c r="IK131" s="642"/>
      <c r="IL131" s="642"/>
      <c r="IM131" s="642"/>
      <c r="IN131" s="642"/>
      <c r="IO131" s="642"/>
      <c r="IP131" s="642"/>
      <c r="IQ131" s="642"/>
      <c r="IR131" s="642"/>
      <c r="IS131" s="642"/>
      <c r="IT131" s="642"/>
      <c r="IU131" s="642"/>
      <c r="IV131" s="642"/>
      <c r="IW131" s="642"/>
      <c r="IX131" s="642"/>
      <c r="IY131" s="642"/>
      <c r="IZ131" s="642"/>
      <c r="JA131" s="642"/>
      <c r="JB131" s="642"/>
      <c r="JC131" s="642"/>
      <c r="JD131" s="642"/>
      <c r="JE131" s="642"/>
      <c r="JF131" s="642"/>
      <c r="JG131" s="642"/>
      <c r="JH131" s="642"/>
      <c r="JI131" s="642"/>
      <c r="JJ131" s="642"/>
      <c r="JK131" s="642"/>
      <c r="JL131" s="642"/>
      <c r="JM131" s="642"/>
      <c r="JN131" s="642"/>
      <c r="JO131" s="642"/>
      <c r="JP131" s="642"/>
      <c r="JQ131" s="642"/>
      <c r="JR131" s="642"/>
      <c r="JS131" s="642"/>
      <c r="JT131" s="642"/>
      <c r="JU131" s="642"/>
      <c r="JV131" s="642"/>
      <c r="JW131" s="642"/>
      <c r="JX131" s="642"/>
      <c r="JY131" s="642"/>
      <c r="JZ131" s="642"/>
      <c r="KA131" s="642"/>
      <c r="KB131" s="642"/>
      <c r="KC131" s="642"/>
      <c r="KD131" s="642"/>
      <c r="KE131" s="642"/>
      <c r="KF131" s="642"/>
      <c r="KG131" s="642"/>
      <c r="KH131" s="642"/>
      <c r="KI131" s="642"/>
      <c r="KJ131" s="642"/>
      <c r="KK131" s="642"/>
      <c r="KL131" s="642"/>
      <c r="KM131" s="642"/>
      <c r="KN131" s="642"/>
      <c r="KO131" s="642"/>
      <c r="KP131" s="642"/>
      <c r="KQ131" s="642"/>
      <c r="KR131" s="642"/>
      <c r="KS131" s="642"/>
      <c r="KT131" s="642"/>
      <c r="KU131" s="642"/>
      <c r="KV131" s="642"/>
      <c r="KW131" s="642"/>
      <c r="KX131" s="642"/>
      <c r="KY131" s="642"/>
      <c r="KZ131" s="642"/>
      <c r="LA131" s="642"/>
      <c r="LB131" s="642"/>
      <c r="LC131" s="642"/>
      <c r="LD131" s="642"/>
      <c r="LE131" s="642"/>
      <c r="LF131" s="642"/>
      <c r="LG131" s="642"/>
      <c r="LH131" s="642"/>
      <c r="LI131" s="642"/>
      <c r="LJ131" s="642"/>
      <c r="LK131" s="642"/>
      <c r="LL131" s="642"/>
      <c r="LM131" s="642"/>
      <c r="LN131" s="642"/>
      <c r="LO131" s="642"/>
      <c r="LP131" s="642"/>
      <c r="LQ131" s="642"/>
      <c r="LR131" s="642"/>
      <c r="LS131" s="642"/>
      <c r="LT131" s="642"/>
      <c r="LU131" s="642"/>
      <c r="LV131" s="642"/>
      <c r="LW131" s="642"/>
      <c r="LX131" s="642"/>
      <c r="LY131" s="642"/>
      <c r="LZ131" s="642"/>
      <c r="MA131" s="642"/>
      <c r="MB131" s="642"/>
      <c r="MC131" s="642"/>
      <c r="MD131" s="642"/>
      <c r="ME131" s="642"/>
      <c r="MF131" s="642"/>
      <c r="MG131" s="642"/>
      <c r="MH131" s="642"/>
      <c r="MI131" s="642"/>
      <c r="MJ131" s="642"/>
      <c r="MK131" s="642"/>
      <c r="ML131" s="642"/>
      <c r="MM131" s="642"/>
      <c r="MN131" s="642"/>
      <c r="MO131" s="642"/>
      <c r="MP131" s="642"/>
      <c r="MQ131" s="642"/>
      <c r="MR131" s="642"/>
      <c r="MS131" s="642"/>
      <c r="MT131" s="642"/>
      <c r="MU131" s="642"/>
      <c r="MV131" s="642"/>
      <c r="MW131" s="642"/>
      <c r="MX131" s="642"/>
      <c r="MY131" s="642"/>
      <c r="MZ131" s="642"/>
      <c r="NA131" s="642"/>
      <c r="NB131" s="642"/>
      <c r="NC131" s="642"/>
      <c r="ND131" s="642"/>
      <c r="NE131" s="642"/>
      <c r="NF131" s="642"/>
      <c r="NG131" s="642"/>
      <c r="NH131" s="642"/>
      <c r="NI131" s="642"/>
      <c r="NJ131" s="642"/>
    </row>
    <row r="132" spans="1:374" s="643" customFormat="1" ht="45" customHeight="1">
      <c r="A132" s="734" t="s">
        <v>619</v>
      </c>
      <c r="B132" s="639" t="s">
        <v>1469</v>
      </c>
      <c r="C132" s="640" t="s">
        <v>26</v>
      </c>
      <c r="D132" s="657" t="s">
        <v>620</v>
      </c>
      <c r="E132" s="656"/>
      <c r="F132" s="640"/>
      <c r="G132" s="640"/>
      <c r="H132" s="684"/>
      <c r="I132" s="687"/>
      <c r="J132" s="640"/>
      <c r="K132" s="641"/>
      <c r="L132" s="641"/>
      <c r="M132" s="640"/>
      <c r="N132" s="640"/>
      <c r="O132" s="640"/>
      <c r="P132" s="640"/>
      <c r="Q132" s="662"/>
      <c r="R132" s="642"/>
      <c r="S132" s="642"/>
      <c r="T132" s="642"/>
      <c r="U132" s="642"/>
      <c r="V132" s="642"/>
      <c r="W132" s="642"/>
      <c r="X132" s="642"/>
      <c r="Y132" s="642"/>
      <c r="Z132" s="642"/>
      <c r="AA132" s="642"/>
      <c r="AB132" s="642"/>
      <c r="AC132" s="642"/>
      <c r="AD132" s="642"/>
      <c r="AE132" s="642"/>
      <c r="AF132" s="642"/>
      <c r="AG132" s="642"/>
      <c r="AH132" s="642"/>
      <c r="AI132" s="642"/>
      <c r="AJ132" s="642"/>
      <c r="AK132" s="642"/>
      <c r="AL132" s="642"/>
      <c r="AM132" s="642"/>
      <c r="AN132" s="642"/>
      <c r="AO132" s="642"/>
      <c r="AP132" s="642"/>
      <c r="AQ132" s="642"/>
      <c r="AR132" s="642"/>
      <c r="AS132" s="642"/>
      <c r="AT132" s="642"/>
      <c r="AU132" s="642"/>
      <c r="AV132" s="642"/>
      <c r="AW132" s="642"/>
      <c r="AX132" s="642"/>
      <c r="AY132" s="642"/>
      <c r="AZ132" s="642"/>
      <c r="BA132" s="642"/>
      <c r="BB132" s="642"/>
      <c r="BC132" s="642"/>
      <c r="BD132" s="642"/>
      <c r="BE132" s="642"/>
      <c r="BF132" s="642"/>
      <c r="BG132" s="642"/>
      <c r="BH132" s="642"/>
      <c r="BI132" s="642"/>
      <c r="BJ132" s="642"/>
      <c r="BK132" s="642"/>
      <c r="BL132" s="642"/>
      <c r="BM132" s="642"/>
      <c r="BN132" s="642"/>
      <c r="BO132" s="642"/>
      <c r="BP132" s="642"/>
      <c r="BQ132" s="642"/>
      <c r="BR132" s="642"/>
      <c r="BS132" s="642"/>
      <c r="BT132" s="642"/>
      <c r="BU132" s="642"/>
      <c r="BV132" s="642"/>
      <c r="BW132" s="642"/>
      <c r="BX132" s="642"/>
      <c r="BY132" s="642"/>
      <c r="BZ132" s="642"/>
      <c r="CA132" s="642"/>
      <c r="CB132" s="642"/>
      <c r="CC132" s="642"/>
      <c r="CD132" s="642"/>
      <c r="CE132" s="642"/>
      <c r="CF132" s="642"/>
      <c r="CG132" s="642"/>
      <c r="CH132" s="642"/>
      <c r="CI132" s="642"/>
      <c r="CJ132" s="642"/>
      <c r="CK132" s="642"/>
      <c r="CL132" s="642"/>
      <c r="CM132" s="642"/>
      <c r="CN132" s="642"/>
      <c r="CO132" s="642"/>
      <c r="CP132" s="642"/>
      <c r="CQ132" s="642"/>
      <c r="CR132" s="642"/>
      <c r="CS132" s="642"/>
      <c r="CT132" s="642"/>
      <c r="CU132" s="642"/>
      <c r="CV132" s="642"/>
      <c r="CW132" s="642"/>
      <c r="CX132" s="642"/>
      <c r="CY132" s="642"/>
      <c r="CZ132" s="642"/>
      <c r="DA132" s="642"/>
      <c r="DB132" s="642"/>
      <c r="DC132" s="642"/>
      <c r="DD132" s="642"/>
      <c r="DE132" s="642"/>
      <c r="DF132" s="642"/>
      <c r="DG132" s="642"/>
      <c r="DH132" s="642"/>
      <c r="DI132" s="642"/>
      <c r="DJ132" s="642"/>
      <c r="DK132" s="642"/>
      <c r="DL132" s="642"/>
      <c r="DM132" s="642"/>
      <c r="DN132" s="642"/>
      <c r="DO132" s="642"/>
      <c r="DP132" s="642"/>
      <c r="DQ132" s="642"/>
      <c r="DR132" s="642"/>
      <c r="DS132" s="642"/>
      <c r="DT132" s="642"/>
      <c r="DU132" s="642"/>
      <c r="DV132" s="642"/>
      <c r="DW132" s="642"/>
      <c r="DX132" s="642"/>
      <c r="DY132" s="642"/>
      <c r="DZ132" s="642"/>
      <c r="EA132" s="642"/>
      <c r="EB132" s="642"/>
      <c r="EC132" s="642"/>
      <c r="ED132" s="642"/>
      <c r="EE132" s="642"/>
      <c r="EF132" s="642"/>
      <c r="EG132" s="642"/>
      <c r="EH132" s="642"/>
      <c r="EI132" s="642"/>
      <c r="EJ132" s="642"/>
      <c r="EK132" s="642"/>
      <c r="EL132" s="642"/>
      <c r="EM132" s="642"/>
      <c r="EN132" s="642"/>
      <c r="EO132" s="642"/>
      <c r="EP132" s="642"/>
      <c r="EQ132" s="642"/>
      <c r="ER132" s="642"/>
      <c r="ES132" s="642"/>
      <c r="ET132" s="642"/>
      <c r="EU132" s="642"/>
      <c r="EV132" s="642"/>
      <c r="EW132" s="642"/>
      <c r="EX132" s="642"/>
      <c r="EY132" s="642"/>
      <c r="EZ132" s="642"/>
      <c r="FA132" s="642"/>
      <c r="FB132" s="642"/>
      <c r="FC132" s="642"/>
      <c r="FD132" s="642"/>
      <c r="FE132" s="642"/>
      <c r="FF132" s="642"/>
      <c r="FG132" s="642"/>
      <c r="FH132" s="642"/>
      <c r="FI132" s="642"/>
      <c r="FJ132" s="642"/>
      <c r="FK132" s="642"/>
      <c r="FL132" s="642"/>
      <c r="FM132" s="642"/>
      <c r="FN132" s="642"/>
      <c r="FO132" s="642"/>
      <c r="FP132" s="642"/>
      <c r="FQ132" s="642"/>
      <c r="FR132" s="642"/>
      <c r="FS132" s="642"/>
      <c r="FT132" s="642"/>
      <c r="FU132" s="642"/>
      <c r="FV132" s="642"/>
      <c r="FW132" s="642"/>
      <c r="FX132" s="642"/>
      <c r="FY132" s="642"/>
      <c r="FZ132" s="642"/>
      <c r="GA132" s="642"/>
      <c r="GB132" s="642"/>
      <c r="GC132" s="642"/>
      <c r="GD132" s="642"/>
      <c r="GE132" s="642"/>
      <c r="GF132" s="642"/>
      <c r="GG132" s="642"/>
      <c r="GH132" s="642"/>
      <c r="GI132" s="642"/>
      <c r="GJ132" s="642"/>
      <c r="GK132" s="642"/>
      <c r="GL132" s="642"/>
      <c r="GM132" s="642"/>
      <c r="GN132" s="642"/>
      <c r="GO132" s="642"/>
      <c r="GP132" s="642"/>
      <c r="GQ132" s="642"/>
      <c r="GR132" s="642"/>
      <c r="GS132" s="642"/>
      <c r="GT132" s="642"/>
      <c r="GU132" s="642"/>
      <c r="GV132" s="642"/>
      <c r="GW132" s="642"/>
      <c r="GX132" s="642"/>
      <c r="GY132" s="642"/>
      <c r="GZ132" s="642"/>
      <c r="HA132" s="642"/>
      <c r="HB132" s="642"/>
      <c r="HC132" s="642"/>
      <c r="HD132" s="642"/>
      <c r="HE132" s="642"/>
      <c r="HF132" s="642"/>
      <c r="HG132" s="642"/>
      <c r="HH132" s="642"/>
      <c r="HI132" s="642"/>
      <c r="HJ132" s="642"/>
      <c r="HK132" s="642"/>
      <c r="HL132" s="642"/>
      <c r="HM132" s="642"/>
      <c r="HN132" s="642"/>
      <c r="HO132" s="642"/>
      <c r="HP132" s="642"/>
      <c r="HQ132" s="642"/>
      <c r="HR132" s="642"/>
      <c r="HS132" s="642"/>
      <c r="HT132" s="642"/>
      <c r="HU132" s="642"/>
      <c r="HV132" s="642"/>
      <c r="HW132" s="642"/>
      <c r="HX132" s="642"/>
      <c r="HY132" s="642"/>
      <c r="HZ132" s="642"/>
      <c r="IA132" s="642"/>
      <c r="IB132" s="642"/>
      <c r="IC132" s="642"/>
      <c r="ID132" s="642"/>
      <c r="IE132" s="642"/>
      <c r="IF132" s="642"/>
      <c r="IG132" s="642"/>
      <c r="IH132" s="642"/>
      <c r="II132" s="642"/>
      <c r="IJ132" s="642"/>
      <c r="IK132" s="642"/>
      <c r="IL132" s="642"/>
      <c r="IM132" s="642"/>
      <c r="IN132" s="642"/>
      <c r="IO132" s="642"/>
      <c r="IP132" s="642"/>
      <c r="IQ132" s="642"/>
      <c r="IR132" s="642"/>
      <c r="IS132" s="642"/>
      <c r="IT132" s="642"/>
      <c r="IU132" s="642"/>
      <c r="IV132" s="642"/>
      <c r="IW132" s="642"/>
      <c r="IX132" s="642"/>
      <c r="IY132" s="642"/>
      <c r="IZ132" s="642"/>
      <c r="JA132" s="642"/>
      <c r="JB132" s="642"/>
      <c r="JC132" s="642"/>
      <c r="JD132" s="642"/>
      <c r="JE132" s="642"/>
      <c r="JF132" s="642"/>
      <c r="JG132" s="642"/>
      <c r="JH132" s="642"/>
      <c r="JI132" s="642"/>
      <c r="JJ132" s="642"/>
      <c r="JK132" s="642"/>
      <c r="JL132" s="642"/>
      <c r="JM132" s="642"/>
      <c r="JN132" s="642"/>
      <c r="JO132" s="642"/>
      <c r="JP132" s="642"/>
      <c r="JQ132" s="642"/>
      <c r="JR132" s="642"/>
      <c r="JS132" s="642"/>
      <c r="JT132" s="642"/>
      <c r="JU132" s="642"/>
      <c r="JV132" s="642"/>
      <c r="JW132" s="642"/>
      <c r="JX132" s="642"/>
      <c r="JY132" s="642"/>
      <c r="JZ132" s="642"/>
      <c r="KA132" s="642"/>
      <c r="KB132" s="642"/>
      <c r="KC132" s="642"/>
      <c r="KD132" s="642"/>
      <c r="KE132" s="642"/>
      <c r="KF132" s="642"/>
      <c r="KG132" s="642"/>
      <c r="KH132" s="642"/>
      <c r="KI132" s="642"/>
      <c r="KJ132" s="642"/>
      <c r="KK132" s="642"/>
      <c r="KL132" s="642"/>
      <c r="KM132" s="642"/>
      <c r="KN132" s="642"/>
      <c r="KO132" s="642"/>
      <c r="KP132" s="642"/>
      <c r="KQ132" s="642"/>
      <c r="KR132" s="642"/>
      <c r="KS132" s="642"/>
      <c r="KT132" s="642"/>
      <c r="KU132" s="642"/>
      <c r="KV132" s="642"/>
      <c r="KW132" s="642"/>
      <c r="KX132" s="642"/>
      <c r="KY132" s="642"/>
      <c r="KZ132" s="642"/>
      <c r="LA132" s="642"/>
      <c r="LB132" s="642"/>
      <c r="LC132" s="642"/>
      <c r="LD132" s="642"/>
      <c r="LE132" s="642"/>
      <c r="LF132" s="642"/>
      <c r="LG132" s="642"/>
      <c r="LH132" s="642"/>
      <c r="LI132" s="642"/>
      <c r="LJ132" s="642"/>
      <c r="LK132" s="642"/>
      <c r="LL132" s="642"/>
      <c r="LM132" s="642"/>
      <c r="LN132" s="642"/>
      <c r="LO132" s="642"/>
      <c r="LP132" s="642"/>
      <c r="LQ132" s="642"/>
      <c r="LR132" s="642"/>
      <c r="LS132" s="642"/>
      <c r="LT132" s="642"/>
      <c r="LU132" s="642"/>
      <c r="LV132" s="642"/>
      <c r="LW132" s="642"/>
      <c r="LX132" s="642"/>
      <c r="LY132" s="642"/>
      <c r="LZ132" s="642"/>
      <c r="MA132" s="642"/>
      <c r="MB132" s="642"/>
      <c r="MC132" s="642"/>
      <c r="MD132" s="642"/>
      <c r="ME132" s="642"/>
      <c r="MF132" s="642"/>
      <c r="MG132" s="642"/>
      <c r="MH132" s="642"/>
      <c r="MI132" s="642"/>
      <c r="MJ132" s="642"/>
      <c r="MK132" s="642"/>
      <c r="ML132" s="642"/>
      <c r="MM132" s="642"/>
      <c r="MN132" s="642"/>
      <c r="MO132" s="642"/>
      <c r="MP132" s="642"/>
      <c r="MQ132" s="642"/>
      <c r="MR132" s="642"/>
      <c r="MS132" s="642"/>
      <c r="MT132" s="642"/>
      <c r="MU132" s="642"/>
      <c r="MV132" s="642"/>
      <c r="MW132" s="642"/>
      <c r="MX132" s="642"/>
      <c r="MY132" s="642"/>
      <c r="MZ132" s="642"/>
      <c r="NA132" s="642"/>
      <c r="NB132" s="642"/>
      <c r="NC132" s="642"/>
      <c r="ND132" s="642"/>
      <c r="NE132" s="642"/>
      <c r="NF132" s="642"/>
      <c r="NG132" s="642"/>
      <c r="NH132" s="642"/>
      <c r="NI132" s="642"/>
      <c r="NJ132" s="642"/>
    </row>
    <row r="133" spans="1:374" s="643" customFormat="1" ht="45" customHeight="1">
      <c r="A133" s="734" t="s">
        <v>621</v>
      </c>
      <c r="B133" s="639" t="s">
        <v>1470</v>
      </c>
      <c r="C133" s="640" t="s">
        <v>26</v>
      </c>
      <c r="D133" s="657" t="s">
        <v>622</v>
      </c>
      <c r="E133" s="656"/>
      <c r="F133" s="640"/>
      <c r="G133" s="640"/>
      <c r="H133" s="684"/>
      <c r="I133" s="687"/>
      <c r="J133" s="640"/>
      <c r="K133" s="641"/>
      <c r="L133" s="641"/>
      <c r="M133" s="640"/>
      <c r="N133" s="640"/>
      <c r="O133" s="640"/>
      <c r="P133" s="640"/>
      <c r="Q133" s="662"/>
      <c r="R133" s="642"/>
      <c r="S133" s="642"/>
      <c r="T133" s="642"/>
      <c r="U133" s="642"/>
      <c r="V133" s="642"/>
      <c r="W133" s="642"/>
      <c r="X133" s="642"/>
      <c r="Y133" s="642"/>
      <c r="Z133" s="642"/>
      <c r="AA133" s="642"/>
      <c r="AB133" s="642"/>
      <c r="AC133" s="642"/>
      <c r="AD133" s="642"/>
      <c r="AE133" s="642"/>
      <c r="AF133" s="642"/>
      <c r="AG133" s="642"/>
      <c r="AH133" s="642"/>
      <c r="AI133" s="642"/>
      <c r="AJ133" s="642"/>
      <c r="AK133" s="642"/>
      <c r="AL133" s="642"/>
      <c r="AM133" s="642"/>
      <c r="AN133" s="642"/>
      <c r="AO133" s="642"/>
      <c r="AP133" s="642"/>
      <c r="AQ133" s="642"/>
      <c r="AR133" s="642"/>
      <c r="AS133" s="642"/>
      <c r="AT133" s="642"/>
      <c r="AU133" s="642"/>
      <c r="AV133" s="642"/>
      <c r="AW133" s="642"/>
      <c r="AX133" s="642"/>
      <c r="AY133" s="642"/>
      <c r="AZ133" s="642"/>
      <c r="BA133" s="642"/>
      <c r="BB133" s="642"/>
      <c r="BC133" s="642"/>
      <c r="BD133" s="642"/>
      <c r="BE133" s="642"/>
      <c r="BF133" s="642"/>
      <c r="BG133" s="642"/>
      <c r="BH133" s="642"/>
      <c r="BI133" s="642"/>
      <c r="BJ133" s="642"/>
      <c r="BK133" s="642"/>
      <c r="BL133" s="642"/>
      <c r="BM133" s="642"/>
      <c r="BN133" s="642"/>
      <c r="BO133" s="642"/>
      <c r="BP133" s="642"/>
      <c r="BQ133" s="642"/>
      <c r="BR133" s="642"/>
      <c r="BS133" s="642"/>
      <c r="BT133" s="642"/>
      <c r="BU133" s="642"/>
      <c r="BV133" s="642"/>
      <c r="BW133" s="642"/>
      <c r="BX133" s="642"/>
      <c r="BY133" s="642"/>
      <c r="BZ133" s="642"/>
      <c r="CA133" s="642"/>
      <c r="CB133" s="642"/>
      <c r="CC133" s="642"/>
      <c r="CD133" s="642"/>
      <c r="CE133" s="642"/>
      <c r="CF133" s="642"/>
      <c r="CG133" s="642"/>
      <c r="CH133" s="642"/>
      <c r="CI133" s="642"/>
      <c r="CJ133" s="642"/>
      <c r="CK133" s="642"/>
      <c r="CL133" s="642"/>
      <c r="CM133" s="642"/>
      <c r="CN133" s="642"/>
      <c r="CO133" s="642"/>
      <c r="CP133" s="642"/>
      <c r="CQ133" s="642"/>
      <c r="CR133" s="642"/>
      <c r="CS133" s="642"/>
      <c r="CT133" s="642"/>
      <c r="CU133" s="642"/>
      <c r="CV133" s="642"/>
      <c r="CW133" s="642"/>
      <c r="CX133" s="642"/>
      <c r="CY133" s="642"/>
      <c r="CZ133" s="642"/>
      <c r="DA133" s="642"/>
      <c r="DB133" s="642"/>
      <c r="DC133" s="642"/>
      <c r="DD133" s="642"/>
      <c r="DE133" s="642"/>
      <c r="DF133" s="642"/>
      <c r="DG133" s="642"/>
      <c r="DH133" s="642"/>
      <c r="DI133" s="642"/>
      <c r="DJ133" s="642"/>
      <c r="DK133" s="642"/>
      <c r="DL133" s="642"/>
      <c r="DM133" s="642"/>
      <c r="DN133" s="642"/>
      <c r="DO133" s="642"/>
      <c r="DP133" s="642"/>
      <c r="DQ133" s="642"/>
      <c r="DR133" s="642"/>
      <c r="DS133" s="642"/>
      <c r="DT133" s="642"/>
      <c r="DU133" s="642"/>
      <c r="DV133" s="642"/>
      <c r="DW133" s="642"/>
      <c r="DX133" s="642"/>
      <c r="DY133" s="642"/>
      <c r="DZ133" s="642"/>
      <c r="EA133" s="642"/>
      <c r="EB133" s="642"/>
      <c r="EC133" s="642"/>
      <c r="ED133" s="642"/>
      <c r="EE133" s="642"/>
      <c r="EF133" s="642"/>
      <c r="EG133" s="642"/>
      <c r="EH133" s="642"/>
      <c r="EI133" s="642"/>
      <c r="EJ133" s="642"/>
      <c r="EK133" s="642"/>
      <c r="EL133" s="642"/>
      <c r="EM133" s="642"/>
      <c r="EN133" s="642"/>
      <c r="EO133" s="642"/>
      <c r="EP133" s="642"/>
      <c r="EQ133" s="642"/>
      <c r="ER133" s="642"/>
      <c r="ES133" s="642"/>
      <c r="ET133" s="642"/>
      <c r="EU133" s="642"/>
      <c r="EV133" s="642"/>
      <c r="EW133" s="642"/>
      <c r="EX133" s="642"/>
      <c r="EY133" s="642"/>
      <c r="EZ133" s="642"/>
      <c r="FA133" s="642"/>
      <c r="FB133" s="642"/>
      <c r="FC133" s="642"/>
      <c r="FD133" s="642"/>
      <c r="FE133" s="642"/>
      <c r="FF133" s="642"/>
      <c r="FG133" s="642"/>
      <c r="FH133" s="642"/>
      <c r="FI133" s="642"/>
      <c r="FJ133" s="642"/>
      <c r="FK133" s="642"/>
      <c r="FL133" s="642"/>
      <c r="FM133" s="642"/>
      <c r="FN133" s="642"/>
      <c r="FO133" s="642"/>
      <c r="FP133" s="642"/>
      <c r="FQ133" s="642"/>
      <c r="FR133" s="642"/>
      <c r="FS133" s="642"/>
      <c r="FT133" s="642"/>
      <c r="FU133" s="642"/>
      <c r="FV133" s="642"/>
      <c r="FW133" s="642"/>
      <c r="FX133" s="642"/>
      <c r="FY133" s="642"/>
      <c r="FZ133" s="642"/>
      <c r="GA133" s="642"/>
      <c r="GB133" s="642"/>
      <c r="GC133" s="642"/>
      <c r="GD133" s="642"/>
      <c r="GE133" s="642"/>
      <c r="GF133" s="642"/>
      <c r="GG133" s="642"/>
      <c r="GH133" s="642"/>
      <c r="GI133" s="642"/>
      <c r="GJ133" s="642"/>
      <c r="GK133" s="642"/>
      <c r="GL133" s="642"/>
      <c r="GM133" s="642"/>
      <c r="GN133" s="642"/>
      <c r="GO133" s="642"/>
      <c r="GP133" s="642"/>
      <c r="GQ133" s="642"/>
      <c r="GR133" s="642"/>
      <c r="GS133" s="642"/>
      <c r="GT133" s="642"/>
      <c r="GU133" s="642"/>
      <c r="GV133" s="642"/>
      <c r="GW133" s="642"/>
      <c r="GX133" s="642"/>
      <c r="GY133" s="642"/>
      <c r="GZ133" s="642"/>
      <c r="HA133" s="642"/>
      <c r="HB133" s="642"/>
      <c r="HC133" s="642"/>
      <c r="HD133" s="642"/>
      <c r="HE133" s="642"/>
      <c r="HF133" s="642"/>
      <c r="HG133" s="642"/>
      <c r="HH133" s="642"/>
      <c r="HI133" s="642"/>
      <c r="HJ133" s="642"/>
      <c r="HK133" s="642"/>
      <c r="HL133" s="642"/>
      <c r="HM133" s="642"/>
      <c r="HN133" s="642"/>
      <c r="HO133" s="642"/>
      <c r="HP133" s="642"/>
      <c r="HQ133" s="642"/>
      <c r="HR133" s="642"/>
      <c r="HS133" s="642"/>
      <c r="HT133" s="642"/>
      <c r="HU133" s="642"/>
      <c r="HV133" s="642"/>
      <c r="HW133" s="642"/>
      <c r="HX133" s="642"/>
      <c r="HY133" s="642"/>
      <c r="HZ133" s="642"/>
      <c r="IA133" s="642"/>
      <c r="IB133" s="642"/>
      <c r="IC133" s="642"/>
      <c r="ID133" s="642"/>
      <c r="IE133" s="642"/>
      <c r="IF133" s="642"/>
      <c r="IG133" s="642"/>
      <c r="IH133" s="642"/>
      <c r="II133" s="642"/>
      <c r="IJ133" s="642"/>
      <c r="IK133" s="642"/>
      <c r="IL133" s="642"/>
      <c r="IM133" s="642"/>
      <c r="IN133" s="642"/>
      <c r="IO133" s="642"/>
      <c r="IP133" s="642"/>
      <c r="IQ133" s="642"/>
      <c r="IR133" s="642"/>
      <c r="IS133" s="642"/>
      <c r="IT133" s="642"/>
      <c r="IU133" s="642"/>
      <c r="IV133" s="642"/>
      <c r="IW133" s="642"/>
      <c r="IX133" s="642"/>
      <c r="IY133" s="642"/>
      <c r="IZ133" s="642"/>
      <c r="JA133" s="642"/>
      <c r="JB133" s="642"/>
      <c r="JC133" s="642"/>
      <c r="JD133" s="642"/>
      <c r="JE133" s="642"/>
      <c r="JF133" s="642"/>
      <c r="JG133" s="642"/>
      <c r="JH133" s="642"/>
      <c r="JI133" s="642"/>
      <c r="JJ133" s="642"/>
      <c r="JK133" s="642"/>
      <c r="JL133" s="642"/>
      <c r="JM133" s="642"/>
      <c r="JN133" s="642"/>
      <c r="JO133" s="642"/>
      <c r="JP133" s="642"/>
      <c r="JQ133" s="642"/>
      <c r="JR133" s="642"/>
      <c r="JS133" s="642"/>
      <c r="JT133" s="642"/>
      <c r="JU133" s="642"/>
      <c r="JV133" s="642"/>
      <c r="JW133" s="642"/>
      <c r="JX133" s="642"/>
      <c r="JY133" s="642"/>
      <c r="JZ133" s="642"/>
      <c r="KA133" s="642"/>
      <c r="KB133" s="642"/>
      <c r="KC133" s="642"/>
      <c r="KD133" s="642"/>
      <c r="KE133" s="642"/>
      <c r="KF133" s="642"/>
      <c r="KG133" s="642"/>
      <c r="KH133" s="642"/>
      <c r="KI133" s="642"/>
      <c r="KJ133" s="642"/>
      <c r="KK133" s="642"/>
      <c r="KL133" s="642"/>
      <c r="KM133" s="642"/>
      <c r="KN133" s="642"/>
      <c r="KO133" s="642"/>
      <c r="KP133" s="642"/>
      <c r="KQ133" s="642"/>
      <c r="KR133" s="642"/>
      <c r="KS133" s="642"/>
      <c r="KT133" s="642"/>
      <c r="KU133" s="642"/>
      <c r="KV133" s="642"/>
      <c r="KW133" s="642"/>
      <c r="KX133" s="642"/>
      <c r="KY133" s="642"/>
      <c r="KZ133" s="642"/>
      <c r="LA133" s="642"/>
      <c r="LB133" s="642"/>
      <c r="LC133" s="642"/>
      <c r="LD133" s="642"/>
      <c r="LE133" s="642"/>
      <c r="LF133" s="642"/>
      <c r="LG133" s="642"/>
      <c r="LH133" s="642"/>
      <c r="LI133" s="642"/>
      <c r="LJ133" s="642"/>
      <c r="LK133" s="642"/>
      <c r="LL133" s="642"/>
      <c r="LM133" s="642"/>
      <c r="LN133" s="642"/>
      <c r="LO133" s="642"/>
      <c r="LP133" s="642"/>
      <c r="LQ133" s="642"/>
      <c r="LR133" s="642"/>
      <c r="LS133" s="642"/>
      <c r="LT133" s="642"/>
      <c r="LU133" s="642"/>
      <c r="LV133" s="642"/>
      <c r="LW133" s="642"/>
      <c r="LX133" s="642"/>
      <c r="LY133" s="642"/>
      <c r="LZ133" s="642"/>
      <c r="MA133" s="642"/>
      <c r="MB133" s="642"/>
      <c r="MC133" s="642"/>
      <c r="MD133" s="642"/>
      <c r="ME133" s="642"/>
      <c r="MF133" s="642"/>
      <c r="MG133" s="642"/>
      <c r="MH133" s="642"/>
      <c r="MI133" s="642"/>
      <c r="MJ133" s="642"/>
      <c r="MK133" s="642"/>
      <c r="ML133" s="642"/>
      <c r="MM133" s="642"/>
      <c r="MN133" s="642"/>
      <c r="MO133" s="642"/>
      <c r="MP133" s="642"/>
      <c r="MQ133" s="642"/>
      <c r="MR133" s="642"/>
      <c r="MS133" s="642"/>
      <c r="MT133" s="642"/>
      <c r="MU133" s="642"/>
      <c r="MV133" s="642"/>
      <c r="MW133" s="642"/>
      <c r="MX133" s="642"/>
      <c r="MY133" s="642"/>
      <c r="MZ133" s="642"/>
      <c r="NA133" s="642"/>
      <c r="NB133" s="642"/>
      <c r="NC133" s="642"/>
      <c r="ND133" s="642"/>
      <c r="NE133" s="642"/>
      <c r="NF133" s="642"/>
      <c r="NG133" s="642"/>
      <c r="NH133" s="642"/>
      <c r="NI133" s="642"/>
      <c r="NJ133" s="642"/>
    </row>
    <row r="134" spans="1:374" s="643" customFormat="1" ht="45" customHeight="1">
      <c r="A134" s="734" t="s">
        <v>623</v>
      </c>
      <c r="B134" s="639" t="s">
        <v>1471</v>
      </c>
      <c r="C134" s="640" t="s">
        <v>26</v>
      </c>
      <c r="D134" s="657" t="s">
        <v>624</v>
      </c>
      <c r="E134" s="656"/>
      <c r="F134" s="640"/>
      <c r="G134" s="640"/>
      <c r="H134" s="684"/>
      <c r="I134" s="687"/>
      <c r="J134" s="640"/>
      <c r="K134" s="641"/>
      <c r="L134" s="641"/>
      <c r="M134" s="640"/>
      <c r="N134" s="640"/>
      <c r="O134" s="640"/>
      <c r="P134" s="640"/>
      <c r="Q134" s="662"/>
      <c r="R134" s="642"/>
      <c r="S134" s="642"/>
      <c r="T134" s="642"/>
      <c r="U134" s="642"/>
      <c r="V134" s="642"/>
      <c r="W134" s="642"/>
      <c r="X134" s="642"/>
      <c r="Y134" s="642"/>
      <c r="Z134" s="642"/>
      <c r="AA134" s="642"/>
      <c r="AB134" s="642"/>
      <c r="AC134" s="642"/>
      <c r="AD134" s="642"/>
      <c r="AE134" s="642"/>
      <c r="AF134" s="642"/>
      <c r="AG134" s="642"/>
      <c r="AH134" s="642"/>
      <c r="AI134" s="642"/>
      <c r="AJ134" s="642"/>
      <c r="AK134" s="642"/>
      <c r="AL134" s="642"/>
      <c r="AM134" s="642"/>
      <c r="AN134" s="642"/>
      <c r="AO134" s="642"/>
      <c r="AP134" s="642"/>
      <c r="AQ134" s="642"/>
      <c r="AR134" s="642"/>
      <c r="AS134" s="642"/>
      <c r="AT134" s="642"/>
      <c r="AU134" s="642"/>
      <c r="AV134" s="642"/>
      <c r="AW134" s="642"/>
      <c r="AX134" s="642"/>
      <c r="AY134" s="642"/>
      <c r="AZ134" s="642"/>
      <c r="BA134" s="642"/>
      <c r="BB134" s="642"/>
      <c r="BC134" s="642"/>
      <c r="BD134" s="642"/>
      <c r="BE134" s="642"/>
      <c r="BF134" s="642"/>
      <c r="BG134" s="642"/>
      <c r="BH134" s="642"/>
      <c r="BI134" s="642"/>
      <c r="BJ134" s="642"/>
      <c r="BK134" s="642"/>
      <c r="BL134" s="642"/>
      <c r="BM134" s="642"/>
      <c r="BN134" s="642"/>
      <c r="BO134" s="642"/>
      <c r="BP134" s="642"/>
      <c r="BQ134" s="642"/>
      <c r="BR134" s="642"/>
      <c r="BS134" s="642"/>
      <c r="BT134" s="642"/>
      <c r="BU134" s="642"/>
      <c r="BV134" s="642"/>
      <c r="BW134" s="642"/>
      <c r="BX134" s="642"/>
      <c r="BY134" s="642"/>
      <c r="BZ134" s="642"/>
      <c r="CA134" s="642"/>
      <c r="CB134" s="642"/>
      <c r="CC134" s="642"/>
      <c r="CD134" s="642"/>
      <c r="CE134" s="642"/>
      <c r="CF134" s="642"/>
      <c r="CG134" s="642"/>
      <c r="CH134" s="642"/>
      <c r="CI134" s="642"/>
      <c r="CJ134" s="642"/>
      <c r="CK134" s="642"/>
      <c r="CL134" s="642"/>
      <c r="CM134" s="642"/>
      <c r="CN134" s="642"/>
      <c r="CO134" s="642"/>
      <c r="CP134" s="642"/>
      <c r="CQ134" s="642"/>
      <c r="CR134" s="642"/>
      <c r="CS134" s="642"/>
      <c r="CT134" s="642"/>
      <c r="CU134" s="642"/>
      <c r="CV134" s="642"/>
      <c r="CW134" s="642"/>
      <c r="CX134" s="642"/>
      <c r="CY134" s="642"/>
      <c r="CZ134" s="642"/>
      <c r="DA134" s="642"/>
      <c r="DB134" s="642"/>
      <c r="DC134" s="642"/>
      <c r="DD134" s="642"/>
      <c r="DE134" s="642"/>
      <c r="DF134" s="642"/>
      <c r="DG134" s="642"/>
      <c r="DH134" s="642"/>
      <c r="DI134" s="642"/>
      <c r="DJ134" s="642"/>
      <c r="DK134" s="642"/>
      <c r="DL134" s="642"/>
      <c r="DM134" s="642"/>
      <c r="DN134" s="642"/>
      <c r="DO134" s="642"/>
      <c r="DP134" s="642"/>
      <c r="DQ134" s="642"/>
      <c r="DR134" s="642"/>
      <c r="DS134" s="642"/>
      <c r="DT134" s="642"/>
      <c r="DU134" s="642"/>
      <c r="DV134" s="642"/>
      <c r="DW134" s="642"/>
      <c r="DX134" s="642"/>
      <c r="DY134" s="642"/>
      <c r="DZ134" s="642"/>
      <c r="EA134" s="642"/>
      <c r="EB134" s="642"/>
      <c r="EC134" s="642"/>
      <c r="ED134" s="642"/>
      <c r="EE134" s="642"/>
      <c r="EF134" s="642"/>
      <c r="EG134" s="642"/>
      <c r="EH134" s="642"/>
      <c r="EI134" s="642"/>
      <c r="EJ134" s="642"/>
      <c r="EK134" s="642"/>
      <c r="EL134" s="642"/>
      <c r="EM134" s="642"/>
      <c r="EN134" s="642"/>
      <c r="EO134" s="642"/>
      <c r="EP134" s="642"/>
      <c r="EQ134" s="642"/>
      <c r="ER134" s="642"/>
      <c r="ES134" s="642"/>
      <c r="ET134" s="642"/>
      <c r="EU134" s="642"/>
      <c r="EV134" s="642"/>
      <c r="EW134" s="642"/>
      <c r="EX134" s="642"/>
      <c r="EY134" s="642"/>
      <c r="EZ134" s="642"/>
      <c r="FA134" s="642"/>
      <c r="FB134" s="642"/>
      <c r="FC134" s="642"/>
      <c r="FD134" s="642"/>
      <c r="FE134" s="642"/>
      <c r="FF134" s="642"/>
      <c r="FG134" s="642"/>
      <c r="FH134" s="642"/>
      <c r="FI134" s="642"/>
      <c r="FJ134" s="642"/>
      <c r="FK134" s="642"/>
      <c r="FL134" s="642"/>
      <c r="FM134" s="642"/>
      <c r="FN134" s="642"/>
      <c r="FO134" s="642"/>
      <c r="FP134" s="642"/>
      <c r="FQ134" s="642"/>
      <c r="FR134" s="642"/>
      <c r="FS134" s="642"/>
      <c r="FT134" s="642"/>
      <c r="FU134" s="642"/>
      <c r="FV134" s="642"/>
      <c r="FW134" s="642"/>
      <c r="FX134" s="642"/>
      <c r="FY134" s="642"/>
      <c r="FZ134" s="642"/>
      <c r="GA134" s="642"/>
      <c r="GB134" s="642"/>
      <c r="GC134" s="642"/>
      <c r="GD134" s="642"/>
      <c r="GE134" s="642"/>
      <c r="GF134" s="642"/>
      <c r="GG134" s="642"/>
      <c r="GH134" s="642"/>
      <c r="GI134" s="642"/>
      <c r="GJ134" s="642"/>
      <c r="GK134" s="642"/>
      <c r="GL134" s="642"/>
      <c r="GM134" s="642"/>
      <c r="GN134" s="642"/>
      <c r="GO134" s="642"/>
      <c r="GP134" s="642"/>
      <c r="GQ134" s="642"/>
      <c r="GR134" s="642"/>
      <c r="GS134" s="642"/>
      <c r="GT134" s="642"/>
      <c r="GU134" s="642"/>
      <c r="GV134" s="642"/>
      <c r="GW134" s="642"/>
      <c r="GX134" s="642"/>
      <c r="GY134" s="642"/>
      <c r="GZ134" s="642"/>
      <c r="HA134" s="642"/>
      <c r="HB134" s="642"/>
      <c r="HC134" s="642"/>
      <c r="HD134" s="642"/>
      <c r="HE134" s="642"/>
      <c r="HF134" s="642"/>
      <c r="HG134" s="642"/>
      <c r="HH134" s="642"/>
      <c r="HI134" s="642"/>
      <c r="HJ134" s="642"/>
      <c r="HK134" s="642"/>
      <c r="HL134" s="642"/>
      <c r="HM134" s="642"/>
      <c r="HN134" s="642"/>
      <c r="HO134" s="642"/>
      <c r="HP134" s="642"/>
      <c r="HQ134" s="642"/>
      <c r="HR134" s="642"/>
      <c r="HS134" s="642"/>
      <c r="HT134" s="642"/>
      <c r="HU134" s="642"/>
      <c r="HV134" s="642"/>
      <c r="HW134" s="642"/>
      <c r="HX134" s="642"/>
      <c r="HY134" s="642"/>
      <c r="HZ134" s="642"/>
      <c r="IA134" s="642"/>
      <c r="IB134" s="642"/>
      <c r="IC134" s="642"/>
      <c r="ID134" s="642"/>
      <c r="IE134" s="642"/>
      <c r="IF134" s="642"/>
      <c r="IG134" s="642"/>
      <c r="IH134" s="642"/>
      <c r="II134" s="642"/>
      <c r="IJ134" s="642"/>
      <c r="IK134" s="642"/>
      <c r="IL134" s="642"/>
      <c r="IM134" s="642"/>
      <c r="IN134" s="642"/>
      <c r="IO134" s="642"/>
      <c r="IP134" s="642"/>
      <c r="IQ134" s="642"/>
      <c r="IR134" s="642"/>
      <c r="IS134" s="642"/>
      <c r="IT134" s="642"/>
      <c r="IU134" s="642"/>
      <c r="IV134" s="642"/>
      <c r="IW134" s="642"/>
      <c r="IX134" s="642"/>
      <c r="IY134" s="642"/>
      <c r="IZ134" s="642"/>
      <c r="JA134" s="642"/>
      <c r="JB134" s="642"/>
      <c r="JC134" s="642"/>
      <c r="JD134" s="642"/>
      <c r="JE134" s="642"/>
      <c r="JF134" s="642"/>
      <c r="JG134" s="642"/>
      <c r="JH134" s="642"/>
      <c r="JI134" s="642"/>
      <c r="JJ134" s="642"/>
      <c r="JK134" s="642"/>
      <c r="JL134" s="642"/>
      <c r="JM134" s="642"/>
      <c r="JN134" s="642"/>
      <c r="JO134" s="642"/>
      <c r="JP134" s="642"/>
      <c r="JQ134" s="642"/>
      <c r="JR134" s="642"/>
      <c r="JS134" s="642"/>
      <c r="JT134" s="642"/>
      <c r="JU134" s="642"/>
      <c r="JV134" s="642"/>
      <c r="JW134" s="642"/>
      <c r="JX134" s="642"/>
      <c r="JY134" s="642"/>
      <c r="JZ134" s="642"/>
      <c r="KA134" s="642"/>
      <c r="KB134" s="642"/>
      <c r="KC134" s="642"/>
      <c r="KD134" s="642"/>
      <c r="KE134" s="642"/>
      <c r="KF134" s="642"/>
      <c r="KG134" s="642"/>
      <c r="KH134" s="642"/>
      <c r="KI134" s="642"/>
      <c r="KJ134" s="642"/>
      <c r="KK134" s="642"/>
      <c r="KL134" s="642"/>
      <c r="KM134" s="642"/>
      <c r="KN134" s="642"/>
      <c r="KO134" s="642"/>
      <c r="KP134" s="642"/>
      <c r="KQ134" s="642"/>
      <c r="KR134" s="642"/>
      <c r="KS134" s="642"/>
      <c r="KT134" s="642"/>
      <c r="KU134" s="642"/>
      <c r="KV134" s="642"/>
      <c r="KW134" s="642"/>
      <c r="KX134" s="642"/>
      <c r="KY134" s="642"/>
      <c r="KZ134" s="642"/>
      <c r="LA134" s="642"/>
      <c r="LB134" s="642"/>
      <c r="LC134" s="642"/>
      <c r="LD134" s="642"/>
      <c r="LE134" s="642"/>
      <c r="LF134" s="642"/>
      <c r="LG134" s="642"/>
      <c r="LH134" s="642"/>
      <c r="LI134" s="642"/>
      <c r="LJ134" s="642"/>
      <c r="LK134" s="642"/>
      <c r="LL134" s="642"/>
      <c r="LM134" s="642"/>
      <c r="LN134" s="642"/>
      <c r="LO134" s="642"/>
      <c r="LP134" s="642"/>
      <c r="LQ134" s="642"/>
      <c r="LR134" s="642"/>
      <c r="LS134" s="642"/>
      <c r="LT134" s="642"/>
      <c r="LU134" s="642"/>
      <c r="LV134" s="642"/>
      <c r="LW134" s="642"/>
      <c r="LX134" s="642"/>
      <c r="LY134" s="642"/>
      <c r="LZ134" s="642"/>
      <c r="MA134" s="642"/>
      <c r="MB134" s="642"/>
      <c r="MC134" s="642"/>
      <c r="MD134" s="642"/>
      <c r="ME134" s="642"/>
      <c r="MF134" s="642"/>
      <c r="MG134" s="642"/>
      <c r="MH134" s="642"/>
      <c r="MI134" s="642"/>
      <c r="MJ134" s="642"/>
      <c r="MK134" s="642"/>
      <c r="ML134" s="642"/>
      <c r="MM134" s="642"/>
      <c r="MN134" s="642"/>
      <c r="MO134" s="642"/>
      <c r="MP134" s="642"/>
      <c r="MQ134" s="642"/>
      <c r="MR134" s="642"/>
      <c r="MS134" s="642"/>
      <c r="MT134" s="642"/>
      <c r="MU134" s="642"/>
      <c r="MV134" s="642"/>
      <c r="MW134" s="642"/>
      <c r="MX134" s="642"/>
      <c r="MY134" s="642"/>
      <c r="MZ134" s="642"/>
      <c r="NA134" s="642"/>
      <c r="NB134" s="642"/>
      <c r="NC134" s="642"/>
      <c r="ND134" s="642"/>
      <c r="NE134" s="642"/>
      <c r="NF134" s="642"/>
      <c r="NG134" s="642"/>
      <c r="NH134" s="642"/>
      <c r="NI134" s="642"/>
      <c r="NJ134" s="642"/>
    </row>
    <row r="135" spans="1:374" s="643" customFormat="1" ht="72.599999999999994" customHeight="1">
      <c r="A135" s="734" t="s">
        <v>625</v>
      </c>
      <c r="B135" s="639" t="s">
        <v>1472</v>
      </c>
      <c r="C135" s="640" t="s">
        <v>26</v>
      </c>
      <c r="D135" s="657" t="s">
        <v>626</v>
      </c>
      <c r="E135" s="656"/>
      <c r="F135" s="680"/>
      <c r="G135" s="640"/>
      <c r="H135" s="686"/>
      <c r="I135" s="687"/>
      <c r="J135" s="640"/>
      <c r="K135" s="641"/>
      <c r="L135" s="641"/>
      <c r="M135" s="640"/>
      <c r="N135" s="640"/>
      <c r="O135" s="640"/>
      <c r="P135" s="640"/>
      <c r="Q135" s="662"/>
      <c r="R135" s="642"/>
      <c r="S135" s="642"/>
      <c r="T135" s="642"/>
      <c r="U135" s="642"/>
      <c r="V135" s="642"/>
      <c r="W135" s="642"/>
      <c r="X135" s="642"/>
      <c r="Y135" s="642"/>
      <c r="Z135" s="642"/>
      <c r="AA135" s="642"/>
      <c r="AB135" s="642"/>
      <c r="AC135" s="642"/>
      <c r="AD135" s="642"/>
      <c r="AE135" s="642"/>
      <c r="AF135" s="642"/>
      <c r="AG135" s="642"/>
      <c r="AH135" s="642"/>
      <c r="AI135" s="642"/>
      <c r="AJ135" s="642"/>
      <c r="AK135" s="642"/>
      <c r="AL135" s="642"/>
      <c r="AM135" s="642"/>
      <c r="AN135" s="642"/>
      <c r="AO135" s="642"/>
      <c r="AP135" s="642"/>
      <c r="AQ135" s="642"/>
      <c r="AR135" s="642"/>
      <c r="AS135" s="642"/>
      <c r="AT135" s="642"/>
      <c r="AU135" s="642"/>
      <c r="AV135" s="642"/>
      <c r="AW135" s="642"/>
      <c r="AX135" s="642"/>
      <c r="AY135" s="642"/>
      <c r="AZ135" s="642"/>
      <c r="BA135" s="642"/>
      <c r="BB135" s="642"/>
      <c r="BC135" s="642"/>
      <c r="BD135" s="642"/>
      <c r="BE135" s="642"/>
      <c r="BF135" s="642"/>
      <c r="BG135" s="642"/>
      <c r="BH135" s="642"/>
      <c r="BI135" s="642"/>
      <c r="BJ135" s="642"/>
      <c r="BK135" s="642"/>
      <c r="BL135" s="642"/>
      <c r="BM135" s="642"/>
      <c r="BN135" s="642"/>
      <c r="BO135" s="642"/>
      <c r="BP135" s="642"/>
      <c r="BQ135" s="642"/>
      <c r="BR135" s="642"/>
      <c r="BS135" s="642"/>
      <c r="BT135" s="642"/>
      <c r="BU135" s="642"/>
      <c r="BV135" s="642"/>
      <c r="BW135" s="642"/>
      <c r="BX135" s="642"/>
      <c r="BY135" s="642"/>
      <c r="BZ135" s="642"/>
      <c r="CA135" s="642"/>
      <c r="CB135" s="642"/>
      <c r="CC135" s="642"/>
      <c r="CD135" s="642"/>
      <c r="CE135" s="642"/>
      <c r="CF135" s="642"/>
      <c r="CG135" s="642"/>
      <c r="CH135" s="642"/>
      <c r="CI135" s="642"/>
      <c r="CJ135" s="642"/>
      <c r="CK135" s="642"/>
      <c r="CL135" s="642"/>
      <c r="CM135" s="642"/>
      <c r="CN135" s="642"/>
      <c r="CO135" s="642"/>
      <c r="CP135" s="642"/>
      <c r="CQ135" s="642"/>
      <c r="CR135" s="642"/>
      <c r="CS135" s="642"/>
      <c r="CT135" s="642"/>
      <c r="CU135" s="642"/>
      <c r="CV135" s="642"/>
      <c r="CW135" s="642"/>
      <c r="CX135" s="642"/>
      <c r="CY135" s="642"/>
      <c r="CZ135" s="642"/>
      <c r="DA135" s="642"/>
      <c r="DB135" s="642"/>
      <c r="DC135" s="642"/>
      <c r="DD135" s="642"/>
      <c r="DE135" s="642"/>
      <c r="DF135" s="642"/>
      <c r="DG135" s="642"/>
      <c r="DH135" s="642"/>
      <c r="DI135" s="642"/>
      <c r="DJ135" s="642"/>
      <c r="DK135" s="642"/>
      <c r="DL135" s="642"/>
      <c r="DM135" s="642"/>
      <c r="DN135" s="642"/>
      <c r="DO135" s="642"/>
      <c r="DP135" s="642"/>
      <c r="DQ135" s="642"/>
      <c r="DR135" s="642"/>
      <c r="DS135" s="642"/>
      <c r="DT135" s="642"/>
      <c r="DU135" s="642"/>
      <c r="DV135" s="642"/>
      <c r="DW135" s="642"/>
      <c r="DX135" s="642"/>
      <c r="DY135" s="642"/>
      <c r="DZ135" s="642"/>
      <c r="EA135" s="642"/>
      <c r="EB135" s="642"/>
      <c r="EC135" s="642"/>
      <c r="ED135" s="642"/>
      <c r="EE135" s="642"/>
      <c r="EF135" s="642"/>
      <c r="EG135" s="642"/>
      <c r="EH135" s="642"/>
      <c r="EI135" s="642"/>
      <c r="EJ135" s="642"/>
      <c r="EK135" s="642"/>
      <c r="EL135" s="642"/>
      <c r="EM135" s="642"/>
      <c r="EN135" s="642"/>
      <c r="EO135" s="642"/>
      <c r="EP135" s="642"/>
      <c r="EQ135" s="642"/>
      <c r="ER135" s="642"/>
      <c r="ES135" s="642"/>
      <c r="ET135" s="642"/>
      <c r="EU135" s="642"/>
      <c r="EV135" s="642"/>
      <c r="EW135" s="642"/>
      <c r="EX135" s="642"/>
      <c r="EY135" s="642"/>
      <c r="EZ135" s="642"/>
      <c r="FA135" s="642"/>
      <c r="FB135" s="642"/>
      <c r="FC135" s="642"/>
      <c r="FD135" s="642"/>
      <c r="FE135" s="642"/>
      <c r="FF135" s="642"/>
      <c r="FG135" s="642"/>
      <c r="FH135" s="642"/>
      <c r="FI135" s="642"/>
      <c r="FJ135" s="642"/>
      <c r="FK135" s="642"/>
      <c r="FL135" s="642"/>
      <c r="FM135" s="642"/>
      <c r="FN135" s="642"/>
      <c r="FO135" s="642"/>
      <c r="FP135" s="642"/>
      <c r="FQ135" s="642"/>
      <c r="FR135" s="642"/>
      <c r="FS135" s="642"/>
      <c r="FT135" s="642"/>
      <c r="FU135" s="642"/>
      <c r="FV135" s="642"/>
      <c r="FW135" s="642"/>
      <c r="FX135" s="642"/>
      <c r="FY135" s="642"/>
      <c r="FZ135" s="642"/>
      <c r="GA135" s="642"/>
      <c r="GB135" s="642"/>
      <c r="GC135" s="642"/>
      <c r="GD135" s="642"/>
      <c r="GE135" s="642"/>
      <c r="GF135" s="642"/>
      <c r="GG135" s="642"/>
      <c r="GH135" s="642"/>
      <c r="GI135" s="642"/>
      <c r="GJ135" s="642"/>
      <c r="GK135" s="642"/>
      <c r="GL135" s="642"/>
      <c r="GM135" s="642"/>
      <c r="GN135" s="642"/>
      <c r="GO135" s="642"/>
      <c r="GP135" s="642"/>
      <c r="GQ135" s="642"/>
      <c r="GR135" s="642"/>
      <c r="GS135" s="642"/>
      <c r="GT135" s="642"/>
      <c r="GU135" s="642"/>
      <c r="GV135" s="642"/>
      <c r="GW135" s="642"/>
      <c r="GX135" s="642"/>
      <c r="GY135" s="642"/>
      <c r="GZ135" s="642"/>
      <c r="HA135" s="642"/>
      <c r="HB135" s="642"/>
      <c r="HC135" s="642"/>
      <c r="HD135" s="642"/>
      <c r="HE135" s="642"/>
      <c r="HF135" s="642"/>
      <c r="HG135" s="642"/>
      <c r="HH135" s="642"/>
      <c r="HI135" s="642"/>
      <c r="HJ135" s="642"/>
      <c r="HK135" s="642"/>
      <c r="HL135" s="642"/>
      <c r="HM135" s="642"/>
      <c r="HN135" s="642"/>
      <c r="HO135" s="642"/>
      <c r="HP135" s="642"/>
      <c r="HQ135" s="642"/>
      <c r="HR135" s="642"/>
      <c r="HS135" s="642"/>
      <c r="HT135" s="642"/>
      <c r="HU135" s="642"/>
      <c r="HV135" s="642"/>
      <c r="HW135" s="642"/>
      <c r="HX135" s="642"/>
      <c r="HY135" s="642"/>
      <c r="HZ135" s="642"/>
      <c r="IA135" s="642"/>
      <c r="IB135" s="642"/>
      <c r="IC135" s="642"/>
      <c r="ID135" s="642"/>
      <c r="IE135" s="642"/>
      <c r="IF135" s="642"/>
      <c r="IG135" s="642"/>
      <c r="IH135" s="642"/>
      <c r="II135" s="642"/>
      <c r="IJ135" s="642"/>
      <c r="IK135" s="642"/>
      <c r="IL135" s="642"/>
      <c r="IM135" s="642"/>
      <c r="IN135" s="642"/>
      <c r="IO135" s="642"/>
      <c r="IP135" s="642"/>
      <c r="IQ135" s="642"/>
      <c r="IR135" s="642"/>
      <c r="IS135" s="642"/>
      <c r="IT135" s="642"/>
      <c r="IU135" s="642"/>
      <c r="IV135" s="642"/>
      <c r="IW135" s="642"/>
      <c r="IX135" s="642"/>
      <c r="IY135" s="642"/>
      <c r="IZ135" s="642"/>
      <c r="JA135" s="642"/>
      <c r="JB135" s="642"/>
      <c r="JC135" s="642"/>
      <c r="JD135" s="642"/>
      <c r="JE135" s="642"/>
      <c r="JF135" s="642"/>
      <c r="JG135" s="642"/>
      <c r="JH135" s="642"/>
      <c r="JI135" s="642"/>
      <c r="JJ135" s="642"/>
      <c r="JK135" s="642"/>
      <c r="JL135" s="642"/>
      <c r="JM135" s="642"/>
      <c r="JN135" s="642"/>
      <c r="JO135" s="642"/>
      <c r="JP135" s="642"/>
      <c r="JQ135" s="642"/>
      <c r="JR135" s="642"/>
      <c r="JS135" s="642"/>
      <c r="JT135" s="642"/>
      <c r="JU135" s="642"/>
      <c r="JV135" s="642"/>
      <c r="JW135" s="642"/>
      <c r="JX135" s="642"/>
      <c r="JY135" s="642"/>
      <c r="JZ135" s="642"/>
      <c r="KA135" s="642"/>
      <c r="KB135" s="642"/>
      <c r="KC135" s="642"/>
      <c r="KD135" s="642"/>
      <c r="KE135" s="642"/>
      <c r="KF135" s="642"/>
      <c r="KG135" s="642"/>
      <c r="KH135" s="642"/>
      <c r="KI135" s="642"/>
      <c r="KJ135" s="642"/>
      <c r="KK135" s="642"/>
      <c r="KL135" s="642"/>
      <c r="KM135" s="642"/>
      <c r="KN135" s="642"/>
      <c r="KO135" s="642"/>
      <c r="KP135" s="642"/>
      <c r="KQ135" s="642"/>
      <c r="KR135" s="642"/>
      <c r="KS135" s="642"/>
      <c r="KT135" s="642"/>
      <c r="KU135" s="642"/>
      <c r="KV135" s="642"/>
      <c r="KW135" s="642"/>
      <c r="KX135" s="642"/>
      <c r="KY135" s="642"/>
      <c r="KZ135" s="642"/>
      <c r="LA135" s="642"/>
      <c r="LB135" s="642"/>
      <c r="LC135" s="642"/>
      <c r="LD135" s="642"/>
      <c r="LE135" s="642"/>
      <c r="LF135" s="642"/>
      <c r="LG135" s="642"/>
      <c r="LH135" s="642"/>
      <c r="LI135" s="642"/>
      <c r="LJ135" s="642"/>
      <c r="LK135" s="642"/>
      <c r="LL135" s="642"/>
      <c r="LM135" s="642"/>
      <c r="LN135" s="642"/>
      <c r="LO135" s="642"/>
      <c r="LP135" s="642"/>
      <c r="LQ135" s="642"/>
      <c r="LR135" s="642"/>
      <c r="LS135" s="642"/>
      <c r="LT135" s="642"/>
      <c r="LU135" s="642"/>
      <c r="LV135" s="642"/>
      <c r="LW135" s="642"/>
      <c r="LX135" s="642"/>
      <c r="LY135" s="642"/>
      <c r="LZ135" s="642"/>
      <c r="MA135" s="642"/>
      <c r="MB135" s="642"/>
      <c r="MC135" s="642"/>
      <c r="MD135" s="642"/>
      <c r="ME135" s="642"/>
      <c r="MF135" s="642"/>
      <c r="MG135" s="642"/>
      <c r="MH135" s="642"/>
      <c r="MI135" s="642"/>
      <c r="MJ135" s="642"/>
      <c r="MK135" s="642"/>
      <c r="ML135" s="642"/>
      <c r="MM135" s="642"/>
      <c r="MN135" s="642"/>
      <c r="MO135" s="642"/>
      <c r="MP135" s="642"/>
      <c r="MQ135" s="642"/>
      <c r="MR135" s="642"/>
      <c r="MS135" s="642"/>
      <c r="MT135" s="642"/>
      <c r="MU135" s="642"/>
      <c r="MV135" s="642"/>
      <c r="MW135" s="642"/>
      <c r="MX135" s="642"/>
      <c r="MY135" s="642"/>
      <c r="MZ135" s="642"/>
      <c r="NA135" s="642"/>
      <c r="NB135" s="642"/>
      <c r="NC135" s="642"/>
      <c r="ND135" s="642"/>
      <c r="NE135" s="642"/>
      <c r="NF135" s="642"/>
      <c r="NG135" s="642"/>
      <c r="NH135" s="642"/>
      <c r="NI135" s="642"/>
      <c r="NJ135" s="642"/>
    </row>
    <row r="136" spans="1:374" s="643" customFormat="1" ht="72.599999999999994" customHeight="1">
      <c r="A136" s="734" t="s">
        <v>627</v>
      </c>
      <c r="B136" s="639" t="s">
        <v>1473</v>
      </c>
      <c r="C136" s="640" t="s">
        <v>26</v>
      </c>
      <c r="D136" s="657" t="s">
        <v>628</v>
      </c>
      <c r="E136" s="656"/>
      <c r="F136" s="680"/>
      <c r="G136" s="640"/>
      <c r="H136" s="686"/>
      <c r="I136" s="687"/>
      <c r="J136" s="640"/>
      <c r="K136" s="641"/>
      <c r="L136" s="641"/>
      <c r="M136" s="640"/>
      <c r="N136" s="640"/>
      <c r="O136" s="640"/>
      <c r="P136" s="640"/>
      <c r="Q136" s="662"/>
      <c r="R136" s="642"/>
      <c r="S136" s="642"/>
      <c r="T136" s="642"/>
      <c r="U136" s="642"/>
      <c r="V136" s="642"/>
      <c r="W136" s="642"/>
      <c r="X136" s="642"/>
      <c r="Y136" s="642"/>
      <c r="Z136" s="642"/>
      <c r="AA136" s="642"/>
      <c r="AB136" s="642"/>
      <c r="AC136" s="642"/>
      <c r="AD136" s="642"/>
      <c r="AE136" s="642"/>
      <c r="AF136" s="642"/>
      <c r="AG136" s="642"/>
      <c r="AH136" s="642"/>
      <c r="AI136" s="642"/>
      <c r="AJ136" s="642"/>
      <c r="AK136" s="642"/>
      <c r="AL136" s="642"/>
      <c r="AM136" s="642"/>
      <c r="AN136" s="642"/>
      <c r="AO136" s="642"/>
      <c r="AP136" s="642"/>
      <c r="AQ136" s="642"/>
      <c r="AR136" s="642"/>
      <c r="AS136" s="642"/>
      <c r="AT136" s="642"/>
      <c r="AU136" s="642"/>
      <c r="AV136" s="642"/>
      <c r="AW136" s="642"/>
      <c r="AX136" s="642"/>
      <c r="AY136" s="642"/>
      <c r="AZ136" s="642"/>
      <c r="BA136" s="642"/>
      <c r="BB136" s="642"/>
      <c r="BC136" s="642"/>
      <c r="BD136" s="642"/>
      <c r="BE136" s="642"/>
      <c r="BF136" s="642"/>
      <c r="BG136" s="642"/>
      <c r="BH136" s="642"/>
      <c r="BI136" s="642"/>
      <c r="BJ136" s="642"/>
      <c r="BK136" s="642"/>
      <c r="BL136" s="642"/>
      <c r="BM136" s="642"/>
      <c r="BN136" s="642"/>
      <c r="BO136" s="642"/>
      <c r="BP136" s="642"/>
      <c r="BQ136" s="642"/>
      <c r="BR136" s="642"/>
      <c r="BS136" s="642"/>
      <c r="BT136" s="642"/>
      <c r="BU136" s="642"/>
      <c r="BV136" s="642"/>
      <c r="BW136" s="642"/>
      <c r="BX136" s="642"/>
      <c r="BY136" s="642"/>
      <c r="BZ136" s="642"/>
      <c r="CA136" s="642"/>
      <c r="CB136" s="642"/>
      <c r="CC136" s="642"/>
      <c r="CD136" s="642"/>
      <c r="CE136" s="642"/>
      <c r="CF136" s="642"/>
      <c r="CG136" s="642"/>
      <c r="CH136" s="642"/>
      <c r="CI136" s="642"/>
      <c r="CJ136" s="642"/>
      <c r="CK136" s="642"/>
      <c r="CL136" s="642"/>
      <c r="CM136" s="642"/>
      <c r="CN136" s="642"/>
      <c r="CO136" s="642"/>
      <c r="CP136" s="642"/>
      <c r="CQ136" s="642"/>
      <c r="CR136" s="642"/>
      <c r="CS136" s="642"/>
      <c r="CT136" s="642"/>
      <c r="CU136" s="642"/>
      <c r="CV136" s="642"/>
      <c r="CW136" s="642"/>
      <c r="CX136" s="642"/>
      <c r="CY136" s="642"/>
      <c r="CZ136" s="642"/>
      <c r="DA136" s="642"/>
      <c r="DB136" s="642"/>
      <c r="DC136" s="642"/>
      <c r="DD136" s="642"/>
      <c r="DE136" s="642"/>
      <c r="DF136" s="642"/>
      <c r="DG136" s="642"/>
      <c r="DH136" s="642"/>
      <c r="DI136" s="642"/>
      <c r="DJ136" s="642"/>
      <c r="DK136" s="642"/>
      <c r="DL136" s="642"/>
      <c r="DM136" s="642"/>
      <c r="DN136" s="642"/>
      <c r="DO136" s="642"/>
      <c r="DP136" s="642"/>
      <c r="DQ136" s="642"/>
      <c r="DR136" s="642"/>
      <c r="DS136" s="642"/>
      <c r="DT136" s="642"/>
      <c r="DU136" s="642"/>
      <c r="DV136" s="642"/>
      <c r="DW136" s="642"/>
      <c r="DX136" s="642"/>
      <c r="DY136" s="642"/>
      <c r="DZ136" s="642"/>
      <c r="EA136" s="642"/>
      <c r="EB136" s="642"/>
      <c r="EC136" s="642"/>
      <c r="ED136" s="642"/>
      <c r="EE136" s="642"/>
      <c r="EF136" s="642"/>
      <c r="EG136" s="642"/>
      <c r="EH136" s="642"/>
      <c r="EI136" s="642"/>
      <c r="EJ136" s="642"/>
      <c r="EK136" s="642"/>
      <c r="EL136" s="642"/>
      <c r="EM136" s="642"/>
      <c r="EN136" s="642"/>
      <c r="EO136" s="642"/>
      <c r="EP136" s="642"/>
      <c r="EQ136" s="642"/>
      <c r="ER136" s="642"/>
      <c r="ES136" s="642"/>
      <c r="ET136" s="642"/>
      <c r="EU136" s="642"/>
      <c r="EV136" s="642"/>
      <c r="EW136" s="642"/>
      <c r="EX136" s="642"/>
      <c r="EY136" s="642"/>
      <c r="EZ136" s="642"/>
      <c r="FA136" s="642"/>
      <c r="FB136" s="642"/>
      <c r="FC136" s="642"/>
      <c r="FD136" s="642"/>
      <c r="FE136" s="642"/>
      <c r="FF136" s="642"/>
      <c r="FG136" s="642"/>
      <c r="FH136" s="642"/>
      <c r="FI136" s="642"/>
      <c r="FJ136" s="642"/>
      <c r="FK136" s="642"/>
      <c r="FL136" s="642"/>
      <c r="FM136" s="642"/>
      <c r="FN136" s="642"/>
      <c r="FO136" s="642"/>
      <c r="FP136" s="642"/>
      <c r="FQ136" s="642"/>
      <c r="FR136" s="642"/>
      <c r="FS136" s="642"/>
      <c r="FT136" s="642"/>
      <c r="FU136" s="642"/>
      <c r="FV136" s="642"/>
      <c r="FW136" s="642"/>
      <c r="FX136" s="642"/>
      <c r="FY136" s="642"/>
      <c r="FZ136" s="642"/>
      <c r="GA136" s="642"/>
      <c r="GB136" s="642"/>
      <c r="GC136" s="642"/>
      <c r="GD136" s="642"/>
      <c r="GE136" s="642"/>
      <c r="GF136" s="642"/>
      <c r="GG136" s="642"/>
      <c r="GH136" s="642"/>
      <c r="GI136" s="642"/>
      <c r="GJ136" s="642"/>
      <c r="GK136" s="642"/>
      <c r="GL136" s="642"/>
      <c r="GM136" s="642"/>
      <c r="GN136" s="642"/>
      <c r="GO136" s="642"/>
      <c r="GP136" s="642"/>
      <c r="GQ136" s="642"/>
      <c r="GR136" s="642"/>
      <c r="GS136" s="642"/>
      <c r="GT136" s="642"/>
      <c r="GU136" s="642"/>
      <c r="GV136" s="642"/>
      <c r="GW136" s="642"/>
      <c r="GX136" s="642"/>
      <c r="GY136" s="642"/>
      <c r="GZ136" s="642"/>
      <c r="HA136" s="642"/>
      <c r="HB136" s="642"/>
      <c r="HC136" s="642"/>
      <c r="HD136" s="642"/>
      <c r="HE136" s="642"/>
      <c r="HF136" s="642"/>
      <c r="HG136" s="642"/>
      <c r="HH136" s="642"/>
      <c r="HI136" s="642"/>
      <c r="HJ136" s="642"/>
      <c r="HK136" s="642"/>
      <c r="HL136" s="642"/>
      <c r="HM136" s="642"/>
      <c r="HN136" s="642"/>
      <c r="HO136" s="642"/>
      <c r="HP136" s="642"/>
      <c r="HQ136" s="642"/>
      <c r="HR136" s="642"/>
      <c r="HS136" s="642"/>
      <c r="HT136" s="642"/>
      <c r="HU136" s="642"/>
      <c r="HV136" s="642"/>
      <c r="HW136" s="642"/>
      <c r="HX136" s="642"/>
      <c r="HY136" s="642"/>
      <c r="HZ136" s="642"/>
      <c r="IA136" s="642"/>
      <c r="IB136" s="642"/>
      <c r="IC136" s="642"/>
      <c r="ID136" s="642"/>
      <c r="IE136" s="642"/>
      <c r="IF136" s="642"/>
      <c r="IG136" s="642"/>
      <c r="IH136" s="642"/>
      <c r="II136" s="642"/>
      <c r="IJ136" s="642"/>
      <c r="IK136" s="642"/>
      <c r="IL136" s="642"/>
      <c r="IM136" s="642"/>
      <c r="IN136" s="642"/>
      <c r="IO136" s="642"/>
      <c r="IP136" s="642"/>
      <c r="IQ136" s="642"/>
      <c r="IR136" s="642"/>
      <c r="IS136" s="642"/>
      <c r="IT136" s="642"/>
      <c r="IU136" s="642"/>
      <c r="IV136" s="642"/>
      <c r="IW136" s="642"/>
      <c r="IX136" s="642"/>
      <c r="IY136" s="642"/>
      <c r="IZ136" s="642"/>
      <c r="JA136" s="642"/>
      <c r="JB136" s="642"/>
      <c r="JC136" s="642"/>
      <c r="JD136" s="642"/>
      <c r="JE136" s="642"/>
      <c r="JF136" s="642"/>
      <c r="JG136" s="642"/>
      <c r="JH136" s="642"/>
      <c r="JI136" s="642"/>
      <c r="JJ136" s="642"/>
      <c r="JK136" s="642"/>
      <c r="JL136" s="642"/>
      <c r="JM136" s="642"/>
      <c r="JN136" s="642"/>
      <c r="JO136" s="642"/>
      <c r="JP136" s="642"/>
      <c r="JQ136" s="642"/>
      <c r="JR136" s="642"/>
      <c r="JS136" s="642"/>
      <c r="JT136" s="642"/>
      <c r="JU136" s="642"/>
      <c r="JV136" s="642"/>
      <c r="JW136" s="642"/>
      <c r="JX136" s="642"/>
      <c r="JY136" s="642"/>
      <c r="JZ136" s="642"/>
      <c r="KA136" s="642"/>
      <c r="KB136" s="642"/>
      <c r="KC136" s="642"/>
      <c r="KD136" s="642"/>
      <c r="KE136" s="642"/>
      <c r="KF136" s="642"/>
      <c r="KG136" s="642"/>
      <c r="KH136" s="642"/>
      <c r="KI136" s="642"/>
      <c r="KJ136" s="642"/>
      <c r="KK136" s="642"/>
      <c r="KL136" s="642"/>
      <c r="KM136" s="642"/>
      <c r="KN136" s="642"/>
      <c r="KO136" s="642"/>
      <c r="KP136" s="642"/>
      <c r="KQ136" s="642"/>
      <c r="KR136" s="642"/>
      <c r="KS136" s="642"/>
      <c r="KT136" s="642"/>
      <c r="KU136" s="642"/>
      <c r="KV136" s="642"/>
      <c r="KW136" s="642"/>
      <c r="KX136" s="642"/>
      <c r="KY136" s="642"/>
      <c r="KZ136" s="642"/>
      <c r="LA136" s="642"/>
      <c r="LB136" s="642"/>
      <c r="LC136" s="642"/>
      <c r="LD136" s="642"/>
      <c r="LE136" s="642"/>
      <c r="LF136" s="642"/>
      <c r="LG136" s="642"/>
      <c r="LH136" s="642"/>
      <c r="LI136" s="642"/>
      <c r="LJ136" s="642"/>
      <c r="LK136" s="642"/>
      <c r="LL136" s="642"/>
      <c r="LM136" s="642"/>
      <c r="LN136" s="642"/>
      <c r="LO136" s="642"/>
      <c r="LP136" s="642"/>
      <c r="LQ136" s="642"/>
      <c r="LR136" s="642"/>
      <c r="LS136" s="642"/>
      <c r="LT136" s="642"/>
      <c r="LU136" s="642"/>
      <c r="LV136" s="642"/>
      <c r="LW136" s="642"/>
      <c r="LX136" s="642"/>
      <c r="LY136" s="642"/>
      <c r="LZ136" s="642"/>
      <c r="MA136" s="642"/>
      <c r="MB136" s="642"/>
      <c r="MC136" s="642"/>
      <c r="MD136" s="642"/>
      <c r="ME136" s="642"/>
      <c r="MF136" s="642"/>
      <c r="MG136" s="642"/>
      <c r="MH136" s="642"/>
      <c r="MI136" s="642"/>
      <c r="MJ136" s="642"/>
      <c r="MK136" s="642"/>
      <c r="ML136" s="642"/>
      <c r="MM136" s="642"/>
      <c r="MN136" s="642"/>
      <c r="MO136" s="642"/>
      <c r="MP136" s="642"/>
      <c r="MQ136" s="642"/>
      <c r="MR136" s="642"/>
      <c r="MS136" s="642"/>
      <c r="MT136" s="642"/>
      <c r="MU136" s="642"/>
      <c r="MV136" s="642"/>
      <c r="MW136" s="642"/>
      <c r="MX136" s="642"/>
      <c r="MY136" s="642"/>
      <c r="MZ136" s="642"/>
      <c r="NA136" s="642"/>
      <c r="NB136" s="642"/>
      <c r="NC136" s="642"/>
      <c r="ND136" s="642"/>
      <c r="NE136" s="642"/>
      <c r="NF136" s="642"/>
      <c r="NG136" s="642"/>
      <c r="NH136" s="642"/>
      <c r="NI136" s="642"/>
      <c r="NJ136" s="642"/>
    </row>
    <row r="137" spans="1:374" s="643" customFormat="1" ht="45" customHeight="1">
      <c r="A137" s="734" t="s">
        <v>629</v>
      </c>
      <c r="B137" s="639" t="s">
        <v>1474</v>
      </c>
      <c r="C137" s="640" t="s">
        <v>26</v>
      </c>
      <c r="D137" s="657" t="s">
        <v>630</v>
      </c>
      <c r="E137" s="656"/>
      <c r="F137" s="680"/>
      <c r="G137" s="640"/>
      <c r="H137" s="686"/>
      <c r="I137" s="687"/>
      <c r="J137" s="640"/>
      <c r="K137" s="641"/>
      <c r="L137" s="641"/>
      <c r="M137" s="640"/>
      <c r="N137" s="640"/>
      <c r="O137" s="640"/>
      <c r="P137" s="640"/>
      <c r="Q137" s="662"/>
      <c r="R137" s="642"/>
      <c r="S137" s="642"/>
      <c r="T137" s="642"/>
      <c r="U137" s="642"/>
      <c r="V137" s="642"/>
      <c r="W137" s="642"/>
      <c r="X137" s="642"/>
      <c r="Y137" s="642"/>
      <c r="Z137" s="642"/>
      <c r="AA137" s="642"/>
      <c r="AB137" s="642"/>
      <c r="AC137" s="642"/>
      <c r="AD137" s="642"/>
      <c r="AE137" s="642"/>
      <c r="AF137" s="642"/>
      <c r="AG137" s="642"/>
      <c r="AH137" s="642"/>
      <c r="AI137" s="642"/>
      <c r="AJ137" s="642"/>
      <c r="AK137" s="642"/>
      <c r="AL137" s="642"/>
      <c r="AM137" s="642"/>
      <c r="AN137" s="642"/>
      <c r="AO137" s="642"/>
      <c r="AP137" s="642"/>
      <c r="AQ137" s="642"/>
      <c r="AR137" s="642"/>
      <c r="AS137" s="642"/>
      <c r="AT137" s="642"/>
      <c r="AU137" s="642"/>
      <c r="AV137" s="642"/>
      <c r="AW137" s="642"/>
      <c r="AX137" s="642"/>
      <c r="AY137" s="642"/>
      <c r="AZ137" s="642"/>
      <c r="BA137" s="642"/>
      <c r="BB137" s="642"/>
      <c r="BC137" s="642"/>
      <c r="BD137" s="642"/>
      <c r="BE137" s="642"/>
      <c r="BF137" s="642"/>
      <c r="BG137" s="642"/>
      <c r="BH137" s="642"/>
      <c r="BI137" s="642"/>
      <c r="BJ137" s="642"/>
      <c r="BK137" s="642"/>
      <c r="BL137" s="642"/>
      <c r="BM137" s="642"/>
      <c r="BN137" s="642"/>
      <c r="BO137" s="642"/>
      <c r="BP137" s="642"/>
      <c r="BQ137" s="642"/>
      <c r="BR137" s="642"/>
      <c r="BS137" s="642"/>
      <c r="BT137" s="642"/>
      <c r="BU137" s="642"/>
      <c r="BV137" s="642"/>
      <c r="BW137" s="642"/>
      <c r="BX137" s="642"/>
      <c r="BY137" s="642"/>
      <c r="BZ137" s="642"/>
      <c r="CA137" s="642"/>
      <c r="CB137" s="642"/>
      <c r="CC137" s="642"/>
      <c r="CD137" s="642"/>
      <c r="CE137" s="642"/>
      <c r="CF137" s="642"/>
      <c r="CG137" s="642"/>
      <c r="CH137" s="642"/>
      <c r="CI137" s="642"/>
      <c r="CJ137" s="642"/>
      <c r="CK137" s="642"/>
      <c r="CL137" s="642"/>
      <c r="CM137" s="642"/>
      <c r="CN137" s="642"/>
      <c r="CO137" s="642"/>
      <c r="CP137" s="642"/>
      <c r="CQ137" s="642"/>
      <c r="CR137" s="642"/>
      <c r="CS137" s="642"/>
      <c r="CT137" s="642"/>
      <c r="CU137" s="642"/>
      <c r="CV137" s="642"/>
      <c r="CW137" s="642"/>
      <c r="CX137" s="642"/>
      <c r="CY137" s="642"/>
      <c r="CZ137" s="642"/>
      <c r="DA137" s="642"/>
      <c r="DB137" s="642"/>
      <c r="DC137" s="642"/>
      <c r="DD137" s="642"/>
      <c r="DE137" s="642"/>
      <c r="DF137" s="642"/>
      <c r="DG137" s="642"/>
      <c r="DH137" s="642"/>
      <c r="DI137" s="642"/>
      <c r="DJ137" s="642"/>
      <c r="DK137" s="642"/>
      <c r="DL137" s="642"/>
      <c r="DM137" s="642"/>
      <c r="DN137" s="642"/>
      <c r="DO137" s="642"/>
      <c r="DP137" s="642"/>
      <c r="DQ137" s="642"/>
      <c r="DR137" s="642"/>
      <c r="DS137" s="642"/>
      <c r="DT137" s="642"/>
      <c r="DU137" s="642"/>
      <c r="DV137" s="642"/>
      <c r="DW137" s="642"/>
      <c r="DX137" s="642"/>
      <c r="DY137" s="642"/>
      <c r="DZ137" s="642"/>
      <c r="EA137" s="642"/>
      <c r="EB137" s="642"/>
      <c r="EC137" s="642"/>
      <c r="ED137" s="642"/>
      <c r="EE137" s="642"/>
      <c r="EF137" s="642"/>
      <c r="EG137" s="642"/>
      <c r="EH137" s="642"/>
      <c r="EI137" s="642"/>
      <c r="EJ137" s="642"/>
      <c r="EK137" s="642"/>
      <c r="EL137" s="642"/>
      <c r="EM137" s="642"/>
      <c r="EN137" s="642"/>
      <c r="EO137" s="642"/>
      <c r="EP137" s="642"/>
      <c r="EQ137" s="642"/>
      <c r="ER137" s="642"/>
      <c r="ES137" s="642"/>
      <c r="ET137" s="642"/>
      <c r="EU137" s="642"/>
      <c r="EV137" s="642"/>
      <c r="EW137" s="642"/>
      <c r="EX137" s="642"/>
      <c r="EY137" s="642"/>
      <c r="EZ137" s="642"/>
      <c r="FA137" s="642"/>
      <c r="FB137" s="642"/>
      <c r="FC137" s="642"/>
      <c r="FD137" s="642"/>
      <c r="FE137" s="642"/>
      <c r="FF137" s="642"/>
      <c r="FG137" s="642"/>
      <c r="FH137" s="642"/>
      <c r="FI137" s="642"/>
      <c r="FJ137" s="642"/>
      <c r="FK137" s="642"/>
      <c r="FL137" s="642"/>
      <c r="FM137" s="642"/>
      <c r="FN137" s="642"/>
      <c r="FO137" s="642"/>
      <c r="FP137" s="642"/>
      <c r="FQ137" s="642"/>
      <c r="FR137" s="642"/>
      <c r="FS137" s="642"/>
      <c r="FT137" s="642"/>
      <c r="FU137" s="642"/>
      <c r="FV137" s="642"/>
      <c r="FW137" s="642"/>
      <c r="FX137" s="642"/>
      <c r="FY137" s="642"/>
      <c r="FZ137" s="642"/>
      <c r="GA137" s="642"/>
      <c r="GB137" s="642"/>
      <c r="GC137" s="642"/>
      <c r="GD137" s="642"/>
      <c r="GE137" s="642"/>
      <c r="GF137" s="642"/>
      <c r="GG137" s="642"/>
      <c r="GH137" s="642"/>
      <c r="GI137" s="642"/>
      <c r="GJ137" s="642"/>
      <c r="GK137" s="642"/>
      <c r="GL137" s="642"/>
      <c r="GM137" s="642"/>
      <c r="GN137" s="642"/>
      <c r="GO137" s="642"/>
      <c r="GP137" s="642"/>
      <c r="GQ137" s="642"/>
      <c r="GR137" s="642"/>
      <c r="GS137" s="642"/>
      <c r="GT137" s="642"/>
      <c r="GU137" s="642"/>
      <c r="GV137" s="642"/>
      <c r="GW137" s="642"/>
      <c r="GX137" s="642"/>
      <c r="GY137" s="642"/>
      <c r="GZ137" s="642"/>
      <c r="HA137" s="642"/>
      <c r="HB137" s="642"/>
      <c r="HC137" s="642"/>
      <c r="HD137" s="642"/>
      <c r="HE137" s="642"/>
      <c r="HF137" s="642"/>
      <c r="HG137" s="642"/>
      <c r="HH137" s="642"/>
      <c r="HI137" s="642"/>
      <c r="HJ137" s="642"/>
      <c r="HK137" s="642"/>
      <c r="HL137" s="642"/>
      <c r="HM137" s="642"/>
      <c r="HN137" s="642"/>
      <c r="HO137" s="642"/>
      <c r="HP137" s="642"/>
      <c r="HQ137" s="642"/>
      <c r="HR137" s="642"/>
      <c r="HS137" s="642"/>
      <c r="HT137" s="642"/>
      <c r="HU137" s="642"/>
      <c r="HV137" s="642"/>
      <c r="HW137" s="642"/>
      <c r="HX137" s="642"/>
      <c r="HY137" s="642"/>
      <c r="HZ137" s="642"/>
      <c r="IA137" s="642"/>
      <c r="IB137" s="642"/>
      <c r="IC137" s="642"/>
      <c r="ID137" s="642"/>
      <c r="IE137" s="642"/>
      <c r="IF137" s="642"/>
      <c r="IG137" s="642"/>
      <c r="IH137" s="642"/>
      <c r="II137" s="642"/>
      <c r="IJ137" s="642"/>
      <c r="IK137" s="642"/>
      <c r="IL137" s="642"/>
      <c r="IM137" s="642"/>
      <c r="IN137" s="642"/>
      <c r="IO137" s="642"/>
      <c r="IP137" s="642"/>
      <c r="IQ137" s="642"/>
      <c r="IR137" s="642"/>
      <c r="IS137" s="642"/>
      <c r="IT137" s="642"/>
      <c r="IU137" s="642"/>
      <c r="IV137" s="642"/>
      <c r="IW137" s="642"/>
      <c r="IX137" s="642"/>
      <c r="IY137" s="642"/>
      <c r="IZ137" s="642"/>
      <c r="JA137" s="642"/>
      <c r="JB137" s="642"/>
      <c r="JC137" s="642"/>
      <c r="JD137" s="642"/>
      <c r="JE137" s="642"/>
      <c r="JF137" s="642"/>
      <c r="JG137" s="642"/>
      <c r="JH137" s="642"/>
      <c r="JI137" s="642"/>
      <c r="JJ137" s="642"/>
      <c r="JK137" s="642"/>
      <c r="JL137" s="642"/>
      <c r="JM137" s="642"/>
      <c r="JN137" s="642"/>
      <c r="JO137" s="642"/>
      <c r="JP137" s="642"/>
      <c r="JQ137" s="642"/>
      <c r="JR137" s="642"/>
      <c r="JS137" s="642"/>
      <c r="JT137" s="642"/>
      <c r="JU137" s="642"/>
      <c r="JV137" s="642"/>
      <c r="JW137" s="642"/>
      <c r="JX137" s="642"/>
      <c r="JY137" s="642"/>
      <c r="JZ137" s="642"/>
      <c r="KA137" s="642"/>
      <c r="KB137" s="642"/>
      <c r="KC137" s="642"/>
      <c r="KD137" s="642"/>
      <c r="KE137" s="642"/>
      <c r="KF137" s="642"/>
      <c r="KG137" s="642"/>
      <c r="KH137" s="642"/>
      <c r="KI137" s="642"/>
      <c r="KJ137" s="642"/>
      <c r="KK137" s="642"/>
      <c r="KL137" s="642"/>
      <c r="KM137" s="642"/>
      <c r="KN137" s="642"/>
      <c r="KO137" s="642"/>
      <c r="KP137" s="642"/>
      <c r="KQ137" s="642"/>
      <c r="KR137" s="642"/>
      <c r="KS137" s="642"/>
      <c r="KT137" s="642"/>
      <c r="KU137" s="642"/>
      <c r="KV137" s="642"/>
      <c r="KW137" s="642"/>
      <c r="KX137" s="642"/>
      <c r="KY137" s="642"/>
      <c r="KZ137" s="642"/>
      <c r="LA137" s="642"/>
      <c r="LB137" s="642"/>
      <c r="LC137" s="642"/>
      <c r="LD137" s="642"/>
      <c r="LE137" s="642"/>
      <c r="LF137" s="642"/>
      <c r="LG137" s="642"/>
      <c r="LH137" s="642"/>
      <c r="LI137" s="642"/>
      <c r="LJ137" s="642"/>
      <c r="LK137" s="642"/>
      <c r="LL137" s="642"/>
      <c r="LM137" s="642"/>
      <c r="LN137" s="642"/>
      <c r="LO137" s="642"/>
      <c r="LP137" s="642"/>
      <c r="LQ137" s="642"/>
      <c r="LR137" s="642"/>
      <c r="LS137" s="642"/>
      <c r="LT137" s="642"/>
      <c r="LU137" s="642"/>
      <c r="LV137" s="642"/>
      <c r="LW137" s="642"/>
      <c r="LX137" s="642"/>
      <c r="LY137" s="642"/>
      <c r="LZ137" s="642"/>
      <c r="MA137" s="642"/>
      <c r="MB137" s="642"/>
      <c r="MC137" s="642"/>
      <c r="MD137" s="642"/>
      <c r="ME137" s="642"/>
      <c r="MF137" s="642"/>
      <c r="MG137" s="642"/>
      <c r="MH137" s="642"/>
      <c r="MI137" s="642"/>
      <c r="MJ137" s="642"/>
      <c r="MK137" s="642"/>
      <c r="ML137" s="642"/>
      <c r="MM137" s="642"/>
      <c r="MN137" s="642"/>
      <c r="MO137" s="642"/>
      <c r="MP137" s="642"/>
      <c r="MQ137" s="642"/>
      <c r="MR137" s="642"/>
      <c r="MS137" s="642"/>
      <c r="MT137" s="642"/>
      <c r="MU137" s="642"/>
      <c r="MV137" s="642"/>
      <c r="MW137" s="642"/>
      <c r="MX137" s="642"/>
      <c r="MY137" s="642"/>
      <c r="MZ137" s="642"/>
      <c r="NA137" s="642"/>
      <c r="NB137" s="642"/>
      <c r="NC137" s="642"/>
      <c r="ND137" s="642"/>
      <c r="NE137" s="642"/>
      <c r="NF137" s="642"/>
      <c r="NG137" s="642"/>
      <c r="NH137" s="642"/>
      <c r="NI137" s="642"/>
      <c r="NJ137" s="642"/>
    </row>
    <row r="138" spans="1:374" s="643" customFormat="1" ht="45" customHeight="1">
      <c r="A138" s="734" t="s">
        <v>631</v>
      </c>
      <c r="B138" s="639" t="s">
        <v>1475</v>
      </c>
      <c r="C138" s="640" t="s">
        <v>26</v>
      </c>
      <c r="D138" s="657" t="s">
        <v>632</v>
      </c>
      <c r="E138" s="656"/>
      <c r="F138" s="680"/>
      <c r="G138" s="640"/>
      <c r="H138" s="686"/>
      <c r="I138" s="687"/>
      <c r="J138" s="640"/>
      <c r="K138" s="641"/>
      <c r="L138" s="641"/>
      <c r="M138" s="640"/>
      <c r="N138" s="640"/>
      <c r="O138" s="640"/>
      <c r="P138" s="640"/>
      <c r="Q138" s="662"/>
      <c r="R138" s="642"/>
      <c r="S138" s="642"/>
      <c r="T138" s="642"/>
      <c r="U138" s="642"/>
      <c r="V138" s="642"/>
      <c r="W138" s="642"/>
      <c r="X138" s="642"/>
      <c r="Y138" s="642"/>
      <c r="Z138" s="642"/>
      <c r="AA138" s="642"/>
      <c r="AB138" s="642"/>
      <c r="AC138" s="642"/>
      <c r="AD138" s="642"/>
      <c r="AE138" s="642"/>
      <c r="AF138" s="642"/>
      <c r="AG138" s="642"/>
      <c r="AH138" s="642"/>
      <c r="AI138" s="642"/>
      <c r="AJ138" s="642"/>
      <c r="AK138" s="642"/>
      <c r="AL138" s="642"/>
      <c r="AM138" s="642"/>
      <c r="AN138" s="642"/>
      <c r="AO138" s="642"/>
      <c r="AP138" s="642"/>
      <c r="AQ138" s="642"/>
      <c r="AR138" s="642"/>
      <c r="AS138" s="642"/>
      <c r="AT138" s="642"/>
      <c r="AU138" s="642"/>
      <c r="AV138" s="642"/>
      <c r="AW138" s="642"/>
      <c r="AX138" s="642"/>
      <c r="AY138" s="642"/>
      <c r="AZ138" s="642"/>
      <c r="BA138" s="642"/>
      <c r="BB138" s="642"/>
      <c r="BC138" s="642"/>
      <c r="BD138" s="642"/>
      <c r="BE138" s="642"/>
      <c r="BF138" s="642"/>
      <c r="BG138" s="642"/>
      <c r="BH138" s="642"/>
      <c r="BI138" s="642"/>
      <c r="BJ138" s="642"/>
      <c r="BK138" s="642"/>
      <c r="BL138" s="642"/>
      <c r="BM138" s="642"/>
      <c r="BN138" s="642"/>
      <c r="BO138" s="642"/>
      <c r="BP138" s="642"/>
      <c r="BQ138" s="642"/>
      <c r="BR138" s="642"/>
      <c r="BS138" s="642"/>
      <c r="BT138" s="642"/>
      <c r="BU138" s="642"/>
      <c r="BV138" s="642"/>
      <c r="BW138" s="642"/>
      <c r="BX138" s="642"/>
      <c r="BY138" s="642"/>
      <c r="BZ138" s="642"/>
      <c r="CA138" s="642"/>
      <c r="CB138" s="642"/>
      <c r="CC138" s="642"/>
      <c r="CD138" s="642"/>
      <c r="CE138" s="642"/>
      <c r="CF138" s="642"/>
      <c r="CG138" s="642"/>
      <c r="CH138" s="642"/>
      <c r="CI138" s="642"/>
      <c r="CJ138" s="642"/>
      <c r="CK138" s="642"/>
      <c r="CL138" s="642"/>
      <c r="CM138" s="642"/>
      <c r="CN138" s="642"/>
      <c r="CO138" s="642"/>
      <c r="CP138" s="642"/>
      <c r="CQ138" s="642"/>
      <c r="CR138" s="642"/>
      <c r="CS138" s="642"/>
      <c r="CT138" s="642"/>
      <c r="CU138" s="642"/>
      <c r="CV138" s="642"/>
      <c r="CW138" s="642"/>
      <c r="CX138" s="642"/>
      <c r="CY138" s="642"/>
      <c r="CZ138" s="642"/>
      <c r="DA138" s="642"/>
      <c r="DB138" s="642"/>
      <c r="DC138" s="642"/>
      <c r="DD138" s="642"/>
      <c r="DE138" s="642"/>
      <c r="DF138" s="642"/>
      <c r="DG138" s="642"/>
      <c r="DH138" s="642"/>
      <c r="DI138" s="642"/>
      <c r="DJ138" s="642"/>
      <c r="DK138" s="642"/>
      <c r="DL138" s="642"/>
      <c r="DM138" s="642"/>
      <c r="DN138" s="642"/>
      <c r="DO138" s="642"/>
      <c r="DP138" s="642"/>
      <c r="DQ138" s="642"/>
      <c r="DR138" s="642"/>
      <c r="DS138" s="642"/>
      <c r="DT138" s="642"/>
      <c r="DU138" s="642"/>
      <c r="DV138" s="642"/>
      <c r="DW138" s="642"/>
      <c r="DX138" s="642"/>
      <c r="DY138" s="642"/>
      <c r="DZ138" s="642"/>
      <c r="EA138" s="642"/>
      <c r="EB138" s="642"/>
      <c r="EC138" s="642"/>
      <c r="ED138" s="642"/>
      <c r="EE138" s="642"/>
      <c r="EF138" s="642"/>
      <c r="EG138" s="642"/>
      <c r="EH138" s="642"/>
      <c r="EI138" s="642"/>
      <c r="EJ138" s="642"/>
      <c r="EK138" s="642"/>
      <c r="EL138" s="642"/>
      <c r="EM138" s="642"/>
      <c r="EN138" s="642"/>
      <c r="EO138" s="642"/>
      <c r="EP138" s="642"/>
      <c r="EQ138" s="642"/>
      <c r="ER138" s="642"/>
      <c r="ES138" s="642"/>
      <c r="ET138" s="642"/>
      <c r="EU138" s="642"/>
      <c r="EV138" s="642"/>
      <c r="EW138" s="642"/>
      <c r="EX138" s="642"/>
      <c r="EY138" s="642"/>
      <c r="EZ138" s="642"/>
      <c r="FA138" s="642"/>
      <c r="FB138" s="642"/>
      <c r="FC138" s="642"/>
      <c r="FD138" s="642"/>
      <c r="FE138" s="642"/>
      <c r="FF138" s="642"/>
      <c r="FG138" s="642"/>
      <c r="FH138" s="642"/>
      <c r="FI138" s="642"/>
      <c r="FJ138" s="642"/>
      <c r="FK138" s="642"/>
      <c r="FL138" s="642"/>
      <c r="FM138" s="642"/>
      <c r="FN138" s="642"/>
      <c r="FO138" s="642"/>
      <c r="FP138" s="642"/>
      <c r="FQ138" s="642"/>
      <c r="FR138" s="642"/>
      <c r="FS138" s="642"/>
      <c r="FT138" s="642"/>
      <c r="FU138" s="642"/>
      <c r="FV138" s="642"/>
      <c r="FW138" s="642"/>
      <c r="FX138" s="642"/>
      <c r="FY138" s="642"/>
      <c r="FZ138" s="642"/>
      <c r="GA138" s="642"/>
      <c r="GB138" s="642"/>
      <c r="GC138" s="642"/>
      <c r="GD138" s="642"/>
      <c r="GE138" s="642"/>
      <c r="GF138" s="642"/>
      <c r="GG138" s="642"/>
      <c r="GH138" s="642"/>
      <c r="GI138" s="642"/>
      <c r="GJ138" s="642"/>
      <c r="GK138" s="642"/>
      <c r="GL138" s="642"/>
      <c r="GM138" s="642"/>
      <c r="GN138" s="642"/>
      <c r="GO138" s="642"/>
      <c r="GP138" s="642"/>
      <c r="GQ138" s="642"/>
      <c r="GR138" s="642"/>
      <c r="GS138" s="642"/>
      <c r="GT138" s="642"/>
      <c r="GU138" s="642"/>
      <c r="GV138" s="642"/>
      <c r="GW138" s="642"/>
      <c r="GX138" s="642"/>
      <c r="GY138" s="642"/>
      <c r="GZ138" s="642"/>
      <c r="HA138" s="642"/>
      <c r="HB138" s="642"/>
      <c r="HC138" s="642"/>
      <c r="HD138" s="642"/>
      <c r="HE138" s="642"/>
      <c r="HF138" s="642"/>
      <c r="HG138" s="642"/>
      <c r="HH138" s="642"/>
      <c r="HI138" s="642"/>
      <c r="HJ138" s="642"/>
      <c r="HK138" s="642"/>
      <c r="HL138" s="642"/>
      <c r="HM138" s="642"/>
      <c r="HN138" s="642"/>
      <c r="HO138" s="642"/>
      <c r="HP138" s="642"/>
      <c r="HQ138" s="642"/>
      <c r="HR138" s="642"/>
      <c r="HS138" s="642"/>
      <c r="HT138" s="642"/>
      <c r="HU138" s="642"/>
      <c r="HV138" s="642"/>
      <c r="HW138" s="642"/>
      <c r="HX138" s="642"/>
      <c r="HY138" s="642"/>
      <c r="HZ138" s="642"/>
      <c r="IA138" s="642"/>
      <c r="IB138" s="642"/>
      <c r="IC138" s="642"/>
      <c r="ID138" s="642"/>
      <c r="IE138" s="642"/>
      <c r="IF138" s="642"/>
      <c r="IG138" s="642"/>
      <c r="IH138" s="642"/>
      <c r="II138" s="642"/>
      <c r="IJ138" s="642"/>
      <c r="IK138" s="642"/>
      <c r="IL138" s="642"/>
      <c r="IM138" s="642"/>
      <c r="IN138" s="642"/>
      <c r="IO138" s="642"/>
      <c r="IP138" s="642"/>
      <c r="IQ138" s="642"/>
      <c r="IR138" s="642"/>
      <c r="IS138" s="642"/>
      <c r="IT138" s="642"/>
      <c r="IU138" s="642"/>
      <c r="IV138" s="642"/>
      <c r="IW138" s="642"/>
      <c r="IX138" s="642"/>
      <c r="IY138" s="642"/>
      <c r="IZ138" s="642"/>
      <c r="JA138" s="642"/>
      <c r="JB138" s="642"/>
      <c r="JC138" s="642"/>
      <c r="JD138" s="642"/>
      <c r="JE138" s="642"/>
      <c r="JF138" s="642"/>
      <c r="JG138" s="642"/>
      <c r="JH138" s="642"/>
      <c r="JI138" s="642"/>
      <c r="JJ138" s="642"/>
      <c r="JK138" s="642"/>
      <c r="JL138" s="642"/>
      <c r="JM138" s="642"/>
      <c r="JN138" s="642"/>
      <c r="JO138" s="642"/>
      <c r="JP138" s="642"/>
      <c r="JQ138" s="642"/>
      <c r="JR138" s="642"/>
      <c r="JS138" s="642"/>
      <c r="JT138" s="642"/>
      <c r="JU138" s="642"/>
      <c r="JV138" s="642"/>
      <c r="JW138" s="642"/>
      <c r="JX138" s="642"/>
      <c r="JY138" s="642"/>
      <c r="JZ138" s="642"/>
      <c r="KA138" s="642"/>
      <c r="KB138" s="642"/>
      <c r="KC138" s="642"/>
      <c r="KD138" s="642"/>
      <c r="KE138" s="642"/>
      <c r="KF138" s="642"/>
      <c r="KG138" s="642"/>
      <c r="KH138" s="642"/>
      <c r="KI138" s="642"/>
      <c r="KJ138" s="642"/>
      <c r="KK138" s="642"/>
      <c r="KL138" s="642"/>
      <c r="KM138" s="642"/>
      <c r="KN138" s="642"/>
      <c r="KO138" s="642"/>
      <c r="KP138" s="642"/>
      <c r="KQ138" s="642"/>
      <c r="KR138" s="642"/>
      <c r="KS138" s="642"/>
      <c r="KT138" s="642"/>
      <c r="KU138" s="642"/>
      <c r="KV138" s="642"/>
      <c r="KW138" s="642"/>
      <c r="KX138" s="642"/>
      <c r="KY138" s="642"/>
      <c r="KZ138" s="642"/>
      <c r="LA138" s="642"/>
      <c r="LB138" s="642"/>
      <c r="LC138" s="642"/>
      <c r="LD138" s="642"/>
      <c r="LE138" s="642"/>
      <c r="LF138" s="642"/>
      <c r="LG138" s="642"/>
      <c r="LH138" s="642"/>
      <c r="LI138" s="642"/>
      <c r="LJ138" s="642"/>
      <c r="LK138" s="642"/>
      <c r="LL138" s="642"/>
      <c r="LM138" s="642"/>
      <c r="LN138" s="642"/>
      <c r="LO138" s="642"/>
      <c r="LP138" s="642"/>
      <c r="LQ138" s="642"/>
      <c r="LR138" s="642"/>
      <c r="LS138" s="642"/>
      <c r="LT138" s="642"/>
      <c r="LU138" s="642"/>
      <c r="LV138" s="642"/>
      <c r="LW138" s="642"/>
      <c r="LX138" s="642"/>
      <c r="LY138" s="642"/>
      <c r="LZ138" s="642"/>
      <c r="MA138" s="642"/>
      <c r="MB138" s="642"/>
      <c r="MC138" s="642"/>
      <c r="MD138" s="642"/>
      <c r="ME138" s="642"/>
      <c r="MF138" s="642"/>
      <c r="MG138" s="642"/>
      <c r="MH138" s="642"/>
      <c r="MI138" s="642"/>
      <c r="MJ138" s="642"/>
      <c r="MK138" s="642"/>
      <c r="ML138" s="642"/>
      <c r="MM138" s="642"/>
      <c r="MN138" s="642"/>
      <c r="MO138" s="642"/>
      <c r="MP138" s="642"/>
      <c r="MQ138" s="642"/>
      <c r="MR138" s="642"/>
      <c r="MS138" s="642"/>
      <c r="MT138" s="642"/>
      <c r="MU138" s="642"/>
      <c r="MV138" s="642"/>
      <c r="MW138" s="642"/>
      <c r="MX138" s="642"/>
      <c r="MY138" s="642"/>
      <c r="MZ138" s="642"/>
      <c r="NA138" s="642"/>
      <c r="NB138" s="642"/>
      <c r="NC138" s="642"/>
      <c r="ND138" s="642"/>
      <c r="NE138" s="642"/>
      <c r="NF138" s="642"/>
      <c r="NG138" s="642"/>
      <c r="NH138" s="642"/>
      <c r="NI138" s="642"/>
      <c r="NJ138" s="642"/>
    </row>
    <row r="139" spans="1:374" s="643" customFormat="1" ht="45" customHeight="1">
      <c r="A139" s="734" t="s">
        <v>633</v>
      </c>
      <c r="B139" s="639" t="s">
        <v>1476</v>
      </c>
      <c r="C139" s="640" t="s">
        <v>26</v>
      </c>
      <c r="D139" s="657" t="s">
        <v>634</v>
      </c>
      <c r="E139" s="656"/>
      <c r="F139" s="680"/>
      <c r="G139" s="640"/>
      <c r="H139" s="686"/>
      <c r="I139" s="685"/>
      <c r="J139" s="640"/>
      <c r="K139" s="641"/>
      <c r="L139" s="641"/>
      <c r="M139" s="640"/>
      <c r="N139" s="640"/>
      <c r="O139" s="640"/>
      <c r="P139" s="640"/>
      <c r="Q139" s="662"/>
      <c r="R139" s="642"/>
      <c r="S139" s="642"/>
      <c r="T139" s="642"/>
      <c r="U139" s="642"/>
      <c r="V139" s="642"/>
      <c r="W139" s="642"/>
      <c r="X139" s="642"/>
      <c r="Y139" s="642"/>
      <c r="Z139" s="642"/>
      <c r="AA139" s="642"/>
      <c r="AB139" s="642"/>
      <c r="AC139" s="642"/>
      <c r="AD139" s="642"/>
      <c r="AE139" s="642"/>
      <c r="AF139" s="642"/>
      <c r="AG139" s="642"/>
      <c r="AH139" s="642"/>
      <c r="AI139" s="642"/>
      <c r="AJ139" s="642"/>
      <c r="AK139" s="642"/>
      <c r="AL139" s="642"/>
      <c r="AM139" s="642"/>
      <c r="AN139" s="642"/>
      <c r="AO139" s="642"/>
      <c r="AP139" s="642"/>
      <c r="AQ139" s="642"/>
      <c r="AR139" s="642"/>
      <c r="AS139" s="642"/>
      <c r="AT139" s="642"/>
      <c r="AU139" s="642"/>
      <c r="AV139" s="642"/>
      <c r="AW139" s="642"/>
      <c r="AX139" s="642"/>
      <c r="AY139" s="642"/>
      <c r="AZ139" s="642"/>
      <c r="BA139" s="642"/>
      <c r="BB139" s="642"/>
      <c r="BC139" s="642"/>
      <c r="BD139" s="642"/>
      <c r="BE139" s="642"/>
      <c r="BF139" s="642"/>
      <c r="BG139" s="642"/>
      <c r="BH139" s="642"/>
      <c r="BI139" s="642"/>
      <c r="BJ139" s="642"/>
      <c r="BK139" s="642"/>
      <c r="BL139" s="642"/>
      <c r="BM139" s="642"/>
      <c r="BN139" s="642"/>
      <c r="BO139" s="642"/>
      <c r="BP139" s="642"/>
      <c r="BQ139" s="642"/>
      <c r="BR139" s="642"/>
      <c r="BS139" s="642"/>
      <c r="BT139" s="642"/>
      <c r="BU139" s="642"/>
      <c r="BV139" s="642"/>
      <c r="BW139" s="642"/>
      <c r="BX139" s="642"/>
      <c r="BY139" s="642"/>
      <c r="BZ139" s="642"/>
      <c r="CA139" s="642"/>
      <c r="CB139" s="642"/>
      <c r="CC139" s="642"/>
      <c r="CD139" s="642"/>
      <c r="CE139" s="642"/>
      <c r="CF139" s="642"/>
      <c r="CG139" s="642"/>
      <c r="CH139" s="642"/>
      <c r="CI139" s="642"/>
      <c r="CJ139" s="642"/>
      <c r="CK139" s="642"/>
      <c r="CL139" s="642"/>
      <c r="CM139" s="642"/>
      <c r="CN139" s="642"/>
      <c r="CO139" s="642"/>
      <c r="CP139" s="642"/>
      <c r="CQ139" s="642"/>
      <c r="CR139" s="642"/>
      <c r="CS139" s="642"/>
      <c r="CT139" s="642"/>
      <c r="CU139" s="642"/>
      <c r="CV139" s="642"/>
      <c r="CW139" s="642"/>
      <c r="CX139" s="642"/>
      <c r="CY139" s="642"/>
      <c r="CZ139" s="642"/>
      <c r="DA139" s="642"/>
      <c r="DB139" s="642"/>
      <c r="DC139" s="642"/>
      <c r="DD139" s="642"/>
      <c r="DE139" s="642"/>
      <c r="DF139" s="642"/>
      <c r="DG139" s="642"/>
      <c r="DH139" s="642"/>
      <c r="DI139" s="642"/>
      <c r="DJ139" s="642"/>
      <c r="DK139" s="642"/>
      <c r="DL139" s="642"/>
      <c r="DM139" s="642"/>
      <c r="DN139" s="642"/>
      <c r="DO139" s="642"/>
      <c r="DP139" s="642"/>
      <c r="DQ139" s="642"/>
      <c r="DR139" s="642"/>
      <c r="DS139" s="642"/>
      <c r="DT139" s="642"/>
      <c r="DU139" s="642"/>
      <c r="DV139" s="642"/>
      <c r="DW139" s="642"/>
      <c r="DX139" s="642"/>
      <c r="DY139" s="642"/>
      <c r="DZ139" s="642"/>
      <c r="EA139" s="642"/>
      <c r="EB139" s="642"/>
      <c r="EC139" s="642"/>
      <c r="ED139" s="642"/>
      <c r="EE139" s="642"/>
      <c r="EF139" s="642"/>
      <c r="EG139" s="642"/>
      <c r="EH139" s="642"/>
      <c r="EI139" s="642"/>
      <c r="EJ139" s="642"/>
      <c r="EK139" s="642"/>
      <c r="EL139" s="642"/>
      <c r="EM139" s="642"/>
      <c r="EN139" s="642"/>
      <c r="EO139" s="642"/>
      <c r="EP139" s="642"/>
      <c r="EQ139" s="642"/>
      <c r="ER139" s="642"/>
      <c r="ES139" s="642"/>
      <c r="ET139" s="642"/>
      <c r="EU139" s="642"/>
      <c r="EV139" s="642"/>
      <c r="EW139" s="642"/>
      <c r="EX139" s="642"/>
      <c r="EY139" s="642"/>
      <c r="EZ139" s="642"/>
      <c r="FA139" s="642"/>
      <c r="FB139" s="642"/>
      <c r="FC139" s="642"/>
      <c r="FD139" s="642"/>
      <c r="FE139" s="642"/>
      <c r="FF139" s="642"/>
      <c r="FG139" s="642"/>
      <c r="FH139" s="642"/>
      <c r="FI139" s="642"/>
      <c r="FJ139" s="642"/>
      <c r="FK139" s="642"/>
      <c r="FL139" s="642"/>
      <c r="FM139" s="642"/>
      <c r="FN139" s="642"/>
      <c r="FO139" s="642"/>
      <c r="FP139" s="642"/>
      <c r="FQ139" s="642"/>
      <c r="FR139" s="642"/>
      <c r="FS139" s="642"/>
      <c r="FT139" s="642"/>
      <c r="FU139" s="642"/>
      <c r="FV139" s="642"/>
      <c r="FW139" s="642"/>
      <c r="FX139" s="642"/>
      <c r="FY139" s="642"/>
      <c r="FZ139" s="642"/>
      <c r="GA139" s="642"/>
      <c r="GB139" s="642"/>
      <c r="GC139" s="642"/>
      <c r="GD139" s="642"/>
      <c r="GE139" s="642"/>
      <c r="GF139" s="642"/>
      <c r="GG139" s="642"/>
      <c r="GH139" s="642"/>
      <c r="GI139" s="642"/>
      <c r="GJ139" s="642"/>
      <c r="GK139" s="642"/>
      <c r="GL139" s="642"/>
      <c r="GM139" s="642"/>
      <c r="GN139" s="642"/>
      <c r="GO139" s="642"/>
      <c r="GP139" s="642"/>
      <c r="GQ139" s="642"/>
      <c r="GR139" s="642"/>
      <c r="GS139" s="642"/>
      <c r="GT139" s="642"/>
      <c r="GU139" s="642"/>
      <c r="GV139" s="642"/>
      <c r="GW139" s="642"/>
      <c r="GX139" s="642"/>
      <c r="GY139" s="642"/>
      <c r="GZ139" s="642"/>
      <c r="HA139" s="642"/>
      <c r="HB139" s="642"/>
      <c r="HC139" s="642"/>
      <c r="HD139" s="642"/>
      <c r="HE139" s="642"/>
      <c r="HF139" s="642"/>
      <c r="HG139" s="642"/>
      <c r="HH139" s="642"/>
      <c r="HI139" s="642"/>
      <c r="HJ139" s="642"/>
      <c r="HK139" s="642"/>
      <c r="HL139" s="642"/>
      <c r="HM139" s="642"/>
      <c r="HN139" s="642"/>
      <c r="HO139" s="642"/>
      <c r="HP139" s="642"/>
      <c r="HQ139" s="642"/>
      <c r="HR139" s="642"/>
      <c r="HS139" s="642"/>
      <c r="HT139" s="642"/>
      <c r="HU139" s="642"/>
      <c r="HV139" s="642"/>
      <c r="HW139" s="642"/>
      <c r="HX139" s="642"/>
      <c r="HY139" s="642"/>
      <c r="HZ139" s="642"/>
      <c r="IA139" s="642"/>
      <c r="IB139" s="642"/>
      <c r="IC139" s="642"/>
      <c r="ID139" s="642"/>
      <c r="IE139" s="642"/>
      <c r="IF139" s="642"/>
      <c r="IG139" s="642"/>
      <c r="IH139" s="642"/>
      <c r="II139" s="642"/>
      <c r="IJ139" s="642"/>
      <c r="IK139" s="642"/>
      <c r="IL139" s="642"/>
      <c r="IM139" s="642"/>
      <c r="IN139" s="642"/>
      <c r="IO139" s="642"/>
      <c r="IP139" s="642"/>
      <c r="IQ139" s="642"/>
      <c r="IR139" s="642"/>
      <c r="IS139" s="642"/>
      <c r="IT139" s="642"/>
      <c r="IU139" s="642"/>
      <c r="IV139" s="642"/>
      <c r="IW139" s="642"/>
      <c r="IX139" s="642"/>
      <c r="IY139" s="642"/>
      <c r="IZ139" s="642"/>
      <c r="JA139" s="642"/>
      <c r="JB139" s="642"/>
      <c r="JC139" s="642"/>
      <c r="JD139" s="642"/>
      <c r="JE139" s="642"/>
      <c r="JF139" s="642"/>
      <c r="JG139" s="642"/>
      <c r="JH139" s="642"/>
      <c r="JI139" s="642"/>
      <c r="JJ139" s="642"/>
      <c r="JK139" s="642"/>
      <c r="JL139" s="642"/>
      <c r="JM139" s="642"/>
      <c r="JN139" s="642"/>
      <c r="JO139" s="642"/>
      <c r="JP139" s="642"/>
      <c r="JQ139" s="642"/>
      <c r="JR139" s="642"/>
      <c r="JS139" s="642"/>
      <c r="JT139" s="642"/>
      <c r="JU139" s="642"/>
      <c r="JV139" s="642"/>
      <c r="JW139" s="642"/>
      <c r="JX139" s="642"/>
      <c r="JY139" s="642"/>
      <c r="JZ139" s="642"/>
      <c r="KA139" s="642"/>
      <c r="KB139" s="642"/>
      <c r="KC139" s="642"/>
      <c r="KD139" s="642"/>
      <c r="KE139" s="642"/>
      <c r="KF139" s="642"/>
      <c r="KG139" s="642"/>
      <c r="KH139" s="642"/>
      <c r="KI139" s="642"/>
      <c r="KJ139" s="642"/>
      <c r="KK139" s="642"/>
      <c r="KL139" s="642"/>
      <c r="KM139" s="642"/>
      <c r="KN139" s="642"/>
      <c r="KO139" s="642"/>
      <c r="KP139" s="642"/>
      <c r="KQ139" s="642"/>
      <c r="KR139" s="642"/>
      <c r="KS139" s="642"/>
      <c r="KT139" s="642"/>
      <c r="KU139" s="642"/>
      <c r="KV139" s="642"/>
      <c r="KW139" s="642"/>
      <c r="KX139" s="642"/>
      <c r="KY139" s="642"/>
      <c r="KZ139" s="642"/>
      <c r="LA139" s="642"/>
      <c r="LB139" s="642"/>
      <c r="LC139" s="642"/>
      <c r="LD139" s="642"/>
      <c r="LE139" s="642"/>
      <c r="LF139" s="642"/>
      <c r="LG139" s="642"/>
      <c r="LH139" s="642"/>
      <c r="LI139" s="642"/>
      <c r="LJ139" s="642"/>
      <c r="LK139" s="642"/>
      <c r="LL139" s="642"/>
      <c r="LM139" s="642"/>
      <c r="LN139" s="642"/>
      <c r="LO139" s="642"/>
      <c r="LP139" s="642"/>
      <c r="LQ139" s="642"/>
      <c r="LR139" s="642"/>
      <c r="LS139" s="642"/>
      <c r="LT139" s="642"/>
      <c r="LU139" s="642"/>
      <c r="LV139" s="642"/>
      <c r="LW139" s="642"/>
      <c r="LX139" s="642"/>
      <c r="LY139" s="642"/>
      <c r="LZ139" s="642"/>
      <c r="MA139" s="642"/>
      <c r="MB139" s="642"/>
      <c r="MC139" s="642"/>
      <c r="MD139" s="642"/>
      <c r="ME139" s="642"/>
      <c r="MF139" s="642"/>
      <c r="MG139" s="642"/>
      <c r="MH139" s="642"/>
      <c r="MI139" s="642"/>
      <c r="MJ139" s="642"/>
      <c r="MK139" s="642"/>
      <c r="ML139" s="642"/>
      <c r="MM139" s="642"/>
      <c r="MN139" s="642"/>
      <c r="MO139" s="642"/>
      <c r="MP139" s="642"/>
      <c r="MQ139" s="642"/>
      <c r="MR139" s="642"/>
      <c r="MS139" s="642"/>
      <c r="MT139" s="642"/>
      <c r="MU139" s="642"/>
      <c r="MV139" s="642"/>
      <c r="MW139" s="642"/>
      <c r="MX139" s="642"/>
      <c r="MY139" s="642"/>
      <c r="MZ139" s="642"/>
      <c r="NA139" s="642"/>
      <c r="NB139" s="642"/>
      <c r="NC139" s="642"/>
      <c r="ND139" s="642"/>
      <c r="NE139" s="642"/>
      <c r="NF139" s="642"/>
      <c r="NG139" s="642"/>
      <c r="NH139" s="642"/>
      <c r="NI139" s="642"/>
      <c r="NJ139" s="642"/>
    </row>
    <row r="140" spans="1:374" s="643" customFormat="1" ht="45" customHeight="1">
      <c r="A140" s="734" t="s">
        <v>635</v>
      </c>
      <c r="B140" s="639" t="s">
        <v>1477</v>
      </c>
      <c r="C140" s="640" t="s">
        <v>26</v>
      </c>
      <c r="D140" s="657" t="s">
        <v>636</v>
      </c>
      <c r="E140" s="656"/>
      <c r="F140" s="680"/>
      <c r="G140" s="640"/>
      <c r="H140" s="686"/>
      <c r="I140" s="685"/>
      <c r="J140" s="640"/>
      <c r="K140" s="641"/>
      <c r="L140" s="641"/>
      <c r="M140" s="640"/>
      <c r="N140" s="640"/>
      <c r="O140" s="640"/>
      <c r="P140" s="640"/>
      <c r="Q140" s="662"/>
      <c r="R140" s="642"/>
      <c r="S140" s="642"/>
      <c r="T140" s="642"/>
      <c r="U140" s="642"/>
      <c r="V140" s="642"/>
      <c r="W140" s="642"/>
      <c r="X140" s="642"/>
      <c r="Y140" s="642"/>
      <c r="Z140" s="642"/>
      <c r="AA140" s="642"/>
      <c r="AB140" s="642"/>
      <c r="AC140" s="642"/>
      <c r="AD140" s="642"/>
      <c r="AE140" s="642"/>
      <c r="AF140" s="642"/>
      <c r="AG140" s="642"/>
      <c r="AH140" s="642"/>
      <c r="AI140" s="642"/>
      <c r="AJ140" s="642"/>
      <c r="AK140" s="642"/>
      <c r="AL140" s="642"/>
      <c r="AM140" s="642"/>
      <c r="AN140" s="642"/>
      <c r="AO140" s="642"/>
      <c r="AP140" s="642"/>
      <c r="AQ140" s="642"/>
      <c r="AR140" s="642"/>
      <c r="AS140" s="642"/>
      <c r="AT140" s="642"/>
      <c r="AU140" s="642"/>
      <c r="AV140" s="642"/>
      <c r="AW140" s="642"/>
      <c r="AX140" s="642"/>
      <c r="AY140" s="642"/>
      <c r="AZ140" s="642"/>
      <c r="BA140" s="642"/>
      <c r="BB140" s="642"/>
      <c r="BC140" s="642"/>
      <c r="BD140" s="642"/>
      <c r="BE140" s="642"/>
      <c r="BF140" s="642"/>
      <c r="BG140" s="642"/>
      <c r="BH140" s="642"/>
      <c r="BI140" s="642"/>
      <c r="BJ140" s="642"/>
      <c r="BK140" s="642"/>
      <c r="BL140" s="642"/>
      <c r="BM140" s="642"/>
      <c r="BN140" s="642"/>
      <c r="BO140" s="642"/>
      <c r="BP140" s="642"/>
      <c r="BQ140" s="642"/>
      <c r="BR140" s="642"/>
      <c r="BS140" s="642"/>
      <c r="BT140" s="642"/>
      <c r="BU140" s="642"/>
      <c r="BV140" s="642"/>
      <c r="BW140" s="642"/>
      <c r="BX140" s="642"/>
      <c r="BY140" s="642"/>
      <c r="BZ140" s="642"/>
      <c r="CA140" s="642"/>
      <c r="CB140" s="642"/>
      <c r="CC140" s="642"/>
      <c r="CD140" s="642"/>
      <c r="CE140" s="642"/>
      <c r="CF140" s="642"/>
      <c r="CG140" s="642"/>
      <c r="CH140" s="642"/>
      <c r="CI140" s="642"/>
      <c r="CJ140" s="642"/>
      <c r="CK140" s="642"/>
      <c r="CL140" s="642"/>
      <c r="CM140" s="642"/>
      <c r="CN140" s="642"/>
      <c r="CO140" s="642"/>
      <c r="CP140" s="642"/>
      <c r="CQ140" s="642"/>
      <c r="CR140" s="642"/>
      <c r="CS140" s="642"/>
      <c r="CT140" s="642"/>
      <c r="CU140" s="642"/>
      <c r="CV140" s="642"/>
      <c r="CW140" s="642"/>
      <c r="CX140" s="642"/>
      <c r="CY140" s="642"/>
      <c r="CZ140" s="642"/>
      <c r="DA140" s="642"/>
      <c r="DB140" s="642"/>
      <c r="DC140" s="642"/>
      <c r="DD140" s="642"/>
      <c r="DE140" s="642"/>
      <c r="DF140" s="642"/>
      <c r="DG140" s="642"/>
      <c r="DH140" s="642"/>
      <c r="DI140" s="642"/>
      <c r="DJ140" s="642"/>
      <c r="DK140" s="642"/>
      <c r="DL140" s="642"/>
      <c r="DM140" s="642"/>
      <c r="DN140" s="642"/>
      <c r="DO140" s="642"/>
      <c r="DP140" s="642"/>
      <c r="DQ140" s="642"/>
      <c r="DR140" s="642"/>
      <c r="DS140" s="642"/>
      <c r="DT140" s="642"/>
      <c r="DU140" s="642"/>
      <c r="DV140" s="642"/>
      <c r="DW140" s="642"/>
      <c r="DX140" s="642"/>
      <c r="DY140" s="642"/>
      <c r="DZ140" s="642"/>
      <c r="EA140" s="642"/>
      <c r="EB140" s="642"/>
      <c r="EC140" s="642"/>
      <c r="ED140" s="642"/>
      <c r="EE140" s="642"/>
      <c r="EF140" s="642"/>
      <c r="EG140" s="642"/>
      <c r="EH140" s="642"/>
      <c r="EI140" s="642"/>
      <c r="EJ140" s="642"/>
      <c r="EK140" s="642"/>
      <c r="EL140" s="642"/>
      <c r="EM140" s="642"/>
      <c r="EN140" s="642"/>
      <c r="EO140" s="642"/>
      <c r="EP140" s="642"/>
      <c r="EQ140" s="642"/>
      <c r="ER140" s="642"/>
      <c r="ES140" s="642"/>
      <c r="ET140" s="642"/>
      <c r="EU140" s="642"/>
      <c r="EV140" s="642"/>
      <c r="EW140" s="642"/>
      <c r="EX140" s="642"/>
      <c r="EY140" s="642"/>
      <c r="EZ140" s="642"/>
      <c r="FA140" s="642"/>
      <c r="FB140" s="642"/>
      <c r="FC140" s="642"/>
      <c r="FD140" s="642"/>
      <c r="FE140" s="642"/>
      <c r="FF140" s="642"/>
      <c r="FG140" s="642"/>
      <c r="FH140" s="642"/>
      <c r="FI140" s="642"/>
      <c r="FJ140" s="642"/>
      <c r="FK140" s="642"/>
      <c r="FL140" s="642"/>
      <c r="FM140" s="642"/>
      <c r="FN140" s="642"/>
      <c r="FO140" s="642"/>
      <c r="FP140" s="642"/>
      <c r="FQ140" s="642"/>
      <c r="FR140" s="642"/>
      <c r="FS140" s="642"/>
      <c r="FT140" s="642"/>
      <c r="FU140" s="642"/>
      <c r="FV140" s="642"/>
      <c r="FW140" s="642"/>
      <c r="FX140" s="642"/>
      <c r="FY140" s="642"/>
      <c r="FZ140" s="642"/>
      <c r="GA140" s="642"/>
      <c r="GB140" s="642"/>
      <c r="GC140" s="642"/>
      <c r="GD140" s="642"/>
      <c r="GE140" s="642"/>
      <c r="GF140" s="642"/>
      <c r="GG140" s="642"/>
      <c r="GH140" s="642"/>
      <c r="GI140" s="642"/>
      <c r="GJ140" s="642"/>
      <c r="GK140" s="642"/>
      <c r="GL140" s="642"/>
      <c r="GM140" s="642"/>
      <c r="GN140" s="642"/>
      <c r="GO140" s="642"/>
      <c r="GP140" s="642"/>
      <c r="GQ140" s="642"/>
      <c r="GR140" s="642"/>
      <c r="GS140" s="642"/>
      <c r="GT140" s="642"/>
      <c r="GU140" s="642"/>
      <c r="GV140" s="642"/>
      <c r="GW140" s="642"/>
      <c r="GX140" s="642"/>
      <c r="GY140" s="642"/>
      <c r="GZ140" s="642"/>
      <c r="HA140" s="642"/>
      <c r="HB140" s="642"/>
      <c r="HC140" s="642"/>
      <c r="HD140" s="642"/>
      <c r="HE140" s="642"/>
      <c r="HF140" s="642"/>
      <c r="HG140" s="642"/>
      <c r="HH140" s="642"/>
      <c r="HI140" s="642"/>
      <c r="HJ140" s="642"/>
      <c r="HK140" s="642"/>
      <c r="HL140" s="642"/>
      <c r="HM140" s="642"/>
      <c r="HN140" s="642"/>
      <c r="HO140" s="642"/>
      <c r="HP140" s="642"/>
      <c r="HQ140" s="642"/>
      <c r="HR140" s="642"/>
      <c r="HS140" s="642"/>
      <c r="HT140" s="642"/>
      <c r="HU140" s="642"/>
      <c r="HV140" s="642"/>
      <c r="HW140" s="642"/>
      <c r="HX140" s="642"/>
      <c r="HY140" s="642"/>
      <c r="HZ140" s="642"/>
      <c r="IA140" s="642"/>
      <c r="IB140" s="642"/>
      <c r="IC140" s="642"/>
      <c r="ID140" s="642"/>
      <c r="IE140" s="642"/>
      <c r="IF140" s="642"/>
      <c r="IG140" s="642"/>
      <c r="IH140" s="642"/>
      <c r="II140" s="642"/>
      <c r="IJ140" s="642"/>
      <c r="IK140" s="642"/>
      <c r="IL140" s="642"/>
      <c r="IM140" s="642"/>
      <c r="IN140" s="642"/>
      <c r="IO140" s="642"/>
      <c r="IP140" s="642"/>
      <c r="IQ140" s="642"/>
      <c r="IR140" s="642"/>
      <c r="IS140" s="642"/>
      <c r="IT140" s="642"/>
      <c r="IU140" s="642"/>
      <c r="IV140" s="642"/>
      <c r="IW140" s="642"/>
      <c r="IX140" s="642"/>
      <c r="IY140" s="642"/>
      <c r="IZ140" s="642"/>
      <c r="JA140" s="642"/>
      <c r="JB140" s="642"/>
      <c r="JC140" s="642"/>
      <c r="JD140" s="642"/>
      <c r="JE140" s="642"/>
      <c r="JF140" s="642"/>
      <c r="JG140" s="642"/>
      <c r="JH140" s="642"/>
      <c r="JI140" s="642"/>
      <c r="JJ140" s="642"/>
      <c r="JK140" s="642"/>
      <c r="JL140" s="642"/>
      <c r="JM140" s="642"/>
      <c r="JN140" s="642"/>
      <c r="JO140" s="642"/>
      <c r="JP140" s="642"/>
      <c r="JQ140" s="642"/>
      <c r="JR140" s="642"/>
      <c r="JS140" s="642"/>
      <c r="JT140" s="642"/>
      <c r="JU140" s="642"/>
      <c r="JV140" s="642"/>
      <c r="JW140" s="642"/>
      <c r="JX140" s="642"/>
      <c r="JY140" s="642"/>
      <c r="JZ140" s="642"/>
      <c r="KA140" s="642"/>
      <c r="KB140" s="642"/>
      <c r="KC140" s="642"/>
      <c r="KD140" s="642"/>
      <c r="KE140" s="642"/>
      <c r="KF140" s="642"/>
      <c r="KG140" s="642"/>
      <c r="KH140" s="642"/>
      <c r="KI140" s="642"/>
      <c r="KJ140" s="642"/>
      <c r="KK140" s="642"/>
      <c r="KL140" s="642"/>
      <c r="KM140" s="642"/>
      <c r="KN140" s="642"/>
      <c r="KO140" s="642"/>
      <c r="KP140" s="642"/>
      <c r="KQ140" s="642"/>
      <c r="KR140" s="642"/>
      <c r="KS140" s="642"/>
      <c r="KT140" s="642"/>
      <c r="KU140" s="642"/>
      <c r="KV140" s="642"/>
      <c r="KW140" s="642"/>
      <c r="KX140" s="642"/>
      <c r="KY140" s="642"/>
      <c r="KZ140" s="642"/>
      <c r="LA140" s="642"/>
      <c r="LB140" s="642"/>
      <c r="LC140" s="642"/>
      <c r="LD140" s="642"/>
      <c r="LE140" s="642"/>
      <c r="LF140" s="642"/>
      <c r="LG140" s="642"/>
      <c r="LH140" s="642"/>
      <c r="LI140" s="642"/>
      <c r="LJ140" s="642"/>
      <c r="LK140" s="642"/>
      <c r="LL140" s="642"/>
      <c r="LM140" s="642"/>
      <c r="LN140" s="642"/>
      <c r="LO140" s="642"/>
      <c r="LP140" s="642"/>
      <c r="LQ140" s="642"/>
      <c r="LR140" s="642"/>
      <c r="LS140" s="642"/>
      <c r="LT140" s="642"/>
      <c r="LU140" s="642"/>
      <c r="LV140" s="642"/>
      <c r="LW140" s="642"/>
      <c r="LX140" s="642"/>
      <c r="LY140" s="642"/>
      <c r="LZ140" s="642"/>
      <c r="MA140" s="642"/>
      <c r="MB140" s="642"/>
      <c r="MC140" s="642"/>
      <c r="MD140" s="642"/>
      <c r="ME140" s="642"/>
      <c r="MF140" s="642"/>
      <c r="MG140" s="642"/>
      <c r="MH140" s="642"/>
      <c r="MI140" s="642"/>
      <c r="MJ140" s="642"/>
      <c r="MK140" s="642"/>
      <c r="ML140" s="642"/>
      <c r="MM140" s="642"/>
      <c r="MN140" s="642"/>
      <c r="MO140" s="642"/>
      <c r="MP140" s="642"/>
      <c r="MQ140" s="642"/>
      <c r="MR140" s="642"/>
      <c r="MS140" s="642"/>
      <c r="MT140" s="642"/>
      <c r="MU140" s="642"/>
      <c r="MV140" s="642"/>
      <c r="MW140" s="642"/>
      <c r="MX140" s="642"/>
      <c r="MY140" s="642"/>
      <c r="MZ140" s="642"/>
      <c r="NA140" s="642"/>
      <c r="NB140" s="642"/>
      <c r="NC140" s="642"/>
      <c r="ND140" s="642"/>
      <c r="NE140" s="642"/>
      <c r="NF140" s="642"/>
      <c r="NG140" s="642"/>
      <c r="NH140" s="642"/>
      <c r="NI140" s="642"/>
      <c r="NJ140" s="642"/>
    </row>
    <row r="141" spans="1:374" s="643" customFormat="1" ht="45" customHeight="1">
      <c r="A141" s="734" t="s">
        <v>637</v>
      </c>
      <c r="B141" s="639" t="s">
        <v>1478</v>
      </c>
      <c r="C141" s="640" t="s">
        <v>26</v>
      </c>
      <c r="D141" s="657" t="s">
        <v>638</v>
      </c>
      <c r="E141" s="656"/>
      <c r="F141" s="680"/>
      <c r="G141" s="640"/>
      <c r="H141" s="686"/>
      <c r="I141" s="685"/>
      <c r="J141" s="640"/>
      <c r="K141" s="641"/>
      <c r="L141" s="641"/>
      <c r="M141" s="640"/>
      <c r="N141" s="640"/>
      <c r="O141" s="640"/>
      <c r="P141" s="640"/>
      <c r="Q141" s="662"/>
      <c r="R141" s="642"/>
      <c r="S141" s="642"/>
      <c r="T141" s="642"/>
      <c r="U141" s="642"/>
      <c r="V141" s="642"/>
      <c r="W141" s="642"/>
      <c r="X141" s="642"/>
      <c r="Y141" s="642"/>
      <c r="Z141" s="642"/>
      <c r="AA141" s="642"/>
      <c r="AB141" s="642"/>
      <c r="AC141" s="642"/>
      <c r="AD141" s="642"/>
      <c r="AE141" s="642"/>
      <c r="AF141" s="642"/>
      <c r="AG141" s="642"/>
      <c r="AH141" s="642"/>
      <c r="AI141" s="642"/>
      <c r="AJ141" s="642"/>
      <c r="AK141" s="642"/>
      <c r="AL141" s="642"/>
      <c r="AM141" s="642"/>
      <c r="AN141" s="642"/>
      <c r="AO141" s="642"/>
      <c r="AP141" s="642"/>
      <c r="AQ141" s="642"/>
      <c r="AR141" s="642"/>
      <c r="AS141" s="642"/>
      <c r="AT141" s="642"/>
      <c r="AU141" s="642"/>
      <c r="AV141" s="642"/>
      <c r="AW141" s="642"/>
      <c r="AX141" s="642"/>
      <c r="AY141" s="642"/>
      <c r="AZ141" s="642"/>
      <c r="BA141" s="642"/>
      <c r="BB141" s="642"/>
      <c r="BC141" s="642"/>
      <c r="BD141" s="642"/>
      <c r="BE141" s="642"/>
      <c r="BF141" s="642"/>
      <c r="BG141" s="642"/>
      <c r="BH141" s="642"/>
      <c r="BI141" s="642"/>
      <c r="BJ141" s="642"/>
      <c r="BK141" s="642"/>
      <c r="BL141" s="642"/>
      <c r="BM141" s="642"/>
      <c r="BN141" s="642"/>
      <c r="BO141" s="642"/>
      <c r="BP141" s="642"/>
      <c r="BQ141" s="642"/>
      <c r="BR141" s="642"/>
      <c r="BS141" s="642"/>
      <c r="BT141" s="642"/>
      <c r="BU141" s="642"/>
      <c r="BV141" s="642"/>
      <c r="BW141" s="642"/>
      <c r="BX141" s="642"/>
      <c r="BY141" s="642"/>
      <c r="BZ141" s="642"/>
      <c r="CA141" s="642"/>
      <c r="CB141" s="642"/>
      <c r="CC141" s="642"/>
      <c r="CD141" s="642"/>
      <c r="CE141" s="642"/>
      <c r="CF141" s="642"/>
      <c r="CG141" s="642"/>
      <c r="CH141" s="642"/>
      <c r="CI141" s="642"/>
      <c r="CJ141" s="642"/>
      <c r="CK141" s="642"/>
      <c r="CL141" s="642"/>
      <c r="CM141" s="642"/>
      <c r="CN141" s="642"/>
      <c r="CO141" s="642"/>
      <c r="CP141" s="642"/>
      <c r="CQ141" s="642"/>
      <c r="CR141" s="642"/>
      <c r="CS141" s="642"/>
      <c r="CT141" s="642"/>
      <c r="CU141" s="642"/>
      <c r="CV141" s="642"/>
      <c r="CW141" s="642"/>
      <c r="CX141" s="642"/>
      <c r="CY141" s="642"/>
      <c r="CZ141" s="642"/>
      <c r="DA141" s="642"/>
      <c r="DB141" s="642"/>
      <c r="DC141" s="642"/>
      <c r="DD141" s="642"/>
      <c r="DE141" s="642"/>
      <c r="DF141" s="642"/>
      <c r="DG141" s="642"/>
      <c r="DH141" s="642"/>
      <c r="DI141" s="642"/>
      <c r="DJ141" s="642"/>
      <c r="DK141" s="642"/>
      <c r="DL141" s="642"/>
      <c r="DM141" s="642"/>
      <c r="DN141" s="642"/>
      <c r="DO141" s="642"/>
      <c r="DP141" s="642"/>
      <c r="DQ141" s="642"/>
      <c r="DR141" s="642"/>
      <c r="DS141" s="642"/>
      <c r="DT141" s="642"/>
      <c r="DU141" s="642"/>
      <c r="DV141" s="642"/>
      <c r="DW141" s="642"/>
      <c r="DX141" s="642"/>
      <c r="DY141" s="642"/>
      <c r="DZ141" s="642"/>
      <c r="EA141" s="642"/>
      <c r="EB141" s="642"/>
      <c r="EC141" s="642"/>
      <c r="ED141" s="642"/>
      <c r="EE141" s="642"/>
      <c r="EF141" s="642"/>
      <c r="EG141" s="642"/>
      <c r="EH141" s="642"/>
      <c r="EI141" s="642"/>
      <c r="EJ141" s="642"/>
      <c r="EK141" s="642"/>
      <c r="EL141" s="642"/>
      <c r="EM141" s="642"/>
      <c r="EN141" s="642"/>
      <c r="EO141" s="642"/>
      <c r="EP141" s="642"/>
      <c r="EQ141" s="642"/>
      <c r="ER141" s="642"/>
      <c r="ES141" s="642"/>
      <c r="ET141" s="642"/>
      <c r="EU141" s="642"/>
      <c r="EV141" s="642"/>
      <c r="EW141" s="642"/>
      <c r="EX141" s="642"/>
      <c r="EY141" s="642"/>
      <c r="EZ141" s="642"/>
      <c r="FA141" s="642"/>
      <c r="FB141" s="642"/>
      <c r="FC141" s="642"/>
      <c r="FD141" s="642"/>
      <c r="FE141" s="642"/>
      <c r="FF141" s="642"/>
      <c r="FG141" s="642"/>
      <c r="FH141" s="642"/>
      <c r="FI141" s="642"/>
      <c r="FJ141" s="642"/>
      <c r="FK141" s="642"/>
      <c r="FL141" s="642"/>
      <c r="FM141" s="642"/>
      <c r="FN141" s="642"/>
      <c r="FO141" s="642"/>
      <c r="FP141" s="642"/>
      <c r="FQ141" s="642"/>
      <c r="FR141" s="642"/>
      <c r="FS141" s="642"/>
      <c r="FT141" s="642"/>
      <c r="FU141" s="642"/>
      <c r="FV141" s="642"/>
      <c r="FW141" s="642"/>
      <c r="FX141" s="642"/>
      <c r="FY141" s="642"/>
      <c r="FZ141" s="642"/>
      <c r="GA141" s="642"/>
      <c r="GB141" s="642"/>
      <c r="GC141" s="642"/>
      <c r="GD141" s="642"/>
      <c r="GE141" s="642"/>
      <c r="GF141" s="642"/>
      <c r="GG141" s="642"/>
      <c r="GH141" s="642"/>
      <c r="GI141" s="642"/>
      <c r="GJ141" s="642"/>
      <c r="GK141" s="642"/>
      <c r="GL141" s="642"/>
      <c r="GM141" s="642"/>
      <c r="GN141" s="642"/>
      <c r="GO141" s="642"/>
      <c r="GP141" s="642"/>
      <c r="GQ141" s="642"/>
      <c r="GR141" s="642"/>
      <c r="GS141" s="642"/>
      <c r="GT141" s="642"/>
      <c r="GU141" s="642"/>
      <c r="GV141" s="642"/>
      <c r="GW141" s="642"/>
      <c r="GX141" s="642"/>
      <c r="GY141" s="642"/>
      <c r="GZ141" s="642"/>
      <c r="HA141" s="642"/>
      <c r="HB141" s="642"/>
      <c r="HC141" s="642"/>
      <c r="HD141" s="642"/>
      <c r="HE141" s="642"/>
      <c r="HF141" s="642"/>
      <c r="HG141" s="642"/>
      <c r="HH141" s="642"/>
      <c r="HI141" s="642"/>
      <c r="HJ141" s="642"/>
      <c r="HK141" s="642"/>
      <c r="HL141" s="642"/>
      <c r="HM141" s="642"/>
      <c r="HN141" s="642"/>
      <c r="HO141" s="642"/>
      <c r="HP141" s="642"/>
      <c r="HQ141" s="642"/>
      <c r="HR141" s="642"/>
      <c r="HS141" s="642"/>
      <c r="HT141" s="642"/>
      <c r="HU141" s="642"/>
      <c r="HV141" s="642"/>
      <c r="HW141" s="642"/>
      <c r="HX141" s="642"/>
      <c r="HY141" s="642"/>
      <c r="HZ141" s="642"/>
      <c r="IA141" s="642"/>
      <c r="IB141" s="642"/>
      <c r="IC141" s="642"/>
      <c r="ID141" s="642"/>
      <c r="IE141" s="642"/>
      <c r="IF141" s="642"/>
      <c r="IG141" s="642"/>
      <c r="IH141" s="642"/>
      <c r="II141" s="642"/>
      <c r="IJ141" s="642"/>
      <c r="IK141" s="642"/>
      <c r="IL141" s="642"/>
      <c r="IM141" s="642"/>
      <c r="IN141" s="642"/>
      <c r="IO141" s="642"/>
      <c r="IP141" s="642"/>
      <c r="IQ141" s="642"/>
      <c r="IR141" s="642"/>
      <c r="IS141" s="642"/>
      <c r="IT141" s="642"/>
      <c r="IU141" s="642"/>
      <c r="IV141" s="642"/>
      <c r="IW141" s="642"/>
      <c r="IX141" s="642"/>
      <c r="IY141" s="642"/>
      <c r="IZ141" s="642"/>
      <c r="JA141" s="642"/>
      <c r="JB141" s="642"/>
      <c r="JC141" s="642"/>
      <c r="JD141" s="642"/>
      <c r="JE141" s="642"/>
      <c r="JF141" s="642"/>
      <c r="JG141" s="642"/>
      <c r="JH141" s="642"/>
      <c r="JI141" s="642"/>
      <c r="JJ141" s="642"/>
      <c r="JK141" s="642"/>
      <c r="JL141" s="642"/>
      <c r="JM141" s="642"/>
      <c r="JN141" s="642"/>
      <c r="JO141" s="642"/>
      <c r="JP141" s="642"/>
      <c r="JQ141" s="642"/>
      <c r="JR141" s="642"/>
      <c r="JS141" s="642"/>
      <c r="JT141" s="642"/>
      <c r="JU141" s="642"/>
      <c r="JV141" s="642"/>
      <c r="JW141" s="642"/>
      <c r="JX141" s="642"/>
      <c r="JY141" s="642"/>
      <c r="JZ141" s="642"/>
      <c r="KA141" s="642"/>
      <c r="KB141" s="642"/>
      <c r="KC141" s="642"/>
      <c r="KD141" s="642"/>
      <c r="KE141" s="642"/>
      <c r="KF141" s="642"/>
      <c r="KG141" s="642"/>
      <c r="KH141" s="642"/>
      <c r="KI141" s="642"/>
      <c r="KJ141" s="642"/>
      <c r="KK141" s="642"/>
      <c r="KL141" s="642"/>
      <c r="KM141" s="642"/>
      <c r="KN141" s="642"/>
      <c r="KO141" s="642"/>
      <c r="KP141" s="642"/>
      <c r="KQ141" s="642"/>
      <c r="KR141" s="642"/>
      <c r="KS141" s="642"/>
      <c r="KT141" s="642"/>
      <c r="KU141" s="642"/>
      <c r="KV141" s="642"/>
      <c r="KW141" s="642"/>
      <c r="KX141" s="642"/>
      <c r="KY141" s="642"/>
      <c r="KZ141" s="642"/>
      <c r="LA141" s="642"/>
      <c r="LB141" s="642"/>
      <c r="LC141" s="642"/>
      <c r="LD141" s="642"/>
      <c r="LE141" s="642"/>
      <c r="LF141" s="642"/>
      <c r="LG141" s="642"/>
      <c r="LH141" s="642"/>
      <c r="LI141" s="642"/>
      <c r="LJ141" s="642"/>
      <c r="LK141" s="642"/>
      <c r="LL141" s="642"/>
      <c r="LM141" s="642"/>
      <c r="LN141" s="642"/>
      <c r="LO141" s="642"/>
      <c r="LP141" s="642"/>
      <c r="LQ141" s="642"/>
      <c r="LR141" s="642"/>
      <c r="LS141" s="642"/>
      <c r="LT141" s="642"/>
      <c r="LU141" s="642"/>
      <c r="LV141" s="642"/>
      <c r="LW141" s="642"/>
      <c r="LX141" s="642"/>
      <c r="LY141" s="642"/>
      <c r="LZ141" s="642"/>
      <c r="MA141" s="642"/>
      <c r="MB141" s="642"/>
      <c r="MC141" s="642"/>
      <c r="MD141" s="642"/>
      <c r="ME141" s="642"/>
      <c r="MF141" s="642"/>
      <c r="MG141" s="642"/>
      <c r="MH141" s="642"/>
      <c r="MI141" s="642"/>
      <c r="MJ141" s="642"/>
      <c r="MK141" s="642"/>
      <c r="ML141" s="642"/>
      <c r="MM141" s="642"/>
      <c r="MN141" s="642"/>
      <c r="MO141" s="642"/>
      <c r="MP141" s="642"/>
      <c r="MQ141" s="642"/>
      <c r="MR141" s="642"/>
      <c r="MS141" s="642"/>
      <c r="MT141" s="642"/>
      <c r="MU141" s="642"/>
      <c r="MV141" s="642"/>
      <c r="MW141" s="642"/>
      <c r="MX141" s="642"/>
      <c r="MY141" s="642"/>
      <c r="MZ141" s="642"/>
      <c r="NA141" s="642"/>
      <c r="NB141" s="642"/>
      <c r="NC141" s="642"/>
      <c r="ND141" s="642"/>
      <c r="NE141" s="642"/>
      <c r="NF141" s="642"/>
      <c r="NG141" s="642"/>
      <c r="NH141" s="642"/>
      <c r="NI141" s="642"/>
      <c r="NJ141" s="642"/>
    </row>
    <row r="142" spans="1:374" s="643" customFormat="1" ht="45" customHeight="1">
      <c r="A142" s="734" t="s">
        <v>639</v>
      </c>
      <c r="B142" s="639" t="s">
        <v>1479</v>
      </c>
      <c r="C142" s="640" t="s">
        <v>26</v>
      </c>
      <c r="D142" s="657" t="s">
        <v>640</v>
      </c>
      <c r="E142" s="656"/>
      <c r="F142" s="680"/>
      <c r="G142" s="640"/>
      <c r="H142" s="686"/>
      <c r="I142" s="685"/>
      <c r="J142" s="640"/>
      <c r="K142" s="641"/>
      <c r="L142" s="641"/>
      <c r="M142" s="640"/>
      <c r="N142" s="640"/>
      <c r="O142" s="640"/>
      <c r="P142" s="640"/>
      <c r="Q142" s="662"/>
      <c r="R142" s="642"/>
      <c r="S142" s="642"/>
      <c r="T142" s="642"/>
      <c r="U142" s="642"/>
      <c r="V142" s="642"/>
      <c r="W142" s="642"/>
      <c r="X142" s="642"/>
      <c r="Y142" s="642"/>
      <c r="Z142" s="642"/>
      <c r="AA142" s="642"/>
      <c r="AB142" s="642"/>
      <c r="AC142" s="642"/>
      <c r="AD142" s="642"/>
      <c r="AE142" s="642"/>
      <c r="AF142" s="642"/>
      <c r="AG142" s="642"/>
      <c r="AH142" s="642"/>
      <c r="AI142" s="642"/>
      <c r="AJ142" s="642"/>
      <c r="AK142" s="642"/>
      <c r="AL142" s="642"/>
      <c r="AM142" s="642"/>
      <c r="AN142" s="642"/>
      <c r="AO142" s="642"/>
      <c r="AP142" s="642"/>
      <c r="AQ142" s="642"/>
      <c r="AR142" s="642"/>
      <c r="AS142" s="642"/>
      <c r="AT142" s="642"/>
      <c r="AU142" s="642"/>
      <c r="AV142" s="642"/>
      <c r="AW142" s="642"/>
      <c r="AX142" s="642"/>
      <c r="AY142" s="642"/>
      <c r="AZ142" s="642"/>
      <c r="BA142" s="642"/>
      <c r="BB142" s="642"/>
      <c r="BC142" s="642"/>
      <c r="BD142" s="642"/>
      <c r="BE142" s="642"/>
      <c r="BF142" s="642"/>
      <c r="BG142" s="642"/>
      <c r="BH142" s="642"/>
      <c r="BI142" s="642"/>
      <c r="BJ142" s="642"/>
      <c r="BK142" s="642"/>
      <c r="BL142" s="642"/>
      <c r="BM142" s="642"/>
      <c r="BN142" s="642"/>
      <c r="BO142" s="642"/>
      <c r="BP142" s="642"/>
      <c r="BQ142" s="642"/>
      <c r="BR142" s="642"/>
      <c r="BS142" s="642"/>
      <c r="BT142" s="642"/>
      <c r="BU142" s="642"/>
      <c r="BV142" s="642"/>
      <c r="BW142" s="642"/>
      <c r="BX142" s="642"/>
      <c r="BY142" s="642"/>
      <c r="BZ142" s="642"/>
      <c r="CA142" s="642"/>
      <c r="CB142" s="642"/>
      <c r="CC142" s="642"/>
      <c r="CD142" s="642"/>
      <c r="CE142" s="642"/>
      <c r="CF142" s="642"/>
      <c r="CG142" s="642"/>
      <c r="CH142" s="642"/>
      <c r="CI142" s="642"/>
      <c r="CJ142" s="642"/>
      <c r="CK142" s="642"/>
      <c r="CL142" s="642"/>
      <c r="CM142" s="642"/>
      <c r="CN142" s="642"/>
      <c r="CO142" s="642"/>
      <c r="CP142" s="642"/>
      <c r="CQ142" s="642"/>
      <c r="CR142" s="642"/>
      <c r="CS142" s="642"/>
      <c r="CT142" s="642"/>
      <c r="CU142" s="642"/>
      <c r="CV142" s="642"/>
      <c r="CW142" s="642"/>
      <c r="CX142" s="642"/>
      <c r="CY142" s="642"/>
      <c r="CZ142" s="642"/>
      <c r="DA142" s="642"/>
      <c r="DB142" s="642"/>
      <c r="DC142" s="642"/>
      <c r="DD142" s="642"/>
      <c r="DE142" s="642"/>
      <c r="DF142" s="642"/>
      <c r="DG142" s="642"/>
      <c r="DH142" s="642"/>
      <c r="DI142" s="642"/>
      <c r="DJ142" s="642"/>
      <c r="DK142" s="642"/>
      <c r="DL142" s="642"/>
      <c r="DM142" s="642"/>
      <c r="DN142" s="642"/>
      <c r="DO142" s="642"/>
      <c r="DP142" s="642"/>
      <c r="DQ142" s="642"/>
      <c r="DR142" s="642"/>
      <c r="DS142" s="642"/>
      <c r="DT142" s="642"/>
      <c r="DU142" s="642"/>
      <c r="DV142" s="642"/>
      <c r="DW142" s="642"/>
      <c r="DX142" s="642"/>
      <c r="DY142" s="642"/>
      <c r="DZ142" s="642"/>
      <c r="EA142" s="642"/>
      <c r="EB142" s="642"/>
      <c r="EC142" s="642"/>
      <c r="ED142" s="642"/>
      <c r="EE142" s="642"/>
      <c r="EF142" s="642"/>
      <c r="EG142" s="642"/>
      <c r="EH142" s="642"/>
      <c r="EI142" s="642"/>
      <c r="EJ142" s="642"/>
      <c r="EK142" s="642"/>
      <c r="EL142" s="642"/>
      <c r="EM142" s="642"/>
      <c r="EN142" s="642"/>
      <c r="EO142" s="642"/>
      <c r="EP142" s="642"/>
      <c r="EQ142" s="642"/>
      <c r="ER142" s="642"/>
      <c r="ES142" s="642"/>
      <c r="ET142" s="642"/>
      <c r="EU142" s="642"/>
      <c r="EV142" s="642"/>
      <c r="EW142" s="642"/>
      <c r="EX142" s="642"/>
      <c r="EY142" s="642"/>
      <c r="EZ142" s="642"/>
      <c r="FA142" s="642"/>
      <c r="FB142" s="642"/>
      <c r="FC142" s="642"/>
      <c r="FD142" s="642"/>
      <c r="FE142" s="642"/>
      <c r="FF142" s="642"/>
      <c r="FG142" s="642"/>
      <c r="FH142" s="642"/>
      <c r="FI142" s="642"/>
      <c r="FJ142" s="642"/>
      <c r="FK142" s="642"/>
      <c r="FL142" s="642"/>
      <c r="FM142" s="642"/>
      <c r="FN142" s="642"/>
      <c r="FO142" s="642"/>
      <c r="FP142" s="642"/>
      <c r="FQ142" s="642"/>
      <c r="FR142" s="642"/>
      <c r="FS142" s="642"/>
      <c r="FT142" s="642"/>
      <c r="FU142" s="642"/>
      <c r="FV142" s="642"/>
      <c r="FW142" s="642"/>
      <c r="FX142" s="642"/>
      <c r="FY142" s="642"/>
      <c r="FZ142" s="642"/>
      <c r="GA142" s="642"/>
      <c r="GB142" s="642"/>
      <c r="GC142" s="642"/>
      <c r="GD142" s="642"/>
      <c r="GE142" s="642"/>
      <c r="GF142" s="642"/>
      <c r="GG142" s="642"/>
      <c r="GH142" s="642"/>
      <c r="GI142" s="642"/>
      <c r="GJ142" s="642"/>
      <c r="GK142" s="642"/>
      <c r="GL142" s="642"/>
      <c r="GM142" s="642"/>
      <c r="GN142" s="642"/>
      <c r="GO142" s="642"/>
      <c r="GP142" s="642"/>
      <c r="GQ142" s="642"/>
      <c r="GR142" s="642"/>
      <c r="GS142" s="642"/>
      <c r="GT142" s="642"/>
      <c r="GU142" s="642"/>
      <c r="GV142" s="642"/>
      <c r="GW142" s="642"/>
      <c r="GX142" s="642"/>
      <c r="GY142" s="642"/>
      <c r="GZ142" s="642"/>
      <c r="HA142" s="642"/>
      <c r="HB142" s="642"/>
      <c r="HC142" s="642"/>
      <c r="HD142" s="642"/>
      <c r="HE142" s="642"/>
      <c r="HF142" s="642"/>
      <c r="HG142" s="642"/>
      <c r="HH142" s="642"/>
      <c r="HI142" s="642"/>
      <c r="HJ142" s="642"/>
      <c r="HK142" s="642"/>
      <c r="HL142" s="642"/>
      <c r="HM142" s="642"/>
      <c r="HN142" s="642"/>
      <c r="HO142" s="642"/>
      <c r="HP142" s="642"/>
      <c r="HQ142" s="642"/>
      <c r="HR142" s="642"/>
      <c r="HS142" s="642"/>
      <c r="HT142" s="642"/>
      <c r="HU142" s="642"/>
      <c r="HV142" s="642"/>
      <c r="HW142" s="642"/>
      <c r="HX142" s="642"/>
      <c r="HY142" s="642"/>
      <c r="HZ142" s="642"/>
      <c r="IA142" s="642"/>
      <c r="IB142" s="642"/>
      <c r="IC142" s="642"/>
      <c r="ID142" s="642"/>
      <c r="IE142" s="642"/>
      <c r="IF142" s="642"/>
      <c r="IG142" s="642"/>
      <c r="IH142" s="642"/>
      <c r="II142" s="642"/>
      <c r="IJ142" s="642"/>
      <c r="IK142" s="642"/>
      <c r="IL142" s="642"/>
      <c r="IM142" s="642"/>
      <c r="IN142" s="642"/>
      <c r="IO142" s="642"/>
      <c r="IP142" s="642"/>
      <c r="IQ142" s="642"/>
      <c r="IR142" s="642"/>
      <c r="IS142" s="642"/>
      <c r="IT142" s="642"/>
      <c r="IU142" s="642"/>
      <c r="IV142" s="642"/>
      <c r="IW142" s="642"/>
      <c r="IX142" s="642"/>
      <c r="IY142" s="642"/>
      <c r="IZ142" s="642"/>
      <c r="JA142" s="642"/>
      <c r="JB142" s="642"/>
      <c r="JC142" s="642"/>
      <c r="JD142" s="642"/>
      <c r="JE142" s="642"/>
      <c r="JF142" s="642"/>
      <c r="JG142" s="642"/>
      <c r="JH142" s="642"/>
      <c r="JI142" s="642"/>
      <c r="JJ142" s="642"/>
      <c r="JK142" s="642"/>
      <c r="JL142" s="642"/>
      <c r="JM142" s="642"/>
      <c r="JN142" s="642"/>
      <c r="JO142" s="642"/>
      <c r="JP142" s="642"/>
      <c r="JQ142" s="642"/>
      <c r="JR142" s="642"/>
      <c r="JS142" s="642"/>
      <c r="JT142" s="642"/>
      <c r="JU142" s="642"/>
      <c r="JV142" s="642"/>
      <c r="JW142" s="642"/>
      <c r="JX142" s="642"/>
      <c r="JY142" s="642"/>
      <c r="JZ142" s="642"/>
      <c r="KA142" s="642"/>
      <c r="KB142" s="642"/>
      <c r="KC142" s="642"/>
      <c r="KD142" s="642"/>
      <c r="KE142" s="642"/>
      <c r="KF142" s="642"/>
      <c r="KG142" s="642"/>
      <c r="KH142" s="642"/>
      <c r="KI142" s="642"/>
      <c r="KJ142" s="642"/>
      <c r="KK142" s="642"/>
      <c r="KL142" s="642"/>
      <c r="KM142" s="642"/>
      <c r="KN142" s="642"/>
      <c r="KO142" s="642"/>
      <c r="KP142" s="642"/>
      <c r="KQ142" s="642"/>
      <c r="KR142" s="642"/>
      <c r="KS142" s="642"/>
      <c r="KT142" s="642"/>
      <c r="KU142" s="642"/>
      <c r="KV142" s="642"/>
      <c r="KW142" s="642"/>
      <c r="KX142" s="642"/>
      <c r="KY142" s="642"/>
      <c r="KZ142" s="642"/>
      <c r="LA142" s="642"/>
      <c r="LB142" s="642"/>
      <c r="LC142" s="642"/>
      <c r="LD142" s="642"/>
      <c r="LE142" s="642"/>
      <c r="LF142" s="642"/>
      <c r="LG142" s="642"/>
      <c r="LH142" s="642"/>
      <c r="LI142" s="642"/>
      <c r="LJ142" s="642"/>
      <c r="LK142" s="642"/>
      <c r="LL142" s="642"/>
      <c r="LM142" s="642"/>
      <c r="LN142" s="642"/>
      <c r="LO142" s="642"/>
      <c r="LP142" s="642"/>
      <c r="LQ142" s="642"/>
      <c r="LR142" s="642"/>
      <c r="LS142" s="642"/>
      <c r="LT142" s="642"/>
      <c r="LU142" s="642"/>
      <c r="LV142" s="642"/>
      <c r="LW142" s="642"/>
      <c r="LX142" s="642"/>
      <c r="LY142" s="642"/>
      <c r="LZ142" s="642"/>
      <c r="MA142" s="642"/>
      <c r="MB142" s="642"/>
      <c r="MC142" s="642"/>
      <c r="MD142" s="642"/>
      <c r="ME142" s="642"/>
      <c r="MF142" s="642"/>
      <c r="MG142" s="642"/>
      <c r="MH142" s="642"/>
      <c r="MI142" s="642"/>
      <c r="MJ142" s="642"/>
      <c r="MK142" s="642"/>
      <c r="ML142" s="642"/>
      <c r="MM142" s="642"/>
      <c r="MN142" s="642"/>
      <c r="MO142" s="642"/>
      <c r="MP142" s="642"/>
      <c r="MQ142" s="642"/>
      <c r="MR142" s="642"/>
      <c r="MS142" s="642"/>
      <c r="MT142" s="642"/>
      <c r="MU142" s="642"/>
      <c r="MV142" s="642"/>
      <c r="MW142" s="642"/>
      <c r="MX142" s="642"/>
      <c r="MY142" s="642"/>
      <c r="MZ142" s="642"/>
      <c r="NA142" s="642"/>
      <c r="NB142" s="642"/>
      <c r="NC142" s="642"/>
      <c r="ND142" s="642"/>
      <c r="NE142" s="642"/>
      <c r="NF142" s="642"/>
      <c r="NG142" s="642"/>
      <c r="NH142" s="642"/>
      <c r="NI142" s="642"/>
      <c r="NJ142" s="642"/>
    </row>
    <row r="143" spans="1:374" s="643" customFormat="1" ht="45" customHeight="1">
      <c r="A143" s="734" t="s">
        <v>641</v>
      </c>
      <c r="B143" s="639" t="s">
        <v>1480</v>
      </c>
      <c r="C143" s="640" t="s">
        <v>26</v>
      </c>
      <c r="D143" s="657" t="s">
        <v>642</v>
      </c>
      <c r="E143" s="656"/>
      <c r="F143" s="680"/>
      <c r="G143" s="640"/>
      <c r="H143" s="686"/>
      <c r="I143" s="685"/>
      <c r="J143" s="640"/>
      <c r="K143" s="641"/>
      <c r="L143" s="641"/>
      <c r="M143" s="640"/>
      <c r="N143" s="640"/>
      <c r="O143" s="640"/>
      <c r="P143" s="640"/>
      <c r="Q143" s="662"/>
      <c r="R143" s="642"/>
      <c r="S143" s="642"/>
      <c r="T143" s="642"/>
      <c r="U143" s="642"/>
      <c r="V143" s="642"/>
      <c r="W143" s="642"/>
      <c r="X143" s="642"/>
      <c r="Y143" s="642"/>
      <c r="Z143" s="642"/>
      <c r="AA143" s="642"/>
      <c r="AB143" s="642"/>
      <c r="AC143" s="642"/>
      <c r="AD143" s="642"/>
      <c r="AE143" s="642"/>
      <c r="AF143" s="642"/>
      <c r="AG143" s="642"/>
      <c r="AH143" s="642"/>
      <c r="AI143" s="642"/>
      <c r="AJ143" s="642"/>
      <c r="AK143" s="642"/>
      <c r="AL143" s="642"/>
      <c r="AM143" s="642"/>
      <c r="AN143" s="642"/>
      <c r="AO143" s="642"/>
      <c r="AP143" s="642"/>
      <c r="AQ143" s="642"/>
      <c r="AR143" s="642"/>
      <c r="AS143" s="642"/>
      <c r="AT143" s="642"/>
      <c r="AU143" s="642"/>
      <c r="AV143" s="642"/>
      <c r="AW143" s="642"/>
      <c r="AX143" s="642"/>
      <c r="AY143" s="642"/>
      <c r="AZ143" s="642"/>
      <c r="BA143" s="642"/>
      <c r="BB143" s="642"/>
      <c r="BC143" s="642"/>
      <c r="BD143" s="642"/>
      <c r="BE143" s="642"/>
      <c r="BF143" s="642"/>
      <c r="BG143" s="642"/>
      <c r="BH143" s="642"/>
      <c r="BI143" s="642"/>
      <c r="BJ143" s="642"/>
      <c r="BK143" s="642"/>
      <c r="BL143" s="642"/>
      <c r="BM143" s="642"/>
      <c r="BN143" s="642"/>
      <c r="BO143" s="642"/>
      <c r="BP143" s="642"/>
      <c r="BQ143" s="642"/>
      <c r="BR143" s="642"/>
      <c r="BS143" s="642"/>
      <c r="BT143" s="642"/>
      <c r="BU143" s="642"/>
      <c r="BV143" s="642"/>
      <c r="BW143" s="642"/>
      <c r="BX143" s="642"/>
      <c r="BY143" s="642"/>
      <c r="BZ143" s="642"/>
      <c r="CA143" s="642"/>
      <c r="CB143" s="642"/>
      <c r="CC143" s="642"/>
      <c r="CD143" s="642"/>
      <c r="CE143" s="642"/>
      <c r="CF143" s="642"/>
      <c r="CG143" s="642"/>
      <c r="CH143" s="642"/>
      <c r="CI143" s="642"/>
      <c r="CJ143" s="642"/>
      <c r="CK143" s="642"/>
      <c r="CL143" s="642"/>
      <c r="CM143" s="642"/>
      <c r="CN143" s="642"/>
      <c r="CO143" s="642"/>
      <c r="CP143" s="642"/>
      <c r="CQ143" s="642"/>
      <c r="CR143" s="642"/>
      <c r="CS143" s="642"/>
      <c r="CT143" s="642"/>
      <c r="CU143" s="642"/>
      <c r="CV143" s="642"/>
      <c r="CW143" s="642"/>
      <c r="CX143" s="642"/>
      <c r="CY143" s="642"/>
      <c r="CZ143" s="642"/>
      <c r="DA143" s="642"/>
      <c r="DB143" s="642"/>
      <c r="DC143" s="642"/>
      <c r="DD143" s="642"/>
      <c r="DE143" s="642"/>
      <c r="DF143" s="642"/>
      <c r="DG143" s="642"/>
      <c r="DH143" s="642"/>
      <c r="DI143" s="642"/>
      <c r="DJ143" s="642"/>
      <c r="DK143" s="642"/>
      <c r="DL143" s="642"/>
      <c r="DM143" s="642"/>
      <c r="DN143" s="642"/>
      <c r="DO143" s="642"/>
      <c r="DP143" s="642"/>
      <c r="DQ143" s="642"/>
      <c r="DR143" s="642"/>
      <c r="DS143" s="642"/>
      <c r="DT143" s="642"/>
      <c r="DU143" s="642"/>
      <c r="DV143" s="642"/>
      <c r="DW143" s="642"/>
      <c r="DX143" s="642"/>
      <c r="DY143" s="642"/>
      <c r="DZ143" s="642"/>
      <c r="EA143" s="642"/>
      <c r="EB143" s="642"/>
      <c r="EC143" s="642"/>
      <c r="ED143" s="642"/>
      <c r="EE143" s="642"/>
      <c r="EF143" s="642"/>
      <c r="EG143" s="642"/>
      <c r="EH143" s="642"/>
      <c r="EI143" s="642"/>
      <c r="EJ143" s="642"/>
      <c r="EK143" s="642"/>
      <c r="EL143" s="642"/>
      <c r="EM143" s="642"/>
      <c r="EN143" s="642"/>
      <c r="EO143" s="642"/>
      <c r="EP143" s="642"/>
      <c r="EQ143" s="642"/>
      <c r="ER143" s="642"/>
      <c r="ES143" s="642"/>
      <c r="ET143" s="642"/>
      <c r="EU143" s="642"/>
      <c r="EV143" s="642"/>
      <c r="EW143" s="642"/>
      <c r="EX143" s="642"/>
      <c r="EY143" s="642"/>
      <c r="EZ143" s="642"/>
      <c r="FA143" s="642"/>
      <c r="FB143" s="642"/>
      <c r="FC143" s="642"/>
      <c r="FD143" s="642"/>
      <c r="FE143" s="642"/>
      <c r="FF143" s="642"/>
      <c r="FG143" s="642"/>
      <c r="FH143" s="642"/>
      <c r="FI143" s="642"/>
      <c r="FJ143" s="642"/>
      <c r="FK143" s="642"/>
      <c r="FL143" s="642"/>
      <c r="FM143" s="642"/>
      <c r="FN143" s="642"/>
      <c r="FO143" s="642"/>
      <c r="FP143" s="642"/>
      <c r="FQ143" s="642"/>
      <c r="FR143" s="642"/>
      <c r="FS143" s="642"/>
      <c r="FT143" s="642"/>
      <c r="FU143" s="642"/>
      <c r="FV143" s="642"/>
      <c r="FW143" s="642"/>
      <c r="FX143" s="642"/>
      <c r="FY143" s="642"/>
      <c r="FZ143" s="642"/>
      <c r="GA143" s="642"/>
      <c r="GB143" s="642"/>
      <c r="GC143" s="642"/>
      <c r="GD143" s="642"/>
      <c r="GE143" s="642"/>
      <c r="GF143" s="642"/>
      <c r="GG143" s="642"/>
      <c r="GH143" s="642"/>
      <c r="GI143" s="642"/>
      <c r="GJ143" s="642"/>
      <c r="GK143" s="642"/>
      <c r="GL143" s="642"/>
      <c r="GM143" s="642"/>
      <c r="GN143" s="642"/>
      <c r="GO143" s="642"/>
      <c r="GP143" s="642"/>
      <c r="GQ143" s="642"/>
      <c r="GR143" s="642"/>
      <c r="GS143" s="642"/>
      <c r="GT143" s="642"/>
      <c r="GU143" s="642"/>
      <c r="GV143" s="642"/>
      <c r="GW143" s="642"/>
      <c r="GX143" s="642"/>
      <c r="GY143" s="642"/>
      <c r="GZ143" s="642"/>
      <c r="HA143" s="642"/>
      <c r="HB143" s="642"/>
      <c r="HC143" s="642"/>
      <c r="HD143" s="642"/>
      <c r="HE143" s="642"/>
      <c r="HF143" s="642"/>
      <c r="HG143" s="642"/>
      <c r="HH143" s="642"/>
      <c r="HI143" s="642"/>
      <c r="HJ143" s="642"/>
      <c r="HK143" s="642"/>
      <c r="HL143" s="642"/>
      <c r="HM143" s="642"/>
      <c r="HN143" s="642"/>
      <c r="HO143" s="642"/>
      <c r="HP143" s="642"/>
      <c r="HQ143" s="642"/>
      <c r="HR143" s="642"/>
      <c r="HS143" s="642"/>
      <c r="HT143" s="642"/>
      <c r="HU143" s="642"/>
      <c r="HV143" s="642"/>
      <c r="HW143" s="642"/>
      <c r="HX143" s="642"/>
      <c r="HY143" s="642"/>
      <c r="HZ143" s="642"/>
      <c r="IA143" s="642"/>
      <c r="IB143" s="642"/>
      <c r="IC143" s="642"/>
      <c r="ID143" s="642"/>
      <c r="IE143" s="642"/>
      <c r="IF143" s="642"/>
      <c r="IG143" s="642"/>
      <c r="IH143" s="642"/>
      <c r="II143" s="642"/>
      <c r="IJ143" s="642"/>
      <c r="IK143" s="642"/>
      <c r="IL143" s="642"/>
      <c r="IM143" s="642"/>
      <c r="IN143" s="642"/>
      <c r="IO143" s="642"/>
      <c r="IP143" s="642"/>
      <c r="IQ143" s="642"/>
      <c r="IR143" s="642"/>
      <c r="IS143" s="642"/>
      <c r="IT143" s="642"/>
      <c r="IU143" s="642"/>
      <c r="IV143" s="642"/>
      <c r="IW143" s="642"/>
      <c r="IX143" s="642"/>
      <c r="IY143" s="642"/>
      <c r="IZ143" s="642"/>
      <c r="JA143" s="642"/>
      <c r="JB143" s="642"/>
      <c r="JC143" s="642"/>
      <c r="JD143" s="642"/>
      <c r="JE143" s="642"/>
      <c r="JF143" s="642"/>
      <c r="JG143" s="642"/>
      <c r="JH143" s="642"/>
      <c r="JI143" s="642"/>
      <c r="JJ143" s="642"/>
      <c r="JK143" s="642"/>
      <c r="JL143" s="642"/>
      <c r="JM143" s="642"/>
      <c r="JN143" s="642"/>
      <c r="JO143" s="642"/>
      <c r="JP143" s="642"/>
      <c r="JQ143" s="642"/>
      <c r="JR143" s="642"/>
      <c r="JS143" s="642"/>
      <c r="JT143" s="642"/>
      <c r="JU143" s="642"/>
      <c r="JV143" s="642"/>
      <c r="JW143" s="642"/>
      <c r="JX143" s="642"/>
      <c r="JY143" s="642"/>
      <c r="JZ143" s="642"/>
      <c r="KA143" s="642"/>
      <c r="KB143" s="642"/>
      <c r="KC143" s="642"/>
      <c r="KD143" s="642"/>
      <c r="KE143" s="642"/>
      <c r="KF143" s="642"/>
      <c r="KG143" s="642"/>
      <c r="KH143" s="642"/>
      <c r="KI143" s="642"/>
      <c r="KJ143" s="642"/>
      <c r="KK143" s="642"/>
      <c r="KL143" s="642"/>
      <c r="KM143" s="642"/>
      <c r="KN143" s="642"/>
      <c r="KO143" s="642"/>
      <c r="KP143" s="642"/>
      <c r="KQ143" s="642"/>
      <c r="KR143" s="642"/>
      <c r="KS143" s="642"/>
      <c r="KT143" s="642"/>
      <c r="KU143" s="642"/>
      <c r="KV143" s="642"/>
      <c r="KW143" s="642"/>
      <c r="KX143" s="642"/>
      <c r="KY143" s="642"/>
      <c r="KZ143" s="642"/>
      <c r="LA143" s="642"/>
      <c r="LB143" s="642"/>
      <c r="LC143" s="642"/>
      <c r="LD143" s="642"/>
      <c r="LE143" s="642"/>
      <c r="LF143" s="642"/>
      <c r="LG143" s="642"/>
      <c r="LH143" s="642"/>
      <c r="LI143" s="642"/>
      <c r="LJ143" s="642"/>
      <c r="LK143" s="642"/>
      <c r="LL143" s="642"/>
      <c r="LM143" s="642"/>
      <c r="LN143" s="642"/>
      <c r="LO143" s="642"/>
      <c r="LP143" s="642"/>
      <c r="LQ143" s="642"/>
      <c r="LR143" s="642"/>
      <c r="LS143" s="642"/>
      <c r="LT143" s="642"/>
      <c r="LU143" s="642"/>
      <c r="LV143" s="642"/>
      <c r="LW143" s="642"/>
      <c r="LX143" s="642"/>
      <c r="LY143" s="642"/>
      <c r="LZ143" s="642"/>
      <c r="MA143" s="642"/>
      <c r="MB143" s="642"/>
      <c r="MC143" s="642"/>
      <c r="MD143" s="642"/>
      <c r="ME143" s="642"/>
      <c r="MF143" s="642"/>
      <c r="MG143" s="642"/>
      <c r="MH143" s="642"/>
      <c r="MI143" s="642"/>
      <c r="MJ143" s="642"/>
      <c r="MK143" s="642"/>
      <c r="ML143" s="642"/>
      <c r="MM143" s="642"/>
      <c r="MN143" s="642"/>
      <c r="MO143" s="642"/>
      <c r="MP143" s="642"/>
      <c r="MQ143" s="642"/>
      <c r="MR143" s="642"/>
      <c r="MS143" s="642"/>
      <c r="MT143" s="642"/>
      <c r="MU143" s="642"/>
      <c r="MV143" s="642"/>
      <c r="MW143" s="642"/>
      <c r="MX143" s="642"/>
      <c r="MY143" s="642"/>
      <c r="MZ143" s="642"/>
      <c r="NA143" s="642"/>
      <c r="NB143" s="642"/>
      <c r="NC143" s="642"/>
      <c r="ND143" s="642"/>
      <c r="NE143" s="642"/>
      <c r="NF143" s="642"/>
      <c r="NG143" s="642"/>
      <c r="NH143" s="642"/>
      <c r="NI143" s="642"/>
      <c r="NJ143" s="642"/>
    </row>
    <row r="144" spans="1:374" s="643" customFormat="1" ht="45" customHeight="1">
      <c r="A144" s="734" t="s">
        <v>643</v>
      </c>
      <c r="B144" s="639" t="s">
        <v>1481</v>
      </c>
      <c r="C144" s="640" t="s">
        <v>26</v>
      </c>
      <c r="D144" s="657" t="s">
        <v>644</v>
      </c>
      <c r="E144" s="656"/>
      <c r="F144" s="680"/>
      <c r="G144" s="640"/>
      <c r="H144" s="686"/>
      <c r="I144" s="685"/>
      <c r="J144" s="640"/>
      <c r="K144" s="641"/>
      <c r="L144" s="641"/>
      <c r="M144" s="640"/>
      <c r="N144" s="640"/>
      <c r="O144" s="640"/>
      <c r="P144" s="640"/>
      <c r="Q144" s="662"/>
      <c r="R144" s="642"/>
      <c r="S144" s="642"/>
      <c r="T144" s="642"/>
      <c r="U144" s="642"/>
      <c r="V144" s="642"/>
      <c r="W144" s="642"/>
      <c r="X144" s="642"/>
      <c r="Y144" s="642"/>
      <c r="Z144" s="642"/>
      <c r="AA144" s="642"/>
      <c r="AB144" s="642"/>
      <c r="AC144" s="642"/>
      <c r="AD144" s="642"/>
      <c r="AE144" s="642"/>
      <c r="AF144" s="642"/>
      <c r="AG144" s="642"/>
      <c r="AH144" s="642"/>
      <c r="AI144" s="642"/>
      <c r="AJ144" s="642"/>
      <c r="AK144" s="642"/>
      <c r="AL144" s="642"/>
      <c r="AM144" s="642"/>
      <c r="AN144" s="642"/>
      <c r="AO144" s="642"/>
      <c r="AP144" s="642"/>
      <c r="AQ144" s="642"/>
      <c r="AR144" s="642"/>
      <c r="AS144" s="642"/>
      <c r="AT144" s="642"/>
      <c r="AU144" s="642"/>
      <c r="AV144" s="642"/>
      <c r="AW144" s="642"/>
      <c r="AX144" s="642"/>
      <c r="AY144" s="642"/>
      <c r="AZ144" s="642"/>
      <c r="BA144" s="642"/>
      <c r="BB144" s="642"/>
      <c r="BC144" s="642"/>
      <c r="BD144" s="642"/>
      <c r="BE144" s="642"/>
      <c r="BF144" s="642"/>
      <c r="BG144" s="642"/>
      <c r="BH144" s="642"/>
      <c r="BI144" s="642"/>
      <c r="BJ144" s="642"/>
      <c r="BK144" s="642"/>
      <c r="BL144" s="642"/>
      <c r="BM144" s="642"/>
      <c r="BN144" s="642"/>
      <c r="BO144" s="642"/>
      <c r="BP144" s="642"/>
      <c r="BQ144" s="642"/>
      <c r="BR144" s="642"/>
      <c r="BS144" s="642"/>
      <c r="BT144" s="642"/>
      <c r="BU144" s="642"/>
      <c r="BV144" s="642"/>
      <c r="BW144" s="642"/>
      <c r="BX144" s="642"/>
      <c r="BY144" s="642"/>
      <c r="BZ144" s="642"/>
      <c r="CA144" s="642"/>
      <c r="CB144" s="642"/>
      <c r="CC144" s="642"/>
      <c r="CD144" s="642"/>
      <c r="CE144" s="642"/>
      <c r="CF144" s="642"/>
      <c r="CG144" s="642"/>
      <c r="CH144" s="642"/>
      <c r="CI144" s="642"/>
      <c r="CJ144" s="642"/>
      <c r="CK144" s="642"/>
      <c r="CL144" s="642"/>
      <c r="CM144" s="642"/>
      <c r="CN144" s="642"/>
      <c r="CO144" s="642"/>
      <c r="CP144" s="642"/>
      <c r="CQ144" s="642"/>
      <c r="CR144" s="642"/>
      <c r="CS144" s="642"/>
      <c r="CT144" s="642"/>
      <c r="CU144" s="642"/>
      <c r="CV144" s="642"/>
      <c r="CW144" s="642"/>
      <c r="CX144" s="642"/>
      <c r="CY144" s="642"/>
      <c r="CZ144" s="642"/>
      <c r="DA144" s="642"/>
      <c r="DB144" s="642"/>
      <c r="DC144" s="642"/>
      <c r="DD144" s="642"/>
      <c r="DE144" s="642"/>
      <c r="DF144" s="642"/>
      <c r="DG144" s="642"/>
      <c r="DH144" s="642"/>
      <c r="DI144" s="642"/>
      <c r="DJ144" s="642"/>
      <c r="DK144" s="642"/>
      <c r="DL144" s="642"/>
      <c r="DM144" s="642"/>
      <c r="DN144" s="642"/>
      <c r="DO144" s="642"/>
      <c r="DP144" s="642"/>
      <c r="DQ144" s="642"/>
      <c r="DR144" s="642"/>
      <c r="DS144" s="642"/>
      <c r="DT144" s="642"/>
      <c r="DU144" s="642"/>
      <c r="DV144" s="642"/>
      <c r="DW144" s="642"/>
      <c r="DX144" s="642"/>
      <c r="DY144" s="642"/>
      <c r="DZ144" s="642"/>
      <c r="EA144" s="642"/>
      <c r="EB144" s="642"/>
      <c r="EC144" s="642"/>
      <c r="ED144" s="642"/>
      <c r="EE144" s="642"/>
      <c r="EF144" s="642"/>
      <c r="EG144" s="642"/>
      <c r="EH144" s="642"/>
      <c r="EI144" s="642"/>
      <c r="EJ144" s="642"/>
      <c r="EK144" s="642"/>
      <c r="EL144" s="642"/>
      <c r="EM144" s="642"/>
      <c r="EN144" s="642"/>
      <c r="EO144" s="642"/>
      <c r="EP144" s="642"/>
      <c r="EQ144" s="642"/>
      <c r="ER144" s="642"/>
      <c r="ES144" s="642"/>
      <c r="ET144" s="642"/>
      <c r="EU144" s="642"/>
      <c r="EV144" s="642"/>
      <c r="EW144" s="642"/>
      <c r="EX144" s="642"/>
      <c r="EY144" s="642"/>
      <c r="EZ144" s="642"/>
      <c r="FA144" s="642"/>
      <c r="FB144" s="642"/>
      <c r="FC144" s="642"/>
      <c r="FD144" s="642"/>
      <c r="FE144" s="642"/>
      <c r="FF144" s="642"/>
      <c r="FG144" s="642"/>
      <c r="FH144" s="642"/>
      <c r="FI144" s="642"/>
      <c r="FJ144" s="642"/>
      <c r="FK144" s="642"/>
      <c r="FL144" s="642"/>
      <c r="FM144" s="642"/>
      <c r="FN144" s="642"/>
      <c r="FO144" s="642"/>
      <c r="FP144" s="642"/>
      <c r="FQ144" s="642"/>
      <c r="FR144" s="642"/>
      <c r="FS144" s="642"/>
      <c r="FT144" s="642"/>
      <c r="FU144" s="642"/>
      <c r="FV144" s="642"/>
      <c r="FW144" s="642"/>
      <c r="FX144" s="642"/>
      <c r="FY144" s="642"/>
      <c r="FZ144" s="642"/>
      <c r="GA144" s="642"/>
      <c r="GB144" s="642"/>
      <c r="GC144" s="642"/>
      <c r="GD144" s="642"/>
      <c r="GE144" s="642"/>
      <c r="GF144" s="642"/>
      <c r="GG144" s="642"/>
      <c r="GH144" s="642"/>
      <c r="GI144" s="642"/>
      <c r="GJ144" s="642"/>
      <c r="GK144" s="642"/>
      <c r="GL144" s="642"/>
      <c r="GM144" s="642"/>
      <c r="GN144" s="642"/>
      <c r="GO144" s="642"/>
      <c r="GP144" s="642"/>
      <c r="GQ144" s="642"/>
      <c r="GR144" s="642"/>
      <c r="GS144" s="642"/>
      <c r="GT144" s="642"/>
      <c r="GU144" s="642"/>
      <c r="GV144" s="642"/>
      <c r="GW144" s="642"/>
      <c r="GX144" s="642"/>
      <c r="GY144" s="642"/>
      <c r="GZ144" s="642"/>
      <c r="HA144" s="642"/>
      <c r="HB144" s="642"/>
      <c r="HC144" s="642"/>
      <c r="HD144" s="642"/>
      <c r="HE144" s="642"/>
      <c r="HF144" s="642"/>
      <c r="HG144" s="642"/>
      <c r="HH144" s="642"/>
      <c r="HI144" s="642"/>
      <c r="HJ144" s="642"/>
      <c r="HK144" s="642"/>
      <c r="HL144" s="642"/>
      <c r="HM144" s="642"/>
      <c r="HN144" s="642"/>
      <c r="HO144" s="642"/>
      <c r="HP144" s="642"/>
      <c r="HQ144" s="642"/>
      <c r="HR144" s="642"/>
      <c r="HS144" s="642"/>
      <c r="HT144" s="642"/>
      <c r="HU144" s="642"/>
      <c r="HV144" s="642"/>
      <c r="HW144" s="642"/>
      <c r="HX144" s="642"/>
      <c r="HY144" s="642"/>
      <c r="HZ144" s="642"/>
      <c r="IA144" s="642"/>
      <c r="IB144" s="642"/>
      <c r="IC144" s="642"/>
      <c r="ID144" s="642"/>
      <c r="IE144" s="642"/>
      <c r="IF144" s="642"/>
      <c r="IG144" s="642"/>
      <c r="IH144" s="642"/>
      <c r="II144" s="642"/>
      <c r="IJ144" s="642"/>
      <c r="IK144" s="642"/>
      <c r="IL144" s="642"/>
      <c r="IM144" s="642"/>
      <c r="IN144" s="642"/>
      <c r="IO144" s="642"/>
      <c r="IP144" s="642"/>
      <c r="IQ144" s="642"/>
      <c r="IR144" s="642"/>
      <c r="IS144" s="642"/>
      <c r="IT144" s="642"/>
      <c r="IU144" s="642"/>
      <c r="IV144" s="642"/>
      <c r="IW144" s="642"/>
      <c r="IX144" s="642"/>
      <c r="IY144" s="642"/>
      <c r="IZ144" s="642"/>
      <c r="JA144" s="642"/>
      <c r="JB144" s="642"/>
      <c r="JC144" s="642"/>
      <c r="JD144" s="642"/>
      <c r="JE144" s="642"/>
      <c r="JF144" s="642"/>
      <c r="JG144" s="642"/>
      <c r="JH144" s="642"/>
      <c r="JI144" s="642"/>
      <c r="JJ144" s="642"/>
      <c r="JK144" s="642"/>
      <c r="JL144" s="642"/>
      <c r="JM144" s="642"/>
      <c r="JN144" s="642"/>
      <c r="JO144" s="642"/>
      <c r="JP144" s="642"/>
      <c r="JQ144" s="642"/>
      <c r="JR144" s="642"/>
      <c r="JS144" s="642"/>
      <c r="JT144" s="642"/>
      <c r="JU144" s="642"/>
      <c r="JV144" s="642"/>
      <c r="JW144" s="642"/>
      <c r="JX144" s="642"/>
      <c r="JY144" s="642"/>
      <c r="JZ144" s="642"/>
      <c r="KA144" s="642"/>
      <c r="KB144" s="642"/>
      <c r="KC144" s="642"/>
      <c r="KD144" s="642"/>
      <c r="KE144" s="642"/>
      <c r="KF144" s="642"/>
      <c r="KG144" s="642"/>
      <c r="KH144" s="642"/>
      <c r="KI144" s="642"/>
      <c r="KJ144" s="642"/>
      <c r="KK144" s="642"/>
      <c r="KL144" s="642"/>
      <c r="KM144" s="642"/>
      <c r="KN144" s="642"/>
      <c r="KO144" s="642"/>
      <c r="KP144" s="642"/>
      <c r="KQ144" s="642"/>
      <c r="KR144" s="642"/>
      <c r="KS144" s="642"/>
      <c r="KT144" s="642"/>
      <c r="KU144" s="642"/>
      <c r="KV144" s="642"/>
      <c r="KW144" s="642"/>
      <c r="KX144" s="642"/>
      <c r="KY144" s="642"/>
      <c r="KZ144" s="642"/>
      <c r="LA144" s="642"/>
      <c r="LB144" s="642"/>
      <c r="LC144" s="642"/>
      <c r="LD144" s="642"/>
      <c r="LE144" s="642"/>
      <c r="LF144" s="642"/>
      <c r="LG144" s="642"/>
      <c r="LH144" s="642"/>
      <c r="LI144" s="642"/>
      <c r="LJ144" s="642"/>
      <c r="LK144" s="642"/>
      <c r="LL144" s="642"/>
      <c r="LM144" s="642"/>
      <c r="LN144" s="642"/>
      <c r="LO144" s="642"/>
      <c r="LP144" s="642"/>
      <c r="LQ144" s="642"/>
      <c r="LR144" s="642"/>
      <c r="LS144" s="642"/>
      <c r="LT144" s="642"/>
      <c r="LU144" s="642"/>
      <c r="LV144" s="642"/>
      <c r="LW144" s="642"/>
      <c r="LX144" s="642"/>
      <c r="LY144" s="642"/>
      <c r="LZ144" s="642"/>
      <c r="MA144" s="642"/>
      <c r="MB144" s="642"/>
      <c r="MC144" s="642"/>
      <c r="MD144" s="642"/>
      <c r="ME144" s="642"/>
      <c r="MF144" s="642"/>
      <c r="MG144" s="642"/>
      <c r="MH144" s="642"/>
      <c r="MI144" s="642"/>
      <c r="MJ144" s="642"/>
      <c r="MK144" s="642"/>
      <c r="ML144" s="642"/>
      <c r="MM144" s="642"/>
      <c r="MN144" s="642"/>
      <c r="MO144" s="642"/>
      <c r="MP144" s="642"/>
      <c r="MQ144" s="642"/>
      <c r="MR144" s="642"/>
      <c r="MS144" s="642"/>
      <c r="MT144" s="642"/>
      <c r="MU144" s="642"/>
      <c r="MV144" s="642"/>
      <c r="MW144" s="642"/>
      <c r="MX144" s="642"/>
      <c r="MY144" s="642"/>
      <c r="MZ144" s="642"/>
      <c r="NA144" s="642"/>
      <c r="NB144" s="642"/>
      <c r="NC144" s="642"/>
      <c r="ND144" s="642"/>
      <c r="NE144" s="642"/>
      <c r="NF144" s="642"/>
      <c r="NG144" s="642"/>
      <c r="NH144" s="642"/>
      <c r="NI144" s="642"/>
      <c r="NJ144" s="642"/>
    </row>
    <row r="145" spans="1:374" s="643" customFormat="1" ht="45" customHeight="1">
      <c r="A145" s="734"/>
      <c r="B145" s="639" t="s">
        <v>1567</v>
      </c>
      <c r="C145" s="640" t="s">
        <v>26</v>
      </c>
      <c r="D145" s="657" t="s">
        <v>1576</v>
      </c>
      <c r="E145" s="656"/>
      <c r="F145" s="680"/>
      <c r="G145" s="640"/>
      <c r="H145" s="686"/>
      <c r="I145" s="685"/>
      <c r="J145" s="640"/>
      <c r="K145" s="641"/>
      <c r="L145" s="641"/>
      <c r="M145" s="640"/>
      <c r="N145" s="640"/>
      <c r="O145" s="640"/>
      <c r="P145" s="640"/>
      <c r="Q145" s="662"/>
      <c r="R145" s="642"/>
      <c r="S145" s="642"/>
      <c r="T145" s="642"/>
      <c r="U145" s="642"/>
      <c r="V145" s="642"/>
      <c r="W145" s="642"/>
      <c r="X145" s="642"/>
      <c r="Y145" s="642"/>
      <c r="Z145" s="642"/>
      <c r="AA145" s="642"/>
      <c r="AB145" s="642"/>
      <c r="AC145" s="642"/>
      <c r="AD145" s="642"/>
      <c r="AE145" s="642"/>
      <c r="AF145" s="642"/>
      <c r="AG145" s="642"/>
      <c r="AH145" s="642"/>
      <c r="AI145" s="642"/>
      <c r="AJ145" s="642"/>
      <c r="AK145" s="642"/>
      <c r="AL145" s="642"/>
      <c r="AM145" s="642"/>
      <c r="AN145" s="642"/>
      <c r="AO145" s="642"/>
      <c r="AP145" s="642"/>
      <c r="AQ145" s="642"/>
      <c r="AR145" s="642"/>
      <c r="AS145" s="642"/>
      <c r="AT145" s="642"/>
      <c r="AU145" s="642"/>
      <c r="AV145" s="642"/>
      <c r="AW145" s="642"/>
      <c r="AX145" s="642"/>
      <c r="AY145" s="642"/>
      <c r="AZ145" s="642"/>
      <c r="BA145" s="642"/>
      <c r="BB145" s="642"/>
      <c r="BC145" s="642"/>
      <c r="BD145" s="642"/>
      <c r="BE145" s="642"/>
      <c r="BF145" s="642"/>
      <c r="BG145" s="642"/>
      <c r="BH145" s="642"/>
      <c r="BI145" s="642"/>
      <c r="BJ145" s="642"/>
      <c r="BK145" s="642"/>
      <c r="BL145" s="642"/>
      <c r="BM145" s="642"/>
      <c r="BN145" s="642"/>
      <c r="BO145" s="642"/>
      <c r="BP145" s="642"/>
      <c r="BQ145" s="642"/>
      <c r="BR145" s="642"/>
      <c r="BS145" s="642"/>
      <c r="BT145" s="642"/>
      <c r="BU145" s="642"/>
      <c r="BV145" s="642"/>
      <c r="BW145" s="642"/>
      <c r="BX145" s="642"/>
      <c r="BY145" s="642"/>
      <c r="BZ145" s="642"/>
      <c r="CA145" s="642"/>
      <c r="CB145" s="642"/>
      <c r="CC145" s="642"/>
      <c r="CD145" s="642"/>
      <c r="CE145" s="642"/>
      <c r="CF145" s="642"/>
      <c r="CG145" s="642"/>
      <c r="CH145" s="642"/>
      <c r="CI145" s="642"/>
      <c r="CJ145" s="642"/>
      <c r="CK145" s="642"/>
      <c r="CL145" s="642"/>
      <c r="CM145" s="642"/>
      <c r="CN145" s="642"/>
      <c r="CO145" s="642"/>
      <c r="CP145" s="642"/>
      <c r="CQ145" s="642"/>
      <c r="CR145" s="642"/>
      <c r="CS145" s="642"/>
      <c r="CT145" s="642"/>
      <c r="CU145" s="642"/>
      <c r="CV145" s="642"/>
      <c r="CW145" s="642"/>
      <c r="CX145" s="642"/>
      <c r="CY145" s="642"/>
      <c r="CZ145" s="642"/>
      <c r="DA145" s="642"/>
      <c r="DB145" s="642"/>
      <c r="DC145" s="642"/>
      <c r="DD145" s="642"/>
      <c r="DE145" s="642"/>
      <c r="DF145" s="642"/>
      <c r="DG145" s="642"/>
      <c r="DH145" s="642"/>
      <c r="DI145" s="642"/>
      <c r="DJ145" s="642"/>
      <c r="DK145" s="642"/>
      <c r="DL145" s="642"/>
      <c r="DM145" s="642"/>
      <c r="DN145" s="642"/>
      <c r="DO145" s="642"/>
      <c r="DP145" s="642"/>
      <c r="DQ145" s="642"/>
      <c r="DR145" s="642"/>
      <c r="DS145" s="642"/>
      <c r="DT145" s="642"/>
      <c r="DU145" s="642"/>
      <c r="DV145" s="642"/>
      <c r="DW145" s="642"/>
      <c r="DX145" s="642"/>
      <c r="DY145" s="642"/>
      <c r="DZ145" s="642"/>
      <c r="EA145" s="642"/>
      <c r="EB145" s="642"/>
      <c r="EC145" s="642"/>
      <c r="ED145" s="642"/>
      <c r="EE145" s="642"/>
      <c r="EF145" s="642"/>
      <c r="EG145" s="642"/>
      <c r="EH145" s="642"/>
      <c r="EI145" s="642"/>
      <c r="EJ145" s="642"/>
      <c r="EK145" s="642"/>
      <c r="EL145" s="642"/>
      <c r="EM145" s="642"/>
      <c r="EN145" s="642"/>
      <c r="EO145" s="642"/>
      <c r="EP145" s="642"/>
      <c r="EQ145" s="642"/>
      <c r="ER145" s="642"/>
      <c r="ES145" s="642"/>
      <c r="ET145" s="642"/>
      <c r="EU145" s="642"/>
      <c r="EV145" s="642"/>
      <c r="EW145" s="642"/>
      <c r="EX145" s="642"/>
      <c r="EY145" s="642"/>
      <c r="EZ145" s="642"/>
      <c r="FA145" s="642"/>
      <c r="FB145" s="642"/>
      <c r="FC145" s="642"/>
      <c r="FD145" s="642"/>
      <c r="FE145" s="642"/>
      <c r="FF145" s="642"/>
      <c r="FG145" s="642"/>
      <c r="FH145" s="642"/>
      <c r="FI145" s="642"/>
      <c r="FJ145" s="642"/>
      <c r="FK145" s="642"/>
      <c r="FL145" s="642"/>
      <c r="FM145" s="642"/>
      <c r="FN145" s="642"/>
      <c r="FO145" s="642"/>
      <c r="FP145" s="642"/>
      <c r="FQ145" s="642"/>
      <c r="FR145" s="642"/>
      <c r="FS145" s="642"/>
      <c r="FT145" s="642"/>
      <c r="FU145" s="642"/>
      <c r="FV145" s="642"/>
      <c r="FW145" s="642"/>
      <c r="FX145" s="642"/>
      <c r="FY145" s="642"/>
      <c r="FZ145" s="642"/>
      <c r="GA145" s="642"/>
      <c r="GB145" s="642"/>
      <c r="GC145" s="642"/>
      <c r="GD145" s="642"/>
      <c r="GE145" s="642"/>
      <c r="GF145" s="642"/>
      <c r="GG145" s="642"/>
      <c r="GH145" s="642"/>
      <c r="GI145" s="642"/>
      <c r="GJ145" s="642"/>
      <c r="GK145" s="642"/>
      <c r="GL145" s="642"/>
      <c r="GM145" s="642"/>
      <c r="GN145" s="642"/>
      <c r="GO145" s="642"/>
      <c r="GP145" s="642"/>
      <c r="GQ145" s="642"/>
      <c r="GR145" s="642"/>
      <c r="GS145" s="642"/>
      <c r="GT145" s="642"/>
      <c r="GU145" s="642"/>
      <c r="GV145" s="642"/>
      <c r="GW145" s="642"/>
      <c r="GX145" s="642"/>
      <c r="GY145" s="642"/>
      <c r="GZ145" s="642"/>
      <c r="HA145" s="642"/>
      <c r="HB145" s="642"/>
      <c r="HC145" s="642"/>
      <c r="HD145" s="642"/>
      <c r="HE145" s="642"/>
      <c r="HF145" s="642"/>
      <c r="HG145" s="642"/>
      <c r="HH145" s="642"/>
      <c r="HI145" s="642"/>
      <c r="HJ145" s="642"/>
      <c r="HK145" s="642"/>
      <c r="HL145" s="642"/>
      <c r="HM145" s="642"/>
      <c r="HN145" s="642"/>
      <c r="HO145" s="642"/>
      <c r="HP145" s="642"/>
      <c r="HQ145" s="642"/>
      <c r="HR145" s="642"/>
      <c r="HS145" s="642"/>
      <c r="HT145" s="642"/>
      <c r="HU145" s="642"/>
      <c r="HV145" s="642"/>
      <c r="HW145" s="642"/>
      <c r="HX145" s="642"/>
      <c r="HY145" s="642"/>
      <c r="HZ145" s="642"/>
      <c r="IA145" s="642"/>
      <c r="IB145" s="642"/>
      <c r="IC145" s="642"/>
      <c r="ID145" s="642"/>
      <c r="IE145" s="642"/>
      <c r="IF145" s="642"/>
      <c r="IG145" s="642"/>
      <c r="IH145" s="642"/>
      <c r="II145" s="642"/>
      <c r="IJ145" s="642"/>
      <c r="IK145" s="642"/>
      <c r="IL145" s="642"/>
      <c r="IM145" s="642"/>
      <c r="IN145" s="642"/>
      <c r="IO145" s="642"/>
      <c r="IP145" s="642"/>
      <c r="IQ145" s="642"/>
      <c r="IR145" s="642"/>
      <c r="IS145" s="642"/>
      <c r="IT145" s="642"/>
      <c r="IU145" s="642"/>
      <c r="IV145" s="642"/>
      <c r="IW145" s="642"/>
      <c r="IX145" s="642"/>
      <c r="IY145" s="642"/>
      <c r="IZ145" s="642"/>
      <c r="JA145" s="642"/>
      <c r="JB145" s="642"/>
      <c r="JC145" s="642"/>
      <c r="JD145" s="642"/>
      <c r="JE145" s="642"/>
      <c r="JF145" s="642"/>
      <c r="JG145" s="642"/>
      <c r="JH145" s="642"/>
      <c r="JI145" s="642"/>
      <c r="JJ145" s="642"/>
      <c r="JK145" s="642"/>
      <c r="JL145" s="642"/>
      <c r="JM145" s="642"/>
      <c r="JN145" s="642"/>
      <c r="JO145" s="642"/>
      <c r="JP145" s="642"/>
      <c r="JQ145" s="642"/>
      <c r="JR145" s="642"/>
      <c r="JS145" s="642"/>
      <c r="JT145" s="642"/>
      <c r="JU145" s="642"/>
      <c r="JV145" s="642"/>
      <c r="JW145" s="642"/>
      <c r="JX145" s="642"/>
      <c r="JY145" s="642"/>
      <c r="JZ145" s="642"/>
      <c r="KA145" s="642"/>
      <c r="KB145" s="642"/>
      <c r="KC145" s="642"/>
      <c r="KD145" s="642"/>
      <c r="KE145" s="642"/>
      <c r="KF145" s="642"/>
      <c r="KG145" s="642"/>
      <c r="KH145" s="642"/>
      <c r="KI145" s="642"/>
      <c r="KJ145" s="642"/>
      <c r="KK145" s="642"/>
      <c r="KL145" s="642"/>
      <c r="KM145" s="642"/>
      <c r="KN145" s="642"/>
      <c r="KO145" s="642"/>
      <c r="KP145" s="642"/>
      <c r="KQ145" s="642"/>
      <c r="KR145" s="642"/>
      <c r="KS145" s="642"/>
      <c r="KT145" s="642"/>
      <c r="KU145" s="642"/>
      <c r="KV145" s="642"/>
      <c r="KW145" s="642"/>
      <c r="KX145" s="642"/>
      <c r="KY145" s="642"/>
      <c r="KZ145" s="642"/>
      <c r="LA145" s="642"/>
      <c r="LB145" s="642"/>
      <c r="LC145" s="642"/>
      <c r="LD145" s="642"/>
      <c r="LE145" s="642"/>
      <c r="LF145" s="642"/>
      <c r="LG145" s="642"/>
      <c r="LH145" s="642"/>
      <c r="LI145" s="642"/>
      <c r="LJ145" s="642"/>
      <c r="LK145" s="642"/>
      <c r="LL145" s="642"/>
      <c r="LM145" s="642"/>
      <c r="LN145" s="642"/>
      <c r="LO145" s="642"/>
      <c r="LP145" s="642"/>
      <c r="LQ145" s="642"/>
      <c r="LR145" s="642"/>
      <c r="LS145" s="642"/>
      <c r="LT145" s="642"/>
      <c r="LU145" s="642"/>
      <c r="LV145" s="642"/>
      <c r="LW145" s="642"/>
      <c r="LX145" s="642"/>
      <c r="LY145" s="642"/>
      <c r="LZ145" s="642"/>
      <c r="MA145" s="642"/>
      <c r="MB145" s="642"/>
      <c r="MC145" s="642"/>
      <c r="MD145" s="642"/>
      <c r="ME145" s="642"/>
      <c r="MF145" s="642"/>
      <c r="MG145" s="642"/>
      <c r="MH145" s="642"/>
      <c r="MI145" s="642"/>
      <c r="MJ145" s="642"/>
      <c r="MK145" s="642"/>
      <c r="ML145" s="642"/>
      <c r="MM145" s="642"/>
      <c r="MN145" s="642"/>
      <c r="MO145" s="642"/>
      <c r="MP145" s="642"/>
      <c r="MQ145" s="642"/>
      <c r="MR145" s="642"/>
      <c r="MS145" s="642"/>
      <c r="MT145" s="642"/>
      <c r="MU145" s="642"/>
      <c r="MV145" s="642"/>
      <c r="MW145" s="642"/>
      <c r="MX145" s="642"/>
      <c r="MY145" s="642"/>
      <c r="MZ145" s="642"/>
      <c r="NA145" s="642"/>
      <c r="NB145" s="642"/>
      <c r="NC145" s="642"/>
      <c r="ND145" s="642"/>
      <c r="NE145" s="642"/>
      <c r="NF145" s="642"/>
      <c r="NG145" s="642"/>
      <c r="NH145" s="642"/>
      <c r="NI145" s="642"/>
      <c r="NJ145" s="642"/>
    </row>
    <row r="146" spans="1:374" s="643" customFormat="1" ht="45" customHeight="1">
      <c r="A146" s="734"/>
      <c r="B146" s="639" t="s">
        <v>1568</v>
      </c>
      <c r="C146" s="640" t="s">
        <v>26</v>
      </c>
      <c r="D146" s="657" t="s">
        <v>1572</v>
      </c>
      <c r="E146" s="656"/>
      <c r="F146" s="680"/>
      <c r="G146" s="640"/>
      <c r="H146" s="686"/>
      <c r="I146" s="685"/>
      <c r="J146" s="640"/>
      <c r="K146" s="641"/>
      <c r="L146" s="641"/>
      <c r="M146" s="640"/>
      <c r="N146" s="640"/>
      <c r="O146" s="640"/>
      <c r="P146" s="640"/>
      <c r="Q146" s="662"/>
      <c r="R146" s="642"/>
      <c r="S146" s="642"/>
      <c r="T146" s="642"/>
      <c r="U146" s="642"/>
      <c r="V146" s="642"/>
      <c r="W146" s="642"/>
      <c r="X146" s="642"/>
      <c r="Y146" s="642"/>
      <c r="Z146" s="642"/>
      <c r="AA146" s="642"/>
      <c r="AB146" s="642"/>
      <c r="AC146" s="642"/>
      <c r="AD146" s="642"/>
      <c r="AE146" s="642"/>
      <c r="AF146" s="642"/>
      <c r="AG146" s="642"/>
      <c r="AH146" s="642"/>
      <c r="AI146" s="642"/>
      <c r="AJ146" s="642"/>
      <c r="AK146" s="642"/>
      <c r="AL146" s="642"/>
      <c r="AM146" s="642"/>
      <c r="AN146" s="642"/>
      <c r="AO146" s="642"/>
      <c r="AP146" s="642"/>
      <c r="AQ146" s="642"/>
      <c r="AR146" s="642"/>
      <c r="AS146" s="642"/>
      <c r="AT146" s="642"/>
      <c r="AU146" s="642"/>
      <c r="AV146" s="642"/>
      <c r="AW146" s="642"/>
      <c r="AX146" s="642"/>
      <c r="AY146" s="642"/>
      <c r="AZ146" s="642"/>
      <c r="BA146" s="642"/>
      <c r="BB146" s="642"/>
      <c r="BC146" s="642"/>
      <c r="BD146" s="642"/>
      <c r="BE146" s="642"/>
      <c r="BF146" s="642"/>
      <c r="BG146" s="642"/>
      <c r="BH146" s="642"/>
      <c r="BI146" s="642"/>
      <c r="BJ146" s="642"/>
      <c r="BK146" s="642"/>
      <c r="BL146" s="642"/>
      <c r="BM146" s="642"/>
      <c r="BN146" s="642"/>
      <c r="BO146" s="642"/>
      <c r="BP146" s="642"/>
      <c r="BQ146" s="642"/>
      <c r="BR146" s="642"/>
      <c r="BS146" s="642"/>
      <c r="BT146" s="642"/>
      <c r="BU146" s="642"/>
      <c r="BV146" s="642"/>
      <c r="BW146" s="642"/>
      <c r="BX146" s="642"/>
      <c r="BY146" s="642"/>
      <c r="BZ146" s="642"/>
      <c r="CA146" s="642"/>
      <c r="CB146" s="642"/>
      <c r="CC146" s="642"/>
      <c r="CD146" s="642"/>
      <c r="CE146" s="642"/>
      <c r="CF146" s="642"/>
      <c r="CG146" s="642"/>
      <c r="CH146" s="642"/>
      <c r="CI146" s="642"/>
      <c r="CJ146" s="642"/>
      <c r="CK146" s="642"/>
      <c r="CL146" s="642"/>
      <c r="CM146" s="642"/>
      <c r="CN146" s="642"/>
      <c r="CO146" s="642"/>
      <c r="CP146" s="642"/>
      <c r="CQ146" s="642"/>
      <c r="CR146" s="642"/>
      <c r="CS146" s="642"/>
      <c r="CT146" s="642"/>
      <c r="CU146" s="642"/>
      <c r="CV146" s="642"/>
      <c r="CW146" s="642"/>
      <c r="CX146" s="642"/>
      <c r="CY146" s="642"/>
      <c r="CZ146" s="642"/>
      <c r="DA146" s="642"/>
      <c r="DB146" s="642"/>
      <c r="DC146" s="642"/>
      <c r="DD146" s="642"/>
      <c r="DE146" s="642"/>
      <c r="DF146" s="642"/>
      <c r="DG146" s="642"/>
      <c r="DH146" s="642"/>
      <c r="DI146" s="642"/>
      <c r="DJ146" s="642"/>
      <c r="DK146" s="642"/>
      <c r="DL146" s="642"/>
      <c r="DM146" s="642"/>
      <c r="DN146" s="642"/>
      <c r="DO146" s="642"/>
      <c r="DP146" s="642"/>
      <c r="DQ146" s="642"/>
      <c r="DR146" s="642"/>
      <c r="DS146" s="642"/>
      <c r="DT146" s="642"/>
      <c r="DU146" s="642"/>
      <c r="DV146" s="642"/>
      <c r="DW146" s="642"/>
      <c r="DX146" s="642"/>
      <c r="DY146" s="642"/>
      <c r="DZ146" s="642"/>
      <c r="EA146" s="642"/>
      <c r="EB146" s="642"/>
      <c r="EC146" s="642"/>
      <c r="ED146" s="642"/>
      <c r="EE146" s="642"/>
      <c r="EF146" s="642"/>
      <c r="EG146" s="642"/>
      <c r="EH146" s="642"/>
      <c r="EI146" s="642"/>
      <c r="EJ146" s="642"/>
      <c r="EK146" s="642"/>
      <c r="EL146" s="642"/>
      <c r="EM146" s="642"/>
      <c r="EN146" s="642"/>
      <c r="EO146" s="642"/>
      <c r="EP146" s="642"/>
      <c r="EQ146" s="642"/>
      <c r="ER146" s="642"/>
      <c r="ES146" s="642"/>
      <c r="ET146" s="642"/>
      <c r="EU146" s="642"/>
      <c r="EV146" s="642"/>
      <c r="EW146" s="642"/>
      <c r="EX146" s="642"/>
      <c r="EY146" s="642"/>
      <c r="EZ146" s="642"/>
      <c r="FA146" s="642"/>
      <c r="FB146" s="642"/>
      <c r="FC146" s="642"/>
      <c r="FD146" s="642"/>
      <c r="FE146" s="642"/>
      <c r="FF146" s="642"/>
      <c r="FG146" s="642"/>
      <c r="FH146" s="642"/>
      <c r="FI146" s="642"/>
      <c r="FJ146" s="642"/>
      <c r="FK146" s="642"/>
      <c r="FL146" s="642"/>
      <c r="FM146" s="642"/>
      <c r="FN146" s="642"/>
      <c r="FO146" s="642"/>
      <c r="FP146" s="642"/>
      <c r="FQ146" s="642"/>
      <c r="FR146" s="642"/>
      <c r="FS146" s="642"/>
      <c r="FT146" s="642"/>
      <c r="FU146" s="642"/>
      <c r="FV146" s="642"/>
      <c r="FW146" s="642"/>
      <c r="FX146" s="642"/>
      <c r="FY146" s="642"/>
      <c r="FZ146" s="642"/>
      <c r="GA146" s="642"/>
      <c r="GB146" s="642"/>
      <c r="GC146" s="642"/>
      <c r="GD146" s="642"/>
      <c r="GE146" s="642"/>
      <c r="GF146" s="642"/>
      <c r="GG146" s="642"/>
      <c r="GH146" s="642"/>
      <c r="GI146" s="642"/>
      <c r="GJ146" s="642"/>
      <c r="GK146" s="642"/>
      <c r="GL146" s="642"/>
      <c r="GM146" s="642"/>
      <c r="GN146" s="642"/>
      <c r="GO146" s="642"/>
      <c r="GP146" s="642"/>
      <c r="GQ146" s="642"/>
      <c r="GR146" s="642"/>
      <c r="GS146" s="642"/>
      <c r="GT146" s="642"/>
      <c r="GU146" s="642"/>
      <c r="GV146" s="642"/>
      <c r="GW146" s="642"/>
      <c r="GX146" s="642"/>
      <c r="GY146" s="642"/>
      <c r="GZ146" s="642"/>
      <c r="HA146" s="642"/>
      <c r="HB146" s="642"/>
      <c r="HC146" s="642"/>
      <c r="HD146" s="642"/>
      <c r="HE146" s="642"/>
      <c r="HF146" s="642"/>
      <c r="HG146" s="642"/>
      <c r="HH146" s="642"/>
      <c r="HI146" s="642"/>
      <c r="HJ146" s="642"/>
      <c r="HK146" s="642"/>
      <c r="HL146" s="642"/>
      <c r="HM146" s="642"/>
      <c r="HN146" s="642"/>
      <c r="HO146" s="642"/>
      <c r="HP146" s="642"/>
      <c r="HQ146" s="642"/>
      <c r="HR146" s="642"/>
      <c r="HS146" s="642"/>
      <c r="HT146" s="642"/>
      <c r="HU146" s="642"/>
      <c r="HV146" s="642"/>
      <c r="HW146" s="642"/>
      <c r="HX146" s="642"/>
      <c r="HY146" s="642"/>
      <c r="HZ146" s="642"/>
      <c r="IA146" s="642"/>
      <c r="IB146" s="642"/>
      <c r="IC146" s="642"/>
      <c r="ID146" s="642"/>
      <c r="IE146" s="642"/>
      <c r="IF146" s="642"/>
      <c r="IG146" s="642"/>
      <c r="IH146" s="642"/>
      <c r="II146" s="642"/>
      <c r="IJ146" s="642"/>
      <c r="IK146" s="642"/>
      <c r="IL146" s="642"/>
      <c r="IM146" s="642"/>
      <c r="IN146" s="642"/>
      <c r="IO146" s="642"/>
      <c r="IP146" s="642"/>
      <c r="IQ146" s="642"/>
      <c r="IR146" s="642"/>
      <c r="IS146" s="642"/>
      <c r="IT146" s="642"/>
      <c r="IU146" s="642"/>
      <c r="IV146" s="642"/>
      <c r="IW146" s="642"/>
      <c r="IX146" s="642"/>
      <c r="IY146" s="642"/>
      <c r="IZ146" s="642"/>
      <c r="JA146" s="642"/>
      <c r="JB146" s="642"/>
      <c r="JC146" s="642"/>
      <c r="JD146" s="642"/>
      <c r="JE146" s="642"/>
      <c r="JF146" s="642"/>
      <c r="JG146" s="642"/>
      <c r="JH146" s="642"/>
      <c r="JI146" s="642"/>
      <c r="JJ146" s="642"/>
      <c r="JK146" s="642"/>
      <c r="JL146" s="642"/>
      <c r="JM146" s="642"/>
      <c r="JN146" s="642"/>
      <c r="JO146" s="642"/>
      <c r="JP146" s="642"/>
      <c r="JQ146" s="642"/>
      <c r="JR146" s="642"/>
      <c r="JS146" s="642"/>
      <c r="JT146" s="642"/>
      <c r="JU146" s="642"/>
      <c r="JV146" s="642"/>
      <c r="JW146" s="642"/>
      <c r="JX146" s="642"/>
      <c r="JY146" s="642"/>
      <c r="JZ146" s="642"/>
      <c r="KA146" s="642"/>
      <c r="KB146" s="642"/>
      <c r="KC146" s="642"/>
      <c r="KD146" s="642"/>
      <c r="KE146" s="642"/>
      <c r="KF146" s="642"/>
      <c r="KG146" s="642"/>
      <c r="KH146" s="642"/>
      <c r="KI146" s="642"/>
      <c r="KJ146" s="642"/>
      <c r="KK146" s="642"/>
      <c r="KL146" s="642"/>
      <c r="KM146" s="642"/>
      <c r="KN146" s="642"/>
      <c r="KO146" s="642"/>
      <c r="KP146" s="642"/>
      <c r="KQ146" s="642"/>
      <c r="KR146" s="642"/>
      <c r="KS146" s="642"/>
      <c r="KT146" s="642"/>
      <c r="KU146" s="642"/>
      <c r="KV146" s="642"/>
      <c r="KW146" s="642"/>
      <c r="KX146" s="642"/>
      <c r="KY146" s="642"/>
      <c r="KZ146" s="642"/>
      <c r="LA146" s="642"/>
      <c r="LB146" s="642"/>
      <c r="LC146" s="642"/>
      <c r="LD146" s="642"/>
      <c r="LE146" s="642"/>
      <c r="LF146" s="642"/>
      <c r="LG146" s="642"/>
      <c r="LH146" s="642"/>
      <c r="LI146" s="642"/>
      <c r="LJ146" s="642"/>
      <c r="LK146" s="642"/>
      <c r="LL146" s="642"/>
      <c r="LM146" s="642"/>
      <c r="LN146" s="642"/>
      <c r="LO146" s="642"/>
      <c r="LP146" s="642"/>
      <c r="LQ146" s="642"/>
      <c r="LR146" s="642"/>
      <c r="LS146" s="642"/>
      <c r="LT146" s="642"/>
      <c r="LU146" s="642"/>
      <c r="LV146" s="642"/>
      <c r="LW146" s="642"/>
      <c r="LX146" s="642"/>
      <c r="LY146" s="642"/>
      <c r="LZ146" s="642"/>
      <c r="MA146" s="642"/>
      <c r="MB146" s="642"/>
      <c r="MC146" s="642"/>
      <c r="MD146" s="642"/>
      <c r="ME146" s="642"/>
      <c r="MF146" s="642"/>
      <c r="MG146" s="642"/>
      <c r="MH146" s="642"/>
      <c r="MI146" s="642"/>
      <c r="MJ146" s="642"/>
      <c r="MK146" s="642"/>
      <c r="ML146" s="642"/>
      <c r="MM146" s="642"/>
      <c r="MN146" s="642"/>
      <c r="MO146" s="642"/>
      <c r="MP146" s="642"/>
      <c r="MQ146" s="642"/>
      <c r="MR146" s="642"/>
      <c r="MS146" s="642"/>
      <c r="MT146" s="642"/>
      <c r="MU146" s="642"/>
      <c r="MV146" s="642"/>
      <c r="MW146" s="642"/>
      <c r="MX146" s="642"/>
      <c r="MY146" s="642"/>
      <c r="MZ146" s="642"/>
      <c r="NA146" s="642"/>
      <c r="NB146" s="642"/>
      <c r="NC146" s="642"/>
      <c r="ND146" s="642"/>
      <c r="NE146" s="642"/>
      <c r="NF146" s="642"/>
      <c r="NG146" s="642"/>
      <c r="NH146" s="642"/>
      <c r="NI146" s="642"/>
      <c r="NJ146" s="642"/>
    </row>
    <row r="147" spans="1:374" s="643" customFormat="1" ht="45" customHeight="1">
      <c r="A147" s="734"/>
      <c r="B147" s="639" t="s">
        <v>1569</v>
      </c>
      <c r="C147" s="640" t="s">
        <v>26</v>
      </c>
      <c r="D147" s="657" t="s">
        <v>1573</v>
      </c>
      <c r="E147" s="656"/>
      <c r="F147" s="680"/>
      <c r="G147" s="640"/>
      <c r="H147" s="686"/>
      <c r="I147" s="685"/>
      <c r="J147" s="640"/>
      <c r="K147" s="641"/>
      <c r="L147" s="641"/>
      <c r="M147" s="640"/>
      <c r="N147" s="640"/>
      <c r="O147" s="640"/>
      <c r="P147" s="640"/>
      <c r="Q147" s="662"/>
      <c r="R147" s="642"/>
      <c r="S147" s="642"/>
      <c r="T147" s="642"/>
      <c r="U147" s="642"/>
      <c r="V147" s="642"/>
      <c r="W147" s="642"/>
      <c r="X147" s="642"/>
      <c r="Y147" s="642"/>
      <c r="Z147" s="642"/>
      <c r="AA147" s="642"/>
      <c r="AB147" s="642"/>
      <c r="AC147" s="642"/>
      <c r="AD147" s="642"/>
      <c r="AE147" s="642"/>
      <c r="AF147" s="642"/>
      <c r="AG147" s="642"/>
      <c r="AH147" s="642"/>
      <c r="AI147" s="642"/>
      <c r="AJ147" s="642"/>
      <c r="AK147" s="642"/>
      <c r="AL147" s="642"/>
      <c r="AM147" s="642"/>
      <c r="AN147" s="642"/>
      <c r="AO147" s="642"/>
      <c r="AP147" s="642"/>
      <c r="AQ147" s="642"/>
      <c r="AR147" s="642"/>
      <c r="AS147" s="642"/>
      <c r="AT147" s="642"/>
      <c r="AU147" s="642"/>
      <c r="AV147" s="642"/>
      <c r="AW147" s="642"/>
      <c r="AX147" s="642"/>
      <c r="AY147" s="642"/>
      <c r="AZ147" s="642"/>
      <c r="BA147" s="642"/>
      <c r="BB147" s="642"/>
      <c r="BC147" s="642"/>
      <c r="BD147" s="642"/>
      <c r="BE147" s="642"/>
      <c r="BF147" s="642"/>
      <c r="BG147" s="642"/>
      <c r="BH147" s="642"/>
      <c r="BI147" s="642"/>
      <c r="BJ147" s="642"/>
      <c r="BK147" s="642"/>
      <c r="BL147" s="642"/>
      <c r="BM147" s="642"/>
      <c r="BN147" s="642"/>
      <c r="BO147" s="642"/>
      <c r="BP147" s="642"/>
      <c r="BQ147" s="642"/>
      <c r="BR147" s="642"/>
      <c r="BS147" s="642"/>
      <c r="BT147" s="642"/>
      <c r="BU147" s="642"/>
      <c r="BV147" s="642"/>
      <c r="BW147" s="642"/>
      <c r="BX147" s="642"/>
      <c r="BY147" s="642"/>
      <c r="BZ147" s="642"/>
      <c r="CA147" s="642"/>
      <c r="CB147" s="642"/>
      <c r="CC147" s="642"/>
      <c r="CD147" s="642"/>
      <c r="CE147" s="642"/>
      <c r="CF147" s="642"/>
      <c r="CG147" s="642"/>
      <c r="CH147" s="642"/>
      <c r="CI147" s="642"/>
      <c r="CJ147" s="642"/>
      <c r="CK147" s="642"/>
      <c r="CL147" s="642"/>
      <c r="CM147" s="642"/>
      <c r="CN147" s="642"/>
      <c r="CO147" s="642"/>
      <c r="CP147" s="642"/>
      <c r="CQ147" s="642"/>
      <c r="CR147" s="642"/>
      <c r="CS147" s="642"/>
      <c r="CT147" s="642"/>
      <c r="CU147" s="642"/>
      <c r="CV147" s="642"/>
      <c r="CW147" s="642"/>
      <c r="CX147" s="642"/>
      <c r="CY147" s="642"/>
      <c r="CZ147" s="642"/>
      <c r="DA147" s="642"/>
      <c r="DB147" s="642"/>
      <c r="DC147" s="642"/>
      <c r="DD147" s="642"/>
      <c r="DE147" s="642"/>
      <c r="DF147" s="642"/>
      <c r="DG147" s="642"/>
      <c r="DH147" s="642"/>
      <c r="DI147" s="642"/>
      <c r="DJ147" s="642"/>
      <c r="DK147" s="642"/>
      <c r="DL147" s="642"/>
      <c r="DM147" s="642"/>
      <c r="DN147" s="642"/>
      <c r="DO147" s="642"/>
      <c r="DP147" s="642"/>
      <c r="DQ147" s="642"/>
      <c r="DR147" s="642"/>
      <c r="DS147" s="642"/>
      <c r="DT147" s="642"/>
      <c r="DU147" s="642"/>
      <c r="DV147" s="642"/>
      <c r="DW147" s="642"/>
      <c r="DX147" s="642"/>
      <c r="DY147" s="642"/>
      <c r="DZ147" s="642"/>
      <c r="EA147" s="642"/>
      <c r="EB147" s="642"/>
      <c r="EC147" s="642"/>
      <c r="ED147" s="642"/>
      <c r="EE147" s="642"/>
      <c r="EF147" s="642"/>
      <c r="EG147" s="642"/>
      <c r="EH147" s="642"/>
      <c r="EI147" s="642"/>
      <c r="EJ147" s="642"/>
      <c r="EK147" s="642"/>
      <c r="EL147" s="642"/>
      <c r="EM147" s="642"/>
      <c r="EN147" s="642"/>
      <c r="EO147" s="642"/>
      <c r="EP147" s="642"/>
      <c r="EQ147" s="642"/>
      <c r="ER147" s="642"/>
      <c r="ES147" s="642"/>
      <c r="ET147" s="642"/>
      <c r="EU147" s="642"/>
      <c r="EV147" s="642"/>
      <c r="EW147" s="642"/>
      <c r="EX147" s="642"/>
      <c r="EY147" s="642"/>
      <c r="EZ147" s="642"/>
      <c r="FA147" s="642"/>
      <c r="FB147" s="642"/>
      <c r="FC147" s="642"/>
      <c r="FD147" s="642"/>
      <c r="FE147" s="642"/>
      <c r="FF147" s="642"/>
      <c r="FG147" s="642"/>
      <c r="FH147" s="642"/>
      <c r="FI147" s="642"/>
      <c r="FJ147" s="642"/>
      <c r="FK147" s="642"/>
      <c r="FL147" s="642"/>
      <c r="FM147" s="642"/>
      <c r="FN147" s="642"/>
      <c r="FO147" s="642"/>
      <c r="FP147" s="642"/>
      <c r="FQ147" s="642"/>
      <c r="FR147" s="642"/>
      <c r="FS147" s="642"/>
      <c r="FT147" s="642"/>
      <c r="FU147" s="642"/>
      <c r="FV147" s="642"/>
      <c r="FW147" s="642"/>
      <c r="FX147" s="642"/>
      <c r="FY147" s="642"/>
      <c r="FZ147" s="642"/>
      <c r="GA147" s="642"/>
      <c r="GB147" s="642"/>
      <c r="GC147" s="642"/>
      <c r="GD147" s="642"/>
      <c r="GE147" s="642"/>
      <c r="GF147" s="642"/>
      <c r="GG147" s="642"/>
      <c r="GH147" s="642"/>
      <c r="GI147" s="642"/>
      <c r="GJ147" s="642"/>
      <c r="GK147" s="642"/>
      <c r="GL147" s="642"/>
      <c r="GM147" s="642"/>
      <c r="GN147" s="642"/>
      <c r="GO147" s="642"/>
      <c r="GP147" s="642"/>
      <c r="GQ147" s="642"/>
      <c r="GR147" s="642"/>
      <c r="GS147" s="642"/>
      <c r="GT147" s="642"/>
      <c r="GU147" s="642"/>
      <c r="GV147" s="642"/>
      <c r="GW147" s="642"/>
      <c r="GX147" s="642"/>
      <c r="GY147" s="642"/>
      <c r="GZ147" s="642"/>
      <c r="HA147" s="642"/>
      <c r="HB147" s="642"/>
      <c r="HC147" s="642"/>
      <c r="HD147" s="642"/>
      <c r="HE147" s="642"/>
      <c r="HF147" s="642"/>
      <c r="HG147" s="642"/>
      <c r="HH147" s="642"/>
      <c r="HI147" s="642"/>
      <c r="HJ147" s="642"/>
      <c r="HK147" s="642"/>
      <c r="HL147" s="642"/>
      <c r="HM147" s="642"/>
      <c r="HN147" s="642"/>
      <c r="HO147" s="642"/>
      <c r="HP147" s="642"/>
      <c r="HQ147" s="642"/>
      <c r="HR147" s="642"/>
      <c r="HS147" s="642"/>
      <c r="HT147" s="642"/>
      <c r="HU147" s="642"/>
      <c r="HV147" s="642"/>
      <c r="HW147" s="642"/>
      <c r="HX147" s="642"/>
      <c r="HY147" s="642"/>
      <c r="HZ147" s="642"/>
      <c r="IA147" s="642"/>
      <c r="IB147" s="642"/>
      <c r="IC147" s="642"/>
      <c r="ID147" s="642"/>
      <c r="IE147" s="642"/>
      <c r="IF147" s="642"/>
      <c r="IG147" s="642"/>
      <c r="IH147" s="642"/>
      <c r="II147" s="642"/>
      <c r="IJ147" s="642"/>
      <c r="IK147" s="642"/>
      <c r="IL147" s="642"/>
      <c r="IM147" s="642"/>
      <c r="IN147" s="642"/>
      <c r="IO147" s="642"/>
      <c r="IP147" s="642"/>
      <c r="IQ147" s="642"/>
      <c r="IR147" s="642"/>
      <c r="IS147" s="642"/>
      <c r="IT147" s="642"/>
      <c r="IU147" s="642"/>
      <c r="IV147" s="642"/>
      <c r="IW147" s="642"/>
      <c r="IX147" s="642"/>
      <c r="IY147" s="642"/>
      <c r="IZ147" s="642"/>
      <c r="JA147" s="642"/>
      <c r="JB147" s="642"/>
      <c r="JC147" s="642"/>
      <c r="JD147" s="642"/>
      <c r="JE147" s="642"/>
      <c r="JF147" s="642"/>
      <c r="JG147" s="642"/>
      <c r="JH147" s="642"/>
      <c r="JI147" s="642"/>
      <c r="JJ147" s="642"/>
      <c r="JK147" s="642"/>
      <c r="JL147" s="642"/>
      <c r="JM147" s="642"/>
      <c r="JN147" s="642"/>
      <c r="JO147" s="642"/>
      <c r="JP147" s="642"/>
      <c r="JQ147" s="642"/>
      <c r="JR147" s="642"/>
      <c r="JS147" s="642"/>
      <c r="JT147" s="642"/>
      <c r="JU147" s="642"/>
      <c r="JV147" s="642"/>
      <c r="JW147" s="642"/>
      <c r="JX147" s="642"/>
      <c r="JY147" s="642"/>
      <c r="JZ147" s="642"/>
      <c r="KA147" s="642"/>
      <c r="KB147" s="642"/>
      <c r="KC147" s="642"/>
      <c r="KD147" s="642"/>
      <c r="KE147" s="642"/>
      <c r="KF147" s="642"/>
      <c r="KG147" s="642"/>
      <c r="KH147" s="642"/>
      <c r="KI147" s="642"/>
      <c r="KJ147" s="642"/>
      <c r="KK147" s="642"/>
      <c r="KL147" s="642"/>
      <c r="KM147" s="642"/>
      <c r="KN147" s="642"/>
      <c r="KO147" s="642"/>
      <c r="KP147" s="642"/>
      <c r="KQ147" s="642"/>
      <c r="KR147" s="642"/>
      <c r="KS147" s="642"/>
      <c r="KT147" s="642"/>
      <c r="KU147" s="642"/>
      <c r="KV147" s="642"/>
      <c r="KW147" s="642"/>
      <c r="KX147" s="642"/>
      <c r="KY147" s="642"/>
      <c r="KZ147" s="642"/>
      <c r="LA147" s="642"/>
      <c r="LB147" s="642"/>
      <c r="LC147" s="642"/>
      <c r="LD147" s="642"/>
      <c r="LE147" s="642"/>
      <c r="LF147" s="642"/>
      <c r="LG147" s="642"/>
      <c r="LH147" s="642"/>
      <c r="LI147" s="642"/>
      <c r="LJ147" s="642"/>
      <c r="LK147" s="642"/>
      <c r="LL147" s="642"/>
      <c r="LM147" s="642"/>
      <c r="LN147" s="642"/>
      <c r="LO147" s="642"/>
      <c r="LP147" s="642"/>
      <c r="LQ147" s="642"/>
      <c r="LR147" s="642"/>
      <c r="LS147" s="642"/>
      <c r="LT147" s="642"/>
      <c r="LU147" s="642"/>
      <c r="LV147" s="642"/>
      <c r="LW147" s="642"/>
      <c r="LX147" s="642"/>
      <c r="LY147" s="642"/>
      <c r="LZ147" s="642"/>
      <c r="MA147" s="642"/>
      <c r="MB147" s="642"/>
      <c r="MC147" s="642"/>
      <c r="MD147" s="642"/>
      <c r="ME147" s="642"/>
      <c r="MF147" s="642"/>
      <c r="MG147" s="642"/>
      <c r="MH147" s="642"/>
      <c r="MI147" s="642"/>
      <c r="MJ147" s="642"/>
      <c r="MK147" s="642"/>
      <c r="ML147" s="642"/>
      <c r="MM147" s="642"/>
      <c r="MN147" s="642"/>
      <c r="MO147" s="642"/>
      <c r="MP147" s="642"/>
      <c r="MQ147" s="642"/>
      <c r="MR147" s="642"/>
      <c r="MS147" s="642"/>
      <c r="MT147" s="642"/>
      <c r="MU147" s="642"/>
      <c r="MV147" s="642"/>
      <c r="MW147" s="642"/>
      <c r="MX147" s="642"/>
      <c r="MY147" s="642"/>
      <c r="MZ147" s="642"/>
      <c r="NA147" s="642"/>
      <c r="NB147" s="642"/>
      <c r="NC147" s="642"/>
      <c r="ND147" s="642"/>
      <c r="NE147" s="642"/>
      <c r="NF147" s="642"/>
      <c r="NG147" s="642"/>
      <c r="NH147" s="642"/>
      <c r="NI147" s="642"/>
      <c r="NJ147" s="642"/>
    </row>
    <row r="148" spans="1:374" s="643" customFormat="1" ht="45" customHeight="1">
      <c r="A148" s="734"/>
      <c r="B148" s="639" t="s">
        <v>1570</v>
      </c>
      <c r="C148" s="640" t="s">
        <v>26</v>
      </c>
      <c r="D148" s="657" t="s">
        <v>1574</v>
      </c>
      <c r="E148" s="656"/>
      <c r="F148" s="680"/>
      <c r="G148" s="640"/>
      <c r="H148" s="686"/>
      <c r="I148" s="685"/>
      <c r="J148" s="640"/>
      <c r="K148" s="641"/>
      <c r="L148" s="641"/>
      <c r="M148" s="640"/>
      <c r="N148" s="640"/>
      <c r="O148" s="640"/>
      <c r="P148" s="640"/>
      <c r="Q148" s="662"/>
      <c r="R148" s="642"/>
      <c r="S148" s="642"/>
      <c r="T148" s="642"/>
      <c r="U148" s="642"/>
      <c r="V148" s="642"/>
      <c r="W148" s="642"/>
      <c r="X148" s="642"/>
      <c r="Y148" s="642"/>
      <c r="Z148" s="642"/>
      <c r="AA148" s="642"/>
      <c r="AB148" s="642"/>
      <c r="AC148" s="642"/>
      <c r="AD148" s="642"/>
      <c r="AE148" s="642"/>
      <c r="AF148" s="642"/>
      <c r="AG148" s="642"/>
      <c r="AH148" s="642"/>
      <c r="AI148" s="642"/>
      <c r="AJ148" s="642"/>
      <c r="AK148" s="642"/>
      <c r="AL148" s="642"/>
      <c r="AM148" s="642"/>
      <c r="AN148" s="642"/>
      <c r="AO148" s="642"/>
      <c r="AP148" s="642"/>
      <c r="AQ148" s="642"/>
      <c r="AR148" s="642"/>
      <c r="AS148" s="642"/>
      <c r="AT148" s="642"/>
      <c r="AU148" s="642"/>
      <c r="AV148" s="642"/>
      <c r="AW148" s="642"/>
      <c r="AX148" s="642"/>
      <c r="AY148" s="642"/>
      <c r="AZ148" s="642"/>
      <c r="BA148" s="642"/>
      <c r="BB148" s="642"/>
      <c r="BC148" s="642"/>
      <c r="BD148" s="642"/>
      <c r="BE148" s="642"/>
      <c r="BF148" s="642"/>
      <c r="BG148" s="642"/>
      <c r="BH148" s="642"/>
      <c r="BI148" s="642"/>
      <c r="BJ148" s="642"/>
      <c r="BK148" s="642"/>
      <c r="BL148" s="642"/>
      <c r="BM148" s="642"/>
      <c r="BN148" s="642"/>
      <c r="BO148" s="642"/>
      <c r="BP148" s="642"/>
      <c r="BQ148" s="642"/>
      <c r="BR148" s="642"/>
      <c r="BS148" s="642"/>
      <c r="BT148" s="642"/>
      <c r="BU148" s="642"/>
      <c r="BV148" s="642"/>
      <c r="BW148" s="642"/>
      <c r="BX148" s="642"/>
      <c r="BY148" s="642"/>
      <c r="BZ148" s="642"/>
      <c r="CA148" s="642"/>
      <c r="CB148" s="642"/>
      <c r="CC148" s="642"/>
      <c r="CD148" s="642"/>
      <c r="CE148" s="642"/>
      <c r="CF148" s="642"/>
      <c r="CG148" s="642"/>
      <c r="CH148" s="642"/>
      <c r="CI148" s="642"/>
      <c r="CJ148" s="642"/>
      <c r="CK148" s="642"/>
      <c r="CL148" s="642"/>
      <c r="CM148" s="642"/>
      <c r="CN148" s="642"/>
      <c r="CO148" s="642"/>
      <c r="CP148" s="642"/>
      <c r="CQ148" s="642"/>
      <c r="CR148" s="642"/>
      <c r="CS148" s="642"/>
      <c r="CT148" s="642"/>
      <c r="CU148" s="642"/>
      <c r="CV148" s="642"/>
      <c r="CW148" s="642"/>
      <c r="CX148" s="642"/>
      <c r="CY148" s="642"/>
      <c r="CZ148" s="642"/>
      <c r="DA148" s="642"/>
      <c r="DB148" s="642"/>
      <c r="DC148" s="642"/>
      <c r="DD148" s="642"/>
      <c r="DE148" s="642"/>
      <c r="DF148" s="642"/>
      <c r="DG148" s="642"/>
      <c r="DH148" s="642"/>
      <c r="DI148" s="642"/>
      <c r="DJ148" s="642"/>
      <c r="DK148" s="642"/>
      <c r="DL148" s="642"/>
      <c r="DM148" s="642"/>
      <c r="DN148" s="642"/>
      <c r="DO148" s="642"/>
      <c r="DP148" s="642"/>
      <c r="DQ148" s="642"/>
      <c r="DR148" s="642"/>
      <c r="DS148" s="642"/>
      <c r="DT148" s="642"/>
      <c r="DU148" s="642"/>
      <c r="DV148" s="642"/>
      <c r="DW148" s="642"/>
      <c r="DX148" s="642"/>
      <c r="DY148" s="642"/>
      <c r="DZ148" s="642"/>
      <c r="EA148" s="642"/>
      <c r="EB148" s="642"/>
      <c r="EC148" s="642"/>
      <c r="ED148" s="642"/>
      <c r="EE148" s="642"/>
      <c r="EF148" s="642"/>
      <c r="EG148" s="642"/>
      <c r="EH148" s="642"/>
      <c r="EI148" s="642"/>
      <c r="EJ148" s="642"/>
      <c r="EK148" s="642"/>
      <c r="EL148" s="642"/>
      <c r="EM148" s="642"/>
      <c r="EN148" s="642"/>
      <c r="EO148" s="642"/>
      <c r="EP148" s="642"/>
      <c r="EQ148" s="642"/>
      <c r="ER148" s="642"/>
      <c r="ES148" s="642"/>
      <c r="ET148" s="642"/>
      <c r="EU148" s="642"/>
      <c r="EV148" s="642"/>
      <c r="EW148" s="642"/>
      <c r="EX148" s="642"/>
      <c r="EY148" s="642"/>
      <c r="EZ148" s="642"/>
      <c r="FA148" s="642"/>
      <c r="FB148" s="642"/>
      <c r="FC148" s="642"/>
      <c r="FD148" s="642"/>
      <c r="FE148" s="642"/>
      <c r="FF148" s="642"/>
      <c r="FG148" s="642"/>
      <c r="FH148" s="642"/>
      <c r="FI148" s="642"/>
      <c r="FJ148" s="642"/>
      <c r="FK148" s="642"/>
      <c r="FL148" s="642"/>
      <c r="FM148" s="642"/>
      <c r="FN148" s="642"/>
      <c r="FO148" s="642"/>
      <c r="FP148" s="642"/>
      <c r="FQ148" s="642"/>
      <c r="FR148" s="642"/>
      <c r="FS148" s="642"/>
      <c r="FT148" s="642"/>
      <c r="FU148" s="642"/>
      <c r="FV148" s="642"/>
      <c r="FW148" s="642"/>
      <c r="FX148" s="642"/>
      <c r="FY148" s="642"/>
      <c r="FZ148" s="642"/>
      <c r="GA148" s="642"/>
      <c r="GB148" s="642"/>
      <c r="GC148" s="642"/>
      <c r="GD148" s="642"/>
      <c r="GE148" s="642"/>
      <c r="GF148" s="642"/>
      <c r="GG148" s="642"/>
      <c r="GH148" s="642"/>
      <c r="GI148" s="642"/>
      <c r="GJ148" s="642"/>
      <c r="GK148" s="642"/>
      <c r="GL148" s="642"/>
      <c r="GM148" s="642"/>
      <c r="GN148" s="642"/>
      <c r="GO148" s="642"/>
      <c r="GP148" s="642"/>
      <c r="GQ148" s="642"/>
      <c r="GR148" s="642"/>
      <c r="GS148" s="642"/>
      <c r="GT148" s="642"/>
      <c r="GU148" s="642"/>
      <c r="GV148" s="642"/>
      <c r="GW148" s="642"/>
      <c r="GX148" s="642"/>
      <c r="GY148" s="642"/>
      <c r="GZ148" s="642"/>
      <c r="HA148" s="642"/>
      <c r="HB148" s="642"/>
      <c r="HC148" s="642"/>
      <c r="HD148" s="642"/>
      <c r="HE148" s="642"/>
      <c r="HF148" s="642"/>
      <c r="HG148" s="642"/>
      <c r="HH148" s="642"/>
      <c r="HI148" s="642"/>
      <c r="HJ148" s="642"/>
      <c r="HK148" s="642"/>
      <c r="HL148" s="642"/>
      <c r="HM148" s="642"/>
      <c r="HN148" s="642"/>
      <c r="HO148" s="642"/>
      <c r="HP148" s="642"/>
      <c r="HQ148" s="642"/>
      <c r="HR148" s="642"/>
      <c r="HS148" s="642"/>
      <c r="HT148" s="642"/>
      <c r="HU148" s="642"/>
      <c r="HV148" s="642"/>
      <c r="HW148" s="642"/>
      <c r="HX148" s="642"/>
      <c r="HY148" s="642"/>
      <c r="HZ148" s="642"/>
      <c r="IA148" s="642"/>
      <c r="IB148" s="642"/>
      <c r="IC148" s="642"/>
      <c r="ID148" s="642"/>
      <c r="IE148" s="642"/>
      <c r="IF148" s="642"/>
      <c r="IG148" s="642"/>
      <c r="IH148" s="642"/>
      <c r="II148" s="642"/>
      <c r="IJ148" s="642"/>
      <c r="IK148" s="642"/>
      <c r="IL148" s="642"/>
      <c r="IM148" s="642"/>
      <c r="IN148" s="642"/>
      <c r="IO148" s="642"/>
      <c r="IP148" s="642"/>
      <c r="IQ148" s="642"/>
      <c r="IR148" s="642"/>
      <c r="IS148" s="642"/>
      <c r="IT148" s="642"/>
      <c r="IU148" s="642"/>
      <c r="IV148" s="642"/>
      <c r="IW148" s="642"/>
      <c r="IX148" s="642"/>
      <c r="IY148" s="642"/>
      <c r="IZ148" s="642"/>
      <c r="JA148" s="642"/>
      <c r="JB148" s="642"/>
      <c r="JC148" s="642"/>
      <c r="JD148" s="642"/>
      <c r="JE148" s="642"/>
      <c r="JF148" s="642"/>
      <c r="JG148" s="642"/>
      <c r="JH148" s="642"/>
      <c r="JI148" s="642"/>
      <c r="JJ148" s="642"/>
      <c r="JK148" s="642"/>
      <c r="JL148" s="642"/>
      <c r="JM148" s="642"/>
      <c r="JN148" s="642"/>
      <c r="JO148" s="642"/>
      <c r="JP148" s="642"/>
      <c r="JQ148" s="642"/>
      <c r="JR148" s="642"/>
      <c r="JS148" s="642"/>
      <c r="JT148" s="642"/>
      <c r="JU148" s="642"/>
      <c r="JV148" s="642"/>
      <c r="JW148" s="642"/>
      <c r="JX148" s="642"/>
      <c r="JY148" s="642"/>
      <c r="JZ148" s="642"/>
      <c r="KA148" s="642"/>
      <c r="KB148" s="642"/>
      <c r="KC148" s="642"/>
      <c r="KD148" s="642"/>
      <c r="KE148" s="642"/>
      <c r="KF148" s="642"/>
      <c r="KG148" s="642"/>
      <c r="KH148" s="642"/>
      <c r="KI148" s="642"/>
      <c r="KJ148" s="642"/>
      <c r="KK148" s="642"/>
      <c r="KL148" s="642"/>
      <c r="KM148" s="642"/>
      <c r="KN148" s="642"/>
      <c r="KO148" s="642"/>
      <c r="KP148" s="642"/>
      <c r="KQ148" s="642"/>
      <c r="KR148" s="642"/>
      <c r="KS148" s="642"/>
      <c r="KT148" s="642"/>
      <c r="KU148" s="642"/>
      <c r="KV148" s="642"/>
      <c r="KW148" s="642"/>
      <c r="KX148" s="642"/>
      <c r="KY148" s="642"/>
      <c r="KZ148" s="642"/>
      <c r="LA148" s="642"/>
      <c r="LB148" s="642"/>
      <c r="LC148" s="642"/>
      <c r="LD148" s="642"/>
      <c r="LE148" s="642"/>
      <c r="LF148" s="642"/>
      <c r="LG148" s="642"/>
      <c r="LH148" s="642"/>
      <c r="LI148" s="642"/>
      <c r="LJ148" s="642"/>
      <c r="LK148" s="642"/>
      <c r="LL148" s="642"/>
      <c r="LM148" s="642"/>
      <c r="LN148" s="642"/>
      <c r="LO148" s="642"/>
      <c r="LP148" s="642"/>
      <c r="LQ148" s="642"/>
      <c r="LR148" s="642"/>
      <c r="LS148" s="642"/>
      <c r="LT148" s="642"/>
      <c r="LU148" s="642"/>
      <c r="LV148" s="642"/>
      <c r="LW148" s="642"/>
      <c r="LX148" s="642"/>
      <c r="LY148" s="642"/>
      <c r="LZ148" s="642"/>
      <c r="MA148" s="642"/>
      <c r="MB148" s="642"/>
      <c r="MC148" s="642"/>
      <c r="MD148" s="642"/>
      <c r="ME148" s="642"/>
      <c r="MF148" s="642"/>
      <c r="MG148" s="642"/>
      <c r="MH148" s="642"/>
      <c r="MI148" s="642"/>
      <c r="MJ148" s="642"/>
      <c r="MK148" s="642"/>
      <c r="ML148" s="642"/>
      <c r="MM148" s="642"/>
      <c r="MN148" s="642"/>
      <c r="MO148" s="642"/>
      <c r="MP148" s="642"/>
      <c r="MQ148" s="642"/>
      <c r="MR148" s="642"/>
      <c r="MS148" s="642"/>
      <c r="MT148" s="642"/>
      <c r="MU148" s="642"/>
      <c r="MV148" s="642"/>
      <c r="MW148" s="642"/>
      <c r="MX148" s="642"/>
      <c r="MY148" s="642"/>
      <c r="MZ148" s="642"/>
      <c r="NA148" s="642"/>
      <c r="NB148" s="642"/>
      <c r="NC148" s="642"/>
      <c r="ND148" s="642"/>
      <c r="NE148" s="642"/>
      <c r="NF148" s="642"/>
      <c r="NG148" s="642"/>
      <c r="NH148" s="642"/>
      <c r="NI148" s="642"/>
      <c r="NJ148" s="642"/>
    </row>
    <row r="149" spans="1:374" s="643" customFormat="1" ht="45" customHeight="1">
      <c r="A149" s="734"/>
      <c r="B149" s="639" t="s">
        <v>1571</v>
      </c>
      <c r="C149" s="640" t="s">
        <v>26</v>
      </c>
      <c r="D149" s="657" t="s">
        <v>1575</v>
      </c>
      <c r="E149" s="656"/>
      <c r="F149" s="680"/>
      <c r="G149" s="640"/>
      <c r="H149" s="686"/>
      <c r="I149" s="685"/>
      <c r="J149" s="640"/>
      <c r="K149" s="641"/>
      <c r="L149" s="641"/>
      <c r="M149" s="640"/>
      <c r="N149" s="640"/>
      <c r="O149" s="640"/>
      <c r="P149" s="640"/>
      <c r="Q149" s="662"/>
      <c r="R149" s="642"/>
      <c r="S149" s="642"/>
      <c r="T149" s="642"/>
      <c r="U149" s="642"/>
      <c r="V149" s="642"/>
      <c r="W149" s="642"/>
      <c r="X149" s="642"/>
      <c r="Y149" s="642"/>
      <c r="Z149" s="642"/>
      <c r="AA149" s="642"/>
      <c r="AB149" s="642"/>
      <c r="AC149" s="642"/>
      <c r="AD149" s="642"/>
      <c r="AE149" s="642"/>
      <c r="AF149" s="642"/>
      <c r="AG149" s="642"/>
      <c r="AH149" s="642"/>
      <c r="AI149" s="642"/>
      <c r="AJ149" s="642"/>
      <c r="AK149" s="642"/>
      <c r="AL149" s="642"/>
      <c r="AM149" s="642"/>
      <c r="AN149" s="642"/>
      <c r="AO149" s="642"/>
      <c r="AP149" s="642"/>
      <c r="AQ149" s="642"/>
      <c r="AR149" s="642"/>
      <c r="AS149" s="642"/>
      <c r="AT149" s="642"/>
      <c r="AU149" s="642"/>
      <c r="AV149" s="642"/>
      <c r="AW149" s="642"/>
      <c r="AX149" s="642"/>
      <c r="AY149" s="642"/>
      <c r="AZ149" s="642"/>
      <c r="BA149" s="642"/>
      <c r="BB149" s="642"/>
      <c r="BC149" s="642"/>
      <c r="BD149" s="642"/>
      <c r="BE149" s="642"/>
      <c r="BF149" s="642"/>
      <c r="BG149" s="642"/>
      <c r="BH149" s="642"/>
      <c r="BI149" s="642"/>
      <c r="BJ149" s="642"/>
      <c r="BK149" s="642"/>
      <c r="BL149" s="642"/>
      <c r="BM149" s="642"/>
      <c r="BN149" s="642"/>
      <c r="BO149" s="642"/>
      <c r="BP149" s="642"/>
      <c r="BQ149" s="642"/>
      <c r="BR149" s="642"/>
      <c r="BS149" s="642"/>
      <c r="BT149" s="642"/>
      <c r="BU149" s="642"/>
      <c r="BV149" s="642"/>
      <c r="BW149" s="642"/>
      <c r="BX149" s="642"/>
      <c r="BY149" s="642"/>
      <c r="BZ149" s="642"/>
      <c r="CA149" s="642"/>
      <c r="CB149" s="642"/>
      <c r="CC149" s="642"/>
      <c r="CD149" s="642"/>
      <c r="CE149" s="642"/>
      <c r="CF149" s="642"/>
      <c r="CG149" s="642"/>
      <c r="CH149" s="642"/>
      <c r="CI149" s="642"/>
      <c r="CJ149" s="642"/>
      <c r="CK149" s="642"/>
      <c r="CL149" s="642"/>
      <c r="CM149" s="642"/>
      <c r="CN149" s="642"/>
      <c r="CO149" s="642"/>
      <c r="CP149" s="642"/>
      <c r="CQ149" s="642"/>
      <c r="CR149" s="642"/>
      <c r="CS149" s="642"/>
      <c r="CT149" s="642"/>
      <c r="CU149" s="642"/>
      <c r="CV149" s="642"/>
      <c r="CW149" s="642"/>
      <c r="CX149" s="642"/>
      <c r="CY149" s="642"/>
      <c r="CZ149" s="642"/>
      <c r="DA149" s="642"/>
      <c r="DB149" s="642"/>
      <c r="DC149" s="642"/>
      <c r="DD149" s="642"/>
      <c r="DE149" s="642"/>
      <c r="DF149" s="642"/>
      <c r="DG149" s="642"/>
      <c r="DH149" s="642"/>
      <c r="DI149" s="642"/>
      <c r="DJ149" s="642"/>
      <c r="DK149" s="642"/>
      <c r="DL149" s="642"/>
      <c r="DM149" s="642"/>
      <c r="DN149" s="642"/>
      <c r="DO149" s="642"/>
      <c r="DP149" s="642"/>
      <c r="DQ149" s="642"/>
      <c r="DR149" s="642"/>
      <c r="DS149" s="642"/>
      <c r="DT149" s="642"/>
      <c r="DU149" s="642"/>
      <c r="DV149" s="642"/>
      <c r="DW149" s="642"/>
      <c r="DX149" s="642"/>
      <c r="DY149" s="642"/>
      <c r="DZ149" s="642"/>
      <c r="EA149" s="642"/>
      <c r="EB149" s="642"/>
      <c r="EC149" s="642"/>
      <c r="ED149" s="642"/>
      <c r="EE149" s="642"/>
      <c r="EF149" s="642"/>
      <c r="EG149" s="642"/>
      <c r="EH149" s="642"/>
      <c r="EI149" s="642"/>
      <c r="EJ149" s="642"/>
      <c r="EK149" s="642"/>
      <c r="EL149" s="642"/>
      <c r="EM149" s="642"/>
      <c r="EN149" s="642"/>
      <c r="EO149" s="642"/>
      <c r="EP149" s="642"/>
      <c r="EQ149" s="642"/>
      <c r="ER149" s="642"/>
      <c r="ES149" s="642"/>
      <c r="ET149" s="642"/>
      <c r="EU149" s="642"/>
      <c r="EV149" s="642"/>
      <c r="EW149" s="642"/>
      <c r="EX149" s="642"/>
      <c r="EY149" s="642"/>
      <c r="EZ149" s="642"/>
      <c r="FA149" s="642"/>
      <c r="FB149" s="642"/>
      <c r="FC149" s="642"/>
      <c r="FD149" s="642"/>
      <c r="FE149" s="642"/>
      <c r="FF149" s="642"/>
      <c r="FG149" s="642"/>
      <c r="FH149" s="642"/>
      <c r="FI149" s="642"/>
      <c r="FJ149" s="642"/>
      <c r="FK149" s="642"/>
      <c r="FL149" s="642"/>
      <c r="FM149" s="642"/>
      <c r="FN149" s="642"/>
      <c r="FO149" s="642"/>
      <c r="FP149" s="642"/>
      <c r="FQ149" s="642"/>
      <c r="FR149" s="642"/>
      <c r="FS149" s="642"/>
      <c r="FT149" s="642"/>
      <c r="FU149" s="642"/>
      <c r="FV149" s="642"/>
      <c r="FW149" s="642"/>
      <c r="FX149" s="642"/>
      <c r="FY149" s="642"/>
      <c r="FZ149" s="642"/>
      <c r="GA149" s="642"/>
      <c r="GB149" s="642"/>
      <c r="GC149" s="642"/>
      <c r="GD149" s="642"/>
      <c r="GE149" s="642"/>
      <c r="GF149" s="642"/>
      <c r="GG149" s="642"/>
      <c r="GH149" s="642"/>
      <c r="GI149" s="642"/>
      <c r="GJ149" s="642"/>
      <c r="GK149" s="642"/>
      <c r="GL149" s="642"/>
      <c r="GM149" s="642"/>
      <c r="GN149" s="642"/>
      <c r="GO149" s="642"/>
      <c r="GP149" s="642"/>
      <c r="GQ149" s="642"/>
      <c r="GR149" s="642"/>
      <c r="GS149" s="642"/>
      <c r="GT149" s="642"/>
      <c r="GU149" s="642"/>
      <c r="GV149" s="642"/>
      <c r="GW149" s="642"/>
      <c r="GX149" s="642"/>
      <c r="GY149" s="642"/>
      <c r="GZ149" s="642"/>
      <c r="HA149" s="642"/>
      <c r="HB149" s="642"/>
      <c r="HC149" s="642"/>
      <c r="HD149" s="642"/>
      <c r="HE149" s="642"/>
      <c r="HF149" s="642"/>
      <c r="HG149" s="642"/>
      <c r="HH149" s="642"/>
      <c r="HI149" s="642"/>
      <c r="HJ149" s="642"/>
      <c r="HK149" s="642"/>
      <c r="HL149" s="642"/>
      <c r="HM149" s="642"/>
      <c r="HN149" s="642"/>
      <c r="HO149" s="642"/>
      <c r="HP149" s="642"/>
      <c r="HQ149" s="642"/>
      <c r="HR149" s="642"/>
      <c r="HS149" s="642"/>
      <c r="HT149" s="642"/>
      <c r="HU149" s="642"/>
      <c r="HV149" s="642"/>
      <c r="HW149" s="642"/>
      <c r="HX149" s="642"/>
      <c r="HY149" s="642"/>
      <c r="HZ149" s="642"/>
      <c r="IA149" s="642"/>
      <c r="IB149" s="642"/>
      <c r="IC149" s="642"/>
      <c r="ID149" s="642"/>
      <c r="IE149" s="642"/>
      <c r="IF149" s="642"/>
      <c r="IG149" s="642"/>
      <c r="IH149" s="642"/>
      <c r="II149" s="642"/>
      <c r="IJ149" s="642"/>
      <c r="IK149" s="642"/>
      <c r="IL149" s="642"/>
      <c r="IM149" s="642"/>
      <c r="IN149" s="642"/>
      <c r="IO149" s="642"/>
      <c r="IP149" s="642"/>
      <c r="IQ149" s="642"/>
      <c r="IR149" s="642"/>
      <c r="IS149" s="642"/>
      <c r="IT149" s="642"/>
      <c r="IU149" s="642"/>
      <c r="IV149" s="642"/>
      <c r="IW149" s="642"/>
      <c r="IX149" s="642"/>
      <c r="IY149" s="642"/>
      <c r="IZ149" s="642"/>
      <c r="JA149" s="642"/>
      <c r="JB149" s="642"/>
      <c r="JC149" s="642"/>
      <c r="JD149" s="642"/>
      <c r="JE149" s="642"/>
      <c r="JF149" s="642"/>
      <c r="JG149" s="642"/>
      <c r="JH149" s="642"/>
      <c r="JI149" s="642"/>
      <c r="JJ149" s="642"/>
      <c r="JK149" s="642"/>
      <c r="JL149" s="642"/>
      <c r="JM149" s="642"/>
      <c r="JN149" s="642"/>
      <c r="JO149" s="642"/>
      <c r="JP149" s="642"/>
      <c r="JQ149" s="642"/>
      <c r="JR149" s="642"/>
      <c r="JS149" s="642"/>
      <c r="JT149" s="642"/>
      <c r="JU149" s="642"/>
      <c r="JV149" s="642"/>
      <c r="JW149" s="642"/>
      <c r="JX149" s="642"/>
      <c r="JY149" s="642"/>
      <c r="JZ149" s="642"/>
      <c r="KA149" s="642"/>
      <c r="KB149" s="642"/>
      <c r="KC149" s="642"/>
      <c r="KD149" s="642"/>
      <c r="KE149" s="642"/>
      <c r="KF149" s="642"/>
      <c r="KG149" s="642"/>
      <c r="KH149" s="642"/>
      <c r="KI149" s="642"/>
      <c r="KJ149" s="642"/>
      <c r="KK149" s="642"/>
      <c r="KL149" s="642"/>
      <c r="KM149" s="642"/>
      <c r="KN149" s="642"/>
      <c r="KO149" s="642"/>
      <c r="KP149" s="642"/>
      <c r="KQ149" s="642"/>
      <c r="KR149" s="642"/>
      <c r="KS149" s="642"/>
      <c r="KT149" s="642"/>
      <c r="KU149" s="642"/>
      <c r="KV149" s="642"/>
      <c r="KW149" s="642"/>
      <c r="KX149" s="642"/>
      <c r="KY149" s="642"/>
      <c r="KZ149" s="642"/>
      <c r="LA149" s="642"/>
      <c r="LB149" s="642"/>
      <c r="LC149" s="642"/>
      <c r="LD149" s="642"/>
      <c r="LE149" s="642"/>
      <c r="LF149" s="642"/>
      <c r="LG149" s="642"/>
      <c r="LH149" s="642"/>
      <c r="LI149" s="642"/>
      <c r="LJ149" s="642"/>
      <c r="LK149" s="642"/>
      <c r="LL149" s="642"/>
      <c r="LM149" s="642"/>
      <c r="LN149" s="642"/>
      <c r="LO149" s="642"/>
      <c r="LP149" s="642"/>
      <c r="LQ149" s="642"/>
      <c r="LR149" s="642"/>
      <c r="LS149" s="642"/>
      <c r="LT149" s="642"/>
      <c r="LU149" s="642"/>
      <c r="LV149" s="642"/>
      <c r="LW149" s="642"/>
      <c r="LX149" s="642"/>
      <c r="LY149" s="642"/>
      <c r="LZ149" s="642"/>
      <c r="MA149" s="642"/>
      <c r="MB149" s="642"/>
      <c r="MC149" s="642"/>
      <c r="MD149" s="642"/>
      <c r="ME149" s="642"/>
      <c r="MF149" s="642"/>
      <c r="MG149" s="642"/>
      <c r="MH149" s="642"/>
      <c r="MI149" s="642"/>
      <c r="MJ149" s="642"/>
      <c r="MK149" s="642"/>
      <c r="ML149" s="642"/>
      <c r="MM149" s="642"/>
      <c r="MN149" s="642"/>
      <c r="MO149" s="642"/>
      <c r="MP149" s="642"/>
      <c r="MQ149" s="642"/>
      <c r="MR149" s="642"/>
      <c r="MS149" s="642"/>
      <c r="MT149" s="642"/>
      <c r="MU149" s="642"/>
      <c r="MV149" s="642"/>
      <c r="MW149" s="642"/>
      <c r="MX149" s="642"/>
      <c r="MY149" s="642"/>
      <c r="MZ149" s="642"/>
      <c r="NA149" s="642"/>
      <c r="NB149" s="642"/>
      <c r="NC149" s="642"/>
      <c r="ND149" s="642"/>
      <c r="NE149" s="642"/>
      <c r="NF149" s="642"/>
      <c r="NG149" s="642"/>
      <c r="NH149" s="642"/>
      <c r="NI149" s="642"/>
      <c r="NJ149" s="642"/>
    </row>
    <row r="150" spans="1:374" s="643" customFormat="1" ht="116.45" customHeight="1">
      <c r="A150" s="734">
        <v>7</v>
      </c>
      <c r="B150" s="639">
        <v>145</v>
      </c>
      <c r="C150" s="640" t="s">
        <v>26</v>
      </c>
      <c r="D150" s="657" t="s">
        <v>646</v>
      </c>
      <c r="E150" s="656" t="s">
        <v>1317</v>
      </c>
      <c r="F150" s="640">
        <v>1</v>
      </c>
      <c r="G150" s="640" t="s">
        <v>185</v>
      </c>
      <c r="H150" s="685">
        <f>80290+23000+20000+20000+20000</f>
        <v>163290</v>
      </c>
      <c r="I150" s="685">
        <v>80290</v>
      </c>
      <c r="J150" s="640" t="s">
        <v>5</v>
      </c>
      <c r="K150" s="641">
        <v>46081</v>
      </c>
      <c r="L150" s="641">
        <v>46234</v>
      </c>
      <c r="M150" s="640"/>
      <c r="N150" s="640"/>
      <c r="O150" s="640"/>
      <c r="P150" s="640" t="s">
        <v>1302</v>
      </c>
      <c r="Q150" s="662" t="s">
        <v>1314</v>
      </c>
      <c r="R150" s="642"/>
      <c r="S150" s="642"/>
      <c r="T150" s="642"/>
      <c r="U150" s="642"/>
      <c r="V150" s="642"/>
      <c r="W150" s="642"/>
      <c r="X150" s="642"/>
      <c r="Y150" s="642"/>
      <c r="Z150" s="642"/>
      <c r="AA150" s="642"/>
      <c r="AB150" s="642"/>
      <c r="AC150" s="642"/>
      <c r="AD150" s="642"/>
      <c r="AE150" s="642"/>
      <c r="AF150" s="642"/>
      <c r="AG150" s="642"/>
      <c r="AH150" s="642"/>
      <c r="AI150" s="642"/>
      <c r="AJ150" s="642"/>
      <c r="AK150" s="642"/>
      <c r="AL150" s="642"/>
      <c r="AM150" s="642"/>
      <c r="AN150" s="642"/>
      <c r="AO150" s="642"/>
      <c r="AP150" s="642"/>
      <c r="AQ150" s="642"/>
      <c r="AR150" s="642"/>
      <c r="AS150" s="642"/>
      <c r="AT150" s="642"/>
      <c r="AU150" s="642"/>
      <c r="AV150" s="642"/>
      <c r="AW150" s="642"/>
      <c r="AX150" s="642"/>
      <c r="AY150" s="642"/>
      <c r="AZ150" s="642"/>
      <c r="BA150" s="642"/>
      <c r="BB150" s="642"/>
      <c r="BC150" s="642"/>
      <c r="BD150" s="642"/>
      <c r="BE150" s="642"/>
      <c r="BF150" s="642"/>
      <c r="BG150" s="642"/>
      <c r="BH150" s="642"/>
      <c r="BI150" s="642"/>
      <c r="BJ150" s="642"/>
      <c r="BK150" s="642"/>
      <c r="BL150" s="642"/>
      <c r="BM150" s="642"/>
      <c r="BN150" s="642"/>
      <c r="BO150" s="642"/>
      <c r="BP150" s="642"/>
      <c r="BQ150" s="642"/>
      <c r="BR150" s="642"/>
      <c r="BS150" s="642"/>
      <c r="BT150" s="642"/>
      <c r="BU150" s="642"/>
      <c r="BV150" s="642"/>
      <c r="BW150" s="642"/>
      <c r="BX150" s="642"/>
      <c r="BY150" s="642"/>
      <c r="BZ150" s="642"/>
      <c r="CA150" s="642"/>
      <c r="CB150" s="642"/>
      <c r="CC150" s="642"/>
      <c r="CD150" s="642"/>
      <c r="CE150" s="642"/>
      <c r="CF150" s="642"/>
      <c r="CG150" s="642"/>
      <c r="CH150" s="642"/>
      <c r="CI150" s="642"/>
      <c r="CJ150" s="642"/>
      <c r="CK150" s="642"/>
      <c r="CL150" s="642"/>
      <c r="CM150" s="642"/>
      <c r="CN150" s="642"/>
      <c r="CO150" s="642"/>
      <c r="CP150" s="642"/>
      <c r="CQ150" s="642"/>
      <c r="CR150" s="642"/>
      <c r="CS150" s="642"/>
      <c r="CT150" s="642"/>
      <c r="CU150" s="642"/>
      <c r="CV150" s="642"/>
      <c r="CW150" s="642"/>
      <c r="CX150" s="642"/>
      <c r="CY150" s="642"/>
      <c r="CZ150" s="642"/>
      <c r="DA150" s="642"/>
      <c r="DB150" s="642"/>
      <c r="DC150" s="642"/>
      <c r="DD150" s="642"/>
      <c r="DE150" s="642"/>
      <c r="DF150" s="642"/>
      <c r="DG150" s="642"/>
      <c r="DH150" s="642"/>
      <c r="DI150" s="642"/>
      <c r="DJ150" s="642"/>
      <c r="DK150" s="642"/>
      <c r="DL150" s="642"/>
      <c r="DM150" s="642"/>
      <c r="DN150" s="642"/>
      <c r="DO150" s="642"/>
      <c r="DP150" s="642"/>
      <c r="DQ150" s="642"/>
      <c r="DR150" s="642"/>
      <c r="DS150" s="642"/>
      <c r="DT150" s="642"/>
      <c r="DU150" s="642"/>
      <c r="DV150" s="642"/>
      <c r="DW150" s="642"/>
      <c r="DX150" s="642"/>
      <c r="DY150" s="642"/>
      <c r="DZ150" s="642"/>
      <c r="EA150" s="642"/>
      <c r="EB150" s="642"/>
      <c r="EC150" s="642"/>
      <c r="ED150" s="642"/>
      <c r="EE150" s="642"/>
      <c r="EF150" s="642"/>
      <c r="EG150" s="642"/>
      <c r="EH150" s="642"/>
      <c r="EI150" s="642"/>
      <c r="EJ150" s="642"/>
      <c r="EK150" s="642"/>
      <c r="EL150" s="642"/>
      <c r="EM150" s="642"/>
      <c r="EN150" s="642"/>
      <c r="EO150" s="642"/>
      <c r="EP150" s="642"/>
      <c r="EQ150" s="642"/>
      <c r="ER150" s="642"/>
      <c r="ES150" s="642"/>
      <c r="ET150" s="642"/>
      <c r="EU150" s="642"/>
      <c r="EV150" s="642"/>
      <c r="EW150" s="642"/>
      <c r="EX150" s="642"/>
      <c r="EY150" s="642"/>
      <c r="EZ150" s="642"/>
      <c r="FA150" s="642"/>
      <c r="FB150" s="642"/>
      <c r="FC150" s="642"/>
      <c r="FD150" s="642"/>
      <c r="FE150" s="642"/>
      <c r="FF150" s="642"/>
      <c r="FG150" s="642"/>
      <c r="FH150" s="642"/>
      <c r="FI150" s="642"/>
      <c r="FJ150" s="642"/>
      <c r="FK150" s="642"/>
      <c r="FL150" s="642"/>
      <c r="FM150" s="642"/>
      <c r="FN150" s="642"/>
      <c r="FO150" s="642"/>
      <c r="FP150" s="642"/>
      <c r="FQ150" s="642"/>
      <c r="FR150" s="642"/>
      <c r="FS150" s="642"/>
      <c r="FT150" s="642"/>
      <c r="FU150" s="642"/>
      <c r="FV150" s="642"/>
      <c r="FW150" s="642"/>
      <c r="FX150" s="642"/>
      <c r="FY150" s="642"/>
      <c r="FZ150" s="642"/>
      <c r="GA150" s="642"/>
      <c r="GB150" s="642"/>
      <c r="GC150" s="642"/>
      <c r="GD150" s="642"/>
      <c r="GE150" s="642"/>
      <c r="GF150" s="642"/>
      <c r="GG150" s="642"/>
      <c r="GH150" s="642"/>
      <c r="GI150" s="642"/>
      <c r="GJ150" s="642"/>
      <c r="GK150" s="642"/>
      <c r="GL150" s="642"/>
      <c r="GM150" s="642"/>
      <c r="GN150" s="642"/>
      <c r="GO150" s="642"/>
      <c r="GP150" s="642"/>
      <c r="GQ150" s="642"/>
      <c r="GR150" s="642"/>
      <c r="GS150" s="642"/>
      <c r="GT150" s="642"/>
      <c r="GU150" s="642"/>
      <c r="GV150" s="642"/>
      <c r="GW150" s="642"/>
      <c r="GX150" s="642"/>
      <c r="GY150" s="642"/>
      <c r="GZ150" s="642"/>
      <c r="HA150" s="642"/>
      <c r="HB150" s="642"/>
      <c r="HC150" s="642"/>
      <c r="HD150" s="642"/>
      <c r="HE150" s="642"/>
      <c r="HF150" s="642"/>
      <c r="HG150" s="642"/>
      <c r="HH150" s="642"/>
      <c r="HI150" s="642"/>
      <c r="HJ150" s="642"/>
      <c r="HK150" s="642"/>
      <c r="HL150" s="642"/>
      <c r="HM150" s="642"/>
      <c r="HN150" s="642"/>
      <c r="HO150" s="642"/>
      <c r="HP150" s="642"/>
      <c r="HQ150" s="642"/>
      <c r="HR150" s="642"/>
      <c r="HS150" s="642"/>
      <c r="HT150" s="642"/>
      <c r="HU150" s="642"/>
      <c r="HV150" s="642"/>
      <c r="HW150" s="642"/>
      <c r="HX150" s="642"/>
      <c r="HY150" s="642"/>
      <c r="HZ150" s="642"/>
      <c r="IA150" s="642"/>
      <c r="IB150" s="642"/>
      <c r="IC150" s="642"/>
      <c r="ID150" s="642"/>
      <c r="IE150" s="642"/>
      <c r="IF150" s="642"/>
      <c r="IG150" s="642"/>
      <c r="IH150" s="642"/>
      <c r="II150" s="642"/>
      <c r="IJ150" s="642"/>
      <c r="IK150" s="642"/>
      <c r="IL150" s="642"/>
      <c r="IM150" s="642"/>
      <c r="IN150" s="642"/>
      <c r="IO150" s="642"/>
      <c r="IP150" s="642"/>
      <c r="IQ150" s="642"/>
      <c r="IR150" s="642"/>
      <c r="IS150" s="642"/>
      <c r="IT150" s="642"/>
      <c r="IU150" s="642"/>
      <c r="IV150" s="642"/>
      <c r="IW150" s="642"/>
      <c r="IX150" s="642"/>
      <c r="IY150" s="642"/>
      <c r="IZ150" s="642"/>
      <c r="JA150" s="642"/>
      <c r="JB150" s="642"/>
      <c r="JC150" s="642"/>
      <c r="JD150" s="642"/>
      <c r="JE150" s="642"/>
      <c r="JF150" s="642"/>
      <c r="JG150" s="642"/>
      <c r="JH150" s="642"/>
      <c r="JI150" s="642"/>
      <c r="JJ150" s="642"/>
      <c r="JK150" s="642"/>
      <c r="JL150" s="642"/>
      <c r="JM150" s="642"/>
      <c r="JN150" s="642"/>
      <c r="JO150" s="642"/>
      <c r="JP150" s="642"/>
      <c r="JQ150" s="642"/>
      <c r="JR150" s="642"/>
      <c r="JS150" s="642"/>
      <c r="JT150" s="642"/>
      <c r="JU150" s="642"/>
      <c r="JV150" s="642"/>
      <c r="JW150" s="642"/>
      <c r="JX150" s="642"/>
      <c r="JY150" s="642"/>
      <c r="JZ150" s="642"/>
      <c r="KA150" s="642"/>
      <c r="KB150" s="642"/>
      <c r="KC150" s="642"/>
      <c r="KD150" s="642"/>
      <c r="KE150" s="642"/>
      <c r="KF150" s="642"/>
      <c r="KG150" s="642"/>
      <c r="KH150" s="642"/>
      <c r="KI150" s="642"/>
      <c r="KJ150" s="642"/>
      <c r="KK150" s="642"/>
      <c r="KL150" s="642"/>
      <c r="KM150" s="642"/>
      <c r="KN150" s="642"/>
      <c r="KO150" s="642"/>
      <c r="KP150" s="642"/>
      <c r="KQ150" s="642"/>
      <c r="KR150" s="642"/>
      <c r="KS150" s="642"/>
      <c r="KT150" s="642"/>
      <c r="KU150" s="642"/>
      <c r="KV150" s="642"/>
      <c r="KW150" s="642"/>
      <c r="KX150" s="642"/>
      <c r="KY150" s="642"/>
      <c r="KZ150" s="642"/>
      <c r="LA150" s="642"/>
      <c r="LB150" s="642"/>
      <c r="LC150" s="642"/>
      <c r="LD150" s="642"/>
      <c r="LE150" s="642"/>
      <c r="LF150" s="642"/>
      <c r="LG150" s="642"/>
      <c r="LH150" s="642"/>
      <c r="LI150" s="642"/>
      <c r="LJ150" s="642"/>
      <c r="LK150" s="642"/>
      <c r="LL150" s="642"/>
      <c r="LM150" s="642"/>
      <c r="LN150" s="642"/>
      <c r="LO150" s="642"/>
      <c r="LP150" s="642"/>
      <c r="LQ150" s="642"/>
      <c r="LR150" s="642"/>
      <c r="LS150" s="642"/>
      <c r="LT150" s="642"/>
      <c r="LU150" s="642"/>
      <c r="LV150" s="642"/>
      <c r="LW150" s="642"/>
      <c r="LX150" s="642"/>
      <c r="LY150" s="642"/>
      <c r="LZ150" s="642"/>
      <c r="MA150" s="642"/>
      <c r="MB150" s="642"/>
      <c r="MC150" s="642"/>
      <c r="MD150" s="642"/>
      <c r="ME150" s="642"/>
      <c r="MF150" s="642"/>
      <c r="MG150" s="642"/>
      <c r="MH150" s="642"/>
      <c r="MI150" s="642"/>
      <c r="MJ150" s="642"/>
      <c r="MK150" s="642"/>
      <c r="ML150" s="642"/>
      <c r="MM150" s="642"/>
      <c r="MN150" s="642"/>
      <c r="MO150" s="642"/>
      <c r="MP150" s="642"/>
      <c r="MQ150" s="642"/>
      <c r="MR150" s="642"/>
      <c r="MS150" s="642"/>
      <c r="MT150" s="642"/>
      <c r="MU150" s="642"/>
      <c r="MV150" s="642"/>
      <c r="MW150" s="642"/>
      <c r="MX150" s="642"/>
      <c r="MY150" s="642"/>
      <c r="MZ150" s="642"/>
      <c r="NA150" s="642"/>
      <c r="NB150" s="642"/>
      <c r="NC150" s="642"/>
      <c r="ND150" s="642"/>
      <c r="NE150" s="642"/>
      <c r="NF150" s="642"/>
      <c r="NG150" s="642"/>
      <c r="NH150" s="642"/>
      <c r="NI150" s="642"/>
      <c r="NJ150" s="642"/>
    </row>
    <row r="151" spans="1:374" s="643" customFormat="1" ht="45" customHeight="1">
      <c r="A151" s="734" t="s">
        <v>647</v>
      </c>
      <c r="B151" s="639" t="s">
        <v>1482</v>
      </c>
      <c r="C151" s="640" t="s">
        <v>26</v>
      </c>
      <c r="D151" s="657" t="s">
        <v>648</v>
      </c>
      <c r="E151" s="656"/>
      <c r="F151" s="640"/>
      <c r="G151" s="640"/>
      <c r="H151" s="684"/>
      <c r="I151" s="685"/>
      <c r="J151" s="640"/>
      <c r="K151" s="641"/>
      <c r="L151" s="641"/>
      <c r="M151" s="640"/>
      <c r="N151" s="640"/>
      <c r="O151" s="640"/>
      <c r="P151" s="640"/>
      <c r="Q151" s="662"/>
      <c r="R151" s="642"/>
      <c r="S151" s="642"/>
      <c r="T151" s="642"/>
      <c r="U151" s="642"/>
      <c r="V151" s="642"/>
      <c r="W151" s="642"/>
      <c r="X151" s="642"/>
      <c r="Y151" s="642"/>
      <c r="Z151" s="642"/>
      <c r="AA151" s="642"/>
      <c r="AB151" s="642"/>
      <c r="AC151" s="642"/>
      <c r="AD151" s="642"/>
      <c r="AE151" s="642"/>
      <c r="AF151" s="642"/>
      <c r="AG151" s="642"/>
      <c r="AH151" s="642"/>
      <c r="AI151" s="642"/>
      <c r="AJ151" s="642"/>
      <c r="AK151" s="642"/>
      <c r="AL151" s="642"/>
      <c r="AM151" s="642"/>
      <c r="AN151" s="642"/>
      <c r="AO151" s="642"/>
      <c r="AP151" s="642"/>
      <c r="AQ151" s="642"/>
      <c r="AR151" s="642"/>
      <c r="AS151" s="642"/>
      <c r="AT151" s="642"/>
      <c r="AU151" s="642"/>
      <c r="AV151" s="642"/>
      <c r="AW151" s="642"/>
      <c r="AX151" s="642"/>
      <c r="AY151" s="642"/>
      <c r="AZ151" s="642"/>
      <c r="BA151" s="642"/>
      <c r="BB151" s="642"/>
      <c r="BC151" s="642"/>
      <c r="BD151" s="642"/>
      <c r="BE151" s="642"/>
      <c r="BF151" s="642"/>
      <c r="BG151" s="642"/>
      <c r="BH151" s="642"/>
      <c r="BI151" s="642"/>
      <c r="BJ151" s="642"/>
      <c r="BK151" s="642"/>
      <c r="BL151" s="642"/>
      <c r="BM151" s="642"/>
      <c r="BN151" s="642"/>
      <c r="BO151" s="642"/>
      <c r="BP151" s="642"/>
      <c r="BQ151" s="642"/>
      <c r="BR151" s="642"/>
      <c r="BS151" s="642"/>
      <c r="BT151" s="642"/>
      <c r="BU151" s="642"/>
      <c r="BV151" s="642"/>
      <c r="BW151" s="642"/>
      <c r="BX151" s="642"/>
      <c r="BY151" s="642"/>
      <c r="BZ151" s="642"/>
      <c r="CA151" s="642"/>
      <c r="CB151" s="642"/>
      <c r="CC151" s="642"/>
      <c r="CD151" s="642"/>
      <c r="CE151" s="642"/>
      <c r="CF151" s="642"/>
      <c r="CG151" s="642"/>
      <c r="CH151" s="642"/>
      <c r="CI151" s="642"/>
      <c r="CJ151" s="642"/>
      <c r="CK151" s="642"/>
      <c r="CL151" s="642"/>
      <c r="CM151" s="642"/>
      <c r="CN151" s="642"/>
      <c r="CO151" s="642"/>
      <c r="CP151" s="642"/>
      <c r="CQ151" s="642"/>
      <c r="CR151" s="642"/>
      <c r="CS151" s="642"/>
      <c r="CT151" s="642"/>
      <c r="CU151" s="642"/>
      <c r="CV151" s="642"/>
      <c r="CW151" s="642"/>
      <c r="CX151" s="642"/>
      <c r="CY151" s="642"/>
      <c r="CZ151" s="642"/>
      <c r="DA151" s="642"/>
      <c r="DB151" s="642"/>
      <c r="DC151" s="642"/>
      <c r="DD151" s="642"/>
      <c r="DE151" s="642"/>
      <c r="DF151" s="642"/>
      <c r="DG151" s="642"/>
      <c r="DH151" s="642"/>
      <c r="DI151" s="642"/>
      <c r="DJ151" s="642"/>
      <c r="DK151" s="642"/>
      <c r="DL151" s="642"/>
      <c r="DM151" s="642"/>
      <c r="DN151" s="642"/>
      <c r="DO151" s="642"/>
      <c r="DP151" s="642"/>
      <c r="DQ151" s="642"/>
      <c r="DR151" s="642"/>
      <c r="DS151" s="642"/>
      <c r="DT151" s="642"/>
      <c r="DU151" s="642"/>
      <c r="DV151" s="642"/>
      <c r="DW151" s="642"/>
      <c r="DX151" s="642"/>
      <c r="DY151" s="642"/>
      <c r="DZ151" s="642"/>
      <c r="EA151" s="642"/>
      <c r="EB151" s="642"/>
      <c r="EC151" s="642"/>
      <c r="ED151" s="642"/>
      <c r="EE151" s="642"/>
      <c r="EF151" s="642"/>
      <c r="EG151" s="642"/>
      <c r="EH151" s="642"/>
      <c r="EI151" s="642"/>
      <c r="EJ151" s="642"/>
      <c r="EK151" s="642"/>
      <c r="EL151" s="642"/>
      <c r="EM151" s="642"/>
      <c r="EN151" s="642"/>
      <c r="EO151" s="642"/>
      <c r="EP151" s="642"/>
      <c r="EQ151" s="642"/>
      <c r="ER151" s="642"/>
      <c r="ES151" s="642"/>
      <c r="ET151" s="642"/>
      <c r="EU151" s="642"/>
      <c r="EV151" s="642"/>
      <c r="EW151" s="642"/>
      <c r="EX151" s="642"/>
      <c r="EY151" s="642"/>
      <c r="EZ151" s="642"/>
      <c r="FA151" s="642"/>
      <c r="FB151" s="642"/>
      <c r="FC151" s="642"/>
      <c r="FD151" s="642"/>
      <c r="FE151" s="642"/>
      <c r="FF151" s="642"/>
      <c r="FG151" s="642"/>
      <c r="FH151" s="642"/>
      <c r="FI151" s="642"/>
      <c r="FJ151" s="642"/>
      <c r="FK151" s="642"/>
      <c r="FL151" s="642"/>
      <c r="FM151" s="642"/>
      <c r="FN151" s="642"/>
      <c r="FO151" s="642"/>
      <c r="FP151" s="642"/>
      <c r="FQ151" s="642"/>
      <c r="FR151" s="642"/>
      <c r="FS151" s="642"/>
      <c r="FT151" s="642"/>
      <c r="FU151" s="642"/>
      <c r="FV151" s="642"/>
      <c r="FW151" s="642"/>
      <c r="FX151" s="642"/>
      <c r="FY151" s="642"/>
      <c r="FZ151" s="642"/>
      <c r="GA151" s="642"/>
      <c r="GB151" s="642"/>
      <c r="GC151" s="642"/>
      <c r="GD151" s="642"/>
      <c r="GE151" s="642"/>
      <c r="GF151" s="642"/>
      <c r="GG151" s="642"/>
      <c r="GH151" s="642"/>
      <c r="GI151" s="642"/>
      <c r="GJ151" s="642"/>
      <c r="GK151" s="642"/>
      <c r="GL151" s="642"/>
      <c r="GM151" s="642"/>
      <c r="GN151" s="642"/>
      <c r="GO151" s="642"/>
      <c r="GP151" s="642"/>
      <c r="GQ151" s="642"/>
      <c r="GR151" s="642"/>
      <c r="GS151" s="642"/>
      <c r="GT151" s="642"/>
      <c r="GU151" s="642"/>
      <c r="GV151" s="642"/>
      <c r="GW151" s="642"/>
      <c r="GX151" s="642"/>
      <c r="GY151" s="642"/>
      <c r="GZ151" s="642"/>
      <c r="HA151" s="642"/>
      <c r="HB151" s="642"/>
      <c r="HC151" s="642"/>
      <c r="HD151" s="642"/>
      <c r="HE151" s="642"/>
      <c r="HF151" s="642"/>
      <c r="HG151" s="642"/>
      <c r="HH151" s="642"/>
      <c r="HI151" s="642"/>
      <c r="HJ151" s="642"/>
      <c r="HK151" s="642"/>
      <c r="HL151" s="642"/>
      <c r="HM151" s="642"/>
      <c r="HN151" s="642"/>
      <c r="HO151" s="642"/>
      <c r="HP151" s="642"/>
      <c r="HQ151" s="642"/>
      <c r="HR151" s="642"/>
      <c r="HS151" s="642"/>
      <c r="HT151" s="642"/>
      <c r="HU151" s="642"/>
      <c r="HV151" s="642"/>
      <c r="HW151" s="642"/>
      <c r="HX151" s="642"/>
      <c r="HY151" s="642"/>
      <c r="HZ151" s="642"/>
      <c r="IA151" s="642"/>
      <c r="IB151" s="642"/>
      <c r="IC151" s="642"/>
      <c r="ID151" s="642"/>
      <c r="IE151" s="642"/>
      <c r="IF151" s="642"/>
      <c r="IG151" s="642"/>
      <c r="IH151" s="642"/>
      <c r="II151" s="642"/>
      <c r="IJ151" s="642"/>
      <c r="IK151" s="642"/>
      <c r="IL151" s="642"/>
      <c r="IM151" s="642"/>
      <c r="IN151" s="642"/>
      <c r="IO151" s="642"/>
      <c r="IP151" s="642"/>
      <c r="IQ151" s="642"/>
      <c r="IR151" s="642"/>
      <c r="IS151" s="642"/>
      <c r="IT151" s="642"/>
      <c r="IU151" s="642"/>
      <c r="IV151" s="642"/>
      <c r="IW151" s="642"/>
      <c r="IX151" s="642"/>
      <c r="IY151" s="642"/>
      <c r="IZ151" s="642"/>
      <c r="JA151" s="642"/>
      <c r="JB151" s="642"/>
      <c r="JC151" s="642"/>
      <c r="JD151" s="642"/>
      <c r="JE151" s="642"/>
      <c r="JF151" s="642"/>
      <c r="JG151" s="642"/>
      <c r="JH151" s="642"/>
      <c r="JI151" s="642"/>
      <c r="JJ151" s="642"/>
      <c r="JK151" s="642"/>
      <c r="JL151" s="642"/>
      <c r="JM151" s="642"/>
      <c r="JN151" s="642"/>
      <c r="JO151" s="642"/>
      <c r="JP151" s="642"/>
      <c r="JQ151" s="642"/>
      <c r="JR151" s="642"/>
      <c r="JS151" s="642"/>
      <c r="JT151" s="642"/>
      <c r="JU151" s="642"/>
      <c r="JV151" s="642"/>
      <c r="JW151" s="642"/>
      <c r="JX151" s="642"/>
      <c r="JY151" s="642"/>
      <c r="JZ151" s="642"/>
      <c r="KA151" s="642"/>
      <c r="KB151" s="642"/>
      <c r="KC151" s="642"/>
      <c r="KD151" s="642"/>
      <c r="KE151" s="642"/>
      <c r="KF151" s="642"/>
      <c r="KG151" s="642"/>
      <c r="KH151" s="642"/>
      <c r="KI151" s="642"/>
      <c r="KJ151" s="642"/>
      <c r="KK151" s="642"/>
      <c r="KL151" s="642"/>
      <c r="KM151" s="642"/>
      <c r="KN151" s="642"/>
      <c r="KO151" s="642"/>
      <c r="KP151" s="642"/>
      <c r="KQ151" s="642"/>
      <c r="KR151" s="642"/>
      <c r="KS151" s="642"/>
      <c r="KT151" s="642"/>
      <c r="KU151" s="642"/>
      <c r="KV151" s="642"/>
      <c r="KW151" s="642"/>
      <c r="KX151" s="642"/>
      <c r="KY151" s="642"/>
      <c r="KZ151" s="642"/>
      <c r="LA151" s="642"/>
      <c r="LB151" s="642"/>
      <c r="LC151" s="642"/>
      <c r="LD151" s="642"/>
      <c r="LE151" s="642"/>
      <c r="LF151" s="642"/>
      <c r="LG151" s="642"/>
      <c r="LH151" s="642"/>
      <c r="LI151" s="642"/>
      <c r="LJ151" s="642"/>
      <c r="LK151" s="642"/>
      <c r="LL151" s="642"/>
      <c r="LM151" s="642"/>
      <c r="LN151" s="642"/>
      <c r="LO151" s="642"/>
      <c r="LP151" s="642"/>
      <c r="LQ151" s="642"/>
      <c r="LR151" s="642"/>
      <c r="LS151" s="642"/>
      <c r="LT151" s="642"/>
      <c r="LU151" s="642"/>
      <c r="LV151" s="642"/>
      <c r="LW151" s="642"/>
      <c r="LX151" s="642"/>
      <c r="LY151" s="642"/>
      <c r="LZ151" s="642"/>
      <c r="MA151" s="642"/>
      <c r="MB151" s="642"/>
      <c r="MC151" s="642"/>
      <c r="MD151" s="642"/>
      <c r="ME151" s="642"/>
      <c r="MF151" s="642"/>
      <c r="MG151" s="642"/>
      <c r="MH151" s="642"/>
      <c r="MI151" s="642"/>
      <c r="MJ151" s="642"/>
      <c r="MK151" s="642"/>
      <c r="ML151" s="642"/>
      <c r="MM151" s="642"/>
      <c r="MN151" s="642"/>
      <c r="MO151" s="642"/>
      <c r="MP151" s="642"/>
      <c r="MQ151" s="642"/>
      <c r="MR151" s="642"/>
      <c r="MS151" s="642"/>
      <c r="MT151" s="642"/>
      <c r="MU151" s="642"/>
      <c r="MV151" s="642"/>
      <c r="MW151" s="642"/>
      <c r="MX151" s="642"/>
      <c r="MY151" s="642"/>
      <c r="MZ151" s="642"/>
      <c r="NA151" s="642"/>
      <c r="NB151" s="642"/>
      <c r="NC151" s="642"/>
      <c r="ND151" s="642"/>
      <c r="NE151" s="642"/>
      <c r="NF151" s="642"/>
      <c r="NG151" s="642"/>
      <c r="NH151" s="642"/>
      <c r="NI151" s="642"/>
      <c r="NJ151" s="642"/>
    </row>
    <row r="152" spans="1:374" s="643" customFormat="1" ht="45" customHeight="1">
      <c r="A152" s="734" t="s">
        <v>649</v>
      </c>
      <c r="B152" s="639" t="s">
        <v>1483</v>
      </c>
      <c r="C152" s="640" t="s">
        <v>26</v>
      </c>
      <c r="D152" s="657" t="s">
        <v>650</v>
      </c>
      <c r="E152" s="656"/>
      <c r="F152" s="640"/>
      <c r="G152" s="640"/>
      <c r="H152" s="684"/>
      <c r="I152" s="685"/>
      <c r="J152" s="640"/>
      <c r="K152" s="641"/>
      <c r="L152" s="641"/>
      <c r="M152" s="640"/>
      <c r="N152" s="640"/>
      <c r="O152" s="640"/>
      <c r="P152" s="640"/>
      <c r="Q152" s="662"/>
      <c r="R152" s="642"/>
      <c r="S152" s="642"/>
      <c r="T152" s="642"/>
      <c r="U152" s="642"/>
      <c r="V152" s="642"/>
      <c r="W152" s="642"/>
      <c r="X152" s="642"/>
      <c r="Y152" s="642"/>
      <c r="Z152" s="642"/>
      <c r="AA152" s="642"/>
      <c r="AB152" s="642"/>
      <c r="AC152" s="642"/>
      <c r="AD152" s="642"/>
      <c r="AE152" s="642"/>
      <c r="AF152" s="642"/>
      <c r="AG152" s="642"/>
      <c r="AH152" s="642"/>
      <c r="AI152" s="642"/>
      <c r="AJ152" s="642"/>
      <c r="AK152" s="642"/>
      <c r="AL152" s="642"/>
      <c r="AM152" s="642"/>
      <c r="AN152" s="642"/>
      <c r="AO152" s="642"/>
      <c r="AP152" s="642"/>
      <c r="AQ152" s="642"/>
      <c r="AR152" s="642"/>
      <c r="AS152" s="642"/>
      <c r="AT152" s="642"/>
      <c r="AU152" s="642"/>
      <c r="AV152" s="642"/>
      <c r="AW152" s="642"/>
      <c r="AX152" s="642"/>
      <c r="AY152" s="642"/>
      <c r="AZ152" s="642"/>
      <c r="BA152" s="642"/>
      <c r="BB152" s="642"/>
      <c r="BC152" s="642"/>
      <c r="BD152" s="642"/>
      <c r="BE152" s="642"/>
      <c r="BF152" s="642"/>
      <c r="BG152" s="642"/>
      <c r="BH152" s="642"/>
      <c r="BI152" s="642"/>
      <c r="BJ152" s="642"/>
      <c r="BK152" s="642"/>
      <c r="BL152" s="642"/>
      <c r="BM152" s="642"/>
      <c r="BN152" s="642"/>
      <c r="BO152" s="642"/>
      <c r="BP152" s="642"/>
      <c r="BQ152" s="642"/>
      <c r="BR152" s="642"/>
      <c r="BS152" s="642"/>
      <c r="BT152" s="642"/>
      <c r="BU152" s="642"/>
      <c r="BV152" s="642"/>
      <c r="BW152" s="642"/>
      <c r="BX152" s="642"/>
      <c r="BY152" s="642"/>
      <c r="BZ152" s="642"/>
      <c r="CA152" s="642"/>
      <c r="CB152" s="642"/>
      <c r="CC152" s="642"/>
      <c r="CD152" s="642"/>
      <c r="CE152" s="642"/>
      <c r="CF152" s="642"/>
      <c r="CG152" s="642"/>
      <c r="CH152" s="642"/>
      <c r="CI152" s="642"/>
      <c r="CJ152" s="642"/>
      <c r="CK152" s="642"/>
      <c r="CL152" s="642"/>
      <c r="CM152" s="642"/>
      <c r="CN152" s="642"/>
      <c r="CO152" s="642"/>
      <c r="CP152" s="642"/>
      <c r="CQ152" s="642"/>
      <c r="CR152" s="642"/>
      <c r="CS152" s="642"/>
      <c r="CT152" s="642"/>
      <c r="CU152" s="642"/>
      <c r="CV152" s="642"/>
      <c r="CW152" s="642"/>
      <c r="CX152" s="642"/>
      <c r="CY152" s="642"/>
      <c r="CZ152" s="642"/>
      <c r="DA152" s="642"/>
      <c r="DB152" s="642"/>
      <c r="DC152" s="642"/>
      <c r="DD152" s="642"/>
      <c r="DE152" s="642"/>
      <c r="DF152" s="642"/>
      <c r="DG152" s="642"/>
      <c r="DH152" s="642"/>
      <c r="DI152" s="642"/>
      <c r="DJ152" s="642"/>
      <c r="DK152" s="642"/>
      <c r="DL152" s="642"/>
      <c r="DM152" s="642"/>
      <c r="DN152" s="642"/>
      <c r="DO152" s="642"/>
      <c r="DP152" s="642"/>
      <c r="DQ152" s="642"/>
      <c r="DR152" s="642"/>
      <c r="DS152" s="642"/>
      <c r="DT152" s="642"/>
      <c r="DU152" s="642"/>
      <c r="DV152" s="642"/>
      <c r="DW152" s="642"/>
      <c r="DX152" s="642"/>
      <c r="DY152" s="642"/>
      <c r="DZ152" s="642"/>
      <c r="EA152" s="642"/>
      <c r="EB152" s="642"/>
      <c r="EC152" s="642"/>
      <c r="ED152" s="642"/>
      <c r="EE152" s="642"/>
      <c r="EF152" s="642"/>
      <c r="EG152" s="642"/>
      <c r="EH152" s="642"/>
      <c r="EI152" s="642"/>
      <c r="EJ152" s="642"/>
      <c r="EK152" s="642"/>
      <c r="EL152" s="642"/>
      <c r="EM152" s="642"/>
      <c r="EN152" s="642"/>
      <c r="EO152" s="642"/>
      <c r="EP152" s="642"/>
      <c r="EQ152" s="642"/>
      <c r="ER152" s="642"/>
      <c r="ES152" s="642"/>
      <c r="ET152" s="642"/>
      <c r="EU152" s="642"/>
      <c r="EV152" s="642"/>
      <c r="EW152" s="642"/>
      <c r="EX152" s="642"/>
      <c r="EY152" s="642"/>
      <c r="EZ152" s="642"/>
      <c r="FA152" s="642"/>
      <c r="FB152" s="642"/>
      <c r="FC152" s="642"/>
      <c r="FD152" s="642"/>
      <c r="FE152" s="642"/>
      <c r="FF152" s="642"/>
      <c r="FG152" s="642"/>
      <c r="FH152" s="642"/>
      <c r="FI152" s="642"/>
      <c r="FJ152" s="642"/>
      <c r="FK152" s="642"/>
      <c r="FL152" s="642"/>
      <c r="FM152" s="642"/>
      <c r="FN152" s="642"/>
      <c r="FO152" s="642"/>
      <c r="FP152" s="642"/>
      <c r="FQ152" s="642"/>
      <c r="FR152" s="642"/>
      <c r="FS152" s="642"/>
      <c r="FT152" s="642"/>
      <c r="FU152" s="642"/>
      <c r="FV152" s="642"/>
      <c r="FW152" s="642"/>
      <c r="FX152" s="642"/>
      <c r="FY152" s="642"/>
      <c r="FZ152" s="642"/>
      <c r="GA152" s="642"/>
      <c r="GB152" s="642"/>
      <c r="GC152" s="642"/>
      <c r="GD152" s="642"/>
      <c r="GE152" s="642"/>
      <c r="GF152" s="642"/>
      <c r="GG152" s="642"/>
      <c r="GH152" s="642"/>
      <c r="GI152" s="642"/>
      <c r="GJ152" s="642"/>
      <c r="GK152" s="642"/>
      <c r="GL152" s="642"/>
      <c r="GM152" s="642"/>
      <c r="GN152" s="642"/>
      <c r="GO152" s="642"/>
      <c r="GP152" s="642"/>
      <c r="GQ152" s="642"/>
      <c r="GR152" s="642"/>
      <c r="GS152" s="642"/>
      <c r="GT152" s="642"/>
      <c r="GU152" s="642"/>
      <c r="GV152" s="642"/>
      <c r="GW152" s="642"/>
      <c r="GX152" s="642"/>
      <c r="GY152" s="642"/>
      <c r="GZ152" s="642"/>
      <c r="HA152" s="642"/>
      <c r="HB152" s="642"/>
      <c r="HC152" s="642"/>
      <c r="HD152" s="642"/>
      <c r="HE152" s="642"/>
      <c r="HF152" s="642"/>
      <c r="HG152" s="642"/>
      <c r="HH152" s="642"/>
      <c r="HI152" s="642"/>
      <c r="HJ152" s="642"/>
      <c r="HK152" s="642"/>
      <c r="HL152" s="642"/>
      <c r="HM152" s="642"/>
      <c r="HN152" s="642"/>
      <c r="HO152" s="642"/>
      <c r="HP152" s="642"/>
      <c r="HQ152" s="642"/>
      <c r="HR152" s="642"/>
      <c r="HS152" s="642"/>
      <c r="HT152" s="642"/>
      <c r="HU152" s="642"/>
      <c r="HV152" s="642"/>
      <c r="HW152" s="642"/>
      <c r="HX152" s="642"/>
      <c r="HY152" s="642"/>
      <c r="HZ152" s="642"/>
      <c r="IA152" s="642"/>
      <c r="IB152" s="642"/>
      <c r="IC152" s="642"/>
      <c r="ID152" s="642"/>
      <c r="IE152" s="642"/>
      <c r="IF152" s="642"/>
      <c r="IG152" s="642"/>
      <c r="IH152" s="642"/>
      <c r="II152" s="642"/>
      <c r="IJ152" s="642"/>
      <c r="IK152" s="642"/>
      <c r="IL152" s="642"/>
      <c r="IM152" s="642"/>
      <c r="IN152" s="642"/>
      <c r="IO152" s="642"/>
      <c r="IP152" s="642"/>
      <c r="IQ152" s="642"/>
      <c r="IR152" s="642"/>
      <c r="IS152" s="642"/>
      <c r="IT152" s="642"/>
      <c r="IU152" s="642"/>
      <c r="IV152" s="642"/>
      <c r="IW152" s="642"/>
      <c r="IX152" s="642"/>
      <c r="IY152" s="642"/>
      <c r="IZ152" s="642"/>
      <c r="JA152" s="642"/>
      <c r="JB152" s="642"/>
      <c r="JC152" s="642"/>
      <c r="JD152" s="642"/>
      <c r="JE152" s="642"/>
      <c r="JF152" s="642"/>
      <c r="JG152" s="642"/>
      <c r="JH152" s="642"/>
      <c r="JI152" s="642"/>
      <c r="JJ152" s="642"/>
      <c r="JK152" s="642"/>
      <c r="JL152" s="642"/>
      <c r="JM152" s="642"/>
      <c r="JN152" s="642"/>
      <c r="JO152" s="642"/>
      <c r="JP152" s="642"/>
      <c r="JQ152" s="642"/>
      <c r="JR152" s="642"/>
      <c r="JS152" s="642"/>
      <c r="JT152" s="642"/>
      <c r="JU152" s="642"/>
      <c r="JV152" s="642"/>
      <c r="JW152" s="642"/>
      <c r="JX152" s="642"/>
      <c r="JY152" s="642"/>
      <c r="JZ152" s="642"/>
      <c r="KA152" s="642"/>
      <c r="KB152" s="642"/>
      <c r="KC152" s="642"/>
      <c r="KD152" s="642"/>
      <c r="KE152" s="642"/>
      <c r="KF152" s="642"/>
      <c r="KG152" s="642"/>
      <c r="KH152" s="642"/>
      <c r="KI152" s="642"/>
      <c r="KJ152" s="642"/>
      <c r="KK152" s="642"/>
      <c r="KL152" s="642"/>
      <c r="KM152" s="642"/>
      <c r="KN152" s="642"/>
      <c r="KO152" s="642"/>
      <c r="KP152" s="642"/>
      <c r="KQ152" s="642"/>
      <c r="KR152" s="642"/>
      <c r="KS152" s="642"/>
      <c r="KT152" s="642"/>
      <c r="KU152" s="642"/>
      <c r="KV152" s="642"/>
      <c r="KW152" s="642"/>
      <c r="KX152" s="642"/>
      <c r="KY152" s="642"/>
      <c r="KZ152" s="642"/>
      <c r="LA152" s="642"/>
      <c r="LB152" s="642"/>
      <c r="LC152" s="642"/>
      <c r="LD152" s="642"/>
      <c r="LE152" s="642"/>
      <c r="LF152" s="642"/>
      <c r="LG152" s="642"/>
      <c r="LH152" s="642"/>
      <c r="LI152" s="642"/>
      <c r="LJ152" s="642"/>
      <c r="LK152" s="642"/>
      <c r="LL152" s="642"/>
      <c r="LM152" s="642"/>
      <c r="LN152" s="642"/>
      <c r="LO152" s="642"/>
      <c r="LP152" s="642"/>
      <c r="LQ152" s="642"/>
      <c r="LR152" s="642"/>
      <c r="LS152" s="642"/>
      <c r="LT152" s="642"/>
      <c r="LU152" s="642"/>
      <c r="LV152" s="642"/>
      <c r="LW152" s="642"/>
      <c r="LX152" s="642"/>
      <c r="LY152" s="642"/>
      <c r="LZ152" s="642"/>
      <c r="MA152" s="642"/>
      <c r="MB152" s="642"/>
      <c r="MC152" s="642"/>
      <c r="MD152" s="642"/>
      <c r="ME152" s="642"/>
      <c r="MF152" s="642"/>
      <c r="MG152" s="642"/>
      <c r="MH152" s="642"/>
      <c r="MI152" s="642"/>
      <c r="MJ152" s="642"/>
      <c r="MK152" s="642"/>
      <c r="ML152" s="642"/>
      <c r="MM152" s="642"/>
      <c r="MN152" s="642"/>
      <c r="MO152" s="642"/>
      <c r="MP152" s="642"/>
      <c r="MQ152" s="642"/>
      <c r="MR152" s="642"/>
      <c r="MS152" s="642"/>
      <c r="MT152" s="642"/>
      <c r="MU152" s="642"/>
      <c r="MV152" s="642"/>
      <c r="MW152" s="642"/>
      <c r="MX152" s="642"/>
      <c r="MY152" s="642"/>
      <c r="MZ152" s="642"/>
      <c r="NA152" s="642"/>
      <c r="NB152" s="642"/>
      <c r="NC152" s="642"/>
      <c r="ND152" s="642"/>
      <c r="NE152" s="642"/>
      <c r="NF152" s="642"/>
      <c r="NG152" s="642"/>
      <c r="NH152" s="642"/>
      <c r="NI152" s="642"/>
      <c r="NJ152" s="642"/>
    </row>
    <row r="153" spans="1:374" s="643" customFormat="1" ht="45" customHeight="1">
      <c r="A153" s="734" t="s">
        <v>651</v>
      </c>
      <c r="B153" s="639" t="s">
        <v>1484</v>
      </c>
      <c r="C153" s="640" t="s">
        <v>26</v>
      </c>
      <c r="D153" s="657" t="s">
        <v>652</v>
      </c>
      <c r="E153" s="656"/>
      <c r="F153" s="640"/>
      <c r="G153" s="640"/>
      <c r="H153" s="684"/>
      <c r="I153" s="685"/>
      <c r="J153" s="640"/>
      <c r="K153" s="641"/>
      <c r="L153" s="641"/>
      <c r="M153" s="640"/>
      <c r="N153" s="640"/>
      <c r="O153" s="640"/>
      <c r="P153" s="640"/>
      <c r="Q153" s="662"/>
      <c r="R153" s="642"/>
      <c r="S153" s="642"/>
      <c r="T153" s="642"/>
      <c r="U153" s="642"/>
      <c r="V153" s="642"/>
      <c r="W153" s="642"/>
      <c r="X153" s="642"/>
      <c r="Y153" s="642"/>
      <c r="Z153" s="642"/>
      <c r="AA153" s="642"/>
      <c r="AB153" s="642"/>
      <c r="AC153" s="642"/>
      <c r="AD153" s="642"/>
      <c r="AE153" s="642"/>
      <c r="AF153" s="642"/>
      <c r="AG153" s="642"/>
      <c r="AH153" s="642"/>
      <c r="AI153" s="642"/>
      <c r="AJ153" s="642"/>
      <c r="AK153" s="642"/>
      <c r="AL153" s="642"/>
      <c r="AM153" s="642"/>
      <c r="AN153" s="642"/>
      <c r="AO153" s="642"/>
      <c r="AP153" s="642"/>
      <c r="AQ153" s="642"/>
      <c r="AR153" s="642"/>
      <c r="AS153" s="642"/>
      <c r="AT153" s="642"/>
      <c r="AU153" s="642"/>
      <c r="AV153" s="642"/>
      <c r="AW153" s="642"/>
      <c r="AX153" s="642"/>
      <c r="AY153" s="642"/>
      <c r="AZ153" s="642"/>
      <c r="BA153" s="642"/>
      <c r="BB153" s="642"/>
      <c r="BC153" s="642"/>
      <c r="BD153" s="642"/>
      <c r="BE153" s="642"/>
      <c r="BF153" s="642"/>
      <c r="BG153" s="642"/>
      <c r="BH153" s="642"/>
      <c r="BI153" s="642"/>
      <c r="BJ153" s="642"/>
      <c r="BK153" s="642"/>
      <c r="BL153" s="642"/>
      <c r="BM153" s="642"/>
      <c r="BN153" s="642"/>
      <c r="BO153" s="642"/>
      <c r="BP153" s="642"/>
      <c r="BQ153" s="642"/>
      <c r="BR153" s="642"/>
      <c r="BS153" s="642"/>
      <c r="BT153" s="642"/>
      <c r="BU153" s="642"/>
      <c r="BV153" s="642"/>
      <c r="BW153" s="642"/>
      <c r="BX153" s="642"/>
      <c r="BY153" s="642"/>
      <c r="BZ153" s="642"/>
      <c r="CA153" s="642"/>
      <c r="CB153" s="642"/>
      <c r="CC153" s="642"/>
      <c r="CD153" s="642"/>
      <c r="CE153" s="642"/>
      <c r="CF153" s="642"/>
      <c r="CG153" s="642"/>
      <c r="CH153" s="642"/>
      <c r="CI153" s="642"/>
      <c r="CJ153" s="642"/>
      <c r="CK153" s="642"/>
      <c r="CL153" s="642"/>
      <c r="CM153" s="642"/>
      <c r="CN153" s="642"/>
      <c r="CO153" s="642"/>
      <c r="CP153" s="642"/>
      <c r="CQ153" s="642"/>
      <c r="CR153" s="642"/>
      <c r="CS153" s="642"/>
      <c r="CT153" s="642"/>
      <c r="CU153" s="642"/>
      <c r="CV153" s="642"/>
      <c r="CW153" s="642"/>
      <c r="CX153" s="642"/>
      <c r="CY153" s="642"/>
      <c r="CZ153" s="642"/>
      <c r="DA153" s="642"/>
      <c r="DB153" s="642"/>
      <c r="DC153" s="642"/>
      <c r="DD153" s="642"/>
      <c r="DE153" s="642"/>
      <c r="DF153" s="642"/>
      <c r="DG153" s="642"/>
      <c r="DH153" s="642"/>
      <c r="DI153" s="642"/>
      <c r="DJ153" s="642"/>
      <c r="DK153" s="642"/>
      <c r="DL153" s="642"/>
      <c r="DM153" s="642"/>
      <c r="DN153" s="642"/>
      <c r="DO153" s="642"/>
      <c r="DP153" s="642"/>
      <c r="DQ153" s="642"/>
      <c r="DR153" s="642"/>
      <c r="DS153" s="642"/>
      <c r="DT153" s="642"/>
      <c r="DU153" s="642"/>
      <c r="DV153" s="642"/>
      <c r="DW153" s="642"/>
      <c r="DX153" s="642"/>
      <c r="DY153" s="642"/>
      <c r="DZ153" s="642"/>
      <c r="EA153" s="642"/>
      <c r="EB153" s="642"/>
      <c r="EC153" s="642"/>
      <c r="ED153" s="642"/>
      <c r="EE153" s="642"/>
      <c r="EF153" s="642"/>
      <c r="EG153" s="642"/>
      <c r="EH153" s="642"/>
      <c r="EI153" s="642"/>
      <c r="EJ153" s="642"/>
      <c r="EK153" s="642"/>
      <c r="EL153" s="642"/>
      <c r="EM153" s="642"/>
      <c r="EN153" s="642"/>
      <c r="EO153" s="642"/>
      <c r="EP153" s="642"/>
      <c r="EQ153" s="642"/>
      <c r="ER153" s="642"/>
      <c r="ES153" s="642"/>
      <c r="ET153" s="642"/>
      <c r="EU153" s="642"/>
      <c r="EV153" s="642"/>
      <c r="EW153" s="642"/>
      <c r="EX153" s="642"/>
      <c r="EY153" s="642"/>
      <c r="EZ153" s="642"/>
      <c r="FA153" s="642"/>
      <c r="FB153" s="642"/>
      <c r="FC153" s="642"/>
      <c r="FD153" s="642"/>
      <c r="FE153" s="642"/>
      <c r="FF153" s="642"/>
      <c r="FG153" s="642"/>
      <c r="FH153" s="642"/>
      <c r="FI153" s="642"/>
      <c r="FJ153" s="642"/>
      <c r="FK153" s="642"/>
      <c r="FL153" s="642"/>
      <c r="FM153" s="642"/>
      <c r="FN153" s="642"/>
      <c r="FO153" s="642"/>
      <c r="FP153" s="642"/>
      <c r="FQ153" s="642"/>
      <c r="FR153" s="642"/>
      <c r="FS153" s="642"/>
      <c r="FT153" s="642"/>
      <c r="FU153" s="642"/>
      <c r="FV153" s="642"/>
      <c r="FW153" s="642"/>
      <c r="FX153" s="642"/>
      <c r="FY153" s="642"/>
      <c r="FZ153" s="642"/>
      <c r="GA153" s="642"/>
      <c r="GB153" s="642"/>
      <c r="GC153" s="642"/>
      <c r="GD153" s="642"/>
      <c r="GE153" s="642"/>
      <c r="GF153" s="642"/>
      <c r="GG153" s="642"/>
      <c r="GH153" s="642"/>
      <c r="GI153" s="642"/>
      <c r="GJ153" s="642"/>
      <c r="GK153" s="642"/>
      <c r="GL153" s="642"/>
      <c r="GM153" s="642"/>
      <c r="GN153" s="642"/>
      <c r="GO153" s="642"/>
      <c r="GP153" s="642"/>
      <c r="GQ153" s="642"/>
      <c r="GR153" s="642"/>
      <c r="GS153" s="642"/>
      <c r="GT153" s="642"/>
      <c r="GU153" s="642"/>
      <c r="GV153" s="642"/>
      <c r="GW153" s="642"/>
      <c r="GX153" s="642"/>
      <c r="GY153" s="642"/>
      <c r="GZ153" s="642"/>
      <c r="HA153" s="642"/>
      <c r="HB153" s="642"/>
      <c r="HC153" s="642"/>
      <c r="HD153" s="642"/>
      <c r="HE153" s="642"/>
      <c r="HF153" s="642"/>
      <c r="HG153" s="642"/>
      <c r="HH153" s="642"/>
      <c r="HI153" s="642"/>
      <c r="HJ153" s="642"/>
      <c r="HK153" s="642"/>
      <c r="HL153" s="642"/>
      <c r="HM153" s="642"/>
      <c r="HN153" s="642"/>
      <c r="HO153" s="642"/>
      <c r="HP153" s="642"/>
      <c r="HQ153" s="642"/>
      <c r="HR153" s="642"/>
      <c r="HS153" s="642"/>
      <c r="HT153" s="642"/>
      <c r="HU153" s="642"/>
      <c r="HV153" s="642"/>
      <c r="HW153" s="642"/>
      <c r="HX153" s="642"/>
      <c r="HY153" s="642"/>
      <c r="HZ153" s="642"/>
      <c r="IA153" s="642"/>
      <c r="IB153" s="642"/>
      <c r="IC153" s="642"/>
      <c r="ID153" s="642"/>
      <c r="IE153" s="642"/>
      <c r="IF153" s="642"/>
      <c r="IG153" s="642"/>
      <c r="IH153" s="642"/>
      <c r="II153" s="642"/>
      <c r="IJ153" s="642"/>
      <c r="IK153" s="642"/>
      <c r="IL153" s="642"/>
      <c r="IM153" s="642"/>
      <c r="IN153" s="642"/>
      <c r="IO153" s="642"/>
      <c r="IP153" s="642"/>
      <c r="IQ153" s="642"/>
      <c r="IR153" s="642"/>
      <c r="IS153" s="642"/>
      <c r="IT153" s="642"/>
      <c r="IU153" s="642"/>
      <c r="IV153" s="642"/>
      <c r="IW153" s="642"/>
      <c r="IX153" s="642"/>
      <c r="IY153" s="642"/>
      <c r="IZ153" s="642"/>
      <c r="JA153" s="642"/>
      <c r="JB153" s="642"/>
      <c r="JC153" s="642"/>
      <c r="JD153" s="642"/>
      <c r="JE153" s="642"/>
      <c r="JF153" s="642"/>
      <c r="JG153" s="642"/>
      <c r="JH153" s="642"/>
      <c r="JI153" s="642"/>
      <c r="JJ153" s="642"/>
      <c r="JK153" s="642"/>
      <c r="JL153" s="642"/>
      <c r="JM153" s="642"/>
      <c r="JN153" s="642"/>
      <c r="JO153" s="642"/>
      <c r="JP153" s="642"/>
      <c r="JQ153" s="642"/>
      <c r="JR153" s="642"/>
      <c r="JS153" s="642"/>
      <c r="JT153" s="642"/>
      <c r="JU153" s="642"/>
      <c r="JV153" s="642"/>
      <c r="JW153" s="642"/>
      <c r="JX153" s="642"/>
      <c r="JY153" s="642"/>
      <c r="JZ153" s="642"/>
      <c r="KA153" s="642"/>
      <c r="KB153" s="642"/>
      <c r="KC153" s="642"/>
      <c r="KD153" s="642"/>
      <c r="KE153" s="642"/>
      <c r="KF153" s="642"/>
      <c r="KG153" s="642"/>
      <c r="KH153" s="642"/>
      <c r="KI153" s="642"/>
      <c r="KJ153" s="642"/>
      <c r="KK153" s="642"/>
      <c r="KL153" s="642"/>
      <c r="KM153" s="642"/>
      <c r="KN153" s="642"/>
      <c r="KO153" s="642"/>
      <c r="KP153" s="642"/>
      <c r="KQ153" s="642"/>
      <c r="KR153" s="642"/>
      <c r="KS153" s="642"/>
      <c r="KT153" s="642"/>
      <c r="KU153" s="642"/>
      <c r="KV153" s="642"/>
      <c r="KW153" s="642"/>
      <c r="KX153" s="642"/>
      <c r="KY153" s="642"/>
      <c r="KZ153" s="642"/>
      <c r="LA153" s="642"/>
      <c r="LB153" s="642"/>
      <c r="LC153" s="642"/>
      <c r="LD153" s="642"/>
      <c r="LE153" s="642"/>
      <c r="LF153" s="642"/>
      <c r="LG153" s="642"/>
      <c r="LH153" s="642"/>
      <c r="LI153" s="642"/>
      <c r="LJ153" s="642"/>
      <c r="LK153" s="642"/>
      <c r="LL153" s="642"/>
      <c r="LM153" s="642"/>
      <c r="LN153" s="642"/>
      <c r="LO153" s="642"/>
      <c r="LP153" s="642"/>
      <c r="LQ153" s="642"/>
      <c r="LR153" s="642"/>
      <c r="LS153" s="642"/>
      <c r="LT153" s="642"/>
      <c r="LU153" s="642"/>
      <c r="LV153" s="642"/>
      <c r="LW153" s="642"/>
      <c r="LX153" s="642"/>
      <c r="LY153" s="642"/>
      <c r="LZ153" s="642"/>
      <c r="MA153" s="642"/>
      <c r="MB153" s="642"/>
      <c r="MC153" s="642"/>
      <c r="MD153" s="642"/>
      <c r="ME153" s="642"/>
      <c r="MF153" s="642"/>
      <c r="MG153" s="642"/>
      <c r="MH153" s="642"/>
      <c r="MI153" s="642"/>
      <c r="MJ153" s="642"/>
      <c r="MK153" s="642"/>
      <c r="ML153" s="642"/>
      <c r="MM153" s="642"/>
      <c r="MN153" s="642"/>
      <c r="MO153" s="642"/>
      <c r="MP153" s="642"/>
      <c r="MQ153" s="642"/>
      <c r="MR153" s="642"/>
      <c r="MS153" s="642"/>
      <c r="MT153" s="642"/>
      <c r="MU153" s="642"/>
      <c r="MV153" s="642"/>
      <c r="MW153" s="642"/>
      <c r="MX153" s="642"/>
      <c r="MY153" s="642"/>
      <c r="MZ153" s="642"/>
      <c r="NA153" s="642"/>
      <c r="NB153" s="642"/>
      <c r="NC153" s="642"/>
      <c r="ND153" s="642"/>
      <c r="NE153" s="642"/>
      <c r="NF153" s="642"/>
      <c r="NG153" s="642"/>
      <c r="NH153" s="642"/>
      <c r="NI153" s="642"/>
      <c r="NJ153" s="642"/>
    </row>
    <row r="154" spans="1:374" s="643" customFormat="1" ht="45" customHeight="1">
      <c r="A154" s="734" t="s">
        <v>653</v>
      </c>
      <c r="B154" s="639" t="s">
        <v>1485</v>
      </c>
      <c r="C154" s="640" t="s">
        <v>26</v>
      </c>
      <c r="D154" s="657" t="s">
        <v>654</v>
      </c>
      <c r="E154" s="656"/>
      <c r="F154" s="640"/>
      <c r="G154" s="640"/>
      <c r="H154" s="684"/>
      <c r="I154" s="685"/>
      <c r="J154" s="640"/>
      <c r="K154" s="641"/>
      <c r="L154" s="641"/>
      <c r="M154" s="640"/>
      <c r="N154" s="640"/>
      <c r="O154" s="640"/>
      <c r="P154" s="640"/>
      <c r="Q154" s="662"/>
      <c r="R154" s="642"/>
      <c r="S154" s="642"/>
      <c r="T154" s="642"/>
      <c r="U154" s="642"/>
      <c r="V154" s="642"/>
      <c r="W154" s="642"/>
      <c r="X154" s="642"/>
      <c r="Y154" s="642"/>
      <c r="Z154" s="642"/>
      <c r="AA154" s="642"/>
      <c r="AB154" s="642"/>
      <c r="AC154" s="642"/>
      <c r="AD154" s="642"/>
      <c r="AE154" s="642"/>
      <c r="AF154" s="642"/>
      <c r="AG154" s="642"/>
      <c r="AH154" s="642"/>
      <c r="AI154" s="642"/>
      <c r="AJ154" s="642"/>
      <c r="AK154" s="642"/>
      <c r="AL154" s="642"/>
      <c r="AM154" s="642"/>
      <c r="AN154" s="642"/>
      <c r="AO154" s="642"/>
      <c r="AP154" s="642"/>
      <c r="AQ154" s="642"/>
      <c r="AR154" s="642"/>
      <c r="AS154" s="642"/>
      <c r="AT154" s="642"/>
      <c r="AU154" s="642"/>
      <c r="AV154" s="642"/>
      <c r="AW154" s="642"/>
      <c r="AX154" s="642"/>
      <c r="AY154" s="642"/>
      <c r="AZ154" s="642"/>
      <c r="BA154" s="642"/>
      <c r="BB154" s="642"/>
      <c r="BC154" s="642"/>
      <c r="BD154" s="642"/>
      <c r="BE154" s="642"/>
      <c r="BF154" s="642"/>
      <c r="BG154" s="642"/>
      <c r="BH154" s="642"/>
      <c r="BI154" s="642"/>
      <c r="BJ154" s="642"/>
      <c r="BK154" s="642"/>
      <c r="BL154" s="642"/>
      <c r="BM154" s="642"/>
      <c r="BN154" s="642"/>
      <c r="BO154" s="642"/>
      <c r="BP154" s="642"/>
      <c r="BQ154" s="642"/>
      <c r="BR154" s="642"/>
      <c r="BS154" s="642"/>
      <c r="BT154" s="642"/>
      <c r="BU154" s="642"/>
      <c r="BV154" s="642"/>
      <c r="BW154" s="642"/>
      <c r="BX154" s="642"/>
      <c r="BY154" s="642"/>
      <c r="BZ154" s="642"/>
      <c r="CA154" s="642"/>
      <c r="CB154" s="642"/>
      <c r="CC154" s="642"/>
      <c r="CD154" s="642"/>
      <c r="CE154" s="642"/>
      <c r="CF154" s="642"/>
      <c r="CG154" s="642"/>
      <c r="CH154" s="642"/>
      <c r="CI154" s="642"/>
      <c r="CJ154" s="642"/>
      <c r="CK154" s="642"/>
      <c r="CL154" s="642"/>
      <c r="CM154" s="642"/>
      <c r="CN154" s="642"/>
      <c r="CO154" s="642"/>
      <c r="CP154" s="642"/>
      <c r="CQ154" s="642"/>
      <c r="CR154" s="642"/>
      <c r="CS154" s="642"/>
      <c r="CT154" s="642"/>
      <c r="CU154" s="642"/>
      <c r="CV154" s="642"/>
      <c r="CW154" s="642"/>
      <c r="CX154" s="642"/>
      <c r="CY154" s="642"/>
      <c r="CZ154" s="642"/>
      <c r="DA154" s="642"/>
      <c r="DB154" s="642"/>
      <c r="DC154" s="642"/>
      <c r="DD154" s="642"/>
      <c r="DE154" s="642"/>
      <c r="DF154" s="642"/>
      <c r="DG154" s="642"/>
      <c r="DH154" s="642"/>
      <c r="DI154" s="642"/>
      <c r="DJ154" s="642"/>
      <c r="DK154" s="642"/>
      <c r="DL154" s="642"/>
      <c r="DM154" s="642"/>
      <c r="DN154" s="642"/>
      <c r="DO154" s="642"/>
      <c r="DP154" s="642"/>
      <c r="DQ154" s="642"/>
      <c r="DR154" s="642"/>
      <c r="DS154" s="642"/>
      <c r="DT154" s="642"/>
      <c r="DU154" s="642"/>
      <c r="DV154" s="642"/>
      <c r="DW154" s="642"/>
      <c r="DX154" s="642"/>
      <c r="DY154" s="642"/>
      <c r="DZ154" s="642"/>
      <c r="EA154" s="642"/>
      <c r="EB154" s="642"/>
      <c r="EC154" s="642"/>
      <c r="ED154" s="642"/>
      <c r="EE154" s="642"/>
      <c r="EF154" s="642"/>
      <c r="EG154" s="642"/>
      <c r="EH154" s="642"/>
      <c r="EI154" s="642"/>
      <c r="EJ154" s="642"/>
      <c r="EK154" s="642"/>
      <c r="EL154" s="642"/>
      <c r="EM154" s="642"/>
      <c r="EN154" s="642"/>
      <c r="EO154" s="642"/>
      <c r="EP154" s="642"/>
      <c r="EQ154" s="642"/>
      <c r="ER154" s="642"/>
      <c r="ES154" s="642"/>
      <c r="ET154" s="642"/>
      <c r="EU154" s="642"/>
      <c r="EV154" s="642"/>
      <c r="EW154" s="642"/>
      <c r="EX154" s="642"/>
      <c r="EY154" s="642"/>
      <c r="EZ154" s="642"/>
      <c r="FA154" s="642"/>
      <c r="FB154" s="642"/>
      <c r="FC154" s="642"/>
      <c r="FD154" s="642"/>
      <c r="FE154" s="642"/>
      <c r="FF154" s="642"/>
      <c r="FG154" s="642"/>
      <c r="FH154" s="642"/>
      <c r="FI154" s="642"/>
      <c r="FJ154" s="642"/>
      <c r="FK154" s="642"/>
      <c r="FL154" s="642"/>
      <c r="FM154" s="642"/>
      <c r="FN154" s="642"/>
      <c r="FO154" s="642"/>
      <c r="FP154" s="642"/>
      <c r="FQ154" s="642"/>
      <c r="FR154" s="642"/>
      <c r="FS154" s="642"/>
      <c r="FT154" s="642"/>
      <c r="FU154" s="642"/>
      <c r="FV154" s="642"/>
      <c r="FW154" s="642"/>
      <c r="FX154" s="642"/>
      <c r="FY154" s="642"/>
      <c r="FZ154" s="642"/>
      <c r="GA154" s="642"/>
      <c r="GB154" s="642"/>
      <c r="GC154" s="642"/>
      <c r="GD154" s="642"/>
      <c r="GE154" s="642"/>
      <c r="GF154" s="642"/>
      <c r="GG154" s="642"/>
      <c r="GH154" s="642"/>
      <c r="GI154" s="642"/>
      <c r="GJ154" s="642"/>
      <c r="GK154" s="642"/>
      <c r="GL154" s="642"/>
      <c r="GM154" s="642"/>
      <c r="GN154" s="642"/>
      <c r="GO154" s="642"/>
      <c r="GP154" s="642"/>
      <c r="GQ154" s="642"/>
      <c r="GR154" s="642"/>
      <c r="GS154" s="642"/>
      <c r="GT154" s="642"/>
      <c r="GU154" s="642"/>
      <c r="GV154" s="642"/>
      <c r="GW154" s="642"/>
      <c r="GX154" s="642"/>
      <c r="GY154" s="642"/>
      <c r="GZ154" s="642"/>
      <c r="HA154" s="642"/>
      <c r="HB154" s="642"/>
      <c r="HC154" s="642"/>
      <c r="HD154" s="642"/>
      <c r="HE154" s="642"/>
      <c r="HF154" s="642"/>
      <c r="HG154" s="642"/>
      <c r="HH154" s="642"/>
      <c r="HI154" s="642"/>
      <c r="HJ154" s="642"/>
      <c r="HK154" s="642"/>
      <c r="HL154" s="642"/>
      <c r="HM154" s="642"/>
      <c r="HN154" s="642"/>
      <c r="HO154" s="642"/>
      <c r="HP154" s="642"/>
      <c r="HQ154" s="642"/>
      <c r="HR154" s="642"/>
      <c r="HS154" s="642"/>
      <c r="HT154" s="642"/>
      <c r="HU154" s="642"/>
      <c r="HV154" s="642"/>
      <c r="HW154" s="642"/>
      <c r="HX154" s="642"/>
      <c r="HY154" s="642"/>
      <c r="HZ154" s="642"/>
      <c r="IA154" s="642"/>
      <c r="IB154" s="642"/>
      <c r="IC154" s="642"/>
      <c r="ID154" s="642"/>
      <c r="IE154" s="642"/>
      <c r="IF154" s="642"/>
      <c r="IG154" s="642"/>
      <c r="IH154" s="642"/>
      <c r="II154" s="642"/>
      <c r="IJ154" s="642"/>
      <c r="IK154" s="642"/>
      <c r="IL154" s="642"/>
      <c r="IM154" s="642"/>
      <c r="IN154" s="642"/>
      <c r="IO154" s="642"/>
      <c r="IP154" s="642"/>
      <c r="IQ154" s="642"/>
      <c r="IR154" s="642"/>
      <c r="IS154" s="642"/>
      <c r="IT154" s="642"/>
      <c r="IU154" s="642"/>
      <c r="IV154" s="642"/>
      <c r="IW154" s="642"/>
      <c r="IX154" s="642"/>
      <c r="IY154" s="642"/>
      <c r="IZ154" s="642"/>
      <c r="JA154" s="642"/>
      <c r="JB154" s="642"/>
      <c r="JC154" s="642"/>
      <c r="JD154" s="642"/>
      <c r="JE154" s="642"/>
      <c r="JF154" s="642"/>
      <c r="JG154" s="642"/>
      <c r="JH154" s="642"/>
      <c r="JI154" s="642"/>
      <c r="JJ154" s="642"/>
      <c r="JK154" s="642"/>
      <c r="JL154" s="642"/>
      <c r="JM154" s="642"/>
      <c r="JN154" s="642"/>
      <c r="JO154" s="642"/>
      <c r="JP154" s="642"/>
      <c r="JQ154" s="642"/>
      <c r="JR154" s="642"/>
      <c r="JS154" s="642"/>
      <c r="JT154" s="642"/>
      <c r="JU154" s="642"/>
      <c r="JV154" s="642"/>
      <c r="JW154" s="642"/>
      <c r="JX154" s="642"/>
      <c r="JY154" s="642"/>
      <c r="JZ154" s="642"/>
      <c r="KA154" s="642"/>
      <c r="KB154" s="642"/>
      <c r="KC154" s="642"/>
      <c r="KD154" s="642"/>
      <c r="KE154" s="642"/>
      <c r="KF154" s="642"/>
      <c r="KG154" s="642"/>
      <c r="KH154" s="642"/>
      <c r="KI154" s="642"/>
      <c r="KJ154" s="642"/>
      <c r="KK154" s="642"/>
      <c r="KL154" s="642"/>
      <c r="KM154" s="642"/>
      <c r="KN154" s="642"/>
      <c r="KO154" s="642"/>
      <c r="KP154" s="642"/>
      <c r="KQ154" s="642"/>
      <c r="KR154" s="642"/>
      <c r="KS154" s="642"/>
      <c r="KT154" s="642"/>
      <c r="KU154" s="642"/>
      <c r="KV154" s="642"/>
      <c r="KW154" s="642"/>
      <c r="KX154" s="642"/>
      <c r="KY154" s="642"/>
      <c r="KZ154" s="642"/>
      <c r="LA154" s="642"/>
      <c r="LB154" s="642"/>
      <c r="LC154" s="642"/>
      <c r="LD154" s="642"/>
      <c r="LE154" s="642"/>
      <c r="LF154" s="642"/>
      <c r="LG154" s="642"/>
      <c r="LH154" s="642"/>
      <c r="LI154" s="642"/>
      <c r="LJ154" s="642"/>
      <c r="LK154" s="642"/>
      <c r="LL154" s="642"/>
      <c r="LM154" s="642"/>
      <c r="LN154" s="642"/>
      <c r="LO154" s="642"/>
      <c r="LP154" s="642"/>
      <c r="LQ154" s="642"/>
      <c r="LR154" s="642"/>
      <c r="LS154" s="642"/>
      <c r="LT154" s="642"/>
      <c r="LU154" s="642"/>
      <c r="LV154" s="642"/>
      <c r="LW154" s="642"/>
      <c r="LX154" s="642"/>
      <c r="LY154" s="642"/>
      <c r="LZ154" s="642"/>
      <c r="MA154" s="642"/>
      <c r="MB154" s="642"/>
      <c r="MC154" s="642"/>
      <c r="MD154" s="642"/>
      <c r="ME154" s="642"/>
      <c r="MF154" s="642"/>
      <c r="MG154" s="642"/>
      <c r="MH154" s="642"/>
      <c r="MI154" s="642"/>
      <c r="MJ154" s="642"/>
      <c r="MK154" s="642"/>
      <c r="ML154" s="642"/>
      <c r="MM154" s="642"/>
      <c r="MN154" s="642"/>
      <c r="MO154" s="642"/>
      <c r="MP154" s="642"/>
      <c r="MQ154" s="642"/>
      <c r="MR154" s="642"/>
      <c r="MS154" s="642"/>
      <c r="MT154" s="642"/>
      <c r="MU154" s="642"/>
      <c r="MV154" s="642"/>
      <c r="MW154" s="642"/>
      <c r="MX154" s="642"/>
      <c r="MY154" s="642"/>
      <c r="MZ154" s="642"/>
      <c r="NA154" s="642"/>
      <c r="NB154" s="642"/>
      <c r="NC154" s="642"/>
      <c r="ND154" s="642"/>
      <c r="NE154" s="642"/>
      <c r="NF154" s="642"/>
      <c r="NG154" s="642"/>
      <c r="NH154" s="642"/>
      <c r="NI154" s="642"/>
      <c r="NJ154" s="642"/>
    </row>
    <row r="155" spans="1:374" s="643" customFormat="1" ht="45" customHeight="1">
      <c r="A155" s="734" t="s">
        <v>655</v>
      </c>
      <c r="B155" s="639" t="s">
        <v>1486</v>
      </c>
      <c r="C155" s="640" t="s">
        <v>26</v>
      </c>
      <c r="D155" s="657" t="s">
        <v>656</v>
      </c>
      <c r="E155" s="656"/>
      <c r="F155" s="640"/>
      <c r="G155" s="640"/>
      <c r="H155" s="684"/>
      <c r="I155" s="685"/>
      <c r="J155" s="640"/>
      <c r="K155" s="641"/>
      <c r="L155" s="641"/>
      <c r="M155" s="640"/>
      <c r="N155" s="640"/>
      <c r="O155" s="640"/>
      <c r="P155" s="640"/>
      <c r="Q155" s="662"/>
      <c r="R155" s="642"/>
      <c r="S155" s="642"/>
      <c r="T155" s="642"/>
      <c r="U155" s="642"/>
      <c r="V155" s="642"/>
      <c r="W155" s="642"/>
      <c r="X155" s="642"/>
      <c r="Y155" s="642"/>
      <c r="Z155" s="642"/>
      <c r="AA155" s="642"/>
      <c r="AB155" s="642"/>
      <c r="AC155" s="642"/>
      <c r="AD155" s="642"/>
      <c r="AE155" s="642"/>
      <c r="AF155" s="642"/>
      <c r="AG155" s="642"/>
      <c r="AH155" s="642"/>
      <c r="AI155" s="642"/>
      <c r="AJ155" s="642"/>
      <c r="AK155" s="642"/>
      <c r="AL155" s="642"/>
      <c r="AM155" s="642"/>
      <c r="AN155" s="642"/>
      <c r="AO155" s="642"/>
      <c r="AP155" s="642"/>
      <c r="AQ155" s="642"/>
      <c r="AR155" s="642"/>
      <c r="AS155" s="642"/>
      <c r="AT155" s="642"/>
      <c r="AU155" s="642"/>
      <c r="AV155" s="642"/>
      <c r="AW155" s="642"/>
      <c r="AX155" s="642"/>
      <c r="AY155" s="642"/>
      <c r="AZ155" s="642"/>
      <c r="BA155" s="642"/>
      <c r="BB155" s="642"/>
      <c r="BC155" s="642"/>
      <c r="BD155" s="642"/>
      <c r="BE155" s="642"/>
      <c r="BF155" s="642"/>
      <c r="BG155" s="642"/>
      <c r="BH155" s="642"/>
      <c r="BI155" s="642"/>
      <c r="BJ155" s="642"/>
      <c r="BK155" s="642"/>
      <c r="BL155" s="642"/>
      <c r="BM155" s="642"/>
      <c r="BN155" s="642"/>
      <c r="BO155" s="642"/>
      <c r="BP155" s="642"/>
      <c r="BQ155" s="642"/>
      <c r="BR155" s="642"/>
      <c r="BS155" s="642"/>
      <c r="BT155" s="642"/>
      <c r="BU155" s="642"/>
      <c r="BV155" s="642"/>
      <c r="BW155" s="642"/>
      <c r="BX155" s="642"/>
      <c r="BY155" s="642"/>
      <c r="BZ155" s="642"/>
      <c r="CA155" s="642"/>
      <c r="CB155" s="642"/>
      <c r="CC155" s="642"/>
      <c r="CD155" s="642"/>
      <c r="CE155" s="642"/>
      <c r="CF155" s="642"/>
      <c r="CG155" s="642"/>
      <c r="CH155" s="642"/>
      <c r="CI155" s="642"/>
      <c r="CJ155" s="642"/>
      <c r="CK155" s="642"/>
      <c r="CL155" s="642"/>
      <c r="CM155" s="642"/>
      <c r="CN155" s="642"/>
      <c r="CO155" s="642"/>
      <c r="CP155" s="642"/>
      <c r="CQ155" s="642"/>
      <c r="CR155" s="642"/>
      <c r="CS155" s="642"/>
      <c r="CT155" s="642"/>
      <c r="CU155" s="642"/>
      <c r="CV155" s="642"/>
      <c r="CW155" s="642"/>
      <c r="CX155" s="642"/>
      <c r="CY155" s="642"/>
      <c r="CZ155" s="642"/>
      <c r="DA155" s="642"/>
      <c r="DB155" s="642"/>
      <c r="DC155" s="642"/>
      <c r="DD155" s="642"/>
      <c r="DE155" s="642"/>
      <c r="DF155" s="642"/>
      <c r="DG155" s="642"/>
      <c r="DH155" s="642"/>
      <c r="DI155" s="642"/>
      <c r="DJ155" s="642"/>
      <c r="DK155" s="642"/>
      <c r="DL155" s="642"/>
      <c r="DM155" s="642"/>
      <c r="DN155" s="642"/>
      <c r="DO155" s="642"/>
      <c r="DP155" s="642"/>
      <c r="DQ155" s="642"/>
      <c r="DR155" s="642"/>
      <c r="DS155" s="642"/>
      <c r="DT155" s="642"/>
      <c r="DU155" s="642"/>
      <c r="DV155" s="642"/>
      <c r="DW155" s="642"/>
      <c r="DX155" s="642"/>
      <c r="DY155" s="642"/>
      <c r="DZ155" s="642"/>
      <c r="EA155" s="642"/>
      <c r="EB155" s="642"/>
      <c r="EC155" s="642"/>
      <c r="ED155" s="642"/>
      <c r="EE155" s="642"/>
      <c r="EF155" s="642"/>
      <c r="EG155" s="642"/>
      <c r="EH155" s="642"/>
      <c r="EI155" s="642"/>
      <c r="EJ155" s="642"/>
      <c r="EK155" s="642"/>
      <c r="EL155" s="642"/>
      <c r="EM155" s="642"/>
      <c r="EN155" s="642"/>
      <c r="EO155" s="642"/>
      <c r="EP155" s="642"/>
      <c r="EQ155" s="642"/>
      <c r="ER155" s="642"/>
      <c r="ES155" s="642"/>
      <c r="ET155" s="642"/>
      <c r="EU155" s="642"/>
      <c r="EV155" s="642"/>
      <c r="EW155" s="642"/>
      <c r="EX155" s="642"/>
      <c r="EY155" s="642"/>
      <c r="EZ155" s="642"/>
      <c r="FA155" s="642"/>
      <c r="FB155" s="642"/>
      <c r="FC155" s="642"/>
      <c r="FD155" s="642"/>
      <c r="FE155" s="642"/>
      <c r="FF155" s="642"/>
      <c r="FG155" s="642"/>
      <c r="FH155" s="642"/>
      <c r="FI155" s="642"/>
      <c r="FJ155" s="642"/>
      <c r="FK155" s="642"/>
      <c r="FL155" s="642"/>
      <c r="FM155" s="642"/>
      <c r="FN155" s="642"/>
      <c r="FO155" s="642"/>
      <c r="FP155" s="642"/>
      <c r="FQ155" s="642"/>
      <c r="FR155" s="642"/>
      <c r="FS155" s="642"/>
      <c r="FT155" s="642"/>
      <c r="FU155" s="642"/>
      <c r="FV155" s="642"/>
      <c r="FW155" s="642"/>
      <c r="FX155" s="642"/>
      <c r="FY155" s="642"/>
      <c r="FZ155" s="642"/>
      <c r="GA155" s="642"/>
      <c r="GB155" s="642"/>
      <c r="GC155" s="642"/>
      <c r="GD155" s="642"/>
      <c r="GE155" s="642"/>
      <c r="GF155" s="642"/>
      <c r="GG155" s="642"/>
      <c r="GH155" s="642"/>
      <c r="GI155" s="642"/>
      <c r="GJ155" s="642"/>
      <c r="GK155" s="642"/>
      <c r="GL155" s="642"/>
      <c r="GM155" s="642"/>
      <c r="GN155" s="642"/>
      <c r="GO155" s="642"/>
      <c r="GP155" s="642"/>
      <c r="GQ155" s="642"/>
      <c r="GR155" s="642"/>
      <c r="GS155" s="642"/>
      <c r="GT155" s="642"/>
      <c r="GU155" s="642"/>
      <c r="GV155" s="642"/>
      <c r="GW155" s="642"/>
      <c r="GX155" s="642"/>
      <c r="GY155" s="642"/>
      <c r="GZ155" s="642"/>
      <c r="HA155" s="642"/>
      <c r="HB155" s="642"/>
      <c r="HC155" s="642"/>
      <c r="HD155" s="642"/>
      <c r="HE155" s="642"/>
      <c r="HF155" s="642"/>
      <c r="HG155" s="642"/>
      <c r="HH155" s="642"/>
      <c r="HI155" s="642"/>
      <c r="HJ155" s="642"/>
      <c r="HK155" s="642"/>
      <c r="HL155" s="642"/>
      <c r="HM155" s="642"/>
      <c r="HN155" s="642"/>
      <c r="HO155" s="642"/>
      <c r="HP155" s="642"/>
      <c r="HQ155" s="642"/>
      <c r="HR155" s="642"/>
      <c r="HS155" s="642"/>
      <c r="HT155" s="642"/>
      <c r="HU155" s="642"/>
      <c r="HV155" s="642"/>
      <c r="HW155" s="642"/>
      <c r="HX155" s="642"/>
      <c r="HY155" s="642"/>
      <c r="HZ155" s="642"/>
      <c r="IA155" s="642"/>
      <c r="IB155" s="642"/>
      <c r="IC155" s="642"/>
      <c r="ID155" s="642"/>
      <c r="IE155" s="642"/>
      <c r="IF155" s="642"/>
      <c r="IG155" s="642"/>
      <c r="IH155" s="642"/>
      <c r="II155" s="642"/>
      <c r="IJ155" s="642"/>
      <c r="IK155" s="642"/>
      <c r="IL155" s="642"/>
      <c r="IM155" s="642"/>
      <c r="IN155" s="642"/>
      <c r="IO155" s="642"/>
      <c r="IP155" s="642"/>
      <c r="IQ155" s="642"/>
      <c r="IR155" s="642"/>
      <c r="IS155" s="642"/>
      <c r="IT155" s="642"/>
      <c r="IU155" s="642"/>
      <c r="IV155" s="642"/>
      <c r="IW155" s="642"/>
      <c r="IX155" s="642"/>
      <c r="IY155" s="642"/>
      <c r="IZ155" s="642"/>
      <c r="JA155" s="642"/>
      <c r="JB155" s="642"/>
      <c r="JC155" s="642"/>
      <c r="JD155" s="642"/>
      <c r="JE155" s="642"/>
      <c r="JF155" s="642"/>
      <c r="JG155" s="642"/>
      <c r="JH155" s="642"/>
      <c r="JI155" s="642"/>
      <c r="JJ155" s="642"/>
      <c r="JK155" s="642"/>
      <c r="JL155" s="642"/>
      <c r="JM155" s="642"/>
      <c r="JN155" s="642"/>
      <c r="JO155" s="642"/>
      <c r="JP155" s="642"/>
      <c r="JQ155" s="642"/>
      <c r="JR155" s="642"/>
      <c r="JS155" s="642"/>
      <c r="JT155" s="642"/>
      <c r="JU155" s="642"/>
      <c r="JV155" s="642"/>
      <c r="JW155" s="642"/>
      <c r="JX155" s="642"/>
      <c r="JY155" s="642"/>
      <c r="JZ155" s="642"/>
      <c r="KA155" s="642"/>
      <c r="KB155" s="642"/>
      <c r="KC155" s="642"/>
      <c r="KD155" s="642"/>
      <c r="KE155" s="642"/>
      <c r="KF155" s="642"/>
      <c r="KG155" s="642"/>
      <c r="KH155" s="642"/>
      <c r="KI155" s="642"/>
      <c r="KJ155" s="642"/>
      <c r="KK155" s="642"/>
      <c r="KL155" s="642"/>
      <c r="KM155" s="642"/>
      <c r="KN155" s="642"/>
      <c r="KO155" s="642"/>
      <c r="KP155" s="642"/>
      <c r="KQ155" s="642"/>
      <c r="KR155" s="642"/>
      <c r="KS155" s="642"/>
      <c r="KT155" s="642"/>
      <c r="KU155" s="642"/>
      <c r="KV155" s="642"/>
      <c r="KW155" s="642"/>
      <c r="KX155" s="642"/>
      <c r="KY155" s="642"/>
      <c r="KZ155" s="642"/>
      <c r="LA155" s="642"/>
      <c r="LB155" s="642"/>
      <c r="LC155" s="642"/>
      <c r="LD155" s="642"/>
      <c r="LE155" s="642"/>
      <c r="LF155" s="642"/>
      <c r="LG155" s="642"/>
      <c r="LH155" s="642"/>
      <c r="LI155" s="642"/>
      <c r="LJ155" s="642"/>
      <c r="LK155" s="642"/>
      <c r="LL155" s="642"/>
      <c r="LM155" s="642"/>
      <c r="LN155" s="642"/>
      <c r="LO155" s="642"/>
      <c r="LP155" s="642"/>
      <c r="LQ155" s="642"/>
      <c r="LR155" s="642"/>
      <c r="LS155" s="642"/>
      <c r="LT155" s="642"/>
      <c r="LU155" s="642"/>
      <c r="LV155" s="642"/>
      <c r="LW155" s="642"/>
      <c r="LX155" s="642"/>
      <c r="LY155" s="642"/>
      <c r="LZ155" s="642"/>
      <c r="MA155" s="642"/>
      <c r="MB155" s="642"/>
      <c r="MC155" s="642"/>
      <c r="MD155" s="642"/>
      <c r="ME155" s="642"/>
      <c r="MF155" s="642"/>
      <c r="MG155" s="642"/>
      <c r="MH155" s="642"/>
      <c r="MI155" s="642"/>
      <c r="MJ155" s="642"/>
      <c r="MK155" s="642"/>
      <c r="ML155" s="642"/>
      <c r="MM155" s="642"/>
      <c r="MN155" s="642"/>
      <c r="MO155" s="642"/>
      <c r="MP155" s="642"/>
      <c r="MQ155" s="642"/>
      <c r="MR155" s="642"/>
      <c r="MS155" s="642"/>
      <c r="MT155" s="642"/>
      <c r="MU155" s="642"/>
      <c r="MV155" s="642"/>
      <c r="MW155" s="642"/>
      <c r="MX155" s="642"/>
      <c r="MY155" s="642"/>
      <c r="MZ155" s="642"/>
      <c r="NA155" s="642"/>
      <c r="NB155" s="642"/>
      <c r="NC155" s="642"/>
      <c r="ND155" s="642"/>
      <c r="NE155" s="642"/>
      <c r="NF155" s="642"/>
      <c r="NG155" s="642"/>
      <c r="NH155" s="642"/>
      <c r="NI155" s="642"/>
      <c r="NJ155" s="642"/>
    </row>
    <row r="156" spans="1:374" s="643" customFormat="1" ht="60" customHeight="1">
      <c r="A156" s="734" t="s">
        <v>657</v>
      </c>
      <c r="B156" s="639" t="s">
        <v>1487</v>
      </c>
      <c r="C156" s="640" t="s">
        <v>26</v>
      </c>
      <c r="D156" s="657" t="s">
        <v>658</v>
      </c>
      <c r="E156" s="656"/>
      <c r="F156" s="640"/>
      <c r="G156" s="640"/>
      <c r="H156" s="684"/>
      <c r="I156" s="685"/>
      <c r="J156" s="640"/>
      <c r="K156" s="641"/>
      <c r="L156" s="641"/>
      <c r="M156" s="640"/>
      <c r="N156" s="640"/>
      <c r="O156" s="640"/>
      <c r="P156" s="640"/>
      <c r="Q156" s="662"/>
      <c r="R156" s="642"/>
      <c r="S156" s="642"/>
      <c r="T156" s="642"/>
      <c r="U156" s="642"/>
      <c r="V156" s="642"/>
      <c r="W156" s="642"/>
      <c r="X156" s="642"/>
      <c r="Y156" s="642"/>
      <c r="Z156" s="642"/>
      <c r="AA156" s="642"/>
      <c r="AB156" s="642"/>
      <c r="AC156" s="642"/>
      <c r="AD156" s="642"/>
      <c r="AE156" s="642"/>
      <c r="AF156" s="642"/>
      <c r="AG156" s="642"/>
      <c r="AH156" s="642"/>
      <c r="AI156" s="642"/>
      <c r="AJ156" s="642"/>
      <c r="AK156" s="642"/>
      <c r="AL156" s="642"/>
      <c r="AM156" s="642"/>
      <c r="AN156" s="642"/>
      <c r="AO156" s="642"/>
      <c r="AP156" s="642"/>
      <c r="AQ156" s="642"/>
      <c r="AR156" s="642"/>
      <c r="AS156" s="642"/>
      <c r="AT156" s="642"/>
      <c r="AU156" s="642"/>
      <c r="AV156" s="642"/>
      <c r="AW156" s="642"/>
      <c r="AX156" s="642"/>
      <c r="AY156" s="642"/>
      <c r="AZ156" s="642"/>
      <c r="BA156" s="642"/>
      <c r="BB156" s="642"/>
      <c r="BC156" s="642"/>
      <c r="BD156" s="642"/>
      <c r="BE156" s="642"/>
      <c r="BF156" s="642"/>
      <c r="BG156" s="642"/>
      <c r="BH156" s="642"/>
      <c r="BI156" s="642"/>
      <c r="BJ156" s="642"/>
      <c r="BK156" s="642"/>
      <c r="BL156" s="642"/>
      <c r="BM156" s="642"/>
      <c r="BN156" s="642"/>
      <c r="BO156" s="642"/>
      <c r="BP156" s="642"/>
      <c r="BQ156" s="642"/>
      <c r="BR156" s="642"/>
      <c r="BS156" s="642"/>
      <c r="BT156" s="642"/>
      <c r="BU156" s="642"/>
      <c r="BV156" s="642"/>
      <c r="BW156" s="642"/>
      <c r="BX156" s="642"/>
      <c r="BY156" s="642"/>
      <c r="BZ156" s="642"/>
      <c r="CA156" s="642"/>
      <c r="CB156" s="642"/>
      <c r="CC156" s="642"/>
      <c r="CD156" s="642"/>
      <c r="CE156" s="642"/>
      <c r="CF156" s="642"/>
      <c r="CG156" s="642"/>
      <c r="CH156" s="642"/>
      <c r="CI156" s="642"/>
      <c r="CJ156" s="642"/>
      <c r="CK156" s="642"/>
      <c r="CL156" s="642"/>
      <c r="CM156" s="642"/>
      <c r="CN156" s="642"/>
      <c r="CO156" s="642"/>
      <c r="CP156" s="642"/>
      <c r="CQ156" s="642"/>
      <c r="CR156" s="642"/>
      <c r="CS156" s="642"/>
      <c r="CT156" s="642"/>
      <c r="CU156" s="642"/>
      <c r="CV156" s="642"/>
      <c r="CW156" s="642"/>
      <c r="CX156" s="642"/>
      <c r="CY156" s="642"/>
      <c r="CZ156" s="642"/>
      <c r="DA156" s="642"/>
      <c r="DB156" s="642"/>
      <c r="DC156" s="642"/>
      <c r="DD156" s="642"/>
      <c r="DE156" s="642"/>
      <c r="DF156" s="642"/>
      <c r="DG156" s="642"/>
      <c r="DH156" s="642"/>
      <c r="DI156" s="642"/>
      <c r="DJ156" s="642"/>
      <c r="DK156" s="642"/>
      <c r="DL156" s="642"/>
      <c r="DM156" s="642"/>
      <c r="DN156" s="642"/>
      <c r="DO156" s="642"/>
      <c r="DP156" s="642"/>
      <c r="DQ156" s="642"/>
      <c r="DR156" s="642"/>
      <c r="DS156" s="642"/>
      <c r="DT156" s="642"/>
      <c r="DU156" s="642"/>
      <c r="DV156" s="642"/>
      <c r="DW156" s="642"/>
      <c r="DX156" s="642"/>
      <c r="DY156" s="642"/>
      <c r="DZ156" s="642"/>
      <c r="EA156" s="642"/>
      <c r="EB156" s="642"/>
      <c r="EC156" s="642"/>
      <c r="ED156" s="642"/>
      <c r="EE156" s="642"/>
      <c r="EF156" s="642"/>
      <c r="EG156" s="642"/>
      <c r="EH156" s="642"/>
      <c r="EI156" s="642"/>
      <c r="EJ156" s="642"/>
      <c r="EK156" s="642"/>
      <c r="EL156" s="642"/>
      <c r="EM156" s="642"/>
      <c r="EN156" s="642"/>
      <c r="EO156" s="642"/>
      <c r="EP156" s="642"/>
      <c r="EQ156" s="642"/>
      <c r="ER156" s="642"/>
      <c r="ES156" s="642"/>
      <c r="ET156" s="642"/>
      <c r="EU156" s="642"/>
      <c r="EV156" s="642"/>
      <c r="EW156" s="642"/>
      <c r="EX156" s="642"/>
      <c r="EY156" s="642"/>
      <c r="EZ156" s="642"/>
      <c r="FA156" s="642"/>
      <c r="FB156" s="642"/>
      <c r="FC156" s="642"/>
      <c r="FD156" s="642"/>
      <c r="FE156" s="642"/>
      <c r="FF156" s="642"/>
      <c r="FG156" s="642"/>
      <c r="FH156" s="642"/>
      <c r="FI156" s="642"/>
      <c r="FJ156" s="642"/>
      <c r="FK156" s="642"/>
      <c r="FL156" s="642"/>
      <c r="FM156" s="642"/>
      <c r="FN156" s="642"/>
      <c r="FO156" s="642"/>
      <c r="FP156" s="642"/>
      <c r="FQ156" s="642"/>
      <c r="FR156" s="642"/>
      <c r="FS156" s="642"/>
      <c r="FT156" s="642"/>
      <c r="FU156" s="642"/>
      <c r="FV156" s="642"/>
      <c r="FW156" s="642"/>
      <c r="FX156" s="642"/>
      <c r="FY156" s="642"/>
      <c r="FZ156" s="642"/>
      <c r="GA156" s="642"/>
      <c r="GB156" s="642"/>
      <c r="GC156" s="642"/>
      <c r="GD156" s="642"/>
      <c r="GE156" s="642"/>
      <c r="GF156" s="642"/>
      <c r="GG156" s="642"/>
      <c r="GH156" s="642"/>
      <c r="GI156" s="642"/>
      <c r="GJ156" s="642"/>
      <c r="GK156" s="642"/>
      <c r="GL156" s="642"/>
      <c r="GM156" s="642"/>
      <c r="GN156" s="642"/>
      <c r="GO156" s="642"/>
      <c r="GP156" s="642"/>
      <c r="GQ156" s="642"/>
      <c r="GR156" s="642"/>
      <c r="GS156" s="642"/>
      <c r="GT156" s="642"/>
      <c r="GU156" s="642"/>
      <c r="GV156" s="642"/>
      <c r="GW156" s="642"/>
      <c r="GX156" s="642"/>
      <c r="GY156" s="642"/>
      <c r="GZ156" s="642"/>
      <c r="HA156" s="642"/>
      <c r="HB156" s="642"/>
      <c r="HC156" s="642"/>
      <c r="HD156" s="642"/>
      <c r="HE156" s="642"/>
      <c r="HF156" s="642"/>
      <c r="HG156" s="642"/>
      <c r="HH156" s="642"/>
      <c r="HI156" s="642"/>
      <c r="HJ156" s="642"/>
      <c r="HK156" s="642"/>
      <c r="HL156" s="642"/>
      <c r="HM156" s="642"/>
      <c r="HN156" s="642"/>
      <c r="HO156" s="642"/>
      <c r="HP156" s="642"/>
      <c r="HQ156" s="642"/>
      <c r="HR156" s="642"/>
      <c r="HS156" s="642"/>
      <c r="HT156" s="642"/>
      <c r="HU156" s="642"/>
      <c r="HV156" s="642"/>
      <c r="HW156" s="642"/>
      <c r="HX156" s="642"/>
      <c r="HY156" s="642"/>
      <c r="HZ156" s="642"/>
      <c r="IA156" s="642"/>
      <c r="IB156" s="642"/>
      <c r="IC156" s="642"/>
      <c r="ID156" s="642"/>
      <c r="IE156" s="642"/>
      <c r="IF156" s="642"/>
      <c r="IG156" s="642"/>
      <c r="IH156" s="642"/>
      <c r="II156" s="642"/>
      <c r="IJ156" s="642"/>
      <c r="IK156" s="642"/>
      <c r="IL156" s="642"/>
      <c r="IM156" s="642"/>
      <c r="IN156" s="642"/>
      <c r="IO156" s="642"/>
      <c r="IP156" s="642"/>
      <c r="IQ156" s="642"/>
      <c r="IR156" s="642"/>
      <c r="IS156" s="642"/>
      <c r="IT156" s="642"/>
      <c r="IU156" s="642"/>
      <c r="IV156" s="642"/>
      <c r="IW156" s="642"/>
      <c r="IX156" s="642"/>
      <c r="IY156" s="642"/>
      <c r="IZ156" s="642"/>
      <c r="JA156" s="642"/>
      <c r="JB156" s="642"/>
      <c r="JC156" s="642"/>
      <c r="JD156" s="642"/>
      <c r="JE156" s="642"/>
      <c r="JF156" s="642"/>
      <c r="JG156" s="642"/>
      <c r="JH156" s="642"/>
      <c r="JI156" s="642"/>
      <c r="JJ156" s="642"/>
      <c r="JK156" s="642"/>
      <c r="JL156" s="642"/>
      <c r="JM156" s="642"/>
      <c r="JN156" s="642"/>
      <c r="JO156" s="642"/>
      <c r="JP156" s="642"/>
      <c r="JQ156" s="642"/>
      <c r="JR156" s="642"/>
      <c r="JS156" s="642"/>
      <c r="JT156" s="642"/>
      <c r="JU156" s="642"/>
      <c r="JV156" s="642"/>
      <c r="JW156" s="642"/>
      <c r="JX156" s="642"/>
      <c r="JY156" s="642"/>
      <c r="JZ156" s="642"/>
      <c r="KA156" s="642"/>
      <c r="KB156" s="642"/>
      <c r="KC156" s="642"/>
      <c r="KD156" s="642"/>
      <c r="KE156" s="642"/>
      <c r="KF156" s="642"/>
      <c r="KG156" s="642"/>
      <c r="KH156" s="642"/>
      <c r="KI156" s="642"/>
      <c r="KJ156" s="642"/>
      <c r="KK156" s="642"/>
      <c r="KL156" s="642"/>
      <c r="KM156" s="642"/>
      <c r="KN156" s="642"/>
      <c r="KO156" s="642"/>
      <c r="KP156" s="642"/>
      <c r="KQ156" s="642"/>
      <c r="KR156" s="642"/>
      <c r="KS156" s="642"/>
      <c r="KT156" s="642"/>
      <c r="KU156" s="642"/>
      <c r="KV156" s="642"/>
      <c r="KW156" s="642"/>
      <c r="KX156" s="642"/>
      <c r="KY156" s="642"/>
      <c r="KZ156" s="642"/>
      <c r="LA156" s="642"/>
      <c r="LB156" s="642"/>
      <c r="LC156" s="642"/>
      <c r="LD156" s="642"/>
      <c r="LE156" s="642"/>
      <c r="LF156" s="642"/>
      <c r="LG156" s="642"/>
      <c r="LH156" s="642"/>
      <c r="LI156" s="642"/>
      <c r="LJ156" s="642"/>
      <c r="LK156" s="642"/>
      <c r="LL156" s="642"/>
      <c r="LM156" s="642"/>
      <c r="LN156" s="642"/>
      <c r="LO156" s="642"/>
      <c r="LP156" s="642"/>
      <c r="LQ156" s="642"/>
      <c r="LR156" s="642"/>
      <c r="LS156" s="642"/>
      <c r="LT156" s="642"/>
      <c r="LU156" s="642"/>
      <c r="LV156" s="642"/>
      <c r="LW156" s="642"/>
      <c r="LX156" s="642"/>
      <c r="LY156" s="642"/>
      <c r="LZ156" s="642"/>
      <c r="MA156" s="642"/>
      <c r="MB156" s="642"/>
      <c r="MC156" s="642"/>
      <c r="MD156" s="642"/>
      <c r="ME156" s="642"/>
      <c r="MF156" s="642"/>
      <c r="MG156" s="642"/>
      <c r="MH156" s="642"/>
      <c r="MI156" s="642"/>
      <c r="MJ156" s="642"/>
      <c r="MK156" s="642"/>
      <c r="ML156" s="642"/>
      <c r="MM156" s="642"/>
      <c r="MN156" s="642"/>
      <c r="MO156" s="642"/>
      <c r="MP156" s="642"/>
      <c r="MQ156" s="642"/>
      <c r="MR156" s="642"/>
      <c r="MS156" s="642"/>
      <c r="MT156" s="642"/>
      <c r="MU156" s="642"/>
      <c r="MV156" s="642"/>
      <c r="MW156" s="642"/>
      <c r="MX156" s="642"/>
      <c r="MY156" s="642"/>
      <c r="MZ156" s="642"/>
      <c r="NA156" s="642"/>
      <c r="NB156" s="642"/>
      <c r="NC156" s="642"/>
      <c r="ND156" s="642"/>
      <c r="NE156" s="642"/>
      <c r="NF156" s="642"/>
      <c r="NG156" s="642"/>
      <c r="NH156" s="642"/>
      <c r="NI156" s="642"/>
      <c r="NJ156" s="642"/>
    </row>
    <row r="157" spans="1:374" s="643" customFormat="1" ht="60" customHeight="1">
      <c r="A157" s="734" t="s">
        <v>659</v>
      </c>
      <c r="B157" s="639" t="s">
        <v>1488</v>
      </c>
      <c r="C157" s="640" t="s">
        <v>26</v>
      </c>
      <c r="D157" s="657" t="s">
        <v>660</v>
      </c>
      <c r="E157" s="656"/>
      <c r="F157" s="640"/>
      <c r="G157" s="640"/>
      <c r="H157" s="684"/>
      <c r="I157" s="685"/>
      <c r="J157" s="640"/>
      <c r="K157" s="641"/>
      <c r="L157" s="641"/>
      <c r="M157" s="640"/>
      <c r="N157" s="640"/>
      <c r="O157" s="640"/>
      <c r="P157" s="640"/>
      <c r="Q157" s="662"/>
      <c r="R157" s="642"/>
      <c r="S157" s="642"/>
      <c r="T157" s="642"/>
      <c r="U157" s="642"/>
      <c r="V157" s="642"/>
      <c r="W157" s="642"/>
      <c r="X157" s="642"/>
      <c r="Y157" s="642"/>
      <c r="Z157" s="642"/>
      <c r="AA157" s="642"/>
      <c r="AB157" s="642"/>
      <c r="AC157" s="642"/>
      <c r="AD157" s="642"/>
      <c r="AE157" s="642"/>
      <c r="AF157" s="642"/>
      <c r="AG157" s="642"/>
      <c r="AH157" s="642"/>
      <c r="AI157" s="642"/>
      <c r="AJ157" s="642"/>
      <c r="AK157" s="642"/>
      <c r="AL157" s="642"/>
      <c r="AM157" s="642"/>
      <c r="AN157" s="642"/>
      <c r="AO157" s="642"/>
      <c r="AP157" s="642"/>
      <c r="AQ157" s="642"/>
      <c r="AR157" s="642"/>
      <c r="AS157" s="642"/>
      <c r="AT157" s="642"/>
      <c r="AU157" s="642"/>
      <c r="AV157" s="642"/>
      <c r="AW157" s="642"/>
      <c r="AX157" s="642"/>
      <c r="AY157" s="642"/>
      <c r="AZ157" s="642"/>
      <c r="BA157" s="642"/>
      <c r="BB157" s="642"/>
      <c r="BC157" s="642"/>
      <c r="BD157" s="642"/>
      <c r="BE157" s="642"/>
      <c r="BF157" s="642"/>
      <c r="BG157" s="642"/>
      <c r="BH157" s="642"/>
      <c r="BI157" s="642"/>
      <c r="BJ157" s="642"/>
      <c r="BK157" s="642"/>
      <c r="BL157" s="642"/>
      <c r="BM157" s="642"/>
      <c r="BN157" s="642"/>
      <c r="BO157" s="642"/>
      <c r="BP157" s="642"/>
      <c r="BQ157" s="642"/>
      <c r="BR157" s="642"/>
      <c r="BS157" s="642"/>
      <c r="BT157" s="642"/>
      <c r="BU157" s="642"/>
      <c r="BV157" s="642"/>
      <c r="BW157" s="642"/>
      <c r="BX157" s="642"/>
      <c r="BY157" s="642"/>
      <c r="BZ157" s="642"/>
      <c r="CA157" s="642"/>
      <c r="CB157" s="642"/>
      <c r="CC157" s="642"/>
      <c r="CD157" s="642"/>
      <c r="CE157" s="642"/>
      <c r="CF157" s="642"/>
      <c r="CG157" s="642"/>
      <c r="CH157" s="642"/>
      <c r="CI157" s="642"/>
      <c r="CJ157" s="642"/>
      <c r="CK157" s="642"/>
      <c r="CL157" s="642"/>
      <c r="CM157" s="642"/>
      <c r="CN157" s="642"/>
      <c r="CO157" s="642"/>
      <c r="CP157" s="642"/>
      <c r="CQ157" s="642"/>
      <c r="CR157" s="642"/>
      <c r="CS157" s="642"/>
      <c r="CT157" s="642"/>
      <c r="CU157" s="642"/>
      <c r="CV157" s="642"/>
      <c r="CW157" s="642"/>
      <c r="CX157" s="642"/>
      <c r="CY157" s="642"/>
      <c r="CZ157" s="642"/>
      <c r="DA157" s="642"/>
      <c r="DB157" s="642"/>
      <c r="DC157" s="642"/>
      <c r="DD157" s="642"/>
      <c r="DE157" s="642"/>
      <c r="DF157" s="642"/>
      <c r="DG157" s="642"/>
      <c r="DH157" s="642"/>
      <c r="DI157" s="642"/>
      <c r="DJ157" s="642"/>
      <c r="DK157" s="642"/>
      <c r="DL157" s="642"/>
      <c r="DM157" s="642"/>
      <c r="DN157" s="642"/>
      <c r="DO157" s="642"/>
      <c r="DP157" s="642"/>
      <c r="DQ157" s="642"/>
      <c r="DR157" s="642"/>
      <c r="DS157" s="642"/>
      <c r="DT157" s="642"/>
      <c r="DU157" s="642"/>
      <c r="DV157" s="642"/>
      <c r="DW157" s="642"/>
      <c r="DX157" s="642"/>
      <c r="DY157" s="642"/>
      <c r="DZ157" s="642"/>
      <c r="EA157" s="642"/>
      <c r="EB157" s="642"/>
      <c r="EC157" s="642"/>
      <c r="ED157" s="642"/>
      <c r="EE157" s="642"/>
      <c r="EF157" s="642"/>
      <c r="EG157" s="642"/>
      <c r="EH157" s="642"/>
      <c r="EI157" s="642"/>
      <c r="EJ157" s="642"/>
      <c r="EK157" s="642"/>
      <c r="EL157" s="642"/>
      <c r="EM157" s="642"/>
      <c r="EN157" s="642"/>
      <c r="EO157" s="642"/>
      <c r="EP157" s="642"/>
      <c r="EQ157" s="642"/>
      <c r="ER157" s="642"/>
      <c r="ES157" s="642"/>
      <c r="ET157" s="642"/>
      <c r="EU157" s="642"/>
      <c r="EV157" s="642"/>
      <c r="EW157" s="642"/>
      <c r="EX157" s="642"/>
      <c r="EY157" s="642"/>
      <c r="EZ157" s="642"/>
      <c r="FA157" s="642"/>
      <c r="FB157" s="642"/>
      <c r="FC157" s="642"/>
      <c r="FD157" s="642"/>
      <c r="FE157" s="642"/>
      <c r="FF157" s="642"/>
      <c r="FG157" s="642"/>
      <c r="FH157" s="642"/>
      <c r="FI157" s="642"/>
      <c r="FJ157" s="642"/>
      <c r="FK157" s="642"/>
      <c r="FL157" s="642"/>
      <c r="FM157" s="642"/>
      <c r="FN157" s="642"/>
      <c r="FO157" s="642"/>
      <c r="FP157" s="642"/>
      <c r="FQ157" s="642"/>
      <c r="FR157" s="642"/>
      <c r="FS157" s="642"/>
      <c r="FT157" s="642"/>
      <c r="FU157" s="642"/>
      <c r="FV157" s="642"/>
      <c r="FW157" s="642"/>
      <c r="FX157" s="642"/>
      <c r="FY157" s="642"/>
      <c r="FZ157" s="642"/>
      <c r="GA157" s="642"/>
      <c r="GB157" s="642"/>
      <c r="GC157" s="642"/>
      <c r="GD157" s="642"/>
      <c r="GE157" s="642"/>
      <c r="GF157" s="642"/>
      <c r="GG157" s="642"/>
      <c r="GH157" s="642"/>
      <c r="GI157" s="642"/>
      <c r="GJ157" s="642"/>
      <c r="GK157" s="642"/>
      <c r="GL157" s="642"/>
      <c r="GM157" s="642"/>
      <c r="GN157" s="642"/>
      <c r="GO157" s="642"/>
      <c r="GP157" s="642"/>
      <c r="GQ157" s="642"/>
      <c r="GR157" s="642"/>
      <c r="GS157" s="642"/>
      <c r="GT157" s="642"/>
      <c r="GU157" s="642"/>
      <c r="GV157" s="642"/>
      <c r="GW157" s="642"/>
      <c r="GX157" s="642"/>
      <c r="GY157" s="642"/>
      <c r="GZ157" s="642"/>
      <c r="HA157" s="642"/>
      <c r="HB157" s="642"/>
      <c r="HC157" s="642"/>
      <c r="HD157" s="642"/>
      <c r="HE157" s="642"/>
      <c r="HF157" s="642"/>
      <c r="HG157" s="642"/>
      <c r="HH157" s="642"/>
      <c r="HI157" s="642"/>
      <c r="HJ157" s="642"/>
      <c r="HK157" s="642"/>
      <c r="HL157" s="642"/>
      <c r="HM157" s="642"/>
      <c r="HN157" s="642"/>
      <c r="HO157" s="642"/>
      <c r="HP157" s="642"/>
      <c r="HQ157" s="642"/>
      <c r="HR157" s="642"/>
      <c r="HS157" s="642"/>
      <c r="HT157" s="642"/>
      <c r="HU157" s="642"/>
      <c r="HV157" s="642"/>
      <c r="HW157" s="642"/>
      <c r="HX157" s="642"/>
      <c r="HY157" s="642"/>
      <c r="HZ157" s="642"/>
      <c r="IA157" s="642"/>
      <c r="IB157" s="642"/>
      <c r="IC157" s="642"/>
      <c r="ID157" s="642"/>
      <c r="IE157" s="642"/>
      <c r="IF157" s="642"/>
      <c r="IG157" s="642"/>
      <c r="IH157" s="642"/>
      <c r="II157" s="642"/>
      <c r="IJ157" s="642"/>
      <c r="IK157" s="642"/>
      <c r="IL157" s="642"/>
      <c r="IM157" s="642"/>
      <c r="IN157" s="642"/>
      <c r="IO157" s="642"/>
      <c r="IP157" s="642"/>
      <c r="IQ157" s="642"/>
      <c r="IR157" s="642"/>
      <c r="IS157" s="642"/>
      <c r="IT157" s="642"/>
      <c r="IU157" s="642"/>
      <c r="IV157" s="642"/>
      <c r="IW157" s="642"/>
      <c r="IX157" s="642"/>
      <c r="IY157" s="642"/>
      <c r="IZ157" s="642"/>
      <c r="JA157" s="642"/>
      <c r="JB157" s="642"/>
      <c r="JC157" s="642"/>
      <c r="JD157" s="642"/>
      <c r="JE157" s="642"/>
      <c r="JF157" s="642"/>
      <c r="JG157" s="642"/>
      <c r="JH157" s="642"/>
      <c r="JI157" s="642"/>
      <c r="JJ157" s="642"/>
      <c r="JK157" s="642"/>
      <c r="JL157" s="642"/>
      <c r="JM157" s="642"/>
      <c r="JN157" s="642"/>
      <c r="JO157" s="642"/>
      <c r="JP157" s="642"/>
      <c r="JQ157" s="642"/>
      <c r="JR157" s="642"/>
      <c r="JS157" s="642"/>
      <c r="JT157" s="642"/>
      <c r="JU157" s="642"/>
      <c r="JV157" s="642"/>
      <c r="JW157" s="642"/>
      <c r="JX157" s="642"/>
      <c r="JY157" s="642"/>
      <c r="JZ157" s="642"/>
      <c r="KA157" s="642"/>
      <c r="KB157" s="642"/>
      <c r="KC157" s="642"/>
      <c r="KD157" s="642"/>
      <c r="KE157" s="642"/>
      <c r="KF157" s="642"/>
      <c r="KG157" s="642"/>
      <c r="KH157" s="642"/>
      <c r="KI157" s="642"/>
      <c r="KJ157" s="642"/>
      <c r="KK157" s="642"/>
      <c r="KL157" s="642"/>
      <c r="KM157" s="642"/>
      <c r="KN157" s="642"/>
      <c r="KO157" s="642"/>
      <c r="KP157" s="642"/>
      <c r="KQ157" s="642"/>
      <c r="KR157" s="642"/>
      <c r="KS157" s="642"/>
      <c r="KT157" s="642"/>
      <c r="KU157" s="642"/>
      <c r="KV157" s="642"/>
      <c r="KW157" s="642"/>
      <c r="KX157" s="642"/>
      <c r="KY157" s="642"/>
      <c r="KZ157" s="642"/>
      <c r="LA157" s="642"/>
      <c r="LB157" s="642"/>
      <c r="LC157" s="642"/>
      <c r="LD157" s="642"/>
      <c r="LE157" s="642"/>
      <c r="LF157" s="642"/>
      <c r="LG157" s="642"/>
      <c r="LH157" s="642"/>
      <c r="LI157" s="642"/>
      <c r="LJ157" s="642"/>
      <c r="LK157" s="642"/>
      <c r="LL157" s="642"/>
      <c r="LM157" s="642"/>
      <c r="LN157" s="642"/>
      <c r="LO157" s="642"/>
      <c r="LP157" s="642"/>
      <c r="LQ157" s="642"/>
      <c r="LR157" s="642"/>
      <c r="LS157" s="642"/>
      <c r="LT157" s="642"/>
      <c r="LU157" s="642"/>
      <c r="LV157" s="642"/>
      <c r="LW157" s="642"/>
      <c r="LX157" s="642"/>
      <c r="LY157" s="642"/>
      <c r="LZ157" s="642"/>
      <c r="MA157" s="642"/>
      <c r="MB157" s="642"/>
      <c r="MC157" s="642"/>
      <c r="MD157" s="642"/>
      <c r="ME157" s="642"/>
      <c r="MF157" s="642"/>
      <c r="MG157" s="642"/>
      <c r="MH157" s="642"/>
      <c r="MI157" s="642"/>
      <c r="MJ157" s="642"/>
      <c r="MK157" s="642"/>
      <c r="ML157" s="642"/>
      <c r="MM157" s="642"/>
      <c r="MN157" s="642"/>
      <c r="MO157" s="642"/>
      <c r="MP157" s="642"/>
      <c r="MQ157" s="642"/>
      <c r="MR157" s="642"/>
      <c r="MS157" s="642"/>
      <c r="MT157" s="642"/>
      <c r="MU157" s="642"/>
      <c r="MV157" s="642"/>
      <c r="MW157" s="642"/>
      <c r="MX157" s="642"/>
      <c r="MY157" s="642"/>
      <c r="MZ157" s="642"/>
      <c r="NA157" s="642"/>
      <c r="NB157" s="642"/>
      <c r="NC157" s="642"/>
      <c r="ND157" s="642"/>
      <c r="NE157" s="642"/>
      <c r="NF157" s="642"/>
      <c r="NG157" s="642"/>
      <c r="NH157" s="642"/>
      <c r="NI157" s="642"/>
      <c r="NJ157" s="642"/>
    </row>
    <row r="158" spans="1:374" s="643" customFormat="1" ht="45" customHeight="1">
      <c r="A158" s="734" t="s">
        <v>661</v>
      </c>
      <c r="B158" s="639" t="s">
        <v>1489</v>
      </c>
      <c r="C158" s="640" t="s">
        <v>26</v>
      </c>
      <c r="D158" s="657" t="s">
        <v>662</v>
      </c>
      <c r="E158" s="656"/>
      <c r="F158" s="640"/>
      <c r="G158" s="640"/>
      <c r="H158" s="684"/>
      <c r="I158" s="685"/>
      <c r="J158" s="640"/>
      <c r="K158" s="641"/>
      <c r="L158" s="641"/>
      <c r="M158" s="640"/>
      <c r="N158" s="640"/>
      <c r="O158" s="640"/>
      <c r="P158" s="640"/>
      <c r="Q158" s="662"/>
      <c r="R158" s="642"/>
      <c r="S158" s="642"/>
      <c r="T158" s="642"/>
      <c r="U158" s="642"/>
      <c r="V158" s="642"/>
      <c r="W158" s="642"/>
      <c r="X158" s="642"/>
      <c r="Y158" s="642"/>
      <c r="Z158" s="642"/>
      <c r="AA158" s="642"/>
      <c r="AB158" s="642"/>
      <c r="AC158" s="642"/>
      <c r="AD158" s="642"/>
      <c r="AE158" s="642"/>
      <c r="AF158" s="642"/>
      <c r="AG158" s="642"/>
      <c r="AH158" s="642"/>
      <c r="AI158" s="642"/>
      <c r="AJ158" s="642"/>
      <c r="AK158" s="642"/>
      <c r="AL158" s="642"/>
      <c r="AM158" s="642"/>
      <c r="AN158" s="642"/>
      <c r="AO158" s="642"/>
      <c r="AP158" s="642"/>
      <c r="AQ158" s="642"/>
      <c r="AR158" s="642"/>
      <c r="AS158" s="642"/>
      <c r="AT158" s="642"/>
      <c r="AU158" s="642"/>
      <c r="AV158" s="642"/>
      <c r="AW158" s="642"/>
      <c r="AX158" s="642"/>
      <c r="AY158" s="642"/>
      <c r="AZ158" s="642"/>
      <c r="BA158" s="642"/>
      <c r="BB158" s="642"/>
      <c r="BC158" s="642"/>
      <c r="BD158" s="642"/>
      <c r="BE158" s="642"/>
      <c r="BF158" s="642"/>
      <c r="BG158" s="642"/>
      <c r="BH158" s="642"/>
      <c r="BI158" s="642"/>
      <c r="BJ158" s="642"/>
      <c r="BK158" s="642"/>
      <c r="BL158" s="642"/>
      <c r="BM158" s="642"/>
      <c r="BN158" s="642"/>
      <c r="BO158" s="642"/>
      <c r="BP158" s="642"/>
      <c r="BQ158" s="642"/>
      <c r="BR158" s="642"/>
      <c r="BS158" s="642"/>
      <c r="BT158" s="642"/>
      <c r="BU158" s="642"/>
      <c r="BV158" s="642"/>
      <c r="BW158" s="642"/>
      <c r="BX158" s="642"/>
      <c r="BY158" s="642"/>
      <c r="BZ158" s="642"/>
      <c r="CA158" s="642"/>
      <c r="CB158" s="642"/>
      <c r="CC158" s="642"/>
      <c r="CD158" s="642"/>
      <c r="CE158" s="642"/>
      <c r="CF158" s="642"/>
      <c r="CG158" s="642"/>
      <c r="CH158" s="642"/>
      <c r="CI158" s="642"/>
      <c r="CJ158" s="642"/>
      <c r="CK158" s="642"/>
      <c r="CL158" s="642"/>
      <c r="CM158" s="642"/>
      <c r="CN158" s="642"/>
      <c r="CO158" s="642"/>
      <c r="CP158" s="642"/>
      <c r="CQ158" s="642"/>
      <c r="CR158" s="642"/>
      <c r="CS158" s="642"/>
      <c r="CT158" s="642"/>
      <c r="CU158" s="642"/>
      <c r="CV158" s="642"/>
      <c r="CW158" s="642"/>
      <c r="CX158" s="642"/>
      <c r="CY158" s="642"/>
      <c r="CZ158" s="642"/>
      <c r="DA158" s="642"/>
      <c r="DB158" s="642"/>
      <c r="DC158" s="642"/>
      <c r="DD158" s="642"/>
      <c r="DE158" s="642"/>
      <c r="DF158" s="642"/>
      <c r="DG158" s="642"/>
      <c r="DH158" s="642"/>
      <c r="DI158" s="642"/>
      <c r="DJ158" s="642"/>
      <c r="DK158" s="642"/>
      <c r="DL158" s="642"/>
      <c r="DM158" s="642"/>
      <c r="DN158" s="642"/>
      <c r="DO158" s="642"/>
      <c r="DP158" s="642"/>
      <c r="DQ158" s="642"/>
      <c r="DR158" s="642"/>
      <c r="DS158" s="642"/>
      <c r="DT158" s="642"/>
      <c r="DU158" s="642"/>
      <c r="DV158" s="642"/>
      <c r="DW158" s="642"/>
      <c r="DX158" s="642"/>
      <c r="DY158" s="642"/>
      <c r="DZ158" s="642"/>
      <c r="EA158" s="642"/>
      <c r="EB158" s="642"/>
      <c r="EC158" s="642"/>
      <c r="ED158" s="642"/>
      <c r="EE158" s="642"/>
      <c r="EF158" s="642"/>
      <c r="EG158" s="642"/>
      <c r="EH158" s="642"/>
      <c r="EI158" s="642"/>
      <c r="EJ158" s="642"/>
      <c r="EK158" s="642"/>
      <c r="EL158" s="642"/>
      <c r="EM158" s="642"/>
      <c r="EN158" s="642"/>
      <c r="EO158" s="642"/>
      <c r="EP158" s="642"/>
      <c r="EQ158" s="642"/>
      <c r="ER158" s="642"/>
      <c r="ES158" s="642"/>
      <c r="ET158" s="642"/>
      <c r="EU158" s="642"/>
      <c r="EV158" s="642"/>
      <c r="EW158" s="642"/>
      <c r="EX158" s="642"/>
      <c r="EY158" s="642"/>
      <c r="EZ158" s="642"/>
      <c r="FA158" s="642"/>
      <c r="FB158" s="642"/>
      <c r="FC158" s="642"/>
      <c r="FD158" s="642"/>
      <c r="FE158" s="642"/>
      <c r="FF158" s="642"/>
      <c r="FG158" s="642"/>
      <c r="FH158" s="642"/>
      <c r="FI158" s="642"/>
      <c r="FJ158" s="642"/>
      <c r="FK158" s="642"/>
      <c r="FL158" s="642"/>
      <c r="FM158" s="642"/>
      <c r="FN158" s="642"/>
      <c r="FO158" s="642"/>
      <c r="FP158" s="642"/>
      <c r="FQ158" s="642"/>
      <c r="FR158" s="642"/>
      <c r="FS158" s="642"/>
      <c r="FT158" s="642"/>
      <c r="FU158" s="642"/>
      <c r="FV158" s="642"/>
      <c r="FW158" s="642"/>
      <c r="FX158" s="642"/>
      <c r="FY158" s="642"/>
      <c r="FZ158" s="642"/>
      <c r="GA158" s="642"/>
      <c r="GB158" s="642"/>
      <c r="GC158" s="642"/>
      <c r="GD158" s="642"/>
      <c r="GE158" s="642"/>
      <c r="GF158" s="642"/>
      <c r="GG158" s="642"/>
      <c r="GH158" s="642"/>
      <c r="GI158" s="642"/>
      <c r="GJ158" s="642"/>
      <c r="GK158" s="642"/>
      <c r="GL158" s="642"/>
      <c r="GM158" s="642"/>
      <c r="GN158" s="642"/>
      <c r="GO158" s="642"/>
      <c r="GP158" s="642"/>
      <c r="GQ158" s="642"/>
      <c r="GR158" s="642"/>
      <c r="GS158" s="642"/>
      <c r="GT158" s="642"/>
      <c r="GU158" s="642"/>
      <c r="GV158" s="642"/>
      <c r="GW158" s="642"/>
      <c r="GX158" s="642"/>
      <c r="GY158" s="642"/>
      <c r="GZ158" s="642"/>
      <c r="HA158" s="642"/>
      <c r="HB158" s="642"/>
      <c r="HC158" s="642"/>
      <c r="HD158" s="642"/>
      <c r="HE158" s="642"/>
      <c r="HF158" s="642"/>
      <c r="HG158" s="642"/>
      <c r="HH158" s="642"/>
      <c r="HI158" s="642"/>
      <c r="HJ158" s="642"/>
      <c r="HK158" s="642"/>
      <c r="HL158" s="642"/>
      <c r="HM158" s="642"/>
      <c r="HN158" s="642"/>
      <c r="HO158" s="642"/>
      <c r="HP158" s="642"/>
      <c r="HQ158" s="642"/>
      <c r="HR158" s="642"/>
      <c r="HS158" s="642"/>
      <c r="HT158" s="642"/>
      <c r="HU158" s="642"/>
      <c r="HV158" s="642"/>
      <c r="HW158" s="642"/>
      <c r="HX158" s="642"/>
      <c r="HY158" s="642"/>
      <c r="HZ158" s="642"/>
      <c r="IA158" s="642"/>
      <c r="IB158" s="642"/>
      <c r="IC158" s="642"/>
      <c r="ID158" s="642"/>
      <c r="IE158" s="642"/>
      <c r="IF158" s="642"/>
      <c r="IG158" s="642"/>
      <c r="IH158" s="642"/>
      <c r="II158" s="642"/>
      <c r="IJ158" s="642"/>
      <c r="IK158" s="642"/>
      <c r="IL158" s="642"/>
      <c r="IM158" s="642"/>
      <c r="IN158" s="642"/>
      <c r="IO158" s="642"/>
      <c r="IP158" s="642"/>
      <c r="IQ158" s="642"/>
      <c r="IR158" s="642"/>
      <c r="IS158" s="642"/>
      <c r="IT158" s="642"/>
      <c r="IU158" s="642"/>
      <c r="IV158" s="642"/>
      <c r="IW158" s="642"/>
      <c r="IX158" s="642"/>
      <c r="IY158" s="642"/>
      <c r="IZ158" s="642"/>
      <c r="JA158" s="642"/>
      <c r="JB158" s="642"/>
      <c r="JC158" s="642"/>
      <c r="JD158" s="642"/>
      <c r="JE158" s="642"/>
      <c r="JF158" s="642"/>
      <c r="JG158" s="642"/>
      <c r="JH158" s="642"/>
      <c r="JI158" s="642"/>
      <c r="JJ158" s="642"/>
      <c r="JK158" s="642"/>
      <c r="JL158" s="642"/>
      <c r="JM158" s="642"/>
      <c r="JN158" s="642"/>
      <c r="JO158" s="642"/>
      <c r="JP158" s="642"/>
      <c r="JQ158" s="642"/>
      <c r="JR158" s="642"/>
      <c r="JS158" s="642"/>
      <c r="JT158" s="642"/>
      <c r="JU158" s="642"/>
      <c r="JV158" s="642"/>
      <c r="JW158" s="642"/>
      <c r="JX158" s="642"/>
      <c r="JY158" s="642"/>
      <c r="JZ158" s="642"/>
      <c r="KA158" s="642"/>
      <c r="KB158" s="642"/>
      <c r="KC158" s="642"/>
      <c r="KD158" s="642"/>
      <c r="KE158" s="642"/>
      <c r="KF158" s="642"/>
      <c r="KG158" s="642"/>
      <c r="KH158" s="642"/>
      <c r="KI158" s="642"/>
      <c r="KJ158" s="642"/>
      <c r="KK158" s="642"/>
      <c r="KL158" s="642"/>
      <c r="KM158" s="642"/>
      <c r="KN158" s="642"/>
      <c r="KO158" s="642"/>
      <c r="KP158" s="642"/>
      <c r="KQ158" s="642"/>
      <c r="KR158" s="642"/>
      <c r="KS158" s="642"/>
      <c r="KT158" s="642"/>
      <c r="KU158" s="642"/>
      <c r="KV158" s="642"/>
      <c r="KW158" s="642"/>
      <c r="KX158" s="642"/>
      <c r="KY158" s="642"/>
      <c r="KZ158" s="642"/>
      <c r="LA158" s="642"/>
      <c r="LB158" s="642"/>
      <c r="LC158" s="642"/>
      <c r="LD158" s="642"/>
      <c r="LE158" s="642"/>
      <c r="LF158" s="642"/>
      <c r="LG158" s="642"/>
      <c r="LH158" s="642"/>
      <c r="LI158" s="642"/>
      <c r="LJ158" s="642"/>
      <c r="LK158" s="642"/>
      <c r="LL158" s="642"/>
      <c r="LM158" s="642"/>
      <c r="LN158" s="642"/>
      <c r="LO158" s="642"/>
      <c r="LP158" s="642"/>
      <c r="LQ158" s="642"/>
      <c r="LR158" s="642"/>
      <c r="LS158" s="642"/>
      <c r="LT158" s="642"/>
      <c r="LU158" s="642"/>
      <c r="LV158" s="642"/>
      <c r="LW158" s="642"/>
      <c r="LX158" s="642"/>
      <c r="LY158" s="642"/>
      <c r="LZ158" s="642"/>
      <c r="MA158" s="642"/>
      <c r="MB158" s="642"/>
      <c r="MC158" s="642"/>
      <c r="MD158" s="642"/>
      <c r="ME158" s="642"/>
      <c r="MF158" s="642"/>
      <c r="MG158" s="642"/>
      <c r="MH158" s="642"/>
      <c r="MI158" s="642"/>
      <c r="MJ158" s="642"/>
      <c r="MK158" s="642"/>
      <c r="ML158" s="642"/>
      <c r="MM158" s="642"/>
      <c r="MN158" s="642"/>
      <c r="MO158" s="642"/>
      <c r="MP158" s="642"/>
      <c r="MQ158" s="642"/>
      <c r="MR158" s="642"/>
      <c r="MS158" s="642"/>
      <c r="MT158" s="642"/>
      <c r="MU158" s="642"/>
      <c r="MV158" s="642"/>
      <c r="MW158" s="642"/>
      <c r="MX158" s="642"/>
      <c r="MY158" s="642"/>
      <c r="MZ158" s="642"/>
      <c r="NA158" s="642"/>
      <c r="NB158" s="642"/>
      <c r="NC158" s="642"/>
      <c r="ND158" s="642"/>
      <c r="NE158" s="642"/>
      <c r="NF158" s="642"/>
      <c r="NG158" s="642"/>
      <c r="NH158" s="642"/>
      <c r="NI158" s="642"/>
      <c r="NJ158" s="642"/>
    </row>
    <row r="159" spans="1:374" s="643" customFormat="1" ht="60" customHeight="1">
      <c r="A159" s="734" t="s">
        <v>663</v>
      </c>
      <c r="B159" s="639" t="s">
        <v>1490</v>
      </c>
      <c r="C159" s="640" t="s">
        <v>26</v>
      </c>
      <c r="D159" s="657" t="s">
        <v>664</v>
      </c>
      <c r="E159" s="656"/>
      <c r="F159" s="640"/>
      <c r="G159" s="640"/>
      <c r="H159" s="684"/>
      <c r="I159" s="688"/>
      <c r="J159" s="640"/>
      <c r="K159" s="641"/>
      <c r="L159" s="641"/>
      <c r="M159" s="640"/>
      <c r="N159" s="640"/>
      <c r="O159" s="640"/>
      <c r="P159" s="640"/>
      <c r="Q159" s="662"/>
      <c r="R159" s="642"/>
      <c r="S159" s="642"/>
      <c r="T159" s="642"/>
      <c r="U159" s="642"/>
      <c r="V159" s="642"/>
      <c r="W159" s="642"/>
      <c r="X159" s="642"/>
      <c r="Y159" s="642"/>
      <c r="Z159" s="642"/>
      <c r="AA159" s="642"/>
      <c r="AB159" s="642"/>
      <c r="AC159" s="642"/>
      <c r="AD159" s="642"/>
      <c r="AE159" s="642"/>
      <c r="AF159" s="642"/>
      <c r="AG159" s="642"/>
      <c r="AH159" s="642"/>
      <c r="AI159" s="642"/>
      <c r="AJ159" s="642"/>
      <c r="AK159" s="642"/>
      <c r="AL159" s="642"/>
      <c r="AM159" s="642"/>
      <c r="AN159" s="642"/>
      <c r="AO159" s="642"/>
      <c r="AP159" s="642"/>
      <c r="AQ159" s="642"/>
      <c r="AR159" s="642"/>
      <c r="AS159" s="642"/>
      <c r="AT159" s="642"/>
      <c r="AU159" s="642"/>
      <c r="AV159" s="642"/>
      <c r="AW159" s="642"/>
      <c r="AX159" s="642"/>
      <c r="AY159" s="642"/>
      <c r="AZ159" s="642"/>
      <c r="BA159" s="642"/>
      <c r="BB159" s="642"/>
      <c r="BC159" s="642"/>
      <c r="BD159" s="642"/>
      <c r="BE159" s="642"/>
      <c r="BF159" s="642"/>
      <c r="BG159" s="642"/>
      <c r="BH159" s="642"/>
      <c r="BI159" s="642"/>
      <c r="BJ159" s="642"/>
      <c r="BK159" s="642"/>
      <c r="BL159" s="642"/>
      <c r="BM159" s="642"/>
      <c r="BN159" s="642"/>
      <c r="BO159" s="642"/>
      <c r="BP159" s="642"/>
      <c r="BQ159" s="642"/>
      <c r="BR159" s="642"/>
      <c r="BS159" s="642"/>
      <c r="BT159" s="642"/>
      <c r="BU159" s="642"/>
      <c r="BV159" s="642"/>
      <c r="BW159" s="642"/>
      <c r="BX159" s="642"/>
      <c r="BY159" s="642"/>
      <c r="BZ159" s="642"/>
      <c r="CA159" s="642"/>
      <c r="CB159" s="642"/>
      <c r="CC159" s="642"/>
      <c r="CD159" s="642"/>
      <c r="CE159" s="642"/>
      <c r="CF159" s="642"/>
      <c r="CG159" s="642"/>
      <c r="CH159" s="642"/>
      <c r="CI159" s="642"/>
      <c r="CJ159" s="642"/>
      <c r="CK159" s="642"/>
      <c r="CL159" s="642"/>
      <c r="CM159" s="642"/>
      <c r="CN159" s="642"/>
      <c r="CO159" s="642"/>
      <c r="CP159" s="642"/>
      <c r="CQ159" s="642"/>
      <c r="CR159" s="642"/>
      <c r="CS159" s="642"/>
      <c r="CT159" s="642"/>
      <c r="CU159" s="642"/>
      <c r="CV159" s="642"/>
      <c r="CW159" s="642"/>
      <c r="CX159" s="642"/>
      <c r="CY159" s="642"/>
      <c r="CZ159" s="642"/>
      <c r="DA159" s="642"/>
      <c r="DB159" s="642"/>
      <c r="DC159" s="642"/>
      <c r="DD159" s="642"/>
      <c r="DE159" s="642"/>
      <c r="DF159" s="642"/>
      <c r="DG159" s="642"/>
      <c r="DH159" s="642"/>
      <c r="DI159" s="642"/>
      <c r="DJ159" s="642"/>
      <c r="DK159" s="642"/>
      <c r="DL159" s="642"/>
      <c r="DM159" s="642"/>
      <c r="DN159" s="642"/>
      <c r="DO159" s="642"/>
      <c r="DP159" s="642"/>
      <c r="DQ159" s="642"/>
      <c r="DR159" s="642"/>
      <c r="DS159" s="642"/>
      <c r="DT159" s="642"/>
      <c r="DU159" s="642"/>
      <c r="DV159" s="642"/>
      <c r="DW159" s="642"/>
      <c r="DX159" s="642"/>
      <c r="DY159" s="642"/>
      <c r="DZ159" s="642"/>
      <c r="EA159" s="642"/>
      <c r="EB159" s="642"/>
      <c r="EC159" s="642"/>
      <c r="ED159" s="642"/>
      <c r="EE159" s="642"/>
      <c r="EF159" s="642"/>
      <c r="EG159" s="642"/>
      <c r="EH159" s="642"/>
      <c r="EI159" s="642"/>
      <c r="EJ159" s="642"/>
      <c r="EK159" s="642"/>
      <c r="EL159" s="642"/>
      <c r="EM159" s="642"/>
      <c r="EN159" s="642"/>
      <c r="EO159" s="642"/>
      <c r="EP159" s="642"/>
      <c r="EQ159" s="642"/>
      <c r="ER159" s="642"/>
      <c r="ES159" s="642"/>
      <c r="ET159" s="642"/>
      <c r="EU159" s="642"/>
      <c r="EV159" s="642"/>
      <c r="EW159" s="642"/>
      <c r="EX159" s="642"/>
      <c r="EY159" s="642"/>
      <c r="EZ159" s="642"/>
      <c r="FA159" s="642"/>
      <c r="FB159" s="642"/>
      <c r="FC159" s="642"/>
      <c r="FD159" s="642"/>
      <c r="FE159" s="642"/>
      <c r="FF159" s="642"/>
      <c r="FG159" s="642"/>
      <c r="FH159" s="642"/>
      <c r="FI159" s="642"/>
      <c r="FJ159" s="642"/>
      <c r="FK159" s="642"/>
      <c r="FL159" s="642"/>
      <c r="FM159" s="642"/>
      <c r="FN159" s="642"/>
      <c r="FO159" s="642"/>
      <c r="FP159" s="642"/>
      <c r="FQ159" s="642"/>
      <c r="FR159" s="642"/>
      <c r="FS159" s="642"/>
      <c r="FT159" s="642"/>
      <c r="FU159" s="642"/>
      <c r="FV159" s="642"/>
      <c r="FW159" s="642"/>
      <c r="FX159" s="642"/>
      <c r="FY159" s="642"/>
      <c r="FZ159" s="642"/>
      <c r="GA159" s="642"/>
      <c r="GB159" s="642"/>
      <c r="GC159" s="642"/>
      <c r="GD159" s="642"/>
      <c r="GE159" s="642"/>
      <c r="GF159" s="642"/>
      <c r="GG159" s="642"/>
      <c r="GH159" s="642"/>
      <c r="GI159" s="642"/>
      <c r="GJ159" s="642"/>
      <c r="GK159" s="642"/>
      <c r="GL159" s="642"/>
      <c r="GM159" s="642"/>
      <c r="GN159" s="642"/>
      <c r="GO159" s="642"/>
      <c r="GP159" s="642"/>
      <c r="GQ159" s="642"/>
      <c r="GR159" s="642"/>
      <c r="GS159" s="642"/>
      <c r="GT159" s="642"/>
      <c r="GU159" s="642"/>
      <c r="GV159" s="642"/>
      <c r="GW159" s="642"/>
      <c r="GX159" s="642"/>
      <c r="GY159" s="642"/>
      <c r="GZ159" s="642"/>
      <c r="HA159" s="642"/>
      <c r="HB159" s="642"/>
      <c r="HC159" s="642"/>
      <c r="HD159" s="642"/>
      <c r="HE159" s="642"/>
      <c r="HF159" s="642"/>
      <c r="HG159" s="642"/>
      <c r="HH159" s="642"/>
      <c r="HI159" s="642"/>
      <c r="HJ159" s="642"/>
      <c r="HK159" s="642"/>
      <c r="HL159" s="642"/>
      <c r="HM159" s="642"/>
      <c r="HN159" s="642"/>
      <c r="HO159" s="642"/>
      <c r="HP159" s="642"/>
      <c r="HQ159" s="642"/>
      <c r="HR159" s="642"/>
      <c r="HS159" s="642"/>
      <c r="HT159" s="642"/>
      <c r="HU159" s="642"/>
      <c r="HV159" s="642"/>
      <c r="HW159" s="642"/>
      <c r="HX159" s="642"/>
      <c r="HY159" s="642"/>
      <c r="HZ159" s="642"/>
      <c r="IA159" s="642"/>
      <c r="IB159" s="642"/>
      <c r="IC159" s="642"/>
      <c r="ID159" s="642"/>
      <c r="IE159" s="642"/>
      <c r="IF159" s="642"/>
      <c r="IG159" s="642"/>
      <c r="IH159" s="642"/>
      <c r="II159" s="642"/>
      <c r="IJ159" s="642"/>
      <c r="IK159" s="642"/>
      <c r="IL159" s="642"/>
      <c r="IM159" s="642"/>
      <c r="IN159" s="642"/>
      <c r="IO159" s="642"/>
      <c r="IP159" s="642"/>
      <c r="IQ159" s="642"/>
      <c r="IR159" s="642"/>
      <c r="IS159" s="642"/>
      <c r="IT159" s="642"/>
      <c r="IU159" s="642"/>
      <c r="IV159" s="642"/>
      <c r="IW159" s="642"/>
      <c r="IX159" s="642"/>
      <c r="IY159" s="642"/>
      <c r="IZ159" s="642"/>
      <c r="JA159" s="642"/>
      <c r="JB159" s="642"/>
      <c r="JC159" s="642"/>
      <c r="JD159" s="642"/>
      <c r="JE159" s="642"/>
      <c r="JF159" s="642"/>
      <c r="JG159" s="642"/>
      <c r="JH159" s="642"/>
      <c r="JI159" s="642"/>
      <c r="JJ159" s="642"/>
      <c r="JK159" s="642"/>
      <c r="JL159" s="642"/>
      <c r="JM159" s="642"/>
      <c r="JN159" s="642"/>
      <c r="JO159" s="642"/>
      <c r="JP159" s="642"/>
      <c r="JQ159" s="642"/>
      <c r="JR159" s="642"/>
      <c r="JS159" s="642"/>
      <c r="JT159" s="642"/>
      <c r="JU159" s="642"/>
      <c r="JV159" s="642"/>
      <c r="JW159" s="642"/>
      <c r="JX159" s="642"/>
      <c r="JY159" s="642"/>
      <c r="JZ159" s="642"/>
      <c r="KA159" s="642"/>
      <c r="KB159" s="642"/>
      <c r="KC159" s="642"/>
      <c r="KD159" s="642"/>
      <c r="KE159" s="642"/>
      <c r="KF159" s="642"/>
      <c r="KG159" s="642"/>
      <c r="KH159" s="642"/>
      <c r="KI159" s="642"/>
      <c r="KJ159" s="642"/>
      <c r="KK159" s="642"/>
      <c r="KL159" s="642"/>
      <c r="KM159" s="642"/>
      <c r="KN159" s="642"/>
      <c r="KO159" s="642"/>
      <c r="KP159" s="642"/>
      <c r="KQ159" s="642"/>
      <c r="KR159" s="642"/>
      <c r="KS159" s="642"/>
      <c r="KT159" s="642"/>
      <c r="KU159" s="642"/>
      <c r="KV159" s="642"/>
      <c r="KW159" s="642"/>
      <c r="KX159" s="642"/>
      <c r="KY159" s="642"/>
      <c r="KZ159" s="642"/>
      <c r="LA159" s="642"/>
      <c r="LB159" s="642"/>
      <c r="LC159" s="642"/>
      <c r="LD159" s="642"/>
      <c r="LE159" s="642"/>
      <c r="LF159" s="642"/>
      <c r="LG159" s="642"/>
      <c r="LH159" s="642"/>
      <c r="LI159" s="642"/>
      <c r="LJ159" s="642"/>
      <c r="LK159" s="642"/>
      <c r="LL159" s="642"/>
      <c r="LM159" s="642"/>
      <c r="LN159" s="642"/>
      <c r="LO159" s="642"/>
      <c r="LP159" s="642"/>
      <c r="LQ159" s="642"/>
      <c r="LR159" s="642"/>
      <c r="LS159" s="642"/>
      <c r="LT159" s="642"/>
      <c r="LU159" s="642"/>
      <c r="LV159" s="642"/>
      <c r="LW159" s="642"/>
      <c r="LX159" s="642"/>
      <c r="LY159" s="642"/>
      <c r="LZ159" s="642"/>
      <c r="MA159" s="642"/>
      <c r="MB159" s="642"/>
      <c r="MC159" s="642"/>
      <c r="MD159" s="642"/>
      <c r="ME159" s="642"/>
      <c r="MF159" s="642"/>
      <c r="MG159" s="642"/>
      <c r="MH159" s="642"/>
      <c r="MI159" s="642"/>
      <c r="MJ159" s="642"/>
      <c r="MK159" s="642"/>
      <c r="ML159" s="642"/>
      <c r="MM159" s="642"/>
      <c r="MN159" s="642"/>
      <c r="MO159" s="642"/>
      <c r="MP159" s="642"/>
      <c r="MQ159" s="642"/>
      <c r="MR159" s="642"/>
      <c r="MS159" s="642"/>
      <c r="MT159" s="642"/>
      <c r="MU159" s="642"/>
      <c r="MV159" s="642"/>
      <c r="MW159" s="642"/>
      <c r="MX159" s="642"/>
      <c r="MY159" s="642"/>
      <c r="MZ159" s="642"/>
      <c r="NA159" s="642"/>
      <c r="NB159" s="642"/>
      <c r="NC159" s="642"/>
      <c r="ND159" s="642"/>
      <c r="NE159" s="642"/>
      <c r="NF159" s="642"/>
      <c r="NG159" s="642"/>
      <c r="NH159" s="642"/>
      <c r="NI159" s="642"/>
      <c r="NJ159" s="642"/>
    </row>
    <row r="160" spans="1:374" s="643" customFormat="1" ht="45" customHeight="1">
      <c r="A160" s="734" t="s">
        <v>665</v>
      </c>
      <c r="B160" s="639" t="s">
        <v>1491</v>
      </c>
      <c r="C160" s="640" t="s">
        <v>26</v>
      </c>
      <c r="D160" s="657" t="s">
        <v>666</v>
      </c>
      <c r="E160" s="656"/>
      <c r="F160" s="640"/>
      <c r="G160" s="640"/>
      <c r="H160" s="684"/>
      <c r="I160" s="685"/>
      <c r="J160" s="640"/>
      <c r="K160" s="641"/>
      <c r="L160" s="641"/>
      <c r="M160" s="640"/>
      <c r="N160" s="640"/>
      <c r="O160" s="640"/>
      <c r="P160" s="640"/>
      <c r="Q160" s="662"/>
      <c r="R160" s="642"/>
      <c r="S160" s="642"/>
      <c r="T160" s="642"/>
      <c r="U160" s="642"/>
      <c r="V160" s="642"/>
      <c r="W160" s="642"/>
      <c r="X160" s="642"/>
      <c r="Y160" s="642"/>
      <c r="Z160" s="642"/>
      <c r="AA160" s="642"/>
      <c r="AB160" s="642"/>
      <c r="AC160" s="642"/>
      <c r="AD160" s="642"/>
      <c r="AE160" s="642"/>
      <c r="AF160" s="642"/>
      <c r="AG160" s="642"/>
      <c r="AH160" s="642"/>
      <c r="AI160" s="642"/>
      <c r="AJ160" s="642"/>
      <c r="AK160" s="642"/>
      <c r="AL160" s="642"/>
      <c r="AM160" s="642"/>
      <c r="AN160" s="642"/>
      <c r="AO160" s="642"/>
      <c r="AP160" s="642"/>
      <c r="AQ160" s="642"/>
      <c r="AR160" s="642"/>
      <c r="AS160" s="642"/>
      <c r="AT160" s="642"/>
      <c r="AU160" s="642"/>
      <c r="AV160" s="642"/>
      <c r="AW160" s="642"/>
      <c r="AX160" s="642"/>
      <c r="AY160" s="642"/>
      <c r="AZ160" s="642"/>
      <c r="BA160" s="642"/>
      <c r="BB160" s="642"/>
      <c r="BC160" s="642"/>
      <c r="BD160" s="642"/>
      <c r="BE160" s="642"/>
      <c r="BF160" s="642"/>
      <c r="BG160" s="642"/>
      <c r="BH160" s="642"/>
      <c r="BI160" s="642"/>
      <c r="BJ160" s="642"/>
      <c r="BK160" s="642"/>
      <c r="BL160" s="642"/>
      <c r="BM160" s="642"/>
      <c r="BN160" s="642"/>
      <c r="BO160" s="642"/>
      <c r="BP160" s="642"/>
      <c r="BQ160" s="642"/>
      <c r="BR160" s="642"/>
      <c r="BS160" s="642"/>
      <c r="BT160" s="642"/>
      <c r="BU160" s="642"/>
      <c r="BV160" s="642"/>
      <c r="BW160" s="642"/>
      <c r="BX160" s="642"/>
      <c r="BY160" s="642"/>
      <c r="BZ160" s="642"/>
      <c r="CA160" s="642"/>
      <c r="CB160" s="642"/>
      <c r="CC160" s="642"/>
      <c r="CD160" s="642"/>
      <c r="CE160" s="642"/>
      <c r="CF160" s="642"/>
      <c r="CG160" s="642"/>
      <c r="CH160" s="642"/>
      <c r="CI160" s="642"/>
      <c r="CJ160" s="642"/>
      <c r="CK160" s="642"/>
      <c r="CL160" s="642"/>
      <c r="CM160" s="642"/>
      <c r="CN160" s="642"/>
      <c r="CO160" s="642"/>
      <c r="CP160" s="642"/>
      <c r="CQ160" s="642"/>
      <c r="CR160" s="642"/>
      <c r="CS160" s="642"/>
      <c r="CT160" s="642"/>
      <c r="CU160" s="642"/>
      <c r="CV160" s="642"/>
      <c r="CW160" s="642"/>
      <c r="CX160" s="642"/>
      <c r="CY160" s="642"/>
      <c r="CZ160" s="642"/>
      <c r="DA160" s="642"/>
      <c r="DB160" s="642"/>
      <c r="DC160" s="642"/>
      <c r="DD160" s="642"/>
      <c r="DE160" s="642"/>
      <c r="DF160" s="642"/>
      <c r="DG160" s="642"/>
      <c r="DH160" s="642"/>
      <c r="DI160" s="642"/>
      <c r="DJ160" s="642"/>
      <c r="DK160" s="642"/>
      <c r="DL160" s="642"/>
      <c r="DM160" s="642"/>
      <c r="DN160" s="642"/>
      <c r="DO160" s="642"/>
      <c r="DP160" s="642"/>
      <c r="DQ160" s="642"/>
      <c r="DR160" s="642"/>
      <c r="DS160" s="642"/>
      <c r="DT160" s="642"/>
      <c r="DU160" s="642"/>
      <c r="DV160" s="642"/>
      <c r="DW160" s="642"/>
      <c r="DX160" s="642"/>
      <c r="DY160" s="642"/>
      <c r="DZ160" s="642"/>
      <c r="EA160" s="642"/>
      <c r="EB160" s="642"/>
      <c r="EC160" s="642"/>
      <c r="ED160" s="642"/>
      <c r="EE160" s="642"/>
      <c r="EF160" s="642"/>
      <c r="EG160" s="642"/>
      <c r="EH160" s="642"/>
      <c r="EI160" s="642"/>
      <c r="EJ160" s="642"/>
      <c r="EK160" s="642"/>
      <c r="EL160" s="642"/>
      <c r="EM160" s="642"/>
      <c r="EN160" s="642"/>
      <c r="EO160" s="642"/>
      <c r="EP160" s="642"/>
      <c r="EQ160" s="642"/>
      <c r="ER160" s="642"/>
      <c r="ES160" s="642"/>
      <c r="ET160" s="642"/>
      <c r="EU160" s="642"/>
      <c r="EV160" s="642"/>
      <c r="EW160" s="642"/>
      <c r="EX160" s="642"/>
      <c r="EY160" s="642"/>
      <c r="EZ160" s="642"/>
      <c r="FA160" s="642"/>
      <c r="FB160" s="642"/>
      <c r="FC160" s="642"/>
      <c r="FD160" s="642"/>
      <c r="FE160" s="642"/>
      <c r="FF160" s="642"/>
      <c r="FG160" s="642"/>
      <c r="FH160" s="642"/>
      <c r="FI160" s="642"/>
      <c r="FJ160" s="642"/>
      <c r="FK160" s="642"/>
      <c r="FL160" s="642"/>
      <c r="FM160" s="642"/>
      <c r="FN160" s="642"/>
      <c r="FO160" s="642"/>
      <c r="FP160" s="642"/>
      <c r="FQ160" s="642"/>
      <c r="FR160" s="642"/>
      <c r="FS160" s="642"/>
      <c r="FT160" s="642"/>
      <c r="FU160" s="642"/>
      <c r="FV160" s="642"/>
      <c r="FW160" s="642"/>
      <c r="FX160" s="642"/>
      <c r="FY160" s="642"/>
      <c r="FZ160" s="642"/>
      <c r="GA160" s="642"/>
      <c r="GB160" s="642"/>
      <c r="GC160" s="642"/>
      <c r="GD160" s="642"/>
      <c r="GE160" s="642"/>
      <c r="GF160" s="642"/>
      <c r="GG160" s="642"/>
      <c r="GH160" s="642"/>
      <c r="GI160" s="642"/>
      <c r="GJ160" s="642"/>
      <c r="GK160" s="642"/>
      <c r="GL160" s="642"/>
      <c r="GM160" s="642"/>
      <c r="GN160" s="642"/>
      <c r="GO160" s="642"/>
      <c r="GP160" s="642"/>
      <c r="GQ160" s="642"/>
      <c r="GR160" s="642"/>
      <c r="GS160" s="642"/>
      <c r="GT160" s="642"/>
      <c r="GU160" s="642"/>
      <c r="GV160" s="642"/>
      <c r="GW160" s="642"/>
      <c r="GX160" s="642"/>
      <c r="GY160" s="642"/>
      <c r="GZ160" s="642"/>
      <c r="HA160" s="642"/>
      <c r="HB160" s="642"/>
      <c r="HC160" s="642"/>
      <c r="HD160" s="642"/>
      <c r="HE160" s="642"/>
      <c r="HF160" s="642"/>
      <c r="HG160" s="642"/>
      <c r="HH160" s="642"/>
      <c r="HI160" s="642"/>
      <c r="HJ160" s="642"/>
      <c r="HK160" s="642"/>
      <c r="HL160" s="642"/>
      <c r="HM160" s="642"/>
      <c r="HN160" s="642"/>
      <c r="HO160" s="642"/>
      <c r="HP160" s="642"/>
      <c r="HQ160" s="642"/>
      <c r="HR160" s="642"/>
      <c r="HS160" s="642"/>
      <c r="HT160" s="642"/>
      <c r="HU160" s="642"/>
      <c r="HV160" s="642"/>
      <c r="HW160" s="642"/>
      <c r="HX160" s="642"/>
      <c r="HY160" s="642"/>
      <c r="HZ160" s="642"/>
      <c r="IA160" s="642"/>
      <c r="IB160" s="642"/>
      <c r="IC160" s="642"/>
      <c r="ID160" s="642"/>
      <c r="IE160" s="642"/>
      <c r="IF160" s="642"/>
      <c r="IG160" s="642"/>
      <c r="IH160" s="642"/>
      <c r="II160" s="642"/>
      <c r="IJ160" s="642"/>
      <c r="IK160" s="642"/>
      <c r="IL160" s="642"/>
      <c r="IM160" s="642"/>
      <c r="IN160" s="642"/>
      <c r="IO160" s="642"/>
      <c r="IP160" s="642"/>
      <c r="IQ160" s="642"/>
      <c r="IR160" s="642"/>
      <c r="IS160" s="642"/>
      <c r="IT160" s="642"/>
      <c r="IU160" s="642"/>
      <c r="IV160" s="642"/>
      <c r="IW160" s="642"/>
      <c r="IX160" s="642"/>
      <c r="IY160" s="642"/>
      <c r="IZ160" s="642"/>
      <c r="JA160" s="642"/>
      <c r="JB160" s="642"/>
      <c r="JC160" s="642"/>
      <c r="JD160" s="642"/>
      <c r="JE160" s="642"/>
      <c r="JF160" s="642"/>
      <c r="JG160" s="642"/>
      <c r="JH160" s="642"/>
      <c r="JI160" s="642"/>
      <c r="JJ160" s="642"/>
      <c r="JK160" s="642"/>
      <c r="JL160" s="642"/>
      <c r="JM160" s="642"/>
      <c r="JN160" s="642"/>
      <c r="JO160" s="642"/>
      <c r="JP160" s="642"/>
      <c r="JQ160" s="642"/>
      <c r="JR160" s="642"/>
      <c r="JS160" s="642"/>
      <c r="JT160" s="642"/>
      <c r="JU160" s="642"/>
      <c r="JV160" s="642"/>
      <c r="JW160" s="642"/>
      <c r="JX160" s="642"/>
      <c r="JY160" s="642"/>
      <c r="JZ160" s="642"/>
      <c r="KA160" s="642"/>
      <c r="KB160" s="642"/>
      <c r="KC160" s="642"/>
      <c r="KD160" s="642"/>
      <c r="KE160" s="642"/>
      <c r="KF160" s="642"/>
      <c r="KG160" s="642"/>
      <c r="KH160" s="642"/>
      <c r="KI160" s="642"/>
      <c r="KJ160" s="642"/>
      <c r="KK160" s="642"/>
      <c r="KL160" s="642"/>
      <c r="KM160" s="642"/>
      <c r="KN160" s="642"/>
      <c r="KO160" s="642"/>
      <c r="KP160" s="642"/>
      <c r="KQ160" s="642"/>
      <c r="KR160" s="642"/>
      <c r="KS160" s="642"/>
      <c r="KT160" s="642"/>
      <c r="KU160" s="642"/>
      <c r="KV160" s="642"/>
      <c r="KW160" s="642"/>
      <c r="KX160" s="642"/>
      <c r="KY160" s="642"/>
      <c r="KZ160" s="642"/>
      <c r="LA160" s="642"/>
      <c r="LB160" s="642"/>
      <c r="LC160" s="642"/>
      <c r="LD160" s="642"/>
      <c r="LE160" s="642"/>
      <c r="LF160" s="642"/>
      <c r="LG160" s="642"/>
      <c r="LH160" s="642"/>
      <c r="LI160" s="642"/>
      <c r="LJ160" s="642"/>
      <c r="LK160" s="642"/>
      <c r="LL160" s="642"/>
      <c r="LM160" s="642"/>
      <c r="LN160" s="642"/>
      <c r="LO160" s="642"/>
      <c r="LP160" s="642"/>
      <c r="LQ160" s="642"/>
      <c r="LR160" s="642"/>
      <c r="LS160" s="642"/>
      <c r="LT160" s="642"/>
      <c r="LU160" s="642"/>
      <c r="LV160" s="642"/>
      <c r="LW160" s="642"/>
      <c r="LX160" s="642"/>
      <c r="LY160" s="642"/>
      <c r="LZ160" s="642"/>
      <c r="MA160" s="642"/>
      <c r="MB160" s="642"/>
      <c r="MC160" s="642"/>
      <c r="MD160" s="642"/>
      <c r="ME160" s="642"/>
      <c r="MF160" s="642"/>
      <c r="MG160" s="642"/>
      <c r="MH160" s="642"/>
      <c r="MI160" s="642"/>
      <c r="MJ160" s="642"/>
      <c r="MK160" s="642"/>
      <c r="ML160" s="642"/>
      <c r="MM160" s="642"/>
      <c r="MN160" s="642"/>
      <c r="MO160" s="642"/>
      <c r="MP160" s="642"/>
      <c r="MQ160" s="642"/>
      <c r="MR160" s="642"/>
      <c r="MS160" s="642"/>
      <c r="MT160" s="642"/>
      <c r="MU160" s="642"/>
      <c r="MV160" s="642"/>
      <c r="MW160" s="642"/>
      <c r="MX160" s="642"/>
      <c r="MY160" s="642"/>
      <c r="MZ160" s="642"/>
      <c r="NA160" s="642"/>
      <c r="NB160" s="642"/>
      <c r="NC160" s="642"/>
      <c r="ND160" s="642"/>
      <c r="NE160" s="642"/>
      <c r="NF160" s="642"/>
      <c r="NG160" s="642"/>
      <c r="NH160" s="642"/>
      <c r="NI160" s="642"/>
      <c r="NJ160" s="642"/>
    </row>
    <row r="161" spans="1:374" s="643" customFormat="1" ht="45" customHeight="1">
      <c r="A161" s="734" t="s">
        <v>667</v>
      </c>
      <c r="B161" s="639" t="s">
        <v>1492</v>
      </c>
      <c r="C161" s="640" t="s">
        <v>26</v>
      </c>
      <c r="D161" s="657" t="s">
        <v>668</v>
      </c>
      <c r="E161" s="656"/>
      <c r="F161" s="640"/>
      <c r="G161" s="640"/>
      <c r="H161" s="684"/>
      <c r="I161" s="685"/>
      <c r="J161" s="640"/>
      <c r="K161" s="641"/>
      <c r="L161" s="641"/>
      <c r="M161" s="640"/>
      <c r="N161" s="640"/>
      <c r="O161" s="640"/>
      <c r="P161" s="640"/>
      <c r="Q161" s="662"/>
      <c r="R161" s="642"/>
      <c r="S161" s="642"/>
      <c r="T161" s="642"/>
      <c r="U161" s="642"/>
      <c r="V161" s="642"/>
      <c r="W161" s="642"/>
      <c r="X161" s="642"/>
      <c r="Y161" s="642"/>
      <c r="Z161" s="642"/>
      <c r="AA161" s="642"/>
      <c r="AB161" s="642"/>
      <c r="AC161" s="642"/>
      <c r="AD161" s="642"/>
      <c r="AE161" s="642"/>
      <c r="AF161" s="642"/>
      <c r="AG161" s="642"/>
      <c r="AH161" s="642"/>
      <c r="AI161" s="642"/>
      <c r="AJ161" s="642"/>
      <c r="AK161" s="642"/>
      <c r="AL161" s="642"/>
      <c r="AM161" s="642"/>
      <c r="AN161" s="642"/>
      <c r="AO161" s="642"/>
      <c r="AP161" s="642"/>
      <c r="AQ161" s="642"/>
      <c r="AR161" s="642"/>
      <c r="AS161" s="642"/>
      <c r="AT161" s="642"/>
      <c r="AU161" s="642"/>
      <c r="AV161" s="642"/>
      <c r="AW161" s="642"/>
      <c r="AX161" s="642"/>
      <c r="AY161" s="642"/>
      <c r="AZ161" s="642"/>
      <c r="BA161" s="642"/>
      <c r="BB161" s="642"/>
      <c r="BC161" s="642"/>
      <c r="BD161" s="642"/>
      <c r="BE161" s="642"/>
      <c r="BF161" s="642"/>
      <c r="BG161" s="642"/>
      <c r="BH161" s="642"/>
      <c r="BI161" s="642"/>
      <c r="BJ161" s="642"/>
      <c r="BK161" s="642"/>
      <c r="BL161" s="642"/>
      <c r="BM161" s="642"/>
      <c r="BN161" s="642"/>
      <c r="BO161" s="642"/>
      <c r="BP161" s="642"/>
      <c r="BQ161" s="642"/>
      <c r="BR161" s="642"/>
      <c r="BS161" s="642"/>
      <c r="BT161" s="642"/>
      <c r="BU161" s="642"/>
      <c r="BV161" s="642"/>
      <c r="BW161" s="642"/>
      <c r="BX161" s="642"/>
      <c r="BY161" s="642"/>
      <c r="BZ161" s="642"/>
      <c r="CA161" s="642"/>
      <c r="CB161" s="642"/>
      <c r="CC161" s="642"/>
      <c r="CD161" s="642"/>
      <c r="CE161" s="642"/>
      <c r="CF161" s="642"/>
      <c r="CG161" s="642"/>
      <c r="CH161" s="642"/>
      <c r="CI161" s="642"/>
      <c r="CJ161" s="642"/>
      <c r="CK161" s="642"/>
      <c r="CL161" s="642"/>
      <c r="CM161" s="642"/>
      <c r="CN161" s="642"/>
      <c r="CO161" s="642"/>
      <c r="CP161" s="642"/>
      <c r="CQ161" s="642"/>
      <c r="CR161" s="642"/>
      <c r="CS161" s="642"/>
      <c r="CT161" s="642"/>
      <c r="CU161" s="642"/>
      <c r="CV161" s="642"/>
      <c r="CW161" s="642"/>
      <c r="CX161" s="642"/>
      <c r="CY161" s="642"/>
      <c r="CZ161" s="642"/>
      <c r="DA161" s="642"/>
      <c r="DB161" s="642"/>
      <c r="DC161" s="642"/>
      <c r="DD161" s="642"/>
      <c r="DE161" s="642"/>
      <c r="DF161" s="642"/>
      <c r="DG161" s="642"/>
      <c r="DH161" s="642"/>
      <c r="DI161" s="642"/>
      <c r="DJ161" s="642"/>
      <c r="DK161" s="642"/>
      <c r="DL161" s="642"/>
      <c r="DM161" s="642"/>
      <c r="DN161" s="642"/>
      <c r="DO161" s="642"/>
      <c r="DP161" s="642"/>
      <c r="DQ161" s="642"/>
      <c r="DR161" s="642"/>
      <c r="DS161" s="642"/>
      <c r="DT161" s="642"/>
      <c r="DU161" s="642"/>
      <c r="DV161" s="642"/>
      <c r="DW161" s="642"/>
      <c r="DX161" s="642"/>
      <c r="DY161" s="642"/>
      <c r="DZ161" s="642"/>
      <c r="EA161" s="642"/>
      <c r="EB161" s="642"/>
      <c r="EC161" s="642"/>
      <c r="ED161" s="642"/>
      <c r="EE161" s="642"/>
      <c r="EF161" s="642"/>
      <c r="EG161" s="642"/>
      <c r="EH161" s="642"/>
      <c r="EI161" s="642"/>
      <c r="EJ161" s="642"/>
      <c r="EK161" s="642"/>
      <c r="EL161" s="642"/>
      <c r="EM161" s="642"/>
      <c r="EN161" s="642"/>
      <c r="EO161" s="642"/>
      <c r="EP161" s="642"/>
      <c r="EQ161" s="642"/>
      <c r="ER161" s="642"/>
      <c r="ES161" s="642"/>
      <c r="ET161" s="642"/>
      <c r="EU161" s="642"/>
      <c r="EV161" s="642"/>
      <c r="EW161" s="642"/>
      <c r="EX161" s="642"/>
      <c r="EY161" s="642"/>
      <c r="EZ161" s="642"/>
      <c r="FA161" s="642"/>
      <c r="FB161" s="642"/>
      <c r="FC161" s="642"/>
      <c r="FD161" s="642"/>
      <c r="FE161" s="642"/>
      <c r="FF161" s="642"/>
      <c r="FG161" s="642"/>
      <c r="FH161" s="642"/>
      <c r="FI161" s="642"/>
      <c r="FJ161" s="642"/>
      <c r="FK161" s="642"/>
      <c r="FL161" s="642"/>
      <c r="FM161" s="642"/>
      <c r="FN161" s="642"/>
      <c r="FO161" s="642"/>
      <c r="FP161" s="642"/>
      <c r="FQ161" s="642"/>
      <c r="FR161" s="642"/>
      <c r="FS161" s="642"/>
      <c r="FT161" s="642"/>
      <c r="FU161" s="642"/>
      <c r="FV161" s="642"/>
      <c r="FW161" s="642"/>
      <c r="FX161" s="642"/>
      <c r="FY161" s="642"/>
      <c r="FZ161" s="642"/>
      <c r="GA161" s="642"/>
      <c r="GB161" s="642"/>
      <c r="GC161" s="642"/>
      <c r="GD161" s="642"/>
      <c r="GE161" s="642"/>
      <c r="GF161" s="642"/>
      <c r="GG161" s="642"/>
      <c r="GH161" s="642"/>
      <c r="GI161" s="642"/>
      <c r="GJ161" s="642"/>
      <c r="GK161" s="642"/>
      <c r="GL161" s="642"/>
      <c r="GM161" s="642"/>
      <c r="GN161" s="642"/>
      <c r="GO161" s="642"/>
      <c r="GP161" s="642"/>
      <c r="GQ161" s="642"/>
      <c r="GR161" s="642"/>
      <c r="GS161" s="642"/>
      <c r="GT161" s="642"/>
      <c r="GU161" s="642"/>
      <c r="GV161" s="642"/>
      <c r="GW161" s="642"/>
      <c r="GX161" s="642"/>
      <c r="GY161" s="642"/>
      <c r="GZ161" s="642"/>
      <c r="HA161" s="642"/>
      <c r="HB161" s="642"/>
      <c r="HC161" s="642"/>
      <c r="HD161" s="642"/>
      <c r="HE161" s="642"/>
      <c r="HF161" s="642"/>
      <c r="HG161" s="642"/>
      <c r="HH161" s="642"/>
      <c r="HI161" s="642"/>
      <c r="HJ161" s="642"/>
      <c r="HK161" s="642"/>
      <c r="HL161" s="642"/>
      <c r="HM161" s="642"/>
      <c r="HN161" s="642"/>
      <c r="HO161" s="642"/>
      <c r="HP161" s="642"/>
      <c r="HQ161" s="642"/>
      <c r="HR161" s="642"/>
      <c r="HS161" s="642"/>
      <c r="HT161" s="642"/>
      <c r="HU161" s="642"/>
      <c r="HV161" s="642"/>
      <c r="HW161" s="642"/>
      <c r="HX161" s="642"/>
      <c r="HY161" s="642"/>
      <c r="HZ161" s="642"/>
      <c r="IA161" s="642"/>
      <c r="IB161" s="642"/>
      <c r="IC161" s="642"/>
      <c r="ID161" s="642"/>
      <c r="IE161" s="642"/>
      <c r="IF161" s="642"/>
      <c r="IG161" s="642"/>
      <c r="IH161" s="642"/>
      <c r="II161" s="642"/>
      <c r="IJ161" s="642"/>
      <c r="IK161" s="642"/>
      <c r="IL161" s="642"/>
      <c r="IM161" s="642"/>
      <c r="IN161" s="642"/>
      <c r="IO161" s="642"/>
      <c r="IP161" s="642"/>
      <c r="IQ161" s="642"/>
      <c r="IR161" s="642"/>
      <c r="IS161" s="642"/>
      <c r="IT161" s="642"/>
      <c r="IU161" s="642"/>
      <c r="IV161" s="642"/>
      <c r="IW161" s="642"/>
      <c r="IX161" s="642"/>
      <c r="IY161" s="642"/>
      <c r="IZ161" s="642"/>
      <c r="JA161" s="642"/>
      <c r="JB161" s="642"/>
      <c r="JC161" s="642"/>
      <c r="JD161" s="642"/>
      <c r="JE161" s="642"/>
      <c r="JF161" s="642"/>
      <c r="JG161" s="642"/>
      <c r="JH161" s="642"/>
      <c r="JI161" s="642"/>
      <c r="JJ161" s="642"/>
      <c r="JK161" s="642"/>
      <c r="JL161" s="642"/>
      <c r="JM161" s="642"/>
      <c r="JN161" s="642"/>
      <c r="JO161" s="642"/>
      <c r="JP161" s="642"/>
      <c r="JQ161" s="642"/>
      <c r="JR161" s="642"/>
      <c r="JS161" s="642"/>
      <c r="JT161" s="642"/>
      <c r="JU161" s="642"/>
      <c r="JV161" s="642"/>
      <c r="JW161" s="642"/>
      <c r="JX161" s="642"/>
      <c r="JY161" s="642"/>
      <c r="JZ161" s="642"/>
      <c r="KA161" s="642"/>
      <c r="KB161" s="642"/>
      <c r="KC161" s="642"/>
      <c r="KD161" s="642"/>
      <c r="KE161" s="642"/>
      <c r="KF161" s="642"/>
      <c r="KG161" s="642"/>
      <c r="KH161" s="642"/>
      <c r="KI161" s="642"/>
      <c r="KJ161" s="642"/>
      <c r="KK161" s="642"/>
      <c r="KL161" s="642"/>
      <c r="KM161" s="642"/>
      <c r="KN161" s="642"/>
      <c r="KO161" s="642"/>
      <c r="KP161" s="642"/>
      <c r="KQ161" s="642"/>
      <c r="KR161" s="642"/>
      <c r="KS161" s="642"/>
      <c r="KT161" s="642"/>
      <c r="KU161" s="642"/>
      <c r="KV161" s="642"/>
      <c r="KW161" s="642"/>
      <c r="KX161" s="642"/>
      <c r="KY161" s="642"/>
      <c r="KZ161" s="642"/>
      <c r="LA161" s="642"/>
      <c r="LB161" s="642"/>
      <c r="LC161" s="642"/>
      <c r="LD161" s="642"/>
      <c r="LE161" s="642"/>
      <c r="LF161" s="642"/>
      <c r="LG161" s="642"/>
      <c r="LH161" s="642"/>
      <c r="LI161" s="642"/>
      <c r="LJ161" s="642"/>
      <c r="LK161" s="642"/>
      <c r="LL161" s="642"/>
      <c r="LM161" s="642"/>
      <c r="LN161" s="642"/>
      <c r="LO161" s="642"/>
      <c r="LP161" s="642"/>
      <c r="LQ161" s="642"/>
      <c r="LR161" s="642"/>
      <c r="LS161" s="642"/>
      <c r="LT161" s="642"/>
      <c r="LU161" s="642"/>
      <c r="LV161" s="642"/>
      <c r="LW161" s="642"/>
      <c r="LX161" s="642"/>
      <c r="LY161" s="642"/>
      <c r="LZ161" s="642"/>
      <c r="MA161" s="642"/>
      <c r="MB161" s="642"/>
      <c r="MC161" s="642"/>
      <c r="MD161" s="642"/>
      <c r="ME161" s="642"/>
      <c r="MF161" s="642"/>
      <c r="MG161" s="642"/>
      <c r="MH161" s="642"/>
      <c r="MI161" s="642"/>
      <c r="MJ161" s="642"/>
      <c r="MK161" s="642"/>
      <c r="ML161" s="642"/>
      <c r="MM161" s="642"/>
      <c r="MN161" s="642"/>
      <c r="MO161" s="642"/>
      <c r="MP161" s="642"/>
      <c r="MQ161" s="642"/>
      <c r="MR161" s="642"/>
      <c r="MS161" s="642"/>
      <c r="MT161" s="642"/>
      <c r="MU161" s="642"/>
      <c r="MV161" s="642"/>
      <c r="MW161" s="642"/>
      <c r="MX161" s="642"/>
      <c r="MY161" s="642"/>
      <c r="MZ161" s="642"/>
      <c r="NA161" s="642"/>
      <c r="NB161" s="642"/>
      <c r="NC161" s="642"/>
      <c r="ND161" s="642"/>
      <c r="NE161" s="642"/>
      <c r="NF161" s="642"/>
      <c r="NG161" s="642"/>
      <c r="NH161" s="642"/>
      <c r="NI161" s="642"/>
      <c r="NJ161" s="642"/>
    </row>
    <row r="162" spans="1:374" s="643" customFormat="1" ht="45" customHeight="1">
      <c r="A162" s="734" t="s">
        <v>669</v>
      </c>
      <c r="B162" s="639" t="s">
        <v>1493</v>
      </c>
      <c r="C162" s="640" t="s">
        <v>26</v>
      </c>
      <c r="D162" s="657" t="s">
        <v>670</v>
      </c>
      <c r="E162" s="656"/>
      <c r="F162" s="640"/>
      <c r="G162" s="640"/>
      <c r="H162" s="684"/>
      <c r="I162" s="685"/>
      <c r="J162" s="640"/>
      <c r="K162" s="641"/>
      <c r="L162" s="641"/>
      <c r="M162" s="640"/>
      <c r="N162" s="640"/>
      <c r="O162" s="640"/>
      <c r="P162" s="640"/>
      <c r="Q162" s="662"/>
      <c r="R162" s="642"/>
      <c r="S162" s="642"/>
      <c r="T162" s="642"/>
      <c r="U162" s="642"/>
      <c r="V162" s="642"/>
      <c r="W162" s="642"/>
      <c r="X162" s="642"/>
      <c r="Y162" s="642"/>
      <c r="Z162" s="642"/>
      <c r="AA162" s="642"/>
      <c r="AB162" s="642"/>
      <c r="AC162" s="642"/>
      <c r="AD162" s="642"/>
      <c r="AE162" s="642"/>
      <c r="AF162" s="642"/>
      <c r="AG162" s="642"/>
      <c r="AH162" s="642"/>
      <c r="AI162" s="642"/>
      <c r="AJ162" s="642"/>
      <c r="AK162" s="642"/>
      <c r="AL162" s="642"/>
      <c r="AM162" s="642"/>
      <c r="AN162" s="642"/>
      <c r="AO162" s="642"/>
      <c r="AP162" s="642"/>
      <c r="AQ162" s="642"/>
      <c r="AR162" s="642"/>
      <c r="AS162" s="642"/>
      <c r="AT162" s="642"/>
      <c r="AU162" s="642"/>
      <c r="AV162" s="642"/>
      <c r="AW162" s="642"/>
      <c r="AX162" s="642"/>
      <c r="AY162" s="642"/>
      <c r="AZ162" s="642"/>
      <c r="BA162" s="642"/>
      <c r="BB162" s="642"/>
      <c r="BC162" s="642"/>
      <c r="BD162" s="642"/>
      <c r="BE162" s="642"/>
      <c r="BF162" s="642"/>
      <c r="BG162" s="642"/>
      <c r="BH162" s="642"/>
      <c r="BI162" s="642"/>
      <c r="BJ162" s="642"/>
      <c r="BK162" s="642"/>
      <c r="BL162" s="642"/>
      <c r="BM162" s="642"/>
      <c r="BN162" s="642"/>
      <c r="BO162" s="642"/>
      <c r="BP162" s="642"/>
      <c r="BQ162" s="642"/>
      <c r="BR162" s="642"/>
      <c r="BS162" s="642"/>
      <c r="BT162" s="642"/>
      <c r="BU162" s="642"/>
      <c r="BV162" s="642"/>
      <c r="BW162" s="642"/>
      <c r="BX162" s="642"/>
      <c r="BY162" s="642"/>
      <c r="BZ162" s="642"/>
      <c r="CA162" s="642"/>
      <c r="CB162" s="642"/>
      <c r="CC162" s="642"/>
      <c r="CD162" s="642"/>
      <c r="CE162" s="642"/>
      <c r="CF162" s="642"/>
      <c r="CG162" s="642"/>
      <c r="CH162" s="642"/>
      <c r="CI162" s="642"/>
      <c r="CJ162" s="642"/>
      <c r="CK162" s="642"/>
      <c r="CL162" s="642"/>
      <c r="CM162" s="642"/>
      <c r="CN162" s="642"/>
      <c r="CO162" s="642"/>
      <c r="CP162" s="642"/>
      <c r="CQ162" s="642"/>
      <c r="CR162" s="642"/>
      <c r="CS162" s="642"/>
      <c r="CT162" s="642"/>
      <c r="CU162" s="642"/>
      <c r="CV162" s="642"/>
      <c r="CW162" s="642"/>
      <c r="CX162" s="642"/>
      <c r="CY162" s="642"/>
      <c r="CZ162" s="642"/>
      <c r="DA162" s="642"/>
      <c r="DB162" s="642"/>
      <c r="DC162" s="642"/>
      <c r="DD162" s="642"/>
      <c r="DE162" s="642"/>
      <c r="DF162" s="642"/>
      <c r="DG162" s="642"/>
      <c r="DH162" s="642"/>
      <c r="DI162" s="642"/>
      <c r="DJ162" s="642"/>
      <c r="DK162" s="642"/>
      <c r="DL162" s="642"/>
      <c r="DM162" s="642"/>
      <c r="DN162" s="642"/>
      <c r="DO162" s="642"/>
      <c r="DP162" s="642"/>
      <c r="DQ162" s="642"/>
      <c r="DR162" s="642"/>
      <c r="DS162" s="642"/>
      <c r="DT162" s="642"/>
      <c r="DU162" s="642"/>
      <c r="DV162" s="642"/>
      <c r="DW162" s="642"/>
      <c r="DX162" s="642"/>
      <c r="DY162" s="642"/>
      <c r="DZ162" s="642"/>
      <c r="EA162" s="642"/>
      <c r="EB162" s="642"/>
      <c r="EC162" s="642"/>
      <c r="ED162" s="642"/>
      <c r="EE162" s="642"/>
      <c r="EF162" s="642"/>
      <c r="EG162" s="642"/>
      <c r="EH162" s="642"/>
      <c r="EI162" s="642"/>
      <c r="EJ162" s="642"/>
      <c r="EK162" s="642"/>
      <c r="EL162" s="642"/>
      <c r="EM162" s="642"/>
      <c r="EN162" s="642"/>
      <c r="EO162" s="642"/>
      <c r="EP162" s="642"/>
      <c r="EQ162" s="642"/>
      <c r="ER162" s="642"/>
      <c r="ES162" s="642"/>
      <c r="ET162" s="642"/>
      <c r="EU162" s="642"/>
      <c r="EV162" s="642"/>
      <c r="EW162" s="642"/>
      <c r="EX162" s="642"/>
      <c r="EY162" s="642"/>
      <c r="EZ162" s="642"/>
      <c r="FA162" s="642"/>
      <c r="FB162" s="642"/>
      <c r="FC162" s="642"/>
      <c r="FD162" s="642"/>
      <c r="FE162" s="642"/>
      <c r="FF162" s="642"/>
      <c r="FG162" s="642"/>
      <c r="FH162" s="642"/>
      <c r="FI162" s="642"/>
      <c r="FJ162" s="642"/>
      <c r="FK162" s="642"/>
      <c r="FL162" s="642"/>
      <c r="FM162" s="642"/>
      <c r="FN162" s="642"/>
      <c r="FO162" s="642"/>
      <c r="FP162" s="642"/>
      <c r="FQ162" s="642"/>
      <c r="FR162" s="642"/>
      <c r="FS162" s="642"/>
      <c r="FT162" s="642"/>
      <c r="FU162" s="642"/>
      <c r="FV162" s="642"/>
      <c r="FW162" s="642"/>
      <c r="FX162" s="642"/>
      <c r="FY162" s="642"/>
      <c r="FZ162" s="642"/>
      <c r="GA162" s="642"/>
      <c r="GB162" s="642"/>
      <c r="GC162" s="642"/>
      <c r="GD162" s="642"/>
      <c r="GE162" s="642"/>
      <c r="GF162" s="642"/>
      <c r="GG162" s="642"/>
      <c r="GH162" s="642"/>
      <c r="GI162" s="642"/>
      <c r="GJ162" s="642"/>
      <c r="GK162" s="642"/>
      <c r="GL162" s="642"/>
      <c r="GM162" s="642"/>
      <c r="GN162" s="642"/>
      <c r="GO162" s="642"/>
      <c r="GP162" s="642"/>
      <c r="GQ162" s="642"/>
      <c r="GR162" s="642"/>
      <c r="GS162" s="642"/>
      <c r="GT162" s="642"/>
      <c r="GU162" s="642"/>
      <c r="GV162" s="642"/>
      <c r="GW162" s="642"/>
      <c r="GX162" s="642"/>
      <c r="GY162" s="642"/>
      <c r="GZ162" s="642"/>
      <c r="HA162" s="642"/>
      <c r="HB162" s="642"/>
      <c r="HC162" s="642"/>
      <c r="HD162" s="642"/>
      <c r="HE162" s="642"/>
      <c r="HF162" s="642"/>
      <c r="HG162" s="642"/>
      <c r="HH162" s="642"/>
      <c r="HI162" s="642"/>
      <c r="HJ162" s="642"/>
      <c r="HK162" s="642"/>
      <c r="HL162" s="642"/>
      <c r="HM162" s="642"/>
      <c r="HN162" s="642"/>
      <c r="HO162" s="642"/>
      <c r="HP162" s="642"/>
      <c r="HQ162" s="642"/>
      <c r="HR162" s="642"/>
      <c r="HS162" s="642"/>
      <c r="HT162" s="642"/>
      <c r="HU162" s="642"/>
      <c r="HV162" s="642"/>
      <c r="HW162" s="642"/>
      <c r="HX162" s="642"/>
      <c r="HY162" s="642"/>
      <c r="HZ162" s="642"/>
      <c r="IA162" s="642"/>
      <c r="IB162" s="642"/>
      <c r="IC162" s="642"/>
      <c r="ID162" s="642"/>
      <c r="IE162" s="642"/>
      <c r="IF162" s="642"/>
      <c r="IG162" s="642"/>
      <c r="IH162" s="642"/>
      <c r="II162" s="642"/>
      <c r="IJ162" s="642"/>
      <c r="IK162" s="642"/>
      <c r="IL162" s="642"/>
      <c r="IM162" s="642"/>
      <c r="IN162" s="642"/>
      <c r="IO162" s="642"/>
      <c r="IP162" s="642"/>
      <c r="IQ162" s="642"/>
      <c r="IR162" s="642"/>
      <c r="IS162" s="642"/>
      <c r="IT162" s="642"/>
      <c r="IU162" s="642"/>
      <c r="IV162" s="642"/>
      <c r="IW162" s="642"/>
      <c r="IX162" s="642"/>
      <c r="IY162" s="642"/>
      <c r="IZ162" s="642"/>
      <c r="JA162" s="642"/>
      <c r="JB162" s="642"/>
      <c r="JC162" s="642"/>
      <c r="JD162" s="642"/>
      <c r="JE162" s="642"/>
      <c r="JF162" s="642"/>
      <c r="JG162" s="642"/>
      <c r="JH162" s="642"/>
      <c r="JI162" s="642"/>
      <c r="JJ162" s="642"/>
      <c r="JK162" s="642"/>
      <c r="JL162" s="642"/>
      <c r="JM162" s="642"/>
      <c r="JN162" s="642"/>
      <c r="JO162" s="642"/>
      <c r="JP162" s="642"/>
      <c r="JQ162" s="642"/>
      <c r="JR162" s="642"/>
      <c r="JS162" s="642"/>
      <c r="JT162" s="642"/>
      <c r="JU162" s="642"/>
      <c r="JV162" s="642"/>
      <c r="JW162" s="642"/>
      <c r="JX162" s="642"/>
      <c r="JY162" s="642"/>
      <c r="JZ162" s="642"/>
      <c r="KA162" s="642"/>
      <c r="KB162" s="642"/>
      <c r="KC162" s="642"/>
      <c r="KD162" s="642"/>
      <c r="KE162" s="642"/>
      <c r="KF162" s="642"/>
      <c r="KG162" s="642"/>
      <c r="KH162" s="642"/>
      <c r="KI162" s="642"/>
      <c r="KJ162" s="642"/>
      <c r="KK162" s="642"/>
      <c r="KL162" s="642"/>
      <c r="KM162" s="642"/>
      <c r="KN162" s="642"/>
      <c r="KO162" s="642"/>
      <c r="KP162" s="642"/>
      <c r="KQ162" s="642"/>
      <c r="KR162" s="642"/>
      <c r="KS162" s="642"/>
      <c r="KT162" s="642"/>
      <c r="KU162" s="642"/>
      <c r="KV162" s="642"/>
      <c r="KW162" s="642"/>
      <c r="KX162" s="642"/>
      <c r="KY162" s="642"/>
      <c r="KZ162" s="642"/>
      <c r="LA162" s="642"/>
      <c r="LB162" s="642"/>
      <c r="LC162" s="642"/>
      <c r="LD162" s="642"/>
      <c r="LE162" s="642"/>
      <c r="LF162" s="642"/>
      <c r="LG162" s="642"/>
      <c r="LH162" s="642"/>
      <c r="LI162" s="642"/>
      <c r="LJ162" s="642"/>
      <c r="LK162" s="642"/>
      <c r="LL162" s="642"/>
      <c r="LM162" s="642"/>
      <c r="LN162" s="642"/>
      <c r="LO162" s="642"/>
      <c r="LP162" s="642"/>
      <c r="LQ162" s="642"/>
      <c r="LR162" s="642"/>
      <c r="LS162" s="642"/>
      <c r="LT162" s="642"/>
      <c r="LU162" s="642"/>
      <c r="LV162" s="642"/>
      <c r="LW162" s="642"/>
      <c r="LX162" s="642"/>
      <c r="LY162" s="642"/>
      <c r="LZ162" s="642"/>
      <c r="MA162" s="642"/>
      <c r="MB162" s="642"/>
      <c r="MC162" s="642"/>
      <c r="MD162" s="642"/>
      <c r="ME162" s="642"/>
      <c r="MF162" s="642"/>
      <c r="MG162" s="642"/>
      <c r="MH162" s="642"/>
      <c r="MI162" s="642"/>
      <c r="MJ162" s="642"/>
      <c r="MK162" s="642"/>
      <c r="ML162" s="642"/>
      <c r="MM162" s="642"/>
      <c r="MN162" s="642"/>
      <c r="MO162" s="642"/>
      <c r="MP162" s="642"/>
      <c r="MQ162" s="642"/>
      <c r="MR162" s="642"/>
      <c r="MS162" s="642"/>
      <c r="MT162" s="642"/>
      <c r="MU162" s="642"/>
      <c r="MV162" s="642"/>
      <c r="MW162" s="642"/>
      <c r="MX162" s="642"/>
      <c r="MY162" s="642"/>
      <c r="MZ162" s="642"/>
      <c r="NA162" s="642"/>
      <c r="NB162" s="642"/>
      <c r="NC162" s="642"/>
      <c r="ND162" s="642"/>
      <c r="NE162" s="642"/>
      <c r="NF162" s="642"/>
      <c r="NG162" s="642"/>
      <c r="NH162" s="642"/>
      <c r="NI162" s="642"/>
      <c r="NJ162" s="642"/>
    </row>
    <row r="163" spans="1:374" s="643" customFormat="1" ht="45" customHeight="1">
      <c r="A163" s="734" t="s">
        <v>671</v>
      </c>
      <c r="B163" s="639" t="s">
        <v>1494</v>
      </c>
      <c r="C163" s="640" t="s">
        <v>26</v>
      </c>
      <c r="D163" s="657" t="s">
        <v>672</v>
      </c>
      <c r="E163" s="656"/>
      <c r="F163" s="640"/>
      <c r="G163" s="640"/>
      <c r="H163" s="684"/>
      <c r="I163" s="685"/>
      <c r="J163" s="640"/>
      <c r="K163" s="641"/>
      <c r="L163" s="641"/>
      <c r="M163" s="640"/>
      <c r="N163" s="640"/>
      <c r="O163" s="640"/>
      <c r="P163" s="640"/>
      <c r="Q163" s="662"/>
      <c r="R163" s="642"/>
      <c r="S163" s="642"/>
      <c r="T163" s="642"/>
      <c r="U163" s="642"/>
      <c r="V163" s="642"/>
      <c r="W163" s="642"/>
      <c r="X163" s="642"/>
      <c r="Y163" s="642"/>
      <c r="Z163" s="642"/>
      <c r="AA163" s="642"/>
      <c r="AB163" s="642"/>
      <c r="AC163" s="642"/>
      <c r="AD163" s="642"/>
      <c r="AE163" s="642"/>
      <c r="AF163" s="642"/>
      <c r="AG163" s="642"/>
      <c r="AH163" s="642"/>
      <c r="AI163" s="642"/>
      <c r="AJ163" s="642"/>
      <c r="AK163" s="642"/>
      <c r="AL163" s="642"/>
      <c r="AM163" s="642"/>
      <c r="AN163" s="642"/>
      <c r="AO163" s="642"/>
      <c r="AP163" s="642"/>
      <c r="AQ163" s="642"/>
      <c r="AR163" s="642"/>
      <c r="AS163" s="642"/>
      <c r="AT163" s="642"/>
      <c r="AU163" s="642"/>
      <c r="AV163" s="642"/>
      <c r="AW163" s="642"/>
      <c r="AX163" s="642"/>
      <c r="AY163" s="642"/>
      <c r="AZ163" s="642"/>
      <c r="BA163" s="642"/>
      <c r="BB163" s="642"/>
      <c r="BC163" s="642"/>
      <c r="BD163" s="642"/>
      <c r="BE163" s="642"/>
      <c r="BF163" s="642"/>
      <c r="BG163" s="642"/>
      <c r="BH163" s="642"/>
      <c r="BI163" s="642"/>
      <c r="BJ163" s="642"/>
      <c r="BK163" s="642"/>
      <c r="BL163" s="642"/>
      <c r="BM163" s="642"/>
      <c r="BN163" s="642"/>
      <c r="BO163" s="642"/>
      <c r="BP163" s="642"/>
      <c r="BQ163" s="642"/>
      <c r="BR163" s="642"/>
      <c r="BS163" s="642"/>
      <c r="BT163" s="642"/>
      <c r="BU163" s="642"/>
      <c r="BV163" s="642"/>
      <c r="BW163" s="642"/>
      <c r="BX163" s="642"/>
      <c r="BY163" s="642"/>
      <c r="BZ163" s="642"/>
      <c r="CA163" s="642"/>
      <c r="CB163" s="642"/>
      <c r="CC163" s="642"/>
      <c r="CD163" s="642"/>
      <c r="CE163" s="642"/>
      <c r="CF163" s="642"/>
      <c r="CG163" s="642"/>
      <c r="CH163" s="642"/>
      <c r="CI163" s="642"/>
      <c r="CJ163" s="642"/>
      <c r="CK163" s="642"/>
      <c r="CL163" s="642"/>
      <c r="CM163" s="642"/>
      <c r="CN163" s="642"/>
      <c r="CO163" s="642"/>
      <c r="CP163" s="642"/>
      <c r="CQ163" s="642"/>
      <c r="CR163" s="642"/>
      <c r="CS163" s="642"/>
      <c r="CT163" s="642"/>
      <c r="CU163" s="642"/>
      <c r="CV163" s="642"/>
      <c r="CW163" s="642"/>
      <c r="CX163" s="642"/>
      <c r="CY163" s="642"/>
      <c r="CZ163" s="642"/>
      <c r="DA163" s="642"/>
      <c r="DB163" s="642"/>
      <c r="DC163" s="642"/>
      <c r="DD163" s="642"/>
      <c r="DE163" s="642"/>
      <c r="DF163" s="642"/>
      <c r="DG163" s="642"/>
      <c r="DH163" s="642"/>
      <c r="DI163" s="642"/>
      <c r="DJ163" s="642"/>
      <c r="DK163" s="642"/>
      <c r="DL163" s="642"/>
      <c r="DM163" s="642"/>
      <c r="DN163" s="642"/>
      <c r="DO163" s="642"/>
      <c r="DP163" s="642"/>
      <c r="DQ163" s="642"/>
      <c r="DR163" s="642"/>
      <c r="DS163" s="642"/>
      <c r="DT163" s="642"/>
      <c r="DU163" s="642"/>
      <c r="DV163" s="642"/>
      <c r="DW163" s="642"/>
      <c r="DX163" s="642"/>
      <c r="DY163" s="642"/>
      <c r="DZ163" s="642"/>
      <c r="EA163" s="642"/>
      <c r="EB163" s="642"/>
      <c r="EC163" s="642"/>
      <c r="ED163" s="642"/>
      <c r="EE163" s="642"/>
      <c r="EF163" s="642"/>
      <c r="EG163" s="642"/>
      <c r="EH163" s="642"/>
      <c r="EI163" s="642"/>
      <c r="EJ163" s="642"/>
      <c r="EK163" s="642"/>
      <c r="EL163" s="642"/>
      <c r="EM163" s="642"/>
      <c r="EN163" s="642"/>
      <c r="EO163" s="642"/>
      <c r="EP163" s="642"/>
      <c r="EQ163" s="642"/>
      <c r="ER163" s="642"/>
      <c r="ES163" s="642"/>
      <c r="ET163" s="642"/>
      <c r="EU163" s="642"/>
      <c r="EV163" s="642"/>
      <c r="EW163" s="642"/>
      <c r="EX163" s="642"/>
      <c r="EY163" s="642"/>
      <c r="EZ163" s="642"/>
      <c r="FA163" s="642"/>
      <c r="FB163" s="642"/>
      <c r="FC163" s="642"/>
      <c r="FD163" s="642"/>
      <c r="FE163" s="642"/>
      <c r="FF163" s="642"/>
      <c r="FG163" s="642"/>
      <c r="FH163" s="642"/>
      <c r="FI163" s="642"/>
      <c r="FJ163" s="642"/>
      <c r="FK163" s="642"/>
      <c r="FL163" s="642"/>
      <c r="FM163" s="642"/>
      <c r="FN163" s="642"/>
      <c r="FO163" s="642"/>
      <c r="FP163" s="642"/>
      <c r="FQ163" s="642"/>
      <c r="FR163" s="642"/>
      <c r="FS163" s="642"/>
      <c r="FT163" s="642"/>
      <c r="FU163" s="642"/>
      <c r="FV163" s="642"/>
      <c r="FW163" s="642"/>
      <c r="FX163" s="642"/>
      <c r="FY163" s="642"/>
      <c r="FZ163" s="642"/>
      <c r="GA163" s="642"/>
      <c r="GB163" s="642"/>
      <c r="GC163" s="642"/>
      <c r="GD163" s="642"/>
      <c r="GE163" s="642"/>
      <c r="GF163" s="642"/>
      <c r="GG163" s="642"/>
      <c r="GH163" s="642"/>
      <c r="GI163" s="642"/>
      <c r="GJ163" s="642"/>
      <c r="GK163" s="642"/>
      <c r="GL163" s="642"/>
      <c r="GM163" s="642"/>
      <c r="GN163" s="642"/>
      <c r="GO163" s="642"/>
      <c r="GP163" s="642"/>
      <c r="GQ163" s="642"/>
      <c r="GR163" s="642"/>
      <c r="GS163" s="642"/>
      <c r="GT163" s="642"/>
      <c r="GU163" s="642"/>
      <c r="GV163" s="642"/>
      <c r="GW163" s="642"/>
      <c r="GX163" s="642"/>
      <c r="GY163" s="642"/>
      <c r="GZ163" s="642"/>
      <c r="HA163" s="642"/>
      <c r="HB163" s="642"/>
      <c r="HC163" s="642"/>
      <c r="HD163" s="642"/>
      <c r="HE163" s="642"/>
      <c r="HF163" s="642"/>
      <c r="HG163" s="642"/>
      <c r="HH163" s="642"/>
      <c r="HI163" s="642"/>
      <c r="HJ163" s="642"/>
      <c r="HK163" s="642"/>
      <c r="HL163" s="642"/>
      <c r="HM163" s="642"/>
      <c r="HN163" s="642"/>
      <c r="HO163" s="642"/>
      <c r="HP163" s="642"/>
      <c r="HQ163" s="642"/>
      <c r="HR163" s="642"/>
      <c r="HS163" s="642"/>
      <c r="HT163" s="642"/>
      <c r="HU163" s="642"/>
      <c r="HV163" s="642"/>
      <c r="HW163" s="642"/>
      <c r="HX163" s="642"/>
      <c r="HY163" s="642"/>
      <c r="HZ163" s="642"/>
      <c r="IA163" s="642"/>
      <c r="IB163" s="642"/>
      <c r="IC163" s="642"/>
      <c r="ID163" s="642"/>
      <c r="IE163" s="642"/>
      <c r="IF163" s="642"/>
      <c r="IG163" s="642"/>
      <c r="IH163" s="642"/>
      <c r="II163" s="642"/>
      <c r="IJ163" s="642"/>
      <c r="IK163" s="642"/>
      <c r="IL163" s="642"/>
      <c r="IM163" s="642"/>
      <c r="IN163" s="642"/>
      <c r="IO163" s="642"/>
      <c r="IP163" s="642"/>
      <c r="IQ163" s="642"/>
      <c r="IR163" s="642"/>
      <c r="IS163" s="642"/>
      <c r="IT163" s="642"/>
      <c r="IU163" s="642"/>
      <c r="IV163" s="642"/>
      <c r="IW163" s="642"/>
      <c r="IX163" s="642"/>
      <c r="IY163" s="642"/>
      <c r="IZ163" s="642"/>
      <c r="JA163" s="642"/>
      <c r="JB163" s="642"/>
      <c r="JC163" s="642"/>
      <c r="JD163" s="642"/>
      <c r="JE163" s="642"/>
      <c r="JF163" s="642"/>
      <c r="JG163" s="642"/>
      <c r="JH163" s="642"/>
      <c r="JI163" s="642"/>
      <c r="JJ163" s="642"/>
      <c r="JK163" s="642"/>
      <c r="JL163" s="642"/>
      <c r="JM163" s="642"/>
      <c r="JN163" s="642"/>
      <c r="JO163" s="642"/>
      <c r="JP163" s="642"/>
      <c r="JQ163" s="642"/>
      <c r="JR163" s="642"/>
      <c r="JS163" s="642"/>
      <c r="JT163" s="642"/>
      <c r="JU163" s="642"/>
      <c r="JV163" s="642"/>
      <c r="JW163" s="642"/>
      <c r="JX163" s="642"/>
      <c r="JY163" s="642"/>
      <c r="JZ163" s="642"/>
      <c r="KA163" s="642"/>
      <c r="KB163" s="642"/>
      <c r="KC163" s="642"/>
      <c r="KD163" s="642"/>
      <c r="KE163" s="642"/>
      <c r="KF163" s="642"/>
      <c r="KG163" s="642"/>
      <c r="KH163" s="642"/>
      <c r="KI163" s="642"/>
      <c r="KJ163" s="642"/>
      <c r="KK163" s="642"/>
      <c r="KL163" s="642"/>
      <c r="KM163" s="642"/>
      <c r="KN163" s="642"/>
      <c r="KO163" s="642"/>
      <c r="KP163" s="642"/>
      <c r="KQ163" s="642"/>
      <c r="KR163" s="642"/>
      <c r="KS163" s="642"/>
      <c r="KT163" s="642"/>
      <c r="KU163" s="642"/>
      <c r="KV163" s="642"/>
      <c r="KW163" s="642"/>
      <c r="KX163" s="642"/>
      <c r="KY163" s="642"/>
      <c r="KZ163" s="642"/>
      <c r="LA163" s="642"/>
      <c r="LB163" s="642"/>
      <c r="LC163" s="642"/>
      <c r="LD163" s="642"/>
      <c r="LE163" s="642"/>
      <c r="LF163" s="642"/>
      <c r="LG163" s="642"/>
      <c r="LH163" s="642"/>
      <c r="LI163" s="642"/>
      <c r="LJ163" s="642"/>
      <c r="LK163" s="642"/>
      <c r="LL163" s="642"/>
      <c r="LM163" s="642"/>
      <c r="LN163" s="642"/>
      <c r="LO163" s="642"/>
      <c r="LP163" s="642"/>
      <c r="LQ163" s="642"/>
      <c r="LR163" s="642"/>
      <c r="LS163" s="642"/>
      <c r="LT163" s="642"/>
      <c r="LU163" s="642"/>
      <c r="LV163" s="642"/>
      <c r="LW163" s="642"/>
      <c r="LX163" s="642"/>
      <c r="LY163" s="642"/>
      <c r="LZ163" s="642"/>
      <c r="MA163" s="642"/>
      <c r="MB163" s="642"/>
      <c r="MC163" s="642"/>
      <c r="MD163" s="642"/>
      <c r="ME163" s="642"/>
      <c r="MF163" s="642"/>
      <c r="MG163" s="642"/>
      <c r="MH163" s="642"/>
      <c r="MI163" s="642"/>
      <c r="MJ163" s="642"/>
      <c r="MK163" s="642"/>
      <c r="ML163" s="642"/>
      <c r="MM163" s="642"/>
      <c r="MN163" s="642"/>
      <c r="MO163" s="642"/>
      <c r="MP163" s="642"/>
      <c r="MQ163" s="642"/>
      <c r="MR163" s="642"/>
      <c r="MS163" s="642"/>
      <c r="MT163" s="642"/>
      <c r="MU163" s="642"/>
      <c r="MV163" s="642"/>
      <c r="MW163" s="642"/>
      <c r="MX163" s="642"/>
      <c r="MY163" s="642"/>
      <c r="MZ163" s="642"/>
      <c r="NA163" s="642"/>
      <c r="NB163" s="642"/>
      <c r="NC163" s="642"/>
      <c r="ND163" s="642"/>
      <c r="NE163" s="642"/>
      <c r="NF163" s="642"/>
      <c r="NG163" s="642"/>
      <c r="NH163" s="642"/>
      <c r="NI163" s="642"/>
      <c r="NJ163" s="642"/>
    </row>
    <row r="164" spans="1:374" s="643" customFormat="1" ht="45" customHeight="1">
      <c r="A164" s="734" t="s">
        <v>673</v>
      </c>
      <c r="B164" s="639" t="s">
        <v>1495</v>
      </c>
      <c r="C164" s="640" t="s">
        <v>26</v>
      </c>
      <c r="D164" s="657" t="s">
        <v>674</v>
      </c>
      <c r="E164" s="656"/>
      <c r="F164" s="640"/>
      <c r="G164" s="640"/>
      <c r="H164" s="684"/>
      <c r="I164" s="685"/>
      <c r="J164" s="640"/>
      <c r="K164" s="641"/>
      <c r="L164" s="641"/>
      <c r="M164" s="640"/>
      <c r="N164" s="640"/>
      <c r="O164" s="640"/>
      <c r="P164" s="640"/>
      <c r="Q164" s="662"/>
      <c r="R164" s="642"/>
      <c r="S164" s="642"/>
      <c r="T164" s="642"/>
      <c r="U164" s="642"/>
      <c r="V164" s="642"/>
      <c r="W164" s="642"/>
      <c r="X164" s="642"/>
      <c r="Y164" s="642"/>
      <c r="Z164" s="642"/>
      <c r="AA164" s="642"/>
      <c r="AB164" s="642"/>
      <c r="AC164" s="642"/>
      <c r="AD164" s="642"/>
      <c r="AE164" s="642"/>
      <c r="AF164" s="642"/>
      <c r="AG164" s="642"/>
      <c r="AH164" s="642"/>
      <c r="AI164" s="642"/>
      <c r="AJ164" s="642"/>
      <c r="AK164" s="642"/>
      <c r="AL164" s="642"/>
      <c r="AM164" s="642"/>
      <c r="AN164" s="642"/>
      <c r="AO164" s="642"/>
      <c r="AP164" s="642"/>
      <c r="AQ164" s="642"/>
      <c r="AR164" s="642"/>
      <c r="AS164" s="642"/>
      <c r="AT164" s="642"/>
      <c r="AU164" s="642"/>
      <c r="AV164" s="642"/>
      <c r="AW164" s="642"/>
      <c r="AX164" s="642"/>
      <c r="AY164" s="642"/>
      <c r="AZ164" s="642"/>
      <c r="BA164" s="642"/>
      <c r="BB164" s="642"/>
      <c r="BC164" s="642"/>
      <c r="BD164" s="642"/>
      <c r="BE164" s="642"/>
      <c r="BF164" s="642"/>
      <c r="BG164" s="642"/>
      <c r="BH164" s="642"/>
      <c r="BI164" s="642"/>
      <c r="BJ164" s="642"/>
      <c r="BK164" s="642"/>
      <c r="BL164" s="642"/>
      <c r="BM164" s="642"/>
      <c r="BN164" s="642"/>
      <c r="BO164" s="642"/>
      <c r="BP164" s="642"/>
      <c r="BQ164" s="642"/>
      <c r="BR164" s="642"/>
      <c r="BS164" s="642"/>
      <c r="BT164" s="642"/>
      <c r="BU164" s="642"/>
      <c r="BV164" s="642"/>
      <c r="BW164" s="642"/>
      <c r="BX164" s="642"/>
      <c r="BY164" s="642"/>
      <c r="BZ164" s="642"/>
      <c r="CA164" s="642"/>
      <c r="CB164" s="642"/>
      <c r="CC164" s="642"/>
      <c r="CD164" s="642"/>
      <c r="CE164" s="642"/>
      <c r="CF164" s="642"/>
      <c r="CG164" s="642"/>
      <c r="CH164" s="642"/>
      <c r="CI164" s="642"/>
      <c r="CJ164" s="642"/>
      <c r="CK164" s="642"/>
      <c r="CL164" s="642"/>
      <c r="CM164" s="642"/>
      <c r="CN164" s="642"/>
      <c r="CO164" s="642"/>
      <c r="CP164" s="642"/>
      <c r="CQ164" s="642"/>
      <c r="CR164" s="642"/>
      <c r="CS164" s="642"/>
      <c r="CT164" s="642"/>
      <c r="CU164" s="642"/>
      <c r="CV164" s="642"/>
      <c r="CW164" s="642"/>
      <c r="CX164" s="642"/>
      <c r="CY164" s="642"/>
      <c r="CZ164" s="642"/>
      <c r="DA164" s="642"/>
      <c r="DB164" s="642"/>
      <c r="DC164" s="642"/>
      <c r="DD164" s="642"/>
      <c r="DE164" s="642"/>
      <c r="DF164" s="642"/>
      <c r="DG164" s="642"/>
      <c r="DH164" s="642"/>
      <c r="DI164" s="642"/>
      <c r="DJ164" s="642"/>
      <c r="DK164" s="642"/>
      <c r="DL164" s="642"/>
      <c r="DM164" s="642"/>
      <c r="DN164" s="642"/>
      <c r="DO164" s="642"/>
      <c r="DP164" s="642"/>
      <c r="DQ164" s="642"/>
      <c r="DR164" s="642"/>
      <c r="DS164" s="642"/>
      <c r="DT164" s="642"/>
      <c r="DU164" s="642"/>
      <c r="DV164" s="642"/>
      <c r="DW164" s="642"/>
      <c r="DX164" s="642"/>
      <c r="DY164" s="642"/>
      <c r="DZ164" s="642"/>
      <c r="EA164" s="642"/>
      <c r="EB164" s="642"/>
      <c r="EC164" s="642"/>
      <c r="ED164" s="642"/>
      <c r="EE164" s="642"/>
      <c r="EF164" s="642"/>
      <c r="EG164" s="642"/>
      <c r="EH164" s="642"/>
      <c r="EI164" s="642"/>
      <c r="EJ164" s="642"/>
      <c r="EK164" s="642"/>
      <c r="EL164" s="642"/>
      <c r="EM164" s="642"/>
      <c r="EN164" s="642"/>
      <c r="EO164" s="642"/>
      <c r="EP164" s="642"/>
      <c r="EQ164" s="642"/>
      <c r="ER164" s="642"/>
      <c r="ES164" s="642"/>
      <c r="ET164" s="642"/>
      <c r="EU164" s="642"/>
      <c r="EV164" s="642"/>
      <c r="EW164" s="642"/>
      <c r="EX164" s="642"/>
      <c r="EY164" s="642"/>
      <c r="EZ164" s="642"/>
      <c r="FA164" s="642"/>
      <c r="FB164" s="642"/>
      <c r="FC164" s="642"/>
      <c r="FD164" s="642"/>
      <c r="FE164" s="642"/>
      <c r="FF164" s="642"/>
      <c r="FG164" s="642"/>
      <c r="FH164" s="642"/>
      <c r="FI164" s="642"/>
      <c r="FJ164" s="642"/>
      <c r="FK164" s="642"/>
      <c r="FL164" s="642"/>
      <c r="FM164" s="642"/>
      <c r="FN164" s="642"/>
      <c r="FO164" s="642"/>
      <c r="FP164" s="642"/>
      <c r="FQ164" s="642"/>
      <c r="FR164" s="642"/>
      <c r="FS164" s="642"/>
      <c r="FT164" s="642"/>
      <c r="FU164" s="642"/>
      <c r="FV164" s="642"/>
      <c r="FW164" s="642"/>
      <c r="FX164" s="642"/>
      <c r="FY164" s="642"/>
      <c r="FZ164" s="642"/>
      <c r="GA164" s="642"/>
      <c r="GB164" s="642"/>
      <c r="GC164" s="642"/>
      <c r="GD164" s="642"/>
      <c r="GE164" s="642"/>
      <c r="GF164" s="642"/>
      <c r="GG164" s="642"/>
      <c r="GH164" s="642"/>
      <c r="GI164" s="642"/>
      <c r="GJ164" s="642"/>
      <c r="GK164" s="642"/>
      <c r="GL164" s="642"/>
      <c r="GM164" s="642"/>
      <c r="GN164" s="642"/>
      <c r="GO164" s="642"/>
      <c r="GP164" s="642"/>
      <c r="GQ164" s="642"/>
      <c r="GR164" s="642"/>
      <c r="GS164" s="642"/>
      <c r="GT164" s="642"/>
      <c r="GU164" s="642"/>
      <c r="GV164" s="642"/>
      <c r="GW164" s="642"/>
      <c r="GX164" s="642"/>
      <c r="GY164" s="642"/>
      <c r="GZ164" s="642"/>
      <c r="HA164" s="642"/>
      <c r="HB164" s="642"/>
      <c r="HC164" s="642"/>
      <c r="HD164" s="642"/>
      <c r="HE164" s="642"/>
      <c r="HF164" s="642"/>
      <c r="HG164" s="642"/>
      <c r="HH164" s="642"/>
      <c r="HI164" s="642"/>
      <c r="HJ164" s="642"/>
      <c r="HK164" s="642"/>
      <c r="HL164" s="642"/>
      <c r="HM164" s="642"/>
      <c r="HN164" s="642"/>
      <c r="HO164" s="642"/>
      <c r="HP164" s="642"/>
      <c r="HQ164" s="642"/>
      <c r="HR164" s="642"/>
      <c r="HS164" s="642"/>
      <c r="HT164" s="642"/>
      <c r="HU164" s="642"/>
      <c r="HV164" s="642"/>
      <c r="HW164" s="642"/>
      <c r="HX164" s="642"/>
      <c r="HY164" s="642"/>
      <c r="HZ164" s="642"/>
      <c r="IA164" s="642"/>
      <c r="IB164" s="642"/>
      <c r="IC164" s="642"/>
      <c r="ID164" s="642"/>
      <c r="IE164" s="642"/>
      <c r="IF164" s="642"/>
      <c r="IG164" s="642"/>
      <c r="IH164" s="642"/>
      <c r="II164" s="642"/>
      <c r="IJ164" s="642"/>
      <c r="IK164" s="642"/>
      <c r="IL164" s="642"/>
      <c r="IM164" s="642"/>
      <c r="IN164" s="642"/>
      <c r="IO164" s="642"/>
      <c r="IP164" s="642"/>
      <c r="IQ164" s="642"/>
      <c r="IR164" s="642"/>
      <c r="IS164" s="642"/>
      <c r="IT164" s="642"/>
      <c r="IU164" s="642"/>
      <c r="IV164" s="642"/>
      <c r="IW164" s="642"/>
      <c r="IX164" s="642"/>
      <c r="IY164" s="642"/>
      <c r="IZ164" s="642"/>
      <c r="JA164" s="642"/>
      <c r="JB164" s="642"/>
      <c r="JC164" s="642"/>
      <c r="JD164" s="642"/>
      <c r="JE164" s="642"/>
      <c r="JF164" s="642"/>
      <c r="JG164" s="642"/>
      <c r="JH164" s="642"/>
      <c r="JI164" s="642"/>
      <c r="JJ164" s="642"/>
      <c r="JK164" s="642"/>
      <c r="JL164" s="642"/>
      <c r="JM164" s="642"/>
      <c r="JN164" s="642"/>
      <c r="JO164" s="642"/>
      <c r="JP164" s="642"/>
      <c r="JQ164" s="642"/>
      <c r="JR164" s="642"/>
      <c r="JS164" s="642"/>
      <c r="JT164" s="642"/>
      <c r="JU164" s="642"/>
      <c r="JV164" s="642"/>
      <c r="JW164" s="642"/>
      <c r="JX164" s="642"/>
      <c r="JY164" s="642"/>
      <c r="JZ164" s="642"/>
      <c r="KA164" s="642"/>
      <c r="KB164" s="642"/>
      <c r="KC164" s="642"/>
      <c r="KD164" s="642"/>
      <c r="KE164" s="642"/>
      <c r="KF164" s="642"/>
      <c r="KG164" s="642"/>
      <c r="KH164" s="642"/>
      <c r="KI164" s="642"/>
      <c r="KJ164" s="642"/>
      <c r="KK164" s="642"/>
      <c r="KL164" s="642"/>
      <c r="KM164" s="642"/>
      <c r="KN164" s="642"/>
      <c r="KO164" s="642"/>
      <c r="KP164" s="642"/>
      <c r="KQ164" s="642"/>
      <c r="KR164" s="642"/>
      <c r="KS164" s="642"/>
      <c r="KT164" s="642"/>
      <c r="KU164" s="642"/>
      <c r="KV164" s="642"/>
      <c r="KW164" s="642"/>
      <c r="KX164" s="642"/>
      <c r="KY164" s="642"/>
      <c r="KZ164" s="642"/>
      <c r="LA164" s="642"/>
      <c r="LB164" s="642"/>
      <c r="LC164" s="642"/>
      <c r="LD164" s="642"/>
      <c r="LE164" s="642"/>
      <c r="LF164" s="642"/>
      <c r="LG164" s="642"/>
      <c r="LH164" s="642"/>
      <c r="LI164" s="642"/>
      <c r="LJ164" s="642"/>
      <c r="LK164" s="642"/>
      <c r="LL164" s="642"/>
      <c r="LM164" s="642"/>
      <c r="LN164" s="642"/>
      <c r="LO164" s="642"/>
      <c r="LP164" s="642"/>
      <c r="LQ164" s="642"/>
      <c r="LR164" s="642"/>
      <c r="LS164" s="642"/>
      <c r="LT164" s="642"/>
      <c r="LU164" s="642"/>
      <c r="LV164" s="642"/>
      <c r="LW164" s="642"/>
      <c r="LX164" s="642"/>
      <c r="LY164" s="642"/>
      <c r="LZ164" s="642"/>
      <c r="MA164" s="642"/>
      <c r="MB164" s="642"/>
      <c r="MC164" s="642"/>
      <c r="MD164" s="642"/>
      <c r="ME164" s="642"/>
      <c r="MF164" s="642"/>
      <c r="MG164" s="642"/>
      <c r="MH164" s="642"/>
      <c r="MI164" s="642"/>
      <c r="MJ164" s="642"/>
      <c r="MK164" s="642"/>
      <c r="ML164" s="642"/>
      <c r="MM164" s="642"/>
      <c r="MN164" s="642"/>
      <c r="MO164" s="642"/>
      <c r="MP164" s="642"/>
      <c r="MQ164" s="642"/>
      <c r="MR164" s="642"/>
      <c r="MS164" s="642"/>
      <c r="MT164" s="642"/>
      <c r="MU164" s="642"/>
      <c r="MV164" s="642"/>
      <c r="MW164" s="642"/>
      <c r="MX164" s="642"/>
      <c r="MY164" s="642"/>
      <c r="MZ164" s="642"/>
      <c r="NA164" s="642"/>
      <c r="NB164" s="642"/>
      <c r="NC164" s="642"/>
      <c r="ND164" s="642"/>
      <c r="NE164" s="642"/>
      <c r="NF164" s="642"/>
      <c r="NG164" s="642"/>
      <c r="NH164" s="642"/>
      <c r="NI164" s="642"/>
      <c r="NJ164" s="642"/>
    </row>
    <row r="165" spans="1:374" s="643" customFormat="1" ht="139.15" customHeight="1">
      <c r="A165" s="734">
        <v>8</v>
      </c>
      <c r="B165" s="639">
        <v>146</v>
      </c>
      <c r="C165" s="640" t="s">
        <v>26</v>
      </c>
      <c r="D165" s="657" t="s">
        <v>948</v>
      </c>
      <c r="E165" s="656" t="s">
        <v>1080</v>
      </c>
      <c r="F165" s="640">
        <v>10</v>
      </c>
      <c r="G165" s="640" t="s">
        <v>178</v>
      </c>
      <c r="H165" s="688">
        <v>15000</v>
      </c>
      <c r="I165" s="688">
        <v>15000</v>
      </c>
      <c r="J165" s="640" t="s">
        <v>5</v>
      </c>
      <c r="K165" s="641">
        <v>46081</v>
      </c>
      <c r="L165" s="641">
        <v>46265</v>
      </c>
      <c r="M165" s="640"/>
      <c r="N165" s="640"/>
      <c r="O165" s="640"/>
      <c r="P165" s="640" t="s">
        <v>1302</v>
      </c>
      <c r="Q165" s="662" t="s">
        <v>1303</v>
      </c>
      <c r="R165" s="642"/>
      <c r="S165" s="642"/>
      <c r="T165" s="642"/>
      <c r="U165" s="642"/>
      <c r="V165" s="642"/>
      <c r="W165" s="642"/>
      <c r="X165" s="642"/>
      <c r="Y165" s="642"/>
      <c r="Z165" s="642"/>
      <c r="AA165" s="642"/>
      <c r="AB165" s="642"/>
      <c r="AC165" s="642"/>
      <c r="AD165" s="642"/>
      <c r="AE165" s="642"/>
      <c r="AF165" s="642"/>
      <c r="AG165" s="642"/>
      <c r="AH165" s="642"/>
      <c r="AI165" s="642"/>
      <c r="AJ165" s="642"/>
      <c r="AK165" s="642"/>
      <c r="AL165" s="642"/>
      <c r="AM165" s="642"/>
      <c r="AN165" s="642"/>
      <c r="AO165" s="642"/>
      <c r="AP165" s="642"/>
      <c r="AQ165" s="642"/>
      <c r="AR165" s="642"/>
      <c r="AS165" s="642"/>
      <c r="AT165" s="642"/>
      <c r="AU165" s="642"/>
      <c r="AV165" s="642"/>
      <c r="AW165" s="642"/>
      <c r="AX165" s="642"/>
      <c r="AY165" s="642"/>
      <c r="AZ165" s="642"/>
      <c r="BA165" s="642"/>
      <c r="BB165" s="642"/>
      <c r="BC165" s="642"/>
      <c r="BD165" s="642"/>
      <c r="BE165" s="642"/>
      <c r="BF165" s="642"/>
      <c r="BG165" s="642"/>
      <c r="BH165" s="642"/>
      <c r="BI165" s="642"/>
      <c r="BJ165" s="642"/>
      <c r="BK165" s="642"/>
      <c r="BL165" s="642"/>
      <c r="BM165" s="642"/>
      <c r="BN165" s="642"/>
      <c r="BO165" s="642"/>
      <c r="BP165" s="642"/>
      <c r="BQ165" s="642"/>
      <c r="BR165" s="642"/>
      <c r="BS165" s="642"/>
      <c r="BT165" s="642"/>
      <c r="BU165" s="642"/>
      <c r="BV165" s="642"/>
      <c r="BW165" s="642"/>
      <c r="BX165" s="642"/>
      <c r="BY165" s="642"/>
      <c r="BZ165" s="642"/>
      <c r="CA165" s="642"/>
      <c r="CB165" s="642"/>
      <c r="CC165" s="642"/>
      <c r="CD165" s="642"/>
      <c r="CE165" s="642"/>
      <c r="CF165" s="642"/>
      <c r="CG165" s="642"/>
      <c r="CH165" s="642"/>
      <c r="CI165" s="642"/>
      <c r="CJ165" s="642"/>
      <c r="CK165" s="642"/>
      <c r="CL165" s="642"/>
      <c r="CM165" s="642"/>
      <c r="CN165" s="642"/>
      <c r="CO165" s="642"/>
      <c r="CP165" s="642"/>
      <c r="CQ165" s="642"/>
      <c r="CR165" s="642"/>
      <c r="CS165" s="642"/>
      <c r="CT165" s="642"/>
      <c r="CU165" s="642"/>
      <c r="CV165" s="642"/>
      <c r="CW165" s="642"/>
      <c r="CX165" s="642"/>
      <c r="CY165" s="642"/>
      <c r="CZ165" s="642"/>
      <c r="DA165" s="642"/>
      <c r="DB165" s="642"/>
      <c r="DC165" s="642"/>
      <c r="DD165" s="642"/>
      <c r="DE165" s="642"/>
      <c r="DF165" s="642"/>
      <c r="DG165" s="642"/>
      <c r="DH165" s="642"/>
      <c r="DI165" s="642"/>
      <c r="DJ165" s="642"/>
      <c r="DK165" s="642"/>
      <c r="DL165" s="642"/>
      <c r="DM165" s="642"/>
      <c r="DN165" s="642"/>
      <c r="DO165" s="642"/>
      <c r="DP165" s="642"/>
      <c r="DQ165" s="642"/>
      <c r="DR165" s="642"/>
      <c r="DS165" s="642"/>
      <c r="DT165" s="642"/>
      <c r="DU165" s="642"/>
      <c r="DV165" s="642"/>
      <c r="DW165" s="642"/>
      <c r="DX165" s="642"/>
      <c r="DY165" s="642"/>
      <c r="DZ165" s="642"/>
      <c r="EA165" s="642"/>
      <c r="EB165" s="642"/>
      <c r="EC165" s="642"/>
      <c r="ED165" s="642"/>
      <c r="EE165" s="642"/>
      <c r="EF165" s="642"/>
      <c r="EG165" s="642"/>
      <c r="EH165" s="642"/>
      <c r="EI165" s="642"/>
      <c r="EJ165" s="642"/>
      <c r="EK165" s="642"/>
      <c r="EL165" s="642"/>
      <c r="EM165" s="642"/>
      <c r="EN165" s="642"/>
      <c r="EO165" s="642"/>
      <c r="EP165" s="642"/>
      <c r="EQ165" s="642"/>
      <c r="ER165" s="642"/>
      <c r="ES165" s="642"/>
      <c r="ET165" s="642"/>
      <c r="EU165" s="642"/>
      <c r="EV165" s="642"/>
      <c r="EW165" s="642"/>
      <c r="EX165" s="642"/>
      <c r="EY165" s="642"/>
      <c r="EZ165" s="642"/>
      <c r="FA165" s="642"/>
      <c r="FB165" s="642"/>
      <c r="FC165" s="642"/>
      <c r="FD165" s="642"/>
      <c r="FE165" s="642"/>
      <c r="FF165" s="642"/>
      <c r="FG165" s="642"/>
      <c r="FH165" s="642"/>
      <c r="FI165" s="642"/>
      <c r="FJ165" s="642"/>
      <c r="FK165" s="642"/>
      <c r="FL165" s="642"/>
      <c r="FM165" s="642"/>
      <c r="FN165" s="642"/>
      <c r="FO165" s="642"/>
      <c r="FP165" s="642"/>
      <c r="FQ165" s="642"/>
      <c r="FR165" s="642"/>
      <c r="FS165" s="642"/>
      <c r="FT165" s="642"/>
      <c r="FU165" s="642"/>
      <c r="FV165" s="642"/>
      <c r="FW165" s="642"/>
      <c r="FX165" s="642"/>
      <c r="FY165" s="642"/>
      <c r="FZ165" s="642"/>
      <c r="GA165" s="642"/>
      <c r="GB165" s="642"/>
      <c r="GC165" s="642"/>
      <c r="GD165" s="642"/>
      <c r="GE165" s="642"/>
      <c r="GF165" s="642"/>
      <c r="GG165" s="642"/>
      <c r="GH165" s="642"/>
      <c r="GI165" s="642"/>
      <c r="GJ165" s="642"/>
      <c r="GK165" s="642"/>
      <c r="GL165" s="642"/>
      <c r="GM165" s="642"/>
      <c r="GN165" s="642"/>
      <c r="GO165" s="642"/>
      <c r="GP165" s="642"/>
      <c r="GQ165" s="642"/>
      <c r="GR165" s="642"/>
      <c r="GS165" s="642"/>
      <c r="GT165" s="642"/>
      <c r="GU165" s="642"/>
      <c r="GV165" s="642"/>
      <c r="GW165" s="642"/>
      <c r="GX165" s="642"/>
      <c r="GY165" s="642"/>
      <c r="GZ165" s="642"/>
      <c r="HA165" s="642"/>
      <c r="HB165" s="642"/>
      <c r="HC165" s="642"/>
      <c r="HD165" s="642"/>
      <c r="HE165" s="642"/>
      <c r="HF165" s="642"/>
      <c r="HG165" s="642"/>
      <c r="HH165" s="642"/>
      <c r="HI165" s="642"/>
      <c r="HJ165" s="642"/>
      <c r="HK165" s="642"/>
      <c r="HL165" s="642"/>
      <c r="HM165" s="642"/>
      <c r="HN165" s="642"/>
      <c r="HO165" s="642"/>
      <c r="HP165" s="642"/>
      <c r="HQ165" s="642"/>
      <c r="HR165" s="642"/>
      <c r="HS165" s="642"/>
      <c r="HT165" s="642"/>
      <c r="HU165" s="642"/>
      <c r="HV165" s="642"/>
      <c r="HW165" s="642"/>
      <c r="HX165" s="642"/>
      <c r="HY165" s="642"/>
      <c r="HZ165" s="642"/>
      <c r="IA165" s="642"/>
      <c r="IB165" s="642"/>
      <c r="IC165" s="642"/>
      <c r="ID165" s="642"/>
      <c r="IE165" s="642"/>
      <c r="IF165" s="642"/>
      <c r="IG165" s="642"/>
      <c r="IH165" s="642"/>
      <c r="II165" s="642"/>
      <c r="IJ165" s="642"/>
      <c r="IK165" s="642"/>
      <c r="IL165" s="642"/>
      <c r="IM165" s="642"/>
      <c r="IN165" s="642"/>
      <c r="IO165" s="642"/>
      <c r="IP165" s="642"/>
      <c r="IQ165" s="642"/>
      <c r="IR165" s="642"/>
      <c r="IS165" s="642"/>
      <c r="IT165" s="642"/>
      <c r="IU165" s="642"/>
      <c r="IV165" s="642"/>
      <c r="IW165" s="642"/>
      <c r="IX165" s="642"/>
      <c r="IY165" s="642"/>
      <c r="IZ165" s="642"/>
      <c r="JA165" s="642"/>
      <c r="JB165" s="642"/>
      <c r="JC165" s="642"/>
      <c r="JD165" s="642"/>
      <c r="JE165" s="642"/>
      <c r="JF165" s="642"/>
      <c r="JG165" s="642"/>
      <c r="JH165" s="642"/>
      <c r="JI165" s="642"/>
      <c r="JJ165" s="642"/>
      <c r="JK165" s="642"/>
      <c r="JL165" s="642"/>
      <c r="JM165" s="642"/>
      <c r="JN165" s="642"/>
      <c r="JO165" s="642"/>
      <c r="JP165" s="642"/>
      <c r="JQ165" s="642"/>
      <c r="JR165" s="642"/>
      <c r="JS165" s="642"/>
      <c r="JT165" s="642"/>
      <c r="JU165" s="642"/>
      <c r="JV165" s="642"/>
      <c r="JW165" s="642"/>
      <c r="JX165" s="642"/>
      <c r="JY165" s="642"/>
      <c r="JZ165" s="642"/>
      <c r="KA165" s="642"/>
      <c r="KB165" s="642"/>
      <c r="KC165" s="642"/>
      <c r="KD165" s="642"/>
      <c r="KE165" s="642"/>
      <c r="KF165" s="642"/>
      <c r="KG165" s="642"/>
      <c r="KH165" s="642"/>
      <c r="KI165" s="642"/>
      <c r="KJ165" s="642"/>
      <c r="KK165" s="642"/>
      <c r="KL165" s="642"/>
      <c r="KM165" s="642"/>
      <c r="KN165" s="642"/>
      <c r="KO165" s="642"/>
      <c r="KP165" s="642"/>
      <c r="KQ165" s="642"/>
      <c r="KR165" s="642"/>
      <c r="KS165" s="642"/>
      <c r="KT165" s="642"/>
      <c r="KU165" s="642"/>
      <c r="KV165" s="642"/>
      <c r="KW165" s="642"/>
      <c r="KX165" s="642"/>
      <c r="KY165" s="642"/>
      <c r="KZ165" s="642"/>
      <c r="LA165" s="642"/>
      <c r="LB165" s="642"/>
      <c r="LC165" s="642"/>
      <c r="LD165" s="642"/>
      <c r="LE165" s="642"/>
      <c r="LF165" s="642"/>
      <c r="LG165" s="642"/>
      <c r="LH165" s="642"/>
      <c r="LI165" s="642"/>
      <c r="LJ165" s="642"/>
      <c r="LK165" s="642"/>
      <c r="LL165" s="642"/>
      <c r="LM165" s="642"/>
      <c r="LN165" s="642"/>
      <c r="LO165" s="642"/>
      <c r="LP165" s="642"/>
      <c r="LQ165" s="642"/>
      <c r="LR165" s="642"/>
      <c r="LS165" s="642"/>
      <c r="LT165" s="642"/>
      <c r="LU165" s="642"/>
      <c r="LV165" s="642"/>
      <c r="LW165" s="642"/>
      <c r="LX165" s="642"/>
      <c r="LY165" s="642"/>
      <c r="LZ165" s="642"/>
      <c r="MA165" s="642"/>
      <c r="MB165" s="642"/>
      <c r="MC165" s="642"/>
      <c r="MD165" s="642"/>
      <c r="ME165" s="642"/>
      <c r="MF165" s="642"/>
      <c r="MG165" s="642"/>
      <c r="MH165" s="642"/>
      <c r="MI165" s="642"/>
      <c r="MJ165" s="642"/>
      <c r="MK165" s="642"/>
      <c r="ML165" s="642"/>
      <c r="MM165" s="642"/>
      <c r="MN165" s="642"/>
      <c r="MO165" s="642"/>
      <c r="MP165" s="642"/>
      <c r="MQ165" s="642"/>
      <c r="MR165" s="642"/>
      <c r="MS165" s="642"/>
      <c r="MT165" s="642"/>
      <c r="MU165" s="642"/>
      <c r="MV165" s="642"/>
      <c r="MW165" s="642"/>
      <c r="MX165" s="642"/>
      <c r="MY165" s="642"/>
      <c r="MZ165" s="642"/>
      <c r="NA165" s="642"/>
      <c r="NB165" s="642"/>
      <c r="NC165" s="642"/>
      <c r="ND165" s="642"/>
      <c r="NE165" s="642"/>
      <c r="NF165" s="642"/>
      <c r="NG165" s="642"/>
      <c r="NH165" s="642"/>
      <c r="NI165" s="642"/>
      <c r="NJ165" s="642"/>
    </row>
    <row r="166" spans="1:374" ht="80.45" customHeight="1">
      <c r="A166" s="735">
        <v>5</v>
      </c>
      <c r="B166" s="639">
        <v>147</v>
      </c>
      <c r="C166" s="644" t="s">
        <v>27</v>
      </c>
      <c r="D166" s="666" t="s">
        <v>912</v>
      </c>
      <c r="E166" s="665" t="s">
        <v>1417</v>
      </c>
      <c r="F166" s="640">
        <f>12+48</f>
        <v>60</v>
      </c>
      <c r="G166" s="640" t="s">
        <v>182</v>
      </c>
      <c r="H166" s="688">
        <f>61275+245100</f>
        <v>306375</v>
      </c>
      <c r="I166" s="729">
        <v>61275</v>
      </c>
      <c r="J166" s="640" t="s">
        <v>11</v>
      </c>
      <c r="K166" s="641">
        <v>45961</v>
      </c>
      <c r="L166" s="641">
        <v>46173</v>
      </c>
      <c r="M166" s="640"/>
      <c r="N166" s="640"/>
      <c r="O166" s="640"/>
      <c r="P166" s="640" t="s">
        <v>1302</v>
      </c>
      <c r="Q166" s="662" t="s">
        <v>1303</v>
      </c>
    </row>
    <row r="167" spans="1:374" ht="82.9" customHeight="1">
      <c r="A167" s="735">
        <v>6</v>
      </c>
      <c r="B167" s="639">
        <v>148</v>
      </c>
      <c r="C167" s="644" t="s">
        <v>27</v>
      </c>
      <c r="D167" s="666" t="s">
        <v>914</v>
      </c>
      <c r="E167" s="665" t="s">
        <v>915</v>
      </c>
      <c r="F167" s="640">
        <f>12+24</f>
        <v>36</v>
      </c>
      <c r="G167" s="640" t="s">
        <v>182</v>
      </c>
      <c r="H167" s="688">
        <f>114557+229114</f>
        <v>343671</v>
      </c>
      <c r="I167" s="729">
        <f>114557</f>
        <v>114557</v>
      </c>
      <c r="J167" s="640" t="s">
        <v>11</v>
      </c>
      <c r="K167" s="641">
        <v>45808</v>
      </c>
      <c r="L167" s="641">
        <v>46053</v>
      </c>
      <c r="M167" s="640"/>
      <c r="N167" s="640"/>
      <c r="O167" s="640"/>
      <c r="P167" s="640" t="s">
        <v>1302</v>
      </c>
      <c r="Q167" s="662" t="s">
        <v>1303</v>
      </c>
    </row>
    <row r="168" spans="1:374" ht="91.15" customHeight="1">
      <c r="A168" s="735">
        <v>7</v>
      </c>
      <c r="B168" s="639">
        <v>149</v>
      </c>
      <c r="C168" s="644" t="s">
        <v>27</v>
      </c>
      <c r="D168" s="666" t="s">
        <v>974</v>
      </c>
      <c r="E168" s="665" t="s">
        <v>915</v>
      </c>
      <c r="F168" s="640">
        <f>12+48</f>
        <v>60</v>
      </c>
      <c r="G168" s="640" t="s">
        <v>182</v>
      </c>
      <c r="H168" s="688">
        <f>45736+182944</f>
        <v>228680</v>
      </c>
      <c r="I168" s="729">
        <v>45736</v>
      </c>
      <c r="J168" s="640" t="s">
        <v>11</v>
      </c>
      <c r="K168" s="641">
        <v>46112</v>
      </c>
      <c r="L168" s="641">
        <v>46265</v>
      </c>
      <c r="M168" s="640"/>
      <c r="N168" s="640"/>
      <c r="O168" s="640"/>
      <c r="P168" s="640" t="s">
        <v>1302</v>
      </c>
      <c r="Q168" s="662" t="s">
        <v>1303</v>
      </c>
    </row>
    <row r="169" spans="1:374" ht="81.599999999999994" customHeight="1">
      <c r="A169" s="735">
        <v>8</v>
      </c>
      <c r="B169" s="639">
        <v>150</v>
      </c>
      <c r="C169" s="644" t="s">
        <v>27</v>
      </c>
      <c r="D169" s="666" t="s">
        <v>916</v>
      </c>
      <c r="E169" s="665" t="s">
        <v>1417</v>
      </c>
      <c r="F169" s="640">
        <f>12+48</f>
        <v>60</v>
      </c>
      <c r="G169" s="640" t="s">
        <v>182</v>
      </c>
      <c r="H169" s="658">
        <f>65723+262892</f>
        <v>328615</v>
      </c>
      <c r="I169" s="729">
        <v>65723</v>
      </c>
      <c r="J169" s="640" t="s">
        <v>11</v>
      </c>
      <c r="K169" s="641">
        <v>46295</v>
      </c>
      <c r="L169" s="641">
        <v>46387</v>
      </c>
      <c r="M169" s="640"/>
      <c r="N169" s="640"/>
      <c r="O169" s="640"/>
      <c r="P169" s="640" t="s">
        <v>1302</v>
      </c>
      <c r="Q169" s="662" t="s">
        <v>1303</v>
      </c>
    </row>
    <row r="170" spans="1:374" ht="87" customHeight="1">
      <c r="A170" s="735">
        <v>10</v>
      </c>
      <c r="B170" s="639">
        <v>151</v>
      </c>
      <c r="C170" s="644" t="s">
        <v>27</v>
      </c>
      <c r="D170" s="657" t="s">
        <v>1325</v>
      </c>
      <c r="E170" s="665" t="s">
        <v>915</v>
      </c>
      <c r="F170" s="640">
        <f>12+24</f>
        <v>36</v>
      </c>
      <c r="G170" s="640" t="s">
        <v>182</v>
      </c>
      <c r="H170" s="658">
        <f>64205+187795</f>
        <v>252000</v>
      </c>
      <c r="I170" s="729">
        <f>64205+14428.33</f>
        <v>78633.33</v>
      </c>
      <c r="J170" s="640" t="s">
        <v>11</v>
      </c>
      <c r="K170" s="641">
        <v>45961</v>
      </c>
      <c r="L170" s="641">
        <v>46053</v>
      </c>
      <c r="M170" s="640"/>
      <c r="N170" s="640"/>
      <c r="O170" s="640"/>
      <c r="P170" s="640" t="s">
        <v>1302</v>
      </c>
      <c r="Q170" s="662" t="s">
        <v>1303</v>
      </c>
    </row>
    <row r="171" spans="1:374" ht="98.45" customHeight="1">
      <c r="A171" s="739">
        <v>11</v>
      </c>
      <c r="B171" s="639">
        <v>152</v>
      </c>
      <c r="C171" s="644" t="s">
        <v>27</v>
      </c>
      <c r="D171" s="657" t="s">
        <v>676</v>
      </c>
      <c r="E171" s="656" t="s">
        <v>917</v>
      </c>
      <c r="F171" s="640">
        <v>12</v>
      </c>
      <c r="G171" s="640" t="s">
        <v>178</v>
      </c>
      <c r="H171" s="658">
        <v>17000</v>
      </c>
      <c r="I171" s="659">
        <v>17000</v>
      </c>
      <c r="J171" s="640" t="s">
        <v>5</v>
      </c>
      <c r="K171" s="641">
        <v>45961</v>
      </c>
      <c r="L171" s="641">
        <v>46142</v>
      </c>
      <c r="M171" s="640"/>
      <c r="N171" s="640"/>
      <c r="O171" s="640"/>
      <c r="P171" s="640" t="s">
        <v>1302</v>
      </c>
      <c r="Q171" s="662" t="s">
        <v>1303</v>
      </c>
    </row>
    <row r="172" spans="1:374" s="643" customFormat="1" ht="87" customHeight="1">
      <c r="A172" s="740">
        <v>13</v>
      </c>
      <c r="B172" s="639">
        <v>153</v>
      </c>
      <c r="C172" s="640" t="s">
        <v>27</v>
      </c>
      <c r="D172" s="657" t="s">
        <v>677</v>
      </c>
      <c r="E172" s="656" t="s">
        <v>919</v>
      </c>
      <c r="F172" s="640">
        <v>1</v>
      </c>
      <c r="G172" s="640" t="s">
        <v>185</v>
      </c>
      <c r="H172" s="658">
        <f>78747+28164.1</f>
        <v>106911.1</v>
      </c>
      <c r="I172" s="729">
        <v>78747</v>
      </c>
      <c r="J172" s="640" t="s">
        <v>11</v>
      </c>
      <c r="K172" s="641">
        <v>45869</v>
      </c>
      <c r="L172" s="641">
        <v>46053</v>
      </c>
      <c r="M172" s="640"/>
      <c r="N172" s="640"/>
      <c r="O172" s="640"/>
      <c r="P172" s="640" t="s">
        <v>1302</v>
      </c>
      <c r="Q172" s="662" t="s">
        <v>1303</v>
      </c>
      <c r="R172" s="642"/>
      <c r="S172" s="642"/>
      <c r="T172" s="642"/>
      <c r="U172" s="642"/>
      <c r="V172" s="642"/>
      <c r="W172" s="642"/>
      <c r="X172" s="642"/>
      <c r="Y172" s="642"/>
      <c r="Z172" s="642"/>
      <c r="AA172" s="642"/>
      <c r="AB172" s="642"/>
      <c r="AC172" s="642"/>
      <c r="AD172" s="642"/>
      <c r="AE172" s="642"/>
      <c r="AF172" s="642"/>
      <c r="AG172" s="642"/>
      <c r="AH172" s="642"/>
      <c r="AI172" s="642"/>
      <c r="AJ172" s="642"/>
      <c r="AK172" s="642"/>
      <c r="AL172" s="642"/>
      <c r="AM172" s="642"/>
      <c r="AN172" s="642"/>
      <c r="AO172" s="642"/>
      <c r="AP172" s="642"/>
      <c r="AQ172" s="642"/>
      <c r="AR172" s="642"/>
      <c r="AS172" s="642"/>
      <c r="AT172" s="642"/>
      <c r="AU172" s="642"/>
      <c r="AV172" s="642"/>
      <c r="AW172" s="642"/>
      <c r="AX172" s="642"/>
      <c r="AY172" s="642"/>
      <c r="AZ172" s="642"/>
      <c r="BA172" s="642"/>
      <c r="BB172" s="642"/>
      <c r="BC172" s="642"/>
      <c r="BD172" s="642"/>
      <c r="BE172" s="642"/>
      <c r="BF172" s="642"/>
      <c r="BG172" s="642"/>
      <c r="BH172" s="642"/>
      <c r="BI172" s="642"/>
      <c r="BJ172" s="642"/>
      <c r="BK172" s="642"/>
      <c r="BL172" s="642"/>
      <c r="BM172" s="642"/>
      <c r="BN172" s="642"/>
      <c r="BO172" s="642"/>
      <c r="BP172" s="642"/>
      <c r="BQ172" s="642"/>
      <c r="BR172" s="642"/>
      <c r="BS172" s="642"/>
      <c r="BT172" s="642"/>
      <c r="BU172" s="642"/>
      <c r="BV172" s="642"/>
      <c r="BW172" s="642"/>
      <c r="BX172" s="642"/>
      <c r="BY172" s="642"/>
      <c r="BZ172" s="642"/>
      <c r="CA172" s="642"/>
      <c r="CB172" s="642"/>
      <c r="CC172" s="642"/>
      <c r="CD172" s="642"/>
      <c r="CE172" s="642"/>
      <c r="CF172" s="642"/>
      <c r="CG172" s="642"/>
      <c r="CH172" s="642"/>
      <c r="CI172" s="642"/>
      <c r="CJ172" s="642"/>
      <c r="CK172" s="642"/>
      <c r="CL172" s="642"/>
      <c r="CM172" s="642"/>
      <c r="CN172" s="642"/>
      <c r="CO172" s="642"/>
      <c r="CP172" s="642"/>
      <c r="CQ172" s="642"/>
      <c r="CR172" s="642"/>
      <c r="CS172" s="642"/>
      <c r="CT172" s="642"/>
      <c r="CU172" s="642"/>
      <c r="CV172" s="642"/>
      <c r="CW172" s="642"/>
      <c r="CX172" s="642"/>
      <c r="CY172" s="642"/>
      <c r="CZ172" s="642"/>
      <c r="DA172" s="642"/>
      <c r="DB172" s="642"/>
      <c r="DC172" s="642"/>
      <c r="DD172" s="642"/>
      <c r="DE172" s="642"/>
      <c r="DF172" s="642"/>
      <c r="DG172" s="642"/>
      <c r="DH172" s="642"/>
      <c r="DI172" s="642"/>
      <c r="DJ172" s="642"/>
      <c r="DK172" s="642"/>
      <c r="DL172" s="642"/>
      <c r="DM172" s="642"/>
      <c r="DN172" s="642"/>
      <c r="DO172" s="642"/>
      <c r="DP172" s="642"/>
      <c r="DQ172" s="642"/>
      <c r="DR172" s="642"/>
      <c r="DS172" s="642"/>
      <c r="DT172" s="642"/>
      <c r="DU172" s="642"/>
      <c r="DV172" s="642"/>
      <c r="DW172" s="642"/>
      <c r="DX172" s="642"/>
      <c r="DY172" s="642"/>
      <c r="DZ172" s="642"/>
      <c r="EA172" s="642"/>
      <c r="EB172" s="642"/>
      <c r="EC172" s="642"/>
      <c r="ED172" s="642"/>
      <c r="EE172" s="642"/>
      <c r="EF172" s="642"/>
      <c r="EG172" s="642"/>
      <c r="EH172" s="642"/>
      <c r="EI172" s="642"/>
      <c r="EJ172" s="642"/>
      <c r="EK172" s="642"/>
      <c r="EL172" s="642"/>
      <c r="EM172" s="642"/>
      <c r="EN172" s="642"/>
      <c r="EO172" s="642"/>
      <c r="EP172" s="642"/>
      <c r="EQ172" s="642"/>
      <c r="ER172" s="642"/>
      <c r="ES172" s="642"/>
      <c r="ET172" s="642"/>
      <c r="EU172" s="642"/>
      <c r="EV172" s="642"/>
      <c r="EW172" s="642"/>
      <c r="EX172" s="642"/>
      <c r="EY172" s="642"/>
      <c r="EZ172" s="642"/>
      <c r="FA172" s="642"/>
      <c r="FB172" s="642"/>
      <c r="FC172" s="642"/>
      <c r="FD172" s="642"/>
      <c r="FE172" s="642"/>
      <c r="FF172" s="642"/>
      <c r="FG172" s="642"/>
      <c r="FH172" s="642"/>
      <c r="FI172" s="642"/>
      <c r="FJ172" s="642"/>
      <c r="FK172" s="642"/>
      <c r="FL172" s="642"/>
      <c r="FM172" s="642"/>
      <c r="FN172" s="642"/>
      <c r="FO172" s="642"/>
      <c r="FP172" s="642"/>
      <c r="FQ172" s="642"/>
      <c r="FR172" s="642"/>
      <c r="FS172" s="642"/>
      <c r="FT172" s="642"/>
      <c r="FU172" s="642"/>
      <c r="FV172" s="642"/>
      <c r="FW172" s="642"/>
      <c r="FX172" s="642"/>
      <c r="FY172" s="642"/>
      <c r="FZ172" s="642"/>
      <c r="GA172" s="642"/>
      <c r="GB172" s="642"/>
      <c r="GC172" s="642"/>
      <c r="GD172" s="642"/>
      <c r="GE172" s="642"/>
      <c r="GF172" s="642"/>
      <c r="GG172" s="642"/>
      <c r="GH172" s="642"/>
      <c r="GI172" s="642"/>
      <c r="GJ172" s="642"/>
      <c r="GK172" s="642"/>
      <c r="GL172" s="642"/>
      <c r="GM172" s="642"/>
      <c r="GN172" s="642"/>
      <c r="GO172" s="642"/>
      <c r="GP172" s="642"/>
      <c r="GQ172" s="642"/>
      <c r="GR172" s="642"/>
      <c r="GS172" s="642"/>
      <c r="GT172" s="642"/>
      <c r="GU172" s="642"/>
      <c r="GV172" s="642"/>
      <c r="GW172" s="642"/>
      <c r="GX172" s="642"/>
      <c r="GY172" s="642"/>
      <c r="GZ172" s="642"/>
      <c r="HA172" s="642"/>
      <c r="HB172" s="642"/>
      <c r="HC172" s="642"/>
      <c r="HD172" s="642"/>
      <c r="HE172" s="642"/>
      <c r="HF172" s="642"/>
      <c r="HG172" s="642"/>
      <c r="HH172" s="642"/>
      <c r="HI172" s="642"/>
      <c r="HJ172" s="642"/>
      <c r="HK172" s="642"/>
      <c r="HL172" s="642"/>
      <c r="HM172" s="642"/>
      <c r="HN172" s="642"/>
      <c r="HO172" s="642"/>
      <c r="HP172" s="642"/>
      <c r="HQ172" s="642"/>
      <c r="HR172" s="642"/>
      <c r="HS172" s="642"/>
      <c r="HT172" s="642"/>
      <c r="HU172" s="642"/>
      <c r="HV172" s="642"/>
      <c r="HW172" s="642"/>
      <c r="HX172" s="642"/>
      <c r="HY172" s="642"/>
      <c r="HZ172" s="642"/>
      <c r="IA172" s="642"/>
      <c r="IB172" s="642"/>
      <c r="IC172" s="642"/>
      <c r="ID172" s="642"/>
      <c r="IE172" s="642"/>
      <c r="IF172" s="642"/>
      <c r="IG172" s="642"/>
      <c r="IH172" s="642"/>
      <c r="II172" s="642"/>
      <c r="IJ172" s="642"/>
      <c r="IK172" s="642"/>
      <c r="IL172" s="642"/>
      <c r="IM172" s="642"/>
      <c r="IN172" s="642"/>
      <c r="IO172" s="642"/>
      <c r="IP172" s="642"/>
      <c r="IQ172" s="642"/>
      <c r="IR172" s="642"/>
      <c r="IS172" s="642"/>
      <c r="IT172" s="642"/>
      <c r="IU172" s="642"/>
      <c r="IV172" s="642"/>
      <c r="IW172" s="642"/>
      <c r="IX172" s="642"/>
      <c r="IY172" s="642"/>
      <c r="IZ172" s="642"/>
      <c r="JA172" s="642"/>
      <c r="JB172" s="642"/>
      <c r="JC172" s="642"/>
      <c r="JD172" s="642"/>
      <c r="JE172" s="642"/>
      <c r="JF172" s="642"/>
      <c r="JG172" s="642"/>
      <c r="JH172" s="642"/>
      <c r="JI172" s="642"/>
      <c r="JJ172" s="642"/>
      <c r="JK172" s="642"/>
      <c r="JL172" s="642"/>
      <c r="JM172" s="642"/>
      <c r="JN172" s="642"/>
      <c r="JO172" s="642"/>
      <c r="JP172" s="642"/>
      <c r="JQ172" s="642"/>
      <c r="JR172" s="642"/>
      <c r="JS172" s="642"/>
      <c r="JT172" s="642"/>
      <c r="JU172" s="642"/>
      <c r="JV172" s="642"/>
      <c r="JW172" s="642"/>
      <c r="JX172" s="642"/>
      <c r="JY172" s="642"/>
      <c r="JZ172" s="642"/>
      <c r="KA172" s="642"/>
      <c r="KB172" s="642"/>
      <c r="KC172" s="642"/>
      <c r="KD172" s="642"/>
      <c r="KE172" s="642"/>
      <c r="KF172" s="642"/>
      <c r="KG172" s="642"/>
      <c r="KH172" s="642"/>
      <c r="KI172" s="642"/>
      <c r="KJ172" s="642"/>
      <c r="KK172" s="642"/>
      <c r="KL172" s="642"/>
      <c r="KM172" s="642"/>
      <c r="KN172" s="642"/>
      <c r="KO172" s="642"/>
      <c r="KP172" s="642"/>
      <c r="KQ172" s="642"/>
      <c r="KR172" s="642"/>
      <c r="KS172" s="642"/>
      <c r="KT172" s="642"/>
      <c r="KU172" s="642"/>
      <c r="KV172" s="642"/>
      <c r="KW172" s="642"/>
      <c r="KX172" s="642"/>
      <c r="KY172" s="642"/>
      <c r="KZ172" s="642"/>
      <c r="LA172" s="642"/>
      <c r="LB172" s="642"/>
      <c r="LC172" s="642"/>
      <c r="LD172" s="642"/>
      <c r="LE172" s="642"/>
      <c r="LF172" s="642"/>
      <c r="LG172" s="642"/>
      <c r="LH172" s="642"/>
      <c r="LI172" s="642"/>
      <c r="LJ172" s="642"/>
      <c r="LK172" s="642"/>
      <c r="LL172" s="642"/>
      <c r="LM172" s="642"/>
      <c r="LN172" s="642"/>
      <c r="LO172" s="642"/>
      <c r="LP172" s="642"/>
      <c r="LQ172" s="642"/>
      <c r="LR172" s="642"/>
      <c r="LS172" s="642"/>
      <c r="LT172" s="642"/>
      <c r="LU172" s="642"/>
      <c r="LV172" s="642"/>
      <c r="LW172" s="642"/>
      <c r="LX172" s="642"/>
      <c r="LY172" s="642"/>
      <c r="LZ172" s="642"/>
      <c r="MA172" s="642"/>
      <c r="MB172" s="642"/>
      <c r="MC172" s="642"/>
      <c r="MD172" s="642"/>
      <c r="ME172" s="642"/>
      <c r="MF172" s="642"/>
      <c r="MG172" s="642"/>
      <c r="MH172" s="642"/>
      <c r="MI172" s="642"/>
      <c r="MJ172" s="642"/>
      <c r="MK172" s="642"/>
      <c r="ML172" s="642"/>
      <c r="MM172" s="642"/>
      <c r="MN172" s="642"/>
      <c r="MO172" s="642"/>
      <c r="MP172" s="642"/>
      <c r="MQ172" s="642"/>
      <c r="MR172" s="642"/>
      <c r="MS172" s="642"/>
      <c r="MT172" s="642"/>
      <c r="MU172" s="642"/>
      <c r="MV172" s="642"/>
      <c r="MW172" s="642"/>
      <c r="MX172" s="642"/>
      <c r="MY172" s="642"/>
      <c r="MZ172" s="642"/>
      <c r="NA172" s="642"/>
      <c r="NB172" s="642"/>
      <c r="NC172" s="642"/>
      <c r="ND172" s="642"/>
      <c r="NE172" s="642"/>
      <c r="NF172" s="642"/>
      <c r="NG172" s="642"/>
      <c r="NH172" s="642"/>
      <c r="NI172" s="642"/>
      <c r="NJ172" s="642"/>
    </row>
    <row r="173" spans="1:374" ht="99.6" customHeight="1">
      <c r="A173" s="739">
        <v>14</v>
      </c>
      <c r="B173" s="639">
        <v>154</v>
      </c>
      <c r="C173" s="644" t="s">
        <v>27</v>
      </c>
      <c r="D173" s="666" t="s">
        <v>920</v>
      </c>
      <c r="E173" s="656" t="s">
        <v>678</v>
      </c>
      <c r="F173" s="640">
        <v>1</v>
      </c>
      <c r="G173" s="640" t="s">
        <v>679</v>
      </c>
      <c r="H173" s="658">
        <v>11400</v>
      </c>
      <c r="I173" s="659">
        <v>11400</v>
      </c>
      <c r="J173" s="640" t="s">
        <v>5</v>
      </c>
      <c r="K173" s="641">
        <v>46173</v>
      </c>
      <c r="L173" s="641">
        <v>46356</v>
      </c>
      <c r="M173" s="640"/>
      <c r="N173" s="640"/>
      <c r="O173" s="640"/>
      <c r="P173" s="640" t="s">
        <v>1302</v>
      </c>
      <c r="Q173" s="662" t="s">
        <v>1303</v>
      </c>
    </row>
    <row r="174" spans="1:374" s="643" customFormat="1" ht="78.599999999999994" customHeight="1">
      <c r="A174" s="740">
        <v>15</v>
      </c>
      <c r="B174" s="639">
        <v>155</v>
      </c>
      <c r="C174" s="640" t="s">
        <v>27</v>
      </c>
      <c r="D174" s="657" t="s">
        <v>680</v>
      </c>
      <c r="E174" s="656" t="s">
        <v>681</v>
      </c>
      <c r="F174" s="640">
        <v>12</v>
      </c>
      <c r="G174" s="640" t="s">
        <v>182</v>
      </c>
      <c r="H174" s="658">
        <v>232968</v>
      </c>
      <c r="I174" s="659">
        <v>150000</v>
      </c>
      <c r="J174" s="640" t="s">
        <v>11</v>
      </c>
      <c r="K174" s="641">
        <v>46234</v>
      </c>
      <c r="L174" s="641">
        <v>46356</v>
      </c>
      <c r="M174" s="640"/>
      <c r="N174" s="640"/>
      <c r="O174" s="640"/>
      <c r="P174" s="640" t="s">
        <v>1302</v>
      </c>
      <c r="Q174" s="662" t="s">
        <v>1303</v>
      </c>
      <c r="R174" s="642"/>
      <c r="S174" s="642"/>
      <c r="T174" s="642"/>
      <c r="U174" s="642"/>
      <c r="V174" s="642"/>
      <c r="W174" s="642"/>
      <c r="X174" s="642"/>
      <c r="Y174" s="642"/>
      <c r="Z174" s="642"/>
      <c r="AA174" s="642"/>
      <c r="AB174" s="642"/>
      <c r="AC174" s="642"/>
      <c r="AD174" s="642"/>
      <c r="AE174" s="642"/>
      <c r="AF174" s="642"/>
      <c r="AG174" s="642"/>
      <c r="AH174" s="642"/>
      <c r="AI174" s="642"/>
      <c r="AJ174" s="642"/>
      <c r="AK174" s="642"/>
      <c r="AL174" s="642"/>
      <c r="AM174" s="642"/>
      <c r="AN174" s="642"/>
      <c r="AO174" s="642"/>
      <c r="AP174" s="642"/>
      <c r="AQ174" s="642"/>
      <c r="AR174" s="642"/>
      <c r="AS174" s="642"/>
      <c r="AT174" s="642"/>
      <c r="AU174" s="642"/>
      <c r="AV174" s="642"/>
      <c r="AW174" s="642"/>
      <c r="AX174" s="642"/>
      <c r="AY174" s="642"/>
      <c r="AZ174" s="642"/>
      <c r="BA174" s="642"/>
      <c r="BB174" s="642"/>
      <c r="BC174" s="642"/>
      <c r="BD174" s="642"/>
      <c r="BE174" s="642"/>
      <c r="BF174" s="642"/>
      <c r="BG174" s="642"/>
      <c r="BH174" s="642"/>
      <c r="BI174" s="642"/>
      <c r="BJ174" s="642"/>
      <c r="BK174" s="642"/>
      <c r="BL174" s="642"/>
      <c r="BM174" s="642"/>
      <c r="BN174" s="642"/>
      <c r="BO174" s="642"/>
      <c r="BP174" s="642"/>
      <c r="BQ174" s="642"/>
      <c r="BR174" s="642"/>
      <c r="BS174" s="642"/>
      <c r="BT174" s="642"/>
      <c r="BU174" s="642"/>
      <c r="BV174" s="642"/>
      <c r="BW174" s="642"/>
      <c r="BX174" s="642"/>
      <c r="BY174" s="642"/>
      <c r="BZ174" s="642"/>
      <c r="CA174" s="642"/>
      <c r="CB174" s="642"/>
      <c r="CC174" s="642"/>
      <c r="CD174" s="642"/>
      <c r="CE174" s="642"/>
      <c r="CF174" s="642"/>
      <c r="CG174" s="642"/>
      <c r="CH174" s="642"/>
      <c r="CI174" s="642"/>
      <c r="CJ174" s="642"/>
      <c r="CK174" s="642"/>
      <c r="CL174" s="642"/>
      <c r="CM174" s="642"/>
      <c r="CN174" s="642"/>
      <c r="CO174" s="642"/>
      <c r="CP174" s="642"/>
      <c r="CQ174" s="642"/>
      <c r="CR174" s="642"/>
      <c r="CS174" s="642"/>
      <c r="CT174" s="642"/>
      <c r="CU174" s="642"/>
      <c r="CV174" s="642"/>
      <c r="CW174" s="642"/>
      <c r="CX174" s="642"/>
      <c r="CY174" s="642"/>
      <c r="CZ174" s="642"/>
      <c r="DA174" s="642"/>
      <c r="DB174" s="642"/>
      <c r="DC174" s="642"/>
      <c r="DD174" s="642"/>
      <c r="DE174" s="642"/>
      <c r="DF174" s="642"/>
      <c r="DG174" s="642"/>
      <c r="DH174" s="642"/>
      <c r="DI174" s="642"/>
      <c r="DJ174" s="642"/>
      <c r="DK174" s="642"/>
      <c r="DL174" s="642"/>
      <c r="DM174" s="642"/>
      <c r="DN174" s="642"/>
      <c r="DO174" s="642"/>
      <c r="DP174" s="642"/>
      <c r="DQ174" s="642"/>
      <c r="DR174" s="642"/>
      <c r="DS174" s="642"/>
      <c r="DT174" s="642"/>
      <c r="DU174" s="642"/>
      <c r="DV174" s="642"/>
      <c r="DW174" s="642"/>
      <c r="DX174" s="642"/>
      <c r="DY174" s="642"/>
      <c r="DZ174" s="642"/>
      <c r="EA174" s="642"/>
      <c r="EB174" s="642"/>
      <c r="EC174" s="642"/>
      <c r="ED174" s="642"/>
      <c r="EE174" s="642"/>
      <c r="EF174" s="642"/>
      <c r="EG174" s="642"/>
      <c r="EH174" s="642"/>
      <c r="EI174" s="642"/>
      <c r="EJ174" s="642"/>
      <c r="EK174" s="642"/>
      <c r="EL174" s="642"/>
      <c r="EM174" s="642"/>
      <c r="EN174" s="642"/>
      <c r="EO174" s="642"/>
      <c r="EP174" s="642"/>
      <c r="EQ174" s="642"/>
      <c r="ER174" s="642"/>
      <c r="ES174" s="642"/>
      <c r="ET174" s="642"/>
      <c r="EU174" s="642"/>
      <c r="EV174" s="642"/>
      <c r="EW174" s="642"/>
      <c r="EX174" s="642"/>
      <c r="EY174" s="642"/>
      <c r="EZ174" s="642"/>
      <c r="FA174" s="642"/>
      <c r="FB174" s="642"/>
      <c r="FC174" s="642"/>
      <c r="FD174" s="642"/>
      <c r="FE174" s="642"/>
      <c r="FF174" s="642"/>
      <c r="FG174" s="642"/>
      <c r="FH174" s="642"/>
      <c r="FI174" s="642"/>
      <c r="FJ174" s="642"/>
      <c r="FK174" s="642"/>
      <c r="FL174" s="642"/>
      <c r="FM174" s="642"/>
      <c r="FN174" s="642"/>
      <c r="FO174" s="642"/>
      <c r="FP174" s="642"/>
      <c r="FQ174" s="642"/>
      <c r="FR174" s="642"/>
      <c r="FS174" s="642"/>
      <c r="FT174" s="642"/>
      <c r="FU174" s="642"/>
      <c r="FV174" s="642"/>
      <c r="FW174" s="642"/>
      <c r="FX174" s="642"/>
      <c r="FY174" s="642"/>
      <c r="FZ174" s="642"/>
      <c r="GA174" s="642"/>
      <c r="GB174" s="642"/>
      <c r="GC174" s="642"/>
      <c r="GD174" s="642"/>
      <c r="GE174" s="642"/>
      <c r="GF174" s="642"/>
      <c r="GG174" s="642"/>
      <c r="GH174" s="642"/>
      <c r="GI174" s="642"/>
      <c r="GJ174" s="642"/>
      <c r="GK174" s="642"/>
      <c r="GL174" s="642"/>
      <c r="GM174" s="642"/>
      <c r="GN174" s="642"/>
      <c r="GO174" s="642"/>
      <c r="GP174" s="642"/>
      <c r="GQ174" s="642"/>
      <c r="GR174" s="642"/>
      <c r="GS174" s="642"/>
      <c r="GT174" s="642"/>
      <c r="GU174" s="642"/>
      <c r="GV174" s="642"/>
      <c r="GW174" s="642"/>
      <c r="GX174" s="642"/>
      <c r="GY174" s="642"/>
      <c r="GZ174" s="642"/>
      <c r="HA174" s="642"/>
      <c r="HB174" s="642"/>
      <c r="HC174" s="642"/>
      <c r="HD174" s="642"/>
      <c r="HE174" s="642"/>
      <c r="HF174" s="642"/>
      <c r="HG174" s="642"/>
      <c r="HH174" s="642"/>
      <c r="HI174" s="642"/>
      <c r="HJ174" s="642"/>
      <c r="HK174" s="642"/>
      <c r="HL174" s="642"/>
      <c r="HM174" s="642"/>
      <c r="HN174" s="642"/>
      <c r="HO174" s="642"/>
      <c r="HP174" s="642"/>
      <c r="HQ174" s="642"/>
      <c r="HR174" s="642"/>
      <c r="HS174" s="642"/>
      <c r="HT174" s="642"/>
      <c r="HU174" s="642"/>
      <c r="HV174" s="642"/>
      <c r="HW174" s="642"/>
      <c r="HX174" s="642"/>
      <c r="HY174" s="642"/>
      <c r="HZ174" s="642"/>
      <c r="IA174" s="642"/>
      <c r="IB174" s="642"/>
      <c r="IC174" s="642"/>
      <c r="ID174" s="642"/>
      <c r="IE174" s="642"/>
      <c r="IF174" s="642"/>
      <c r="IG174" s="642"/>
      <c r="IH174" s="642"/>
      <c r="II174" s="642"/>
      <c r="IJ174" s="642"/>
      <c r="IK174" s="642"/>
      <c r="IL174" s="642"/>
      <c r="IM174" s="642"/>
      <c r="IN174" s="642"/>
      <c r="IO174" s="642"/>
      <c r="IP174" s="642"/>
      <c r="IQ174" s="642"/>
      <c r="IR174" s="642"/>
      <c r="IS174" s="642"/>
      <c r="IT174" s="642"/>
      <c r="IU174" s="642"/>
      <c r="IV174" s="642"/>
      <c r="IW174" s="642"/>
      <c r="IX174" s="642"/>
      <c r="IY174" s="642"/>
      <c r="IZ174" s="642"/>
      <c r="JA174" s="642"/>
      <c r="JB174" s="642"/>
      <c r="JC174" s="642"/>
      <c r="JD174" s="642"/>
      <c r="JE174" s="642"/>
      <c r="JF174" s="642"/>
      <c r="JG174" s="642"/>
      <c r="JH174" s="642"/>
      <c r="JI174" s="642"/>
      <c r="JJ174" s="642"/>
      <c r="JK174" s="642"/>
      <c r="JL174" s="642"/>
      <c r="JM174" s="642"/>
      <c r="JN174" s="642"/>
      <c r="JO174" s="642"/>
      <c r="JP174" s="642"/>
      <c r="JQ174" s="642"/>
      <c r="JR174" s="642"/>
      <c r="JS174" s="642"/>
      <c r="JT174" s="642"/>
      <c r="JU174" s="642"/>
      <c r="JV174" s="642"/>
      <c r="JW174" s="642"/>
      <c r="JX174" s="642"/>
      <c r="JY174" s="642"/>
      <c r="JZ174" s="642"/>
      <c r="KA174" s="642"/>
      <c r="KB174" s="642"/>
      <c r="KC174" s="642"/>
      <c r="KD174" s="642"/>
      <c r="KE174" s="642"/>
      <c r="KF174" s="642"/>
      <c r="KG174" s="642"/>
      <c r="KH174" s="642"/>
      <c r="KI174" s="642"/>
      <c r="KJ174" s="642"/>
      <c r="KK174" s="642"/>
      <c r="KL174" s="642"/>
      <c r="KM174" s="642"/>
      <c r="KN174" s="642"/>
      <c r="KO174" s="642"/>
      <c r="KP174" s="642"/>
      <c r="KQ174" s="642"/>
      <c r="KR174" s="642"/>
      <c r="KS174" s="642"/>
      <c r="KT174" s="642"/>
      <c r="KU174" s="642"/>
      <c r="KV174" s="642"/>
      <c r="KW174" s="642"/>
      <c r="KX174" s="642"/>
      <c r="KY174" s="642"/>
      <c r="KZ174" s="642"/>
      <c r="LA174" s="642"/>
      <c r="LB174" s="642"/>
      <c r="LC174" s="642"/>
      <c r="LD174" s="642"/>
      <c r="LE174" s="642"/>
      <c r="LF174" s="642"/>
      <c r="LG174" s="642"/>
      <c r="LH174" s="642"/>
      <c r="LI174" s="642"/>
      <c r="LJ174" s="642"/>
      <c r="LK174" s="642"/>
      <c r="LL174" s="642"/>
      <c r="LM174" s="642"/>
      <c r="LN174" s="642"/>
      <c r="LO174" s="642"/>
      <c r="LP174" s="642"/>
      <c r="LQ174" s="642"/>
      <c r="LR174" s="642"/>
      <c r="LS174" s="642"/>
      <c r="LT174" s="642"/>
      <c r="LU174" s="642"/>
      <c r="LV174" s="642"/>
      <c r="LW174" s="642"/>
      <c r="LX174" s="642"/>
      <c r="LY174" s="642"/>
      <c r="LZ174" s="642"/>
      <c r="MA174" s="642"/>
      <c r="MB174" s="642"/>
      <c r="MC174" s="642"/>
      <c r="MD174" s="642"/>
      <c r="ME174" s="642"/>
      <c r="MF174" s="642"/>
      <c r="MG174" s="642"/>
      <c r="MH174" s="642"/>
      <c r="MI174" s="642"/>
      <c r="MJ174" s="642"/>
      <c r="MK174" s="642"/>
      <c r="ML174" s="642"/>
      <c r="MM174" s="642"/>
      <c r="MN174" s="642"/>
      <c r="MO174" s="642"/>
      <c r="MP174" s="642"/>
      <c r="MQ174" s="642"/>
      <c r="MR174" s="642"/>
      <c r="MS174" s="642"/>
      <c r="MT174" s="642"/>
      <c r="MU174" s="642"/>
      <c r="MV174" s="642"/>
      <c r="MW174" s="642"/>
      <c r="MX174" s="642"/>
      <c r="MY174" s="642"/>
      <c r="MZ174" s="642"/>
      <c r="NA174" s="642"/>
      <c r="NB174" s="642"/>
      <c r="NC174" s="642"/>
      <c r="ND174" s="642"/>
      <c r="NE174" s="642"/>
      <c r="NF174" s="642"/>
      <c r="NG174" s="642"/>
      <c r="NH174" s="642"/>
      <c r="NI174" s="642"/>
      <c r="NJ174" s="642"/>
    </row>
    <row r="175" spans="1:374" ht="105" customHeight="1">
      <c r="A175" s="739">
        <v>17</v>
      </c>
      <c r="B175" s="639">
        <v>156</v>
      </c>
      <c r="C175" s="644" t="s">
        <v>27</v>
      </c>
      <c r="D175" s="657" t="s">
        <v>682</v>
      </c>
      <c r="E175" s="656" t="s">
        <v>683</v>
      </c>
      <c r="F175" s="640">
        <v>12</v>
      </c>
      <c r="G175" s="640" t="s">
        <v>182</v>
      </c>
      <c r="H175" s="658">
        <v>325909.34000000003</v>
      </c>
      <c r="I175" s="659">
        <v>150000</v>
      </c>
      <c r="J175" s="640" t="s">
        <v>11</v>
      </c>
      <c r="K175" s="641">
        <v>46173</v>
      </c>
      <c r="L175" s="641">
        <v>46295</v>
      </c>
      <c r="M175" s="640"/>
      <c r="N175" s="640"/>
      <c r="O175" s="640"/>
      <c r="P175" s="640" t="s">
        <v>1302</v>
      </c>
      <c r="Q175" s="662" t="s">
        <v>1303</v>
      </c>
    </row>
    <row r="176" spans="1:374" ht="99" customHeight="1">
      <c r="A176" s="739">
        <v>19</v>
      </c>
      <c r="B176" s="639">
        <v>157</v>
      </c>
      <c r="C176" s="644" t="s">
        <v>27</v>
      </c>
      <c r="D176" s="666" t="s">
        <v>922</v>
      </c>
      <c r="E176" s="656" t="s">
        <v>311</v>
      </c>
      <c r="F176" s="640">
        <v>1</v>
      </c>
      <c r="G176" s="640" t="s">
        <v>178</v>
      </c>
      <c r="H176" s="658">
        <v>1500000</v>
      </c>
      <c r="I176" s="659">
        <v>1500000</v>
      </c>
      <c r="J176" s="640" t="s">
        <v>11</v>
      </c>
      <c r="K176" s="641">
        <v>46203</v>
      </c>
      <c r="L176" s="641">
        <v>46387</v>
      </c>
      <c r="M176" s="640"/>
      <c r="N176" s="640"/>
      <c r="O176" s="640"/>
      <c r="P176" s="640" t="s">
        <v>309</v>
      </c>
      <c r="Q176" s="662" t="s">
        <v>1318</v>
      </c>
    </row>
    <row r="177" spans="1:374" ht="104.45" customHeight="1">
      <c r="A177" s="739">
        <v>20</v>
      </c>
      <c r="B177" s="639">
        <v>158</v>
      </c>
      <c r="C177" s="644" t="s">
        <v>27</v>
      </c>
      <c r="D177" s="666" t="s">
        <v>923</v>
      </c>
      <c r="E177" s="656" t="s">
        <v>313</v>
      </c>
      <c r="F177" s="640">
        <v>1</v>
      </c>
      <c r="G177" s="640" t="s">
        <v>178</v>
      </c>
      <c r="H177" s="658">
        <v>1100000</v>
      </c>
      <c r="I177" s="659">
        <v>1100000</v>
      </c>
      <c r="J177" s="640" t="s">
        <v>16</v>
      </c>
      <c r="K177" s="641">
        <v>46203</v>
      </c>
      <c r="L177" s="641">
        <v>46387</v>
      </c>
      <c r="M177" s="640"/>
      <c r="N177" s="640"/>
      <c r="O177" s="640"/>
      <c r="P177" s="640" t="s">
        <v>1302</v>
      </c>
      <c r="Q177" s="662" t="s">
        <v>1318</v>
      </c>
    </row>
    <row r="178" spans="1:374" ht="111.6" customHeight="1">
      <c r="A178" s="739">
        <v>21</v>
      </c>
      <c r="B178" s="639">
        <v>159</v>
      </c>
      <c r="C178" s="644" t="s">
        <v>27</v>
      </c>
      <c r="D178" s="666" t="s">
        <v>924</v>
      </c>
      <c r="E178" s="656" t="s">
        <v>315</v>
      </c>
      <c r="F178" s="640">
        <v>1</v>
      </c>
      <c r="G178" s="640" t="s">
        <v>178</v>
      </c>
      <c r="H178" s="658">
        <v>500000</v>
      </c>
      <c r="I178" s="659">
        <v>500000</v>
      </c>
      <c r="J178" s="640" t="s">
        <v>16</v>
      </c>
      <c r="K178" s="641">
        <v>46203</v>
      </c>
      <c r="L178" s="641">
        <v>46387</v>
      </c>
      <c r="M178" s="640"/>
      <c r="N178" s="640"/>
      <c r="O178" s="640"/>
      <c r="P178" s="640" t="s">
        <v>309</v>
      </c>
      <c r="Q178" s="662" t="s">
        <v>1318</v>
      </c>
    </row>
    <row r="179" spans="1:374" ht="106.15" customHeight="1">
      <c r="A179" s="739">
        <v>22</v>
      </c>
      <c r="B179" s="639">
        <v>160</v>
      </c>
      <c r="C179" s="644" t="s">
        <v>27</v>
      </c>
      <c r="D179" s="666" t="s">
        <v>926</v>
      </c>
      <c r="E179" s="665" t="s">
        <v>925</v>
      </c>
      <c r="F179" s="644">
        <v>1</v>
      </c>
      <c r="G179" s="644" t="s">
        <v>185</v>
      </c>
      <c r="H179" s="690">
        <v>434047.62</v>
      </c>
      <c r="I179" s="691">
        <v>350000</v>
      </c>
      <c r="J179" s="640" t="s">
        <v>16</v>
      </c>
      <c r="K179" s="641">
        <v>46234</v>
      </c>
      <c r="L179" s="641">
        <v>46326</v>
      </c>
      <c r="M179" s="640"/>
      <c r="N179" s="640"/>
      <c r="O179" s="640"/>
      <c r="P179" s="640" t="s">
        <v>1302</v>
      </c>
      <c r="Q179" s="662" t="s">
        <v>1318</v>
      </c>
    </row>
    <row r="180" spans="1:374" ht="87" customHeight="1">
      <c r="A180" s="736">
        <v>25</v>
      </c>
      <c r="B180" s="639">
        <v>161</v>
      </c>
      <c r="C180" s="676" t="s">
        <v>27</v>
      </c>
      <c r="D180" s="693" t="s">
        <v>1179</v>
      </c>
      <c r="E180" s="674" t="s">
        <v>1186</v>
      </c>
      <c r="F180" s="694">
        <v>1</v>
      </c>
      <c r="G180" s="694" t="s">
        <v>178</v>
      </c>
      <c r="H180" s="695">
        <v>120000</v>
      </c>
      <c r="I180" s="695">
        <v>120000</v>
      </c>
      <c r="J180" s="640" t="s">
        <v>5</v>
      </c>
      <c r="K180" s="641">
        <v>46112</v>
      </c>
      <c r="L180" s="641">
        <v>46295</v>
      </c>
      <c r="M180" s="640"/>
      <c r="N180" s="640"/>
      <c r="O180" s="640"/>
      <c r="P180" s="667" t="s">
        <v>909</v>
      </c>
      <c r="Q180" s="662" t="s">
        <v>1319</v>
      </c>
    </row>
    <row r="181" spans="1:374" ht="102" customHeight="1">
      <c r="A181" s="736">
        <v>27</v>
      </c>
      <c r="B181" s="639">
        <v>162</v>
      </c>
      <c r="C181" s="676" t="s">
        <v>27</v>
      </c>
      <c r="D181" s="693" t="s">
        <v>1180</v>
      </c>
      <c r="E181" s="674" t="s">
        <v>1187</v>
      </c>
      <c r="F181" s="694">
        <v>1</v>
      </c>
      <c r="G181" s="694" t="s">
        <v>178</v>
      </c>
      <c r="H181" s="695">
        <v>1000000</v>
      </c>
      <c r="I181" s="695">
        <v>1000000</v>
      </c>
      <c r="J181" s="640" t="s">
        <v>11</v>
      </c>
      <c r="K181" s="641">
        <v>46203</v>
      </c>
      <c r="L181" s="641">
        <v>46387</v>
      </c>
      <c r="M181" s="640"/>
      <c r="N181" s="640"/>
      <c r="O181" s="640"/>
      <c r="P181" s="667" t="s">
        <v>909</v>
      </c>
      <c r="Q181" s="662" t="s">
        <v>1318</v>
      </c>
    </row>
    <row r="182" spans="1:374" ht="106.9" customHeight="1">
      <c r="A182" s="736">
        <v>28</v>
      </c>
      <c r="B182" s="639">
        <v>163</v>
      </c>
      <c r="C182" s="676" t="s">
        <v>27</v>
      </c>
      <c r="D182" s="693" t="s">
        <v>1181</v>
      </c>
      <c r="E182" s="674" t="s">
        <v>1188</v>
      </c>
      <c r="F182" s="694">
        <v>1</v>
      </c>
      <c r="G182" s="694" t="s">
        <v>178</v>
      </c>
      <c r="H182" s="695">
        <v>150000</v>
      </c>
      <c r="I182" s="695">
        <v>150000</v>
      </c>
      <c r="J182" s="640" t="s">
        <v>11</v>
      </c>
      <c r="K182" s="641">
        <v>46203</v>
      </c>
      <c r="L182" s="641">
        <v>46387</v>
      </c>
      <c r="M182" s="640"/>
      <c r="N182" s="640"/>
      <c r="O182" s="640"/>
      <c r="P182" s="667" t="s">
        <v>909</v>
      </c>
      <c r="Q182" s="662" t="s">
        <v>1318</v>
      </c>
    </row>
    <row r="183" spans="1:374" ht="122.45" customHeight="1">
      <c r="A183" s="736">
        <v>29</v>
      </c>
      <c r="B183" s="639">
        <v>164</v>
      </c>
      <c r="C183" s="676" t="s">
        <v>27</v>
      </c>
      <c r="D183" s="692" t="s">
        <v>1182</v>
      </c>
      <c r="E183" s="693" t="s">
        <v>1189</v>
      </c>
      <c r="F183" s="694">
        <v>12</v>
      </c>
      <c r="G183" s="694" t="s">
        <v>182</v>
      </c>
      <c r="H183" s="695">
        <v>0</v>
      </c>
      <c r="I183" s="695">
        <v>0</v>
      </c>
      <c r="J183" s="640" t="s">
        <v>5</v>
      </c>
      <c r="K183" s="641">
        <v>46022</v>
      </c>
      <c r="L183" s="641">
        <v>46081</v>
      </c>
      <c r="M183" s="640"/>
      <c r="N183" s="640"/>
      <c r="O183" s="640"/>
      <c r="P183" s="667" t="s">
        <v>909</v>
      </c>
      <c r="Q183" s="662" t="s">
        <v>1318</v>
      </c>
    </row>
    <row r="184" spans="1:374" ht="183" customHeight="1">
      <c r="A184" s="736">
        <v>30</v>
      </c>
      <c r="B184" s="639">
        <v>165</v>
      </c>
      <c r="C184" s="676" t="s">
        <v>27</v>
      </c>
      <c r="D184" s="692" t="s">
        <v>1183</v>
      </c>
      <c r="E184" s="693" t="s">
        <v>1190</v>
      </c>
      <c r="F184" s="694">
        <v>12</v>
      </c>
      <c r="G184" s="694" t="s">
        <v>182</v>
      </c>
      <c r="H184" s="695">
        <v>0</v>
      </c>
      <c r="I184" s="695">
        <v>0</v>
      </c>
      <c r="J184" s="640" t="s">
        <v>5</v>
      </c>
      <c r="K184" s="641">
        <v>46022</v>
      </c>
      <c r="L184" s="641">
        <v>46081</v>
      </c>
      <c r="M184" s="640"/>
      <c r="N184" s="640"/>
      <c r="O184" s="640"/>
      <c r="P184" s="667" t="s">
        <v>909</v>
      </c>
      <c r="Q184" s="662" t="s">
        <v>1318</v>
      </c>
    </row>
    <row r="185" spans="1:374" ht="105" customHeight="1">
      <c r="A185" s="736">
        <v>31</v>
      </c>
      <c r="B185" s="639">
        <v>166</v>
      </c>
      <c r="C185" s="667" t="s">
        <v>27</v>
      </c>
      <c r="D185" s="674" t="s">
        <v>1184</v>
      </c>
      <c r="E185" s="674" t="s">
        <v>1191</v>
      </c>
      <c r="F185" s="694">
        <v>2</v>
      </c>
      <c r="G185" s="694" t="s">
        <v>1195</v>
      </c>
      <c r="H185" s="695">
        <v>100000</v>
      </c>
      <c r="I185" s="695">
        <v>100000</v>
      </c>
      <c r="J185" s="640" t="s">
        <v>5</v>
      </c>
      <c r="K185" s="641">
        <v>46112</v>
      </c>
      <c r="L185" s="641">
        <v>46295</v>
      </c>
      <c r="M185" s="640"/>
      <c r="N185" s="640"/>
      <c r="O185" s="640"/>
      <c r="P185" s="667" t="s">
        <v>909</v>
      </c>
      <c r="Q185" s="662" t="s">
        <v>1318</v>
      </c>
    </row>
    <row r="186" spans="1:374" ht="89.45" customHeight="1">
      <c r="A186" s="736">
        <v>32</v>
      </c>
      <c r="B186" s="639">
        <v>167</v>
      </c>
      <c r="C186" s="667" t="s">
        <v>27</v>
      </c>
      <c r="D186" s="674" t="s">
        <v>1185</v>
      </c>
      <c r="E186" s="674" t="s">
        <v>1192</v>
      </c>
      <c r="F186" s="694">
        <v>1</v>
      </c>
      <c r="G186" s="694" t="s">
        <v>1566</v>
      </c>
      <c r="H186" s="695">
        <f>5000-5000</f>
        <v>0</v>
      </c>
      <c r="I186" s="695">
        <v>0</v>
      </c>
      <c r="J186" s="640" t="s">
        <v>5</v>
      </c>
      <c r="K186" s="641">
        <v>46022</v>
      </c>
      <c r="L186" s="641">
        <v>46173</v>
      </c>
      <c r="M186" s="640"/>
      <c r="N186" s="640"/>
      <c r="O186" s="640"/>
      <c r="P186" s="640" t="s">
        <v>1302</v>
      </c>
      <c r="Q186" s="743" t="s">
        <v>1303</v>
      </c>
    </row>
    <row r="187" spans="1:374" ht="89.45" customHeight="1">
      <c r="A187" s="736"/>
      <c r="B187" s="639" t="s">
        <v>1555</v>
      </c>
      <c r="C187" s="667" t="s">
        <v>27</v>
      </c>
      <c r="D187" s="674" t="s">
        <v>1556</v>
      </c>
      <c r="E187" s="674" t="s">
        <v>1557</v>
      </c>
      <c r="F187" s="694">
        <v>60</v>
      </c>
      <c r="G187" s="694" t="s">
        <v>182</v>
      </c>
      <c r="H187" s="695">
        <v>886485.6</v>
      </c>
      <c r="I187" s="695"/>
      <c r="J187" s="640" t="s">
        <v>11</v>
      </c>
      <c r="K187" s="641">
        <v>46081</v>
      </c>
      <c r="L187" s="641">
        <v>46173</v>
      </c>
      <c r="M187" s="640"/>
      <c r="N187" s="640"/>
      <c r="O187" s="640"/>
      <c r="P187" s="640" t="s">
        <v>1302</v>
      </c>
      <c r="Q187" s="743" t="s">
        <v>1303</v>
      </c>
    </row>
    <row r="188" spans="1:374" ht="120" customHeight="1">
      <c r="A188" s="736"/>
      <c r="B188" s="639" t="s">
        <v>1558</v>
      </c>
      <c r="C188" s="667" t="s">
        <v>27</v>
      </c>
      <c r="D188" s="674" t="s">
        <v>1559</v>
      </c>
      <c r="E188" s="674" t="s">
        <v>1560</v>
      </c>
      <c r="F188" s="694">
        <v>1</v>
      </c>
      <c r="G188" s="694" t="s">
        <v>178</v>
      </c>
      <c r="H188" s="695">
        <v>500000</v>
      </c>
      <c r="I188" s="695">
        <v>500000</v>
      </c>
      <c r="J188" s="640" t="s">
        <v>11</v>
      </c>
      <c r="K188" s="641">
        <v>46112</v>
      </c>
      <c r="L188" s="641">
        <v>46173</v>
      </c>
      <c r="M188" s="640"/>
      <c r="N188" s="640"/>
      <c r="O188" s="640"/>
      <c r="P188" s="640" t="s">
        <v>909</v>
      </c>
      <c r="Q188" s="743" t="s">
        <v>1564</v>
      </c>
    </row>
    <row r="189" spans="1:374" ht="120" customHeight="1">
      <c r="A189" s="736"/>
      <c r="B189" s="639" t="s">
        <v>1561</v>
      </c>
      <c r="C189" s="667" t="s">
        <v>27</v>
      </c>
      <c r="D189" s="674" t="s">
        <v>1562</v>
      </c>
      <c r="E189" s="674" t="s">
        <v>1563</v>
      </c>
      <c r="F189" s="694">
        <v>1</v>
      </c>
      <c r="G189" s="694" t="s">
        <v>178</v>
      </c>
      <c r="H189" s="695">
        <v>150250</v>
      </c>
      <c r="I189" s="695">
        <v>150250</v>
      </c>
      <c r="J189" s="640" t="s">
        <v>11</v>
      </c>
      <c r="K189" s="641">
        <v>46142</v>
      </c>
      <c r="L189" s="641">
        <v>46326</v>
      </c>
      <c r="M189" s="640"/>
      <c r="N189" s="640"/>
      <c r="O189" s="640"/>
      <c r="P189" s="640" t="s">
        <v>909</v>
      </c>
      <c r="Q189" s="743" t="s">
        <v>1564</v>
      </c>
    </row>
    <row r="190" spans="1:374" ht="219.6" customHeight="1">
      <c r="A190" s="735">
        <v>1</v>
      </c>
      <c r="B190" s="639">
        <v>168</v>
      </c>
      <c r="C190" s="644" t="s">
        <v>139</v>
      </c>
      <c r="D190" s="693" t="s">
        <v>1420</v>
      </c>
      <c r="E190" s="692" t="s">
        <v>1421</v>
      </c>
      <c r="F190" s="644">
        <v>1</v>
      </c>
      <c r="G190" s="676" t="s">
        <v>1422</v>
      </c>
      <c r="H190" s="663">
        <v>0</v>
      </c>
      <c r="I190" s="663">
        <v>0</v>
      </c>
      <c r="J190" s="640" t="s">
        <v>11</v>
      </c>
      <c r="K190" s="641">
        <v>46234</v>
      </c>
      <c r="L190" s="641">
        <v>46326</v>
      </c>
      <c r="M190" s="640"/>
      <c r="N190" s="640"/>
      <c r="O190" s="640"/>
      <c r="P190" s="640" t="s">
        <v>1302</v>
      </c>
      <c r="Q190" s="743" t="s">
        <v>1432</v>
      </c>
    </row>
    <row r="191" spans="1:374" s="643" customFormat="1" ht="105" customHeight="1">
      <c r="A191" s="734">
        <v>1</v>
      </c>
      <c r="B191" s="639">
        <v>169</v>
      </c>
      <c r="C191" s="640" t="s">
        <v>28</v>
      </c>
      <c r="D191" s="666" t="s">
        <v>932</v>
      </c>
      <c r="E191" s="665" t="s">
        <v>338</v>
      </c>
      <c r="F191" s="644">
        <v>3443</v>
      </c>
      <c r="G191" s="644" t="s">
        <v>426</v>
      </c>
      <c r="H191" s="696">
        <v>408685</v>
      </c>
      <c r="I191" s="651">
        <v>150000</v>
      </c>
      <c r="J191" s="640" t="s">
        <v>11</v>
      </c>
      <c r="K191" s="677">
        <v>46203</v>
      </c>
      <c r="L191" s="677">
        <v>46265</v>
      </c>
      <c r="M191" s="640"/>
      <c r="N191" s="640"/>
      <c r="O191" s="640"/>
      <c r="P191" s="640" t="s">
        <v>427</v>
      </c>
      <c r="Q191" s="743" t="s">
        <v>1303</v>
      </c>
      <c r="R191" s="642"/>
      <c r="S191" s="642"/>
      <c r="T191" s="642"/>
      <c r="U191" s="642"/>
      <c r="V191" s="642"/>
      <c r="W191" s="642"/>
      <c r="X191" s="642"/>
      <c r="Y191" s="642"/>
      <c r="Z191" s="642"/>
      <c r="AA191" s="642"/>
      <c r="AB191" s="642"/>
      <c r="AC191" s="642"/>
      <c r="AD191" s="642"/>
      <c r="AE191" s="642"/>
      <c r="AF191" s="642"/>
      <c r="AG191" s="642"/>
      <c r="AH191" s="642"/>
      <c r="AI191" s="642"/>
      <c r="AJ191" s="642"/>
      <c r="AK191" s="642"/>
      <c r="AL191" s="642"/>
      <c r="AM191" s="642"/>
      <c r="AN191" s="642"/>
      <c r="AO191" s="642"/>
      <c r="AP191" s="642"/>
      <c r="AQ191" s="642"/>
      <c r="AR191" s="642"/>
      <c r="AS191" s="642"/>
      <c r="AT191" s="642"/>
      <c r="AU191" s="642"/>
      <c r="AV191" s="642"/>
      <c r="AW191" s="642"/>
      <c r="AX191" s="642"/>
      <c r="AY191" s="642"/>
      <c r="AZ191" s="642"/>
      <c r="BA191" s="642"/>
      <c r="BB191" s="642"/>
      <c r="BC191" s="642"/>
      <c r="BD191" s="642"/>
      <c r="BE191" s="642"/>
      <c r="BF191" s="642"/>
      <c r="BG191" s="642"/>
      <c r="BH191" s="642"/>
      <c r="BI191" s="642"/>
      <c r="BJ191" s="642"/>
      <c r="BK191" s="642"/>
      <c r="BL191" s="642"/>
      <c r="BM191" s="642"/>
      <c r="BN191" s="642"/>
      <c r="BO191" s="642"/>
      <c r="BP191" s="642"/>
      <c r="BQ191" s="642"/>
      <c r="BR191" s="642"/>
      <c r="BS191" s="642"/>
      <c r="BT191" s="642"/>
      <c r="BU191" s="642"/>
      <c r="BV191" s="642"/>
      <c r="BW191" s="642"/>
      <c r="BX191" s="642"/>
      <c r="BY191" s="642"/>
      <c r="BZ191" s="642"/>
      <c r="CA191" s="642"/>
      <c r="CB191" s="642"/>
      <c r="CC191" s="642"/>
      <c r="CD191" s="642"/>
      <c r="CE191" s="642"/>
      <c r="CF191" s="642"/>
      <c r="CG191" s="642"/>
      <c r="CH191" s="642"/>
      <c r="CI191" s="642"/>
      <c r="CJ191" s="642"/>
      <c r="CK191" s="642"/>
      <c r="CL191" s="642"/>
      <c r="CM191" s="642"/>
      <c r="CN191" s="642"/>
      <c r="CO191" s="642"/>
      <c r="CP191" s="642"/>
      <c r="CQ191" s="642"/>
      <c r="CR191" s="642"/>
      <c r="CS191" s="642"/>
      <c r="CT191" s="642"/>
      <c r="CU191" s="642"/>
      <c r="CV191" s="642"/>
      <c r="CW191" s="642"/>
      <c r="CX191" s="642"/>
      <c r="CY191" s="642"/>
      <c r="CZ191" s="642"/>
      <c r="DA191" s="642"/>
      <c r="DB191" s="642"/>
      <c r="DC191" s="642"/>
      <c r="DD191" s="642"/>
      <c r="DE191" s="642"/>
      <c r="DF191" s="642"/>
      <c r="DG191" s="642"/>
      <c r="DH191" s="642"/>
      <c r="DI191" s="642"/>
      <c r="DJ191" s="642"/>
      <c r="DK191" s="642"/>
      <c r="DL191" s="642"/>
      <c r="DM191" s="642"/>
      <c r="DN191" s="642"/>
      <c r="DO191" s="642"/>
      <c r="DP191" s="642"/>
      <c r="DQ191" s="642"/>
      <c r="DR191" s="642"/>
      <c r="DS191" s="642"/>
      <c r="DT191" s="642"/>
      <c r="DU191" s="642"/>
      <c r="DV191" s="642"/>
      <c r="DW191" s="642"/>
      <c r="DX191" s="642"/>
      <c r="DY191" s="642"/>
      <c r="DZ191" s="642"/>
      <c r="EA191" s="642"/>
      <c r="EB191" s="642"/>
      <c r="EC191" s="642"/>
      <c r="ED191" s="642"/>
      <c r="EE191" s="642"/>
      <c r="EF191" s="642"/>
      <c r="EG191" s="642"/>
      <c r="EH191" s="642"/>
      <c r="EI191" s="642"/>
      <c r="EJ191" s="642"/>
      <c r="EK191" s="642"/>
      <c r="EL191" s="642"/>
      <c r="EM191" s="642"/>
      <c r="EN191" s="642"/>
      <c r="EO191" s="642"/>
      <c r="EP191" s="642"/>
      <c r="EQ191" s="642"/>
      <c r="ER191" s="642"/>
      <c r="ES191" s="642"/>
      <c r="ET191" s="642"/>
      <c r="EU191" s="642"/>
      <c r="EV191" s="642"/>
      <c r="EW191" s="642"/>
      <c r="EX191" s="642"/>
      <c r="EY191" s="642"/>
      <c r="EZ191" s="642"/>
      <c r="FA191" s="642"/>
      <c r="FB191" s="642"/>
      <c r="FC191" s="642"/>
      <c r="FD191" s="642"/>
      <c r="FE191" s="642"/>
      <c r="FF191" s="642"/>
      <c r="FG191" s="642"/>
      <c r="FH191" s="642"/>
      <c r="FI191" s="642"/>
      <c r="FJ191" s="642"/>
      <c r="FK191" s="642"/>
      <c r="FL191" s="642"/>
      <c r="FM191" s="642"/>
      <c r="FN191" s="642"/>
      <c r="FO191" s="642"/>
      <c r="FP191" s="642"/>
      <c r="FQ191" s="642"/>
      <c r="FR191" s="642"/>
      <c r="FS191" s="642"/>
      <c r="FT191" s="642"/>
      <c r="FU191" s="642"/>
      <c r="FV191" s="642"/>
      <c r="FW191" s="642"/>
      <c r="FX191" s="642"/>
      <c r="FY191" s="642"/>
      <c r="FZ191" s="642"/>
      <c r="GA191" s="642"/>
      <c r="GB191" s="642"/>
      <c r="GC191" s="642"/>
      <c r="GD191" s="642"/>
      <c r="GE191" s="642"/>
      <c r="GF191" s="642"/>
      <c r="GG191" s="642"/>
      <c r="GH191" s="642"/>
      <c r="GI191" s="642"/>
      <c r="GJ191" s="642"/>
      <c r="GK191" s="642"/>
      <c r="GL191" s="642"/>
      <c r="GM191" s="642"/>
      <c r="GN191" s="642"/>
      <c r="GO191" s="642"/>
      <c r="GP191" s="642"/>
      <c r="GQ191" s="642"/>
      <c r="GR191" s="642"/>
      <c r="GS191" s="642"/>
      <c r="GT191" s="642"/>
      <c r="GU191" s="642"/>
      <c r="GV191" s="642"/>
      <c r="GW191" s="642"/>
      <c r="GX191" s="642"/>
      <c r="GY191" s="642"/>
      <c r="GZ191" s="642"/>
      <c r="HA191" s="642"/>
      <c r="HB191" s="642"/>
      <c r="HC191" s="642"/>
      <c r="HD191" s="642"/>
      <c r="HE191" s="642"/>
      <c r="HF191" s="642"/>
      <c r="HG191" s="642"/>
      <c r="HH191" s="642"/>
      <c r="HI191" s="642"/>
      <c r="HJ191" s="642"/>
      <c r="HK191" s="642"/>
      <c r="HL191" s="642"/>
      <c r="HM191" s="642"/>
      <c r="HN191" s="642"/>
      <c r="HO191" s="642"/>
      <c r="HP191" s="642"/>
      <c r="HQ191" s="642"/>
      <c r="HR191" s="642"/>
      <c r="HS191" s="642"/>
      <c r="HT191" s="642"/>
      <c r="HU191" s="642"/>
      <c r="HV191" s="642"/>
      <c r="HW191" s="642"/>
      <c r="HX191" s="642"/>
      <c r="HY191" s="642"/>
      <c r="HZ191" s="642"/>
      <c r="IA191" s="642"/>
      <c r="IB191" s="642"/>
      <c r="IC191" s="642"/>
      <c r="ID191" s="642"/>
      <c r="IE191" s="642"/>
      <c r="IF191" s="642"/>
      <c r="IG191" s="642"/>
      <c r="IH191" s="642"/>
      <c r="II191" s="642"/>
      <c r="IJ191" s="642"/>
      <c r="IK191" s="642"/>
      <c r="IL191" s="642"/>
      <c r="IM191" s="642"/>
      <c r="IN191" s="642"/>
      <c r="IO191" s="642"/>
      <c r="IP191" s="642"/>
      <c r="IQ191" s="642"/>
      <c r="IR191" s="642"/>
      <c r="IS191" s="642"/>
      <c r="IT191" s="642"/>
      <c r="IU191" s="642"/>
      <c r="IV191" s="642"/>
      <c r="IW191" s="642"/>
      <c r="IX191" s="642"/>
      <c r="IY191" s="642"/>
      <c r="IZ191" s="642"/>
      <c r="JA191" s="642"/>
      <c r="JB191" s="642"/>
      <c r="JC191" s="642"/>
      <c r="JD191" s="642"/>
      <c r="JE191" s="642"/>
      <c r="JF191" s="642"/>
      <c r="JG191" s="642"/>
      <c r="JH191" s="642"/>
      <c r="JI191" s="642"/>
      <c r="JJ191" s="642"/>
      <c r="JK191" s="642"/>
      <c r="JL191" s="642"/>
      <c r="JM191" s="642"/>
      <c r="JN191" s="642"/>
      <c r="JO191" s="642"/>
      <c r="JP191" s="642"/>
      <c r="JQ191" s="642"/>
      <c r="JR191" s="642"/>
      <c r="JS191" s="642"/>
      <c r="JT191" s="642"/>
      <c r="JU191" s="642"/>
      <c r="JV191" s="642"/>
      <c r="JW191" s="642"/>
      <c r="JX191" s="642"/>
      <c r="JY191" s="642"/>
      <c r="JZ191" s="642"/>
      <c r="KA191" s="642"/>
      <c r="KB191" s="642"/>
      <c r="KC191" s="642"/>
      <c r="KD191" s="642"/>
      <c r="KE191" s="642"/>
      <c r="KF191" s="642"/>
      <c r="KG191" s="642"/>
      <c r="KH191" s="642"/>
      <c r="KI191" s="642"/>
      <c r="KJ191" s="642"/>
      <c r="KK191" s="642"/>
      <c r="KL191" s="642"/>
      <c r="KM191" s="642"/>
      <c r="KN191" s="642"/>
      <c r="KO191" s="642"/>
      <c r="KP191" s="642"/>
      <c r="KQ191" s="642"/>
      <c r="KR191" s="642"/>
      <c r="KS191" s="642"/>
      <c r="KT191" s="642"/>
      <c r="KU191" s="642"/>
      <c r="KV191" s="642"/>
      <c r="KW191" s="642"/>
      <c r="KX191" s="642"/>
      <c r="KY191" s="642"/>
      <c r="KZ191" s="642"/>
      <c r="LA191" s="642"/>
      <c r="LB191" s="642"/>
      <c r="LC191" s="642"/>
      <c r="LD191" s="642"/>
      <c r="LE191" s="642"/>
      <c r="LF191" s="642"/>
      <c r="LG191" s="642"/>
      <c r="LH191" s="642"/>
      <c r="LI191" s="642"/>
      <c r="LJ191" s="642"/>
      <c r="LK191" s="642"/>
      <c r="LL191" s="642"/>
      <c r="LM191" s="642"/>
      <c r="LN191" s="642"/>
      <c r="LO191" s="642"/>
      <c r="LP191" s="642"/>
      <c r="LQ191" s="642"/>
      <c r="LR191" s="642"/>
      <c r="LS191" s="642"/>
      <c r="LT191" s="642"/>
      <c r="LU191" s="642"/>
      <c r="LV191" s="642"/>
      <c r="LW191" s="642"/>
      <c r="LX191" s="642"/>
      <c r="LY191" s="642"/>
      <c r="LZ191" s="642"/>
      <c r="MA191" s="642"/>
      <c r="MB191" s="642"/>
      <c r="MC191" s="642"/>
      <c r="MD191" s="642"/>
      <c r="ME191" s="642"/>
      <c r="MF191" s="642"/>
      <c r="MG191" s="642"/>
      <c r="MH191" s="642"/>
      <c r="MI191" s="642"/>
      <c r="MJ191" s="642"/>
      <c r="MK191" s="642"/>
      <c r="ML191" s="642"/>
      <c r="MM191" s="642"/>
      <c r="MN191" s="642"/>
      <c r="MO191" s="642"/>
      <c r="MP191" s="642"/>
      <c r="MQ191" s="642"/>
      <c r="MR191" s="642"/>
      <c r="MS191" s="642"/>
      <c r="MT191" s="642"/>
      <c r="MU191" s="642"/>
      <c r="MV191" s="642"/>
      <c r="MW191" s="642"/>
      <c r="MX191" s="642"/>
      <c r="MY191" s="642"/>
      <c r="MZ191" s="642"/>
      <c r="NA191" s="642"/>
      <c r="NB191" s="642"/>
      <c r="NC191" s="642"/>
      <c r="ND191" s="642"/>
      <c r="NE191" s="642"/>
      <c r="NF191" s="642"/>
      <c r="NG191" s="642"/>
      <c r="NH191" s="642"/>
      <c r="NI191" s="642"/>
      <c r="NJ191" s="642"/>
    </row>
    <row r="192" spans="1:374" s="643" customFormat="1" ht="102.6" customHeight="1">
      <c r="A192" s="734">
        <v>2</v>
      </c>
      <c r="B192" s="639">
        <v>170</v>
      </c>
      <c r="C192" s="640" t="s">
        <v>28</v>
      </c>
      <c r="D192" s="666" t="s">
        <v>377</v>
      </c>
      <c r="E192" s="665" t="s">
        <v>340</v>
      </c>
      <c r="F192" s="644">
        <v>1</v>
      </c>
      <c r="G192" s="644" t="s">
        <v>392</v>
      </c>
      <c r="H192" s="696">
        <f>5942+60.16</f>
        <v>6002.16</v>
      </c>
      <c r="I192" s="651">
        <v>5151.8500000000004</v>
      </c>
      <c r="J192" s="640" t="s">
        <v>11</v>
      </c>
      <c r="K192" s="641">
        <v>45961</v>
      </c>
      <c r="L192" s="641">
        <v>46081</v>
      </c>
      <c r="M192" s="640"/>
      <c r="N192" s="640"/>
      <c r="O192" s="640"/>
      <c r="P192" s="640" t="s">
        <v>427</v>
      </c>
      <c r="Q192" s="662" t="s">
        <v>1320</v>
      </c>
      <c r="R192" s="642"/>
      <c r="S192" s="642"/>
      <c r="T192" s="642"/>
      <c r="U192" s="642"/>
      <c r="V192" s="642"/>
      <c r="W192" s="642"/>
      <c r="X192" s="642"/>
      <c r="Y192" s="642"/>
      <c r="Z192" s="642"/>
      <c r="AA192" s="642"/>
      <c r="AB192" s="642"/>
      <c r="AC192" s="642"/>
      <c r="AD192" s="642"/>
      <c r="AE192" s="642"/>
      <c r="AF192" s="642"/>
      <c r="AG192" s="642"/>
      <c r="AH192" s="642"/>
      <c r="AI192" s="642"/>
      <c r="AJ192" s="642"/>
      <c r="AK192" s="642"/>
      <c r="AL192" s="642"/>
      <c r="AM192" s="642"/>
      <c r="AN192" s="642"/>
      <c r="AO192" s="642"/>
      <c r="AP192" s="642"/>
      <c r="AQ192" s="642"/>
      <c r="AR192" s="642"/>
      <c r="AS192" s="642"/>
      <c r="AT192" s="642"/>
      <c r="AU192" s="642"/>
      <c r="AV192" s="642"/>
      <c r="AW192" s="642"/>
      <c r="AX192" s="642"/>
      <c r="AY192" s="642"/>
      <c r="AZ192" s="642"/>
      <c r="BA192" s="642"/>
      <c r="BB192" s="642"/>
      <c r="BC192" s="642"/>
      <c r="BD192" s="642"/>
      <c r="BE192" s="642"/>
      <c r="BF192" s="642"/>
      <c r="BG192" s="642"/>
      <c r="BH192" s="642"/>
      <c r="BI192" s="642"/>
      <c r="BJ192" s="642"/>
      <c r="BK192" s="642"/>
      <c r="BL192" s="642"/>
      <c r="BM192" s="642"/>
      <c r="BN192" s="642"/>
      <c r="BO192" s="642"/>
      <c r="BP192" s="642"/>
      <c r="BQ192" s="642"/>
      <c r="BR192" s="642"/>
      <c r="BS192" s="642"/>
      <c r="BT192" s="642"/>
      <c r="BU192" s="642"/>
      <c r="BV192" s="642"/>
      <c r="BW192" s="642"/>
      <c r="BX192" s="642"/>
      <c r="BY192" s="642"/>
      <c r="BZ192" s="642"/>
      <c r="CA192" s="642"/>
      <c r="CB192" s="642"/>
      <c r="CC192" s="642"/>
      <c r="CD192" s="642"/>
      <c r="CE192" s="642"/>
      <c r="CF192" s="642"/>
      <c r="CG192" s="642"/>
      <c r="CH192" s="642"/>
      <c r="CI192" s="642"/>
      <c r="CJ192" s="642"/>
      <c r="CK192" s="642"/>
      <c r="CL192" s="642"/>
      <c r="CM192" s="642"/>
      <c r="CN192" s="642"/>
      <c r="CO192" s="642"/>
      <c r="CP192" s="642"/>
      <c r="CQ192" s="642"/>
      <c r="CR192" s="642"/>
      <c r="CS192" s="642"/>
      <c r="CT192" s="642"/>
      <c r="CU192" s="642"/>
      <c r="CV192" s="642"/>
      <c r="CW192" s="642"/>
      <c r="CX192" s="642"/>
      <c r="CY192" s="642"/>
      <c r="CZ192" s="642"/>
      <c r="DA192" s="642"/>
      <c r="DB192" s="642"/>
      <c r="DC192" s="642"/>
      <c r="DD192" s="642"/>
      <c r="DE192" s="642"/>
      <c r="DF192" s="642"/>
      <c r="DG192" s="642"/>
      <c r="DH192" s="642"/>
      <c r="DI192" s="642"/>
      <c r="DJ192" s="642"/>
      <c r="DK192" s="642"/>
      <c r="DL192" s="642"/>
      <c r="DM192" s="642"/>
      <c r="DN192" s="642"/>
      <c r="DO192" s="642"/>
      <c r="DP192" s="642"/>
      <c r="DQ192" s="642"/>
      <c r="DR192" s="642"/>
      <c r="DS192" s="642"/>
      <c r="DT192" s="642"/>
      <c r="DU192" s="642"/>
      <c r="DV192" s="642"/>
      <c r="DW192" s="642"/>
      <c r="DX192" s="642"/>
      <c r="DY192" s="642"/>
      <c r="DZ192" s="642"/>
      <c r="EA192" s="642"/>
      <c r="EB192" s="642"/>
      <c r="EC192" s="642"/>
      <c r="ED192" s="642"/>
      <c r="EE192" s="642"/>
      <c r="EF192" s="642"/>
      <c r="EG192" s="642"/>
      <c r="EH192" s="642"/>
      <c r="EI192" s="642"/>
      <c r="EJ192" s="642"/>
      <c r="EK192" s="642"/>
      <c r="EL192" s="642"/>
      <c r="EM192" s="642"/>
      <c r="EN192" s="642"/>
      <c r="EO192" s="642"/>
      <c r="EP192" s="642"/>
      <c r="EQ192" s="642"/>
      <c r="ER192" s="642"/>
      <c r="ES192" s="642"/>
      <c r="ET192" s="642"/>
      <c r="EU192" s="642"/>
      <c r="EV192" s="642"/>
      <c r="EW192" s="642"/>
      <c r="EX192" s="642"/>
      <c r="EY192" s="642"/>
      <c r="EZ192" s="642"/>
      <c r="FA192" s="642"/>
      <c r="FB192" s="642"/>
      <c r="FC192" s="642"/>
      <c r="FD192" s="642"/>
      <c r="FE192" s="642"/>
      <c r="FF192" s="642"/>
      <c r="FG192" s="642"/>
      <c r="FH192" s="642"/>
      <c r="FI192" s="642"/>
      <c r="FJ192" s="642"/>
      <c r="FK192" s="642"/>
      <c r="FL192" s="642"/>
      <c r="FM192" s="642"/>
      <c r="FN192" s="642"/>
      <c r="FO192" s="642"/>
      <c r="FP192" s="642"/>
      <c r="FQ192" s="642"/>
      <c r="FR192" s="642"/>
      <c r="FS192" s="642"/>
      <c r="FT192" s="642"/>
      <c r="FU192" s="642"/>
      <c r="FV192" s="642"/>
      <c r="FW192" s="642"/>
      <c r="FX192" s="642"/>
      <c r="FY192" s="642"/>
      <c r="FZ192" s="642"/>
      <c r="GA192" s="642"/>
      <c r="GB192" s="642"/>
      <c r="GC192" s="642"/>
      <c r="GD192" s="642"/>
      <c r="GE192" s="642"/>
      <c r="GF192" s="642"/>
      <c r="GG192" s="642"/>
      <c r="GH192" s="642"/>
      <c r="GI192" s="642"/>
      <c r="GJ192" s="642"/>
      <c r="GK192" s="642"/>
      <c r="GL192" s="642"/>
      <c r="GM192" s="642"/>
      <c r="GN192" s="642"/>
      <c r="GO192" s="642"/>
      <c r="GP192" s="642"/>
      <c r="GQ192" s="642"/>
      <c r="GR192" s="642"/>
      <c r="GS192" s="642"/>
      <c r="GT192" s="642"/>
      <c r="GU192" s="642"/>
      <c r="GV192" s="642"/>
      <c r="GW192" s="642"/>
      <c r="GX192" s="642"/>
      <c r="GY192" s="642"/>
      <c r="GZ192" s="642"/>
      <c r="HA192" s="642"/>
      <c r="HB192" s="642"/>
      <c r="HC192" s="642"/>
      <c r="HD192" s="642"/>
      <c r="HE192" s="642"/>
      <c r="HF192" s="642"/>
      <c r="HG192" s="642"/>
      <c r="HH192" s="642"/>
      <c r="HI192" s="642"/>
      <c r="HJ192" s="642"/>
      <c r="HK192" s="642"/>
      <c r="HL192" s="642"/>
      <c r="HM192" s="642"/>
      <c r="HN192" s="642"/>
      <c r="HO192" s="642"/>
      <c r="HP192" s="642"/>
      <c r="HQ192" s="642"/>
      <c r="HR192" s="642"/>
      <c r="HS192" s="642"/>
      <c r="HT192" s="642"/>
      <c r="HU192" s="642"/>
      <c r="HV192" s="642"/>
      <c r="HW192" s="642"/>
      <c r="HX192" s="642"/>
      <c r="HY192" s="642"/>
      <c r="HZ192" s="642"/>
      <c r="IA192" s="642"/>
      <c r="IB192" s="642"/>
      <c r="IC192" s="642"/>
      <c r="ID192" s="642"/>
      <c r="IE192" s="642"/>
      <c r="IF192" s="642"/>
      <c r="IG192" s="642"/>
      <c r="IH192" s="642"/>
      <c r="II192" s="642"/>
      <c r="IJ192" s="642"/>
      <c r="IK192" s="642"/>
      <c r="IL192" s="642"/>
      <c r="IM192" s="642"/>
      <c r="IN192" s="642"/>
      <c r="IO192" s="642"/>
      <c r="IP192" s="642"/>
      <c r="IQ192" s="642"/>
      <c r="IR192" s="642"/>
      <c r="IS192" s="642"/>
      <c r="IT192" s="642"/>
      <c r="IU192" s="642"/>
      <c r="IV192" s="642"/>
      <c r="IW192" s="642"/>
      <c r="IX192" s="642"/>
      <c r="IY192" s="642"/>
      <c r="IZ192" s="642"/>
      <c r="JA192" s="642"/>
      <c r="JB192" s="642"/>
      <c r="JC192" s="642"/>
      <c r="JD192" s="642"/>
      <c r="JE192" s="642"/>
      <c r="JF192" s="642"/>
      <c r="JG192" s="642"/>
      <c r="JH192" s="642"/>
      <c r="JI192" s="642"/>
      <c r="JJ192" s="642"/>
      <c r="JK192" s="642"/>
      <c r="JL192" s="642"/>
      <c r="JM192" s="642"/>
      <c r="JN192" s="642"/>
      <c r="JO192" s="642"/>
      <c r="JP192" s="642"/>
      <c r="JQ192" s="642"/>
      <c r="JR192" s="642"/>
      <c r="JS192" s="642"/>
      <c r="JT192" s="642"/>
      <c r="JU192" s="642"/>
      <c r="JV192" s="642"/>
      <c r="JW192" s="642"/>
      <c r="JX192" s="642"/>
      <c r="JY192" s="642"/>
      <c r="JZ192" s="642"/>
      <c r="KA192" s="642"/>
      <c r="KB192" s="642"/>
      <c r="KC192" s="642"/>
      <c r="KD192" s="642"/>
      <c r="KE192" s="642"/>
      <c r="KF192" s="642"/>
      <c r="KG192" s="642"/>
      <c r="KH192" s="642"/>
      <c r="KI192" s="642"/>
      <c r="KJ192" s="642"/>
      <c r="KK192" s="642"/>
      <c r="KL192" s="642"/>
      <c r="KM192" s="642"/>
      <c r="KN192" s="642"/>
      <c r="KO192" s="642"/>
      <c r="KP192" s="642"/>
      <c r="KQ192" s="642"/>
      <c r="KR192" s="642"/>
      <c r="KS192" s="642"/>
      <c r="KT192" s="642"/>
      <c r="KU192" s="642"/>
      <c r="KV192" s="642"/>
      <c r="KW192" s="642"/>
      <c r="KX192" s="642"/>
      <c r="KY192" s="642"/>
      <c r="KZ192" s="642"/>
      <c r="LA192" s="642"/>
      <c r="LB192" s="642"/>
      <c r="LC192" s="642"/>
      <c r="LD192" s="642"/>
      <c r="LE192" s="642"/>
      <c r="LF192" s="642"/>
      <c r="LG192" s="642"/>
      <c r="LH192" s="642"/>
      <c r="LI192" s="642"/>
      <c r="LJ192" s="642"/>
      <c r="LK192" s="642"/>
      <c r="LL192" s="642"/>
      <c r="LM192" s="642"/>
      <c r="LN192" s="642"/>
      <c r="LO192" s="642"/>
      <c r="LP192" s="642"/>
      <c r="LQ192" s="642"/>
      <c r="LR192" s="642"/>
      <c r="LS192" s="642"/>
      <c r="LT192" s="642"/>
      <c r="LU192" s="642"/>
      <c r="LV192" s="642"/>
      <c r="LW192" s="642"/>
      <c r="LX192" s="642"/>
      <c r="LY192" s="642"/>
      <c r="LZ192" s="642"/>
      <c r="MA192" s="642"/>
      <c r="MB192" s="642"/>
      <c r="MC192" s="642"/>
      <c r="MD192" s="642"/>
      <c r="ME192" s="642"/>
      <c r="MF192" s="642"/>
      <c r="MG192" s="642"/>
      <c r="MH192" s="642"/>
      <c r="MI192" s="642"/>
      <c r="MJ192" s="642"/>
      <c r="MK192" s="642"/>
      <c r="ML192" s="642"/>
      <c r="MM192" s="642"/>
      <c r="MN192" s="642"/>
      <c r="MO192" s="642"/>
      <c r="MP192" s="642"/>
      <c r="MQ192" s="642"/>
      <c r="MR192" s="642"/>
      <c r="MS192" s="642"/>
      <c r="MT192" s="642"/>
      <c r="MU192" s="642"/>
      <c r="MV192" s="642"/>
      <c r="MW192" s="642"/>
      <c r="MX192" s="642"/>
      <c r="MY192" s="642"/>
      <c r="MZ192" s="642"/>
      <c r="NA192" s="642"/>
      <c r="NB192" s="642"/>
      <c r="NC192" s="642"/>
      <c r="ND192" s="642"/>
      <c r="NE192" s="642"/>
      <c r="NF192" s="642"/>
      <c r="NG192" s="642"/>
      <c r="NH192" s="642"/>
      <c r="NI192" s="642"/>
      <c r="NJ192" s="642"/>
    </row>
    <row r="193" spans="1:374" s="643" customFormat="1" ht="112.15" customHeight="1">
      <c r="A193" s="734">
        <v>3</v>
      </c>
      <c r="B193" s="639">
        <v>172</v>
      </c>
      <c r="C193" s="640" t="s">
        <v>28</v>
      </c>
      <c r="D193" s="666" t="s">
        <v>378</v>
      </c>
      <c r="E193" s="665" t="s">
        <v>333</v>
      </c>
      <c r="F193" s="644">
        <v>1</v>
      </c>
      <c r="G193" s="644" t="s">
        <v>934</v>
      </c>
      <c r="H193" s="696">
        <v>25174</v>
      </c>
      <c r="I193" s="651">
        <v>10419.24</v>
      </c>
      <c r="J193" s="640" t="s">
        <v>11</v>
      </c>
      <c r="K193" s="677">
        <v>46112</v>
      </c>
      <c r="L193" s="677">
        <v>46234</v>
      </c>
      <c r="M193" s="640"/>
      <c r="N193" s="640"/>
      <c r="O193" s="640"/>
      <c r="P193" s="640" t="s">
        <v>427</v>
      </c>
      <c r="Q193" s="662" t="s">
        <v>1314</v>
      </c>
      <c r="R193" s="642"/>
      <c r="S193" s="642"/>
      <c r="T193" s="642"/>
      <c r="U193" s="642"/>
      <c r="V193" s="642"/>
      <c r="W193" s="642"/>
      <c r="X193" s="642"/>
      <c r="Y193" s="642"/>
      <c r="Z193" s="642"/>
      <c r="AA193" s="642"/>
      <c r="AB193" s="642"/>
      <c r="AC193" s="642"/>
      <c r="AD193" s="642"/>
      <c r="AE193" s="642"/>
      <c r="AF193" s="642"/>
      <c r="AG193" s="642"/>
      <c r="AH193" s="642"/>
      <c r="AI193" s="642"/>
      <c r="AJ193" s="642"/>
      <c r="AK193" s="642"/>
      <c r="AL193" s="642"/>
      <c r="AM193" s="642"/>
      <c r="AN193" s="642"/>
      <c r="AO193" s="642"/>
      <c r="AP193" s="642"/>
      <c r="AQ193" s="642"/>
      <c r="AR193" s="642"/>
      <c r="AS193" s="642"/>
      <c r="AT193" s="642"/>
      <c r="AU193" s="642"/>
      <c r="AV193" s="642"/>
      <c r="AW193" s="642"/>
      <c r="AX193" s="642"/>
      <c r="AY193" s="642"/>
      <c r="AZ193" s="642"/>
      <c r="BA193" s="642"/>
      <c r="BB193" s="642"/>
      <c r="BC193" s="642"/>
      <c r="BD193" s="642"/>
      <c r="BE193" s="642"/>
      <c r="BF193" s="642"/>
      <c r="BG193" s="642"/>
      <c r="BH193" s="642"/>
      <c r="BI193" s="642"/>
      <c r="BJ193" s="642"/>
      <c r="BK193" s="642"/>
      <c r="BL193" s="642"/>
      <c r="BM193" s="642"/>
      <c r="BN193" s="642"/>
      <c r="BO193" s="642"/>
      <c r="BP193" s="642"/>
      <c r="BQ193" s="642"/>
      <c r="BR193" s="642"/>
      <c r="BS193" s="642"/>
      <c r="BT193" s="642"/>
      <c r="BU193" s="642"/>
      <c r="BV193" s="642"/>
      <c r="BW193" s="642"/>
      <c r="BX193" s="642"/>
      <c r="BY193" s="642"/>
      <c r="BZ193" s="642"/>
      <c r="CA193" s="642"/>
      <c r="CB193" s="642"/>
      <c r="CC193" s="642"/>
      <c r="CD193" s="642"/>
      <c r="CE193" s="642"/>
      <c r="CF193" s="642"/>
      <c r="CG193" s="642"/>
      <c r="CH193" s="642"/>
      <c r="CI193" s="642"/>
      <c r="CJ193" s="642"/>
      <c r="CK193" s="642"/>
      <c r="CL193" s="642"/>
      <c r="CM193" s="642"/>
      <c r="CN193" s="642"/>
      <c r="CO193" s="642"/>
      <c r="CP193" s="642"/>
      <c r="CQ193" s="642"/>
      <c r="CR193" s="642"/>
      <c r="CS193" s="642"/>
      <c r="CT193" s="642"/>
      <c r="CU193" s="642"/>
      <c r="CV193" s="642"/>
      <c r="CW193" s="642"/>
      <c r="CX193" s="642"/>
      <c r="CY193" s="642"/>
      <c r="CZ193" s="642"/>
      <c r="DA193" s="642"/>
      <c r="DB193" s="642"/>
      <c r="DC193" s="642"/>
      <c r="DD193" s="642"/>
      <c r="DE193" s="642"/>
      <c r="DF193" s="642"/>
      <c r="DG193" s="642"/>
      <c r="DH193" s="642"/>
      <c r="DI193" s="642"/>
      <c r="DJ193" s="642"/>
      <c r="DK193" s="642"/>
      <c r="DL193" s="642"/>
      <c r="DM193" s="642"/>
      <c r="DN193" s="642"/>
      <c r="DO193" s="642"/>
      <c r="DP193" s="642"/>
      <c r="DQ193" s="642"/>
      <c r="DR193" s="642"/>
      <c r="DS193" s="642"/>
      <c r="DT193" s="642"/>
      <c r="DU193" s="642"/>
      <c r="DV193" s="642"/>
      <c r="DW193" s="642"/>
      <c r="DX193" s="642"/>
      <c r="DY193" s="642"/>
      <c r="DZ193" s="642"/>
      <c r="EA193" s="642"/>
      <c r="EB193" s="642"/>
      <c r="EC193" s="642"/>
      <c r="ED193" s="642"/>
      <c r="EE193" s="642"/>
      <c r="EF193" s="642"/>
      <c r="EG193" s="642"/>
      <c r="EH193" s="642"/>
      <c r="EI193" s="642"/>
      <c r="EJ193" s="642"/>
      <c r="EK193" s="642"/>
      <c r="EL193" s="642"/>
      <c r="EM193" s="642"/>
      <c r="EN193" s="642"/>
      <c r="EO193" s="642"/>
      <c r="EP193" s="642"/>
      <c r="EQ193" s="642"/>
      <c r="ER193" s="642"/>
      <c r="ES193" s="642"/>
      <c r="ET193" s="642"/>
      <c r="EU193" s="642"/>
      <c r="EV193" s="642"/>
      <c r="EW193" s="642"/>
      <c r="EX193" s="642"/>
      <c r="EY193" s="642"/>
      <c r="EZ193" s="642"/>
      <c r="FA193" s="642"/>
      <c r="FB193" s="642"/>
      <c r="FC193" s="642"/>
      <c r="FD193" s="642"/>
      <c r="FE193" s="642"/>
      <c r="FF193" s="642"/>
      <c r="FG193" s="642"/>
      <c r="FH193" s="642"/>
      <c r="FI193" s="642"/>
      <c r="FJ193" s="642"/>
      <c r="FK193" s="642"/>
      <c r="FL193" s="642"/>
      <c r="FM193" s="642"/>
      <c r="FN193" s="642"/>
      <c r="FO193" s="642"/>
      <c r="FP193" s="642"/>
      <c r="FQ193" s="642"/>
      <c r="FR193" s="642"/>
      <c r="FS193" s="642"/>
      <c r="FT193" s="642"/>
      <c r="FU193" s="642"/>
      <c r="FV193" s="642"/>
      <c r="FW193" s="642"/>
      <c r="FX193" s="642"/>
      <c r="FY193" s="642"/>
      <c r="FZ193" s="642"/>
      <c r="GA193" s="642"/>
      <c r="GB193" s="642"/>
      <c r="GC193" s="642"/>
      <c r="GD193" s="642"/>
      <c r="GE193" s="642"/>
      <c r="GF193" s="642"/>
      <c r="GG193" s="642"/>
      <c r="GH193" s="642"/>
      <c r="GI193" s="642"/>
      <c r="GJ193" s="642"/>
      <c r="GK193" s="642"/>
      <c r="GL193" s="642"/>
      <c r="GM193" s="642"/>
      <c r="GN193" s="642"/>
      <c r="GO193" s="642"/>
      <c r="GP193" s="642"/>
      <c r="GQ193" s="642"/>
      <c r="GR193" s="642"/>
      <c r="GS193" s="642"/>
      <c r="GT193" s="642"/>
      <c r="GU193" s="642"/>
      <c r="GV193" s="642"/>
      <c r="GW193" s="642"/>
      <c r="GX193" s="642"/>
      <c r="GY193" s="642"/>
      <c r="GZ193" s="642"/>
      <c r="HA193" s="642"/>
      <c r="HB193" s="642"/>
      <c r="HC193" s="642"/>
      <c r="HD193" s="642"/>
      <c r="HE193" s="642"/>
      <c r="HF193" s="642"/>
      <c r="HG193" s="642"/>
      <c r="HH193" s="642"/>
      <c r="HI193" s="642"/>
      <c r="HJ193" s="642"/>
      <c r="HK193" s="642"/>
      <c r="HL193" s="642"/>
      <c r="HM193" s="642"/>
      <c r="HN193" s="642"/>
      <c r="HO193" s="642"/>
      <c r="HP193" s="642"/>
      <c r="HQ193" s="642"/>
      <c r="HR193" s="642"/>
      <c r="HS193" s="642"/>
      <c r="HT193" s="642"/>
      <c r="HU193" s="642"/>
      <c r="HV193" s="642"/>
      <c r="HW193" s="642"/>
      <c r="HX193" s="642"/>
      <c r="HY193" s="642"/>
      <c r="HZ193" s="642"/>
      <c r="IA193" s="642"/>
      <c r="IB193" s="642"/>
      <c r="IC193" s="642"/>
      <c r="ID193" s="642"/>
      <c r="IE193" s="642"/>
      <c r="IF193" s="642"/>
      <c r="IG193" s="642"/>
      <c r="IH193" s="642"/>
      <c r="II193" s="642"/>
      <c r="IJ193" s="642"/>
      <c r="IK193" s="642"/>
      <c r="IL193" s="642"/>
      <c r="IM193" s="642"/>
      <c r="IN193" s="642"/>
      <c r="IO193" s="642"/>
      <c r="IP193" s="642"/>
      <c r="IQ193" s="642"/>
      <c r="IR193" s="642"/>
      <c r="IS193" s="642"/>
      <c r="IT193" s="642"/>
      <c r="IU193" s="642"/>
      <c r="IV193" s="642"/>
      <c r="IW193" s="642"/>
      <c r="IX193" s="642"/>
      <c r="IY193" s="642"/>
      <c r="IZ193" s="642"/>
      <c r="JA193" s="642"/>
      <c r="JB193" s="642"/>
      <c r="JC193" s="642"/>
      <c r="JD193" s="642"/>
      <c r="JE193" s="642"/>
      <c r="JF193" s="642"/>
      <c r="JG193" s="642"/>
      <c r="JH193" s="642"/>
      <c r="JI193" s="642"/>
      <c r="JJ193" s="642"/>
      <c r="JK193" s="642"/>
      <c r="JL193" s="642"/>
      <c r="JM193" s="642"/>
      <c r="JN193" s="642"/>
      <c r="JO193" s="642"/>
      <c r="JP193" s="642"/>
      <c r="JQ193" s="642"/>
      <c r="JR193" s="642"/>
      <c r="JS193" s="642"/>
      <c r="JT193" s="642"/>
      <c r="JU193" s="642"/>
      <c r="JV193" s="642"/>
      <c r="JW193" s="642"/>
      <c r="JX193" s="642"/>
      <c r="JY193" s="642"/>
      <c r="JZ193" s="642"/>
      <c r="KA193" s="642"/>
      <c r="KB193" s="642"/>
      <c r="KC193" s="642"/>
      <c r="KD193" s="642"/>
      <c r="KE193" s="642"/>
      <c r="KF193" s="642"/>
      <c r="KG193" s="642"/>
      <c r="KH193" s="642"/>
      <c r="KI193" s="642"/>
      <c r="KJ193" s="642"/>
      <c r="KK193" s="642"/>
      <c r="KL193" s="642"/>
      <c r="KM193" s="642"/>
      <c r="KN193" s="642"/>
      <c r="KO193" s="642"/>
      <c r="KP193" s="642"/>
      <c r="KQ193" s="642"/>
      <c r="KR193" s="642"/>
      <c r="KS193" s="642"/>
      <c r="KT193" s="642"/>
      <c r="KU193" s="642"/>
      <c r="KV193" s="642"/>
      <c r="KW193" s="642"/>
      <c r="KX193" s="642"/>
      <c r="KY193" s="642"/>
      <c r="KZ193" s="642"/>
      <c r="LA193" s="642"/>
      <c r="LB193" s="642"/>
      <c r="LC193" s="642"/>
      <c r="LD193" s="642"/>
      <c r="LE193" s="642"/>
      <c r="LF193" s="642"/>
      <c r="LG193" s="642"/>
      <c r="LH193" s="642"/>
      <c r="LI193" s="642"/>
      <c r="LJ193" s="642"/>
      <c r="LK193" s="642"/>
      <c r="LL193" s="642"/>
      <c r="LM193" s="642"/>
      <c r="LN193" s="642"/>
      <c r="LO193" s="642"/>
      <c r="LP193" s="642"/>
      <c r="LQ193" s="642"/>
      <c r="LR193" s="642"/>
      <c r="LS193" s="642"/>
      <c r="LT193" s="642"/>
      <c r="LU193" s="642"/>
      <c r="LV193" s="642"/>
      <c r="LW193" s="642"/>
      <c r="LX193" s="642"/>
      <c r="LY193" s="642"/>
      <c r="LZ193" s="642"/>
      <c r="MA193" s="642"/>
      <c r="MB193" s="642"/>
      <c r="MC193" s="642"/>
      <c r="MD193" s="642"/>
      <c r="ME193" s="642"/>
      <c r="MF193" s="642"/>
      <c r="MG193" s="642"/>
      <c r="MH193" s="642"/>
      <c r="MI193" s="642"/>
      <c r="MJ193" s="642"/>
      <c r="MK193" s="642"/>
      <c r="ML193" s="642"/>
      <c r="MM193" s="642"/>
      <c r="MN193" s="642"/>
      <c r="MO193" s="642"/>
      <c r="MP193" s="642"/>
      <c r="MQ193" s="642"/>
      <c r="MR193" s="642"/>
      <c r="MS193" s="642"/>
      <c r="MT193" s="642"/>
      <c r="MU193" s="642"/>
      <c r="MV193" s="642"/>
      <c r="MW193" s="642"/>
      <c r="MX193" s="642"/>
      <c r="MY193" s="642"/>
      <c r="MZ193" s="642"/>
      <c r="NA193" s="642"/>
      <c r="NB193" s="642"/>
      <c r="NC193" s="642"/>
      <c r="ND193" s="642"/>
      <c r="NE193" s="642"/>
      <c r="NF193" s="642"/>
      <c r="NG193" s="642"/>
      <c r="NH193" s="642"/>
      <c r="NI193" s="642"/>
      <c r="NJ193" s="642"/>
    </row>
    <row r="194" spans="1:374" s="643" customFormat="1" ht="99.6" customHeight="1">
      <c r="A194" s="734">
        <v>5</v>
      </c>
      <c r="B194" s="639">
        <v>175</v>
      </c>
      <c r="C194" s="640" t="s">
        <v>28</v>
      </c>
      <c r="D194" s="666" t="s">
        <v>1370</v>
      </c>
      <c r="E194" s="665" t="s">
        <v>329</v>
      </c>
      <c r="F194" s="644">
        <v>1</v>
      </c>
      <c r="G194" s="676" t="s">
        <v>1376</v>
      </c>
      <c r="H194" s="697">
        <v>2975</v>
      </c>
      <c r="I194" s="651">
        <v>2975</v>
      </c>
      <c r="J194" s="640" t="s">
        <v>11</v>
      </c>
      <c r="K194" s="641">
        <v>46081</v>
      </c>
      <c r="L194" s="641">
        <v>46173</v>
      </c>
      <c r="M194" s="640"/>
      <c r="N194" s="640"/>
      <c r="O194" s="640"/>
      <c r="P194" s="640" t="s">
        <v>427</v>
      </c>
      <c r="Q194" s="662" t="s">
        <v>1303</v>
      </c>
      <c r="R194" s="642"/>
      <c r="S194" s="642"/>
      <c r="T194" s="642"/>
      <c r="U194" s="642"/>
      <c r="V194" s="642"/>
      <c r="W194" s="642"/>
      <c r="X194" s="642"/>
      <c r="Y194" s="642"/>
      <c r="Z194" s="642"/>
      <c r="AA194" s="642"/>
      <c r="AB194" s="642"/>
      <c r="AC194" s="642"/>
      <c r="AD194" s="642"/>
      <c r="AE194" s="642"/>
      <c r="AF194" s="642"/>
      <c r="AG194" s="642"/>
      <c r="AH194" s="642"/>
      <c r="AI194" s="642"/>
      <c r="AJ194" s="642"/>
      <c r="AK194" s="642"/>
      <c r="AL194" s="642"/>
      <c r="AM194" s="642"/>
      <c r="AN194" s="642"/>
      <c r="AO194" s="642"/>
      <c r="AP194" s="642"/>
      <c r="AQ194" s="642"/>
      <c r="AR194" s="642"/>
      <c r="AS194" s="642"/>
      <c r="AT194" s="642"/>
      <c r="AU194" s="642"/>
      <c r="AV194" s="642"/>
      <c r="AW194" s="642"/>
      <c r="AX194" s="642"/>
      <c r="AY194" s="642"/>
      <c r="AZ194" s="642"/>
      <c r="BA194" s="642"/>
      <c r="BB194" s="642"/>
      <c r="BC194" s="642"/>
      <c r="BD194" s="642"/>
      <c r="BE194" s="642"/>
      <c r="BF194" s="642"/>
      <c r="BG194" s="642"/>
      <c r="BH194" s="642"/>
      <c r="BI194" s="642"/>
      <c r="BJ194" s="642"/>
      <c r="BK194" s="642"/>
      <c r="BL194" s="642"/>
      <c r="BM194" s="642"/>
      <c r="BN194" s="642"/>
      <c r="BO194" s="642"/>
      <c r="BP194" s="642"/>
      <c r="BQ194" s="642"/>
      <c r="BR194" s="642"/>
      <c r="BS194" s="642"/>
      <c r="BT194" s="642"/>
      <c r="BU194" s="642"/>
      <c r="BV194" s="642"/>
      <c r="BW194" s="642"/>
      <c r="BX194" s="642"/>
      <c r="BY194" s="642"/>
      <c r="BZ194" s="642"/>
      <c r="CA194" s="642"/>
      <c r="CB194" s="642"/>
      <c r="CC194" s="642"/>
      <c r="CD194" s="642"/>
      <c r="CE194" s="642"/>
      <c r="CF194" s="642"/>
      <c r="CG194" s="642"/>
      <c r="CH194" s="642"/>
      <c r="CI194" s="642"/>
      <c r="CJ194" s="642"/>
      <c r="CK194" s="642"/>
      <c r="CL194" s="642"/>
      <c r="CM194" s="642"/>
      <c r="CN194" s="642"/>
      <c r="CO194" s="642"/>
      <c r="CP194" s="642"/>
      <c r="CQ194" s="642"/>
      <c r="CR194" s="642"/>
      <c r="CS194" s="642"/>
      <c r="CT194" s="642"/>
      <c r="CU194" s="642"/>
      <c r="CV194" s="642"/>
      <c r="CW194" s="642"/>
      <c r="CX194" s="642"/>
      <c r="CY194" s="642"/>
      <c r="CZ194" s="642"/>
      <c r="DA194" s="642"/>
      <c r="DB194" s="642"/>
      <c r="DC194" s="642"/>
      <c r="DD194" s="642"/>
      <c r="DE194" s="642"/>
      <c r="DF194" s="642"/>
      <c r="DG194" s="642"/>
      <c r="DH194" s="642"/>
      <c r="DI194" s="642"/>
      <c r="DJ194" s="642"/>
      <c r="DK194" s="642"/>
      <c r="DL194" s="642"/>
      <c r="DM194" s="642"/>
      <c r="DN194" s="642"/>
      <c r="DO194" s="642"/>
      <c r="DP194" s="642"/>
      <c r="DQ194" s="642"/>
      <c r="DR194" s="642"/>
      <c r="DS194" s="642"/>
      <c r="DT194" s="642"/>
      <c r="DU194" s="642"/>
      <c r="DV194" s="642"/>
      <c r="DW194" s="642"/>
      <c r="DX194" s="642"/>
      <c r="DY194" s="642"/>
      <c r="DZ194" s="642"/>
      <c r="EA194" s="642"/>
      <c r="EB194" s="642"/>
      <c r="EC194" s="642"/>
      <c r="ED194" s="642"/>
      <c r="EE194" s="642"/>
      <c r="EF194" s="642"/>
      <c r="EG194" s="642"/>
      <c r="EH194" s="642"/>
      <c r="EI194" s="642"/>
      <c r="EJ194" s="642"/>
      <c r="EK194" s="642"/>
      <c r="EL194" s="642"/>
      <c r="EM194" s="642"/>
      <c r="EN194" s="642"/>
      <c r="EO194" s="642"/>
      <c r="EP194" s="642"/>
      <c r="EQ194" s="642"/>
      <c r="ER194" s="642"/>
      <c r="ES194" s="642"/>
      <c r="ET194" s="642"/>
      <c r="EU194" s="642"/>
      <c r="EV194" s="642"/>
      <c r="EW194" s="642"/>
      <c r="EX194" s="642"/>
      <c r="EY194" s="642"/>
      <c r="EZ194" s="642"/>
      <c r="FA194" s="642"/>
      <c r="FB194" s="642"/>
      <c r="FC194" s="642"/>
      <c r="FD194" s="642"/>
      <c r="FE194" s="642"/>
      <c r="FF194" s="642"/>
      <c r="FG194" s="642"/>
      <c r="FH194" s="642"/>
      <c r="FI194" s="642"/>
      <c r="FJ194" s="642"/>
      <c r="FK194" s="642"/>
      <c r="FL194" s="642"/>
      <c r="FM194" s="642"/>
      <c r="FN194" s="642"/>
      <c r="FO194" s="642"/>
      <c r="FP194" s="642"/>
      <c r="FQ194" s="642"/>
      <c r="FR194" s="642"/>
      <c r="FS194" s="642"/>
      <c r="FT194" s="642"/>
      <c r="FU194" s="642"/>
      <c r="FV194" s="642"/>
      <c r="FW194" s="642"/>
      <c r="FX194" s="642"/>
      <c r="FY194" s="642"/>
      <c r="FZ194" s="642"/>
      <c r="GA194" s="642"/>
      <c r="GB194" s="642"/>
      <c r="GC194" s="642"/>
      <c r="GD194" s="642"/>
      <c r="GE194" s="642"/>
      <c r="GF194" s="642"/>
      <c r="GG194" s="642"/>
      <c r="GH194" s="642"/>
      <c r="GI194" s="642"/>
      <c r="GJ194" s="642"/>
      <c r="GK194" s="642"/>
      <c r="GL194" s="642"/>
      <c r="GM194" s="642"/>
      <c r="GN194" s="642"/>
      <c r="GO194" s="642"/>
      <c r="GP194" s="642"/>
      <c r="GQ194" s="642"/>
      <c r="GR194" s="642"/>
      <c r="GS194" s="642"/>
      <c r="GT194" s="642"/>
      <c r="GU194" s="642"/>
      <c r="GV194" s="642"/>
      <c r="GW194" s="642"/>
      <c r="GX194" s="642"/>
      <c r="GY194" s="642"/>
      <c r="GZ194" s="642"/>
      <c r="HA194" s="642"/>
      <c r="HB194" s="642"/>
      <c r="HC194" s="642"/>
      <c r="HD194" s="642"/>
      <c r="HE194" s="642"/>
      <c r="HF194" s="642"/>
      <c r="HG194" s="642"/>
      <c r="HH194" s="642"/>
      <c r="HI194" s="642"/>
      <c r="HJ194" s="642"/>
      <c r="HK194" s="642"/>
      <c r="HL194" s="642"/>
      <c r="HM194" s="642"/>
      <c r="HN194" s="642"/>
      <c r="HO194" s="642"/>
      <c r="HP194" s="642"/>
      <c r="HQ194" s="642"/>
      <c r="HR194" s="642"/>
      <c r="HS194" s="642"/>
      <c r="HT194" s="642"/>
      <c r="HU194" s="642"/>
      <c r="HV194" s="642"/>
      <c r="HW194" s="642"/>
      <c r="HX194" s="642"/>
      <c r="HY194" s="642"/>
      <c r="HZ194" s="642"/>
      <c r="IA194" s="642"/>
      <c r="IB194" s="642"/>
      <c r="IC194" s="642"/>
      <c r="ID194" s="642"/>
      <c r="IE194" s="642"/>
      <c r="IF194" s="642"/>
      <c r="IG194" s="642"/>
      <c r="IH194" s="642"/>
      <c r="II194" s="642"/>
      <c r="IJ194" s="642"/>
      <c r="IK194" s="642"/>
      <c r="IL194" s="642"/>
      <c r="IM194" s="642"/>
      <c r="IN194" s="642"/>
      <c r="IO194" s="642"/>
      <c r="IP194" s="642"/>
      <c r="IQ194" s="642"/>
      <c r="IR194" s="642"/>
      <c r="IS194" s="642"/>
      <c r="IT194" s="642"/>
      <c r="IU194" s="642"/>
      <c r="IV194" s="642"/>
      <c r="IW194" s="642"/>
      <c r="IX194" s="642"/>
      <c r="IY194" s="642"/>
      <c r="IZ194" s="642"/>
      <c r="JA194" s="642"/>
      <c r="JB194" s="642"/>
      <c r="JC194" s="642"/>
      <c r="JD194" s="642"/>
      <c r="JE194" s="642"/>
      <c r="JF194" s="642"/>
      <c r="JG194" s="642"/>
      <c r="JH194" s="642"/>
      <c r="JI194" s="642"/>
      <c r="JJ194" s="642"/>
      <c r="JK194" s="642"/>
      <c r="JL194" s="642"/>
      <c r="JM194" s="642"/>
      <c r="JN194" s="642"/>
      <c r="JO194" s="642"/>
      <c r="JP194" s="642"/>
      <c r="JQ194" s="642"/>
      <c r="JR194" s="642"/>
      <c r="JS194" s="642"/>
      <c r="JT194" s="642"/>
      <c r="JU194" s="642"/>
      <c r="JV194" s="642"/>
      <c r="JW194" s="642"/>
      <c r="JX194" s="642"/>
      <c r="JY194" s="642"/>
      <c r="JZ194" s="642"/>
      <c r="KA194" s="642"/>
      <c r="KB194" s="642"/>
      <c r="KC194" s="642"/>
      <c r="KD194" s="642"/>
      <c r="KE194" s="642"/>
      <c r="KF194" s="642"/>
      <c r="KG194" s="642"/>
      <c r="KH194" s="642"/>
      <c r="KI194" s="642"/>
      <c r="KJ194" s="642"/>
      <c r="KK194" s="642"/>
      <c r="KL194" s="642"/>
      <c r="KM194" s="642"/>
      <c r="KN194" s="642"/>
      <c r="KO194" s="642"/>
      <c r="KP194" s="642"/>
      <c r="KQ194" s="642"/>
      <c r="KR194" s="642"/>
      <c r="KS194" s="642"/>
      <c r="KT194" s="642"/>
      <c r="KU194" s="642"/>
      <c r="KV194" s="642"/>
      <c r="KW194" s="642"/>
      <c r="KX194" s="642"/>
      <c r="KY194" s="642"/>
      <c r="KZ194" s="642"/>
      <c r="LA194" s="642"/>
      <c r="LB194" s="642"/>
      <c r="LC194" s="642"/>
      <c r="LD194" s="642"/>
      <c r="LE194" s="642"/>
      <c r="LF194" s="642"/>
      <c r="LG194" s="642"/>
      <c r="LH194" s="642"/>
      <c r="LI194" s="642"/>
      <c r="LJ194" s="642"/>
      <c r="LK194" s="642"/>
      <c r="LL194" s="642"/>
      <c r="LM194" s="642"/>
      <c r="LN194" s="642"/>
      <c r="LO194" s="642"/>
      <c r="LP194" s="642"/>
      <c r="LQ194" s="642"/>
      <c r="LR194" s="642"/>
      <c r="LS194" s="642"/>
      <c r="LT194" s="642"/>
      <c r="LU194" s="642"/>
      <c r="LV194" s="642"/>
      <c r="LW194" s="642"/>
      <c r="LX194" s="642"/>
      <c r="LY194" s="642"/>
      <c r="LZ194" s="642"/>
      <c r="MA194" s="642"/>
      <c r="MB194" s="642"/>
      <c r="MC194" s="642"/>
      <c r="MD194" s="642"/>
      <c r="ME194" s="642"/>
      <c r="MF194" s="642"/>
      <c r="MG194" s="642"/>
      <c r="MH194" s="642"/>
      <c r="MI194" s="642"/>
      <c r="MJ194" s="642"/>
      <c r="MK194" s="642"/>
      <c r="ML194" s="642"/>
      <c r="MM194" s="642"/>
      <c r="MN194" s="642"/>
      <c r="MO194" s="642"/>
      <c r="MP194" s="642"/>
      <c r="MQ194" s="642"/>
      <c r="MR194" s="642"/>
      <c r="MS194" s="642"/>
      <c r="MT194" s="642"/>
      <c r="MU194" s="642"/>
      <c r="MV194" s="642"/>
      <c r="MW194" s="642"/>
      <c r="MX194" s="642"/>
      <c r="MY194" s="642"/>
      <c r="MZ194" s="642"/>
      <c r="NA194" s="642"/>
      <c r="NB194" s="642"/>
      <c r="NC194" s="642"/>
      <c r="ND194" s="642"/>
      <c r="NE194" s="642"/>
      <c r="NF194" s="642"/>
      <c r="NG194" s="642"/>
      <c r="NH194" s="642"/>
      <c r="NI194" s="642"/>
      <c r="NJ194" s="642"/>
    </row>
    <row r="195" spans="1:374" s="643" customFormat="1" ht="99.6" customHeight="1">
      <c r="A195" s="734"/>
      <c r="B195" s="639">
        <v>176</v>
      </c>
      <c r="C195" s="640" t="s">
        <v>28</v>
      </c>
      <c r="D195" s="657" t="s">
        <v>1538</v>
      </c>
      <c r="E195" s="656" t="s">
        <v>331</v>
      </c>
      <c r="F195" s="640">
        <v>8</v>
      </c>
      <c r="G195" s="640" t="s">
        <v>429</v>
      </c>
      <c r="H195" s="697">
        <v>23643</v>
      </c>
      <c r="I195" s="651">
        <v>23643</v>
      </c>
      <c r="J195" s="640" t="s">
        <v>11</v>
      </c>
      <c r="K195" s="641">
        <v>46142</v>
      </c>
      <c r="L195" s="641">
        <v>46265</v>
      </c>
      <c r="M195" s="640"/>
      <c r="N195" s="640"/>
      <c r="O195" s="640"/>
      <c r="P195" s="640" t="s">
        <v>427</v>
      </c>
      <c r="Q195" s="662" t="s">
        <v>1303</v>
      </c>
      <c r="R195" s="642"/>
      <c r="S195" s="642"/>
      <c r="T195" s="642"/>
      <c r="U195" s="642"/>
      <c r="V195" s="642"/>
      <c r="W195" s="642"/>
      <c r="X195" s="642"/>
      <c r="Y195" s="642"/>
      <c r="Z195" s="642"/>
      <c r="AA195" s="642"/>
      <c r="AB195" s="642"/>
      <c r="AC195" s="642"/>
      <c r="AD195" s="642"/>
      <c r="AE195" s="642"/>
      <c r="AF195" s="642"/>
      <c r="AG195" s="642"/>
      <c r="AH195" s="642"/>
      <c r="AI195" s="642"/>
      <c r="AJ195" s="642"/>
      <c r="AK195" s="642"/>
      <c r="AL195" s="642"/>
      <c r="AM195" s="642"/>
      <c r="AN195" s="642"/>
      <c r="AO195" s="642"/>
      <c r="AP195" s="642"/>
      <c r="AQ195" s="642"/>
      <c r="AR195" s="642"/>
      <c r="AS195" s="642"/>
      <c r="AT195" s="642"/>
      <c r="AU195" s="642"/>
      <c r="AV195" s="642"/>
      <c r="AW195" s="642"/>
      <c r="AX195" s="642"/>
      <c r="AY195" s="642"/>
      <c r="AZ195" s="642"/>
      <c r="BA195" s="642"/>
      <c r="BB195" s="642"/>
      <c r="BC195" s="642"/>
      <c r="BD195" s="642"/>
      <c r="BE195" s="642"/>
      <c r="BF195" s="642"/>
      <c r="BG195" s="642"/>
      <c r="BH195" s="642"/>
      <c r="BI195" s="642"/>
      <c r="BJ195" s="642"/>
      <c r="BK195" s="642"/>
      <c r="BL195" s="642"/>
      <c r="BM195" s="642"/>
      <c r="BN195" s="642"/>
      <c r="BO195" s="642"/>
      <c r="BP195" s="642"/>
      <c r="BQ195" s="642"/>
      <c r="BR195" s="642"/>
      <c r="BS195" s="642"/>
      <c r="BT195" s="642"/>
      <c r="BU195" s="642"/>
      <c r="BV195" s="642"/>
      <c r="BW195" s="642"/>
      <c r="BX195" s="642"/>
      <c r="BY195" s="642"/>
      <c r="BZ195" s="642"/>
      <c r="CA195" s="642"/>
      <c r="CB195" s="642"/>
      <c r="CC195" s="642"/>
      <c r="CD195" s="642"/>
      <c r="CE195" s="642"/>
      <c r="CF195" s="642"/>
      <c r="CG195" s="642"/>
      <c r="CH195" s="642"/>
      <c r="CI195" s="642"/>
      <c r="CJ195" s="642"/>
      <c r="CK195" s="642"/>
      <c r="CL195" s="642"/>
      <c r="CM195" s="642"/>
      <c r="CN195" s="642"/>
      <c r="CO195" s="642"/>
      <c r="CP195" s="642"/>
      <c r="CQ195" s="642"/>
      <c r="CR195" s="642"/>
      <c r="CS195" s="642"/>
      <c r="CT195" s="642"/>
      <c r="CU195" s="642"/>
      <c r="CV195" s="642"/>
      <c r="CW195" s="642"/>
      <c r="CX195" s="642"/>
      <c r="CY195" s="642"/>
      <c r="CZ195" s="642"/>
      <c r="DA195" s="642"/>
      <c r="DB195" s="642"/>
      <c r="DC195" s="642"/>
      <c r="DD195" s="642"/>
      <c r="DE195" s="642"/>
      <c r="DF195" s="642"/>
      <c r="DG195" s="642"/>
      <c r="DH195" s="642"/>
      <c r="DI195" s="642"/>
      <c r="DJ195" s="642"/>
      <c r="DK195" s="642"/>
      <c r="DL195" s="642"/>
      <c r="DM195" s="642"/>
      <c r="DN195" s="642"/>
      <c r="DO195" s="642"/>
      <c r="DP195" s="642"/>
      <c r="DQ195" s="642"/>
      <c r="DR195" s="642"/>
      <c r="DS195" s="642"/>
      <c r="DT195" s="642"/>
      <c r="DU195" s="642"/>
      <c r="DV195" s="642"/>
      <c r="DW195" s="642"/>
      <c r="DX195" s="642"/>
      <c r="DY195" s="642"/>
      <c r="DZ195" s="642"/>
      <c r="EA195" s="642"/>
      <c r="EB195" s="642"/>
      <c r="EC195" s="642"/>
      <c r="ED195" s="642"/>
      <c r="EE195" s="642"/>
      <c r="EF195" s="642"/>
      <c r="EG195" s="642"/>
      <c r="EH195" s="642"/>
      <c r="EI195" s="642"/>
      <c r="EJ195" s="642"/>
      <c r="EK195" s="642"/>
      <c r="EL195" s="642"/>
      <c r="EM195" s="642"/>
      <c r="EN195" s="642"/>
      <c r="EO195" s="642"/>
      <c r="EP195" s="642"/>
      <c r="EQ195" s="642"/>
      <c r="ER195" s="642"/>
      <c r="ES195" s="642"/>
      <c r="ET195" s="642"/>
      <c r="EU195" s="642"/>
      <c r="EV195" s="642"/>
      <c r="EW195" s="642"/>
      <c r="EX195" s="642"/>
      <c r="EY195" s="642"/>
      <c r="EZ195" s="642"/>
      <c r="FA195" s="642"/>
      <c r="FB195" s="642"/>
      <c r="FC195" s="642"/>
      <c r="FD195" s="642"/>
      <c r="FE195" s="642"/>
      <c r="FF195" s="642"/>
      <c r="FG195" s="642"/>
      <c r="FH195" s="642"/>
      <c r="FI195" s="642"/>
      <c r="FJ195" s="642"/>
      <c r="FK195" s="642"/>
      <c r="FL195" s="642"/>
      <c r="FM195" s="642"/>
      <c r="FN195" s="642"/>
      <c r="FO195" s="642"/>
      <c r="FP195" s="642"/>
      <c r="FQ195" s="642"/>
      <c r="FR195" s="642"/>
      <c r="FS195" s="642"/>
      <c r="FT195" s="642"/>
      <c r="FU195" s="642"/>
      <c r="FV195" s="642"/>
      <c r="FW195" s="642"/>
      <c r="FX195" s="642"/>
      <c r="FY195" s="642"/>
      <c r="FZ195" s="642"/>
      <c r="GA195" s="642"/>
      <c r="GB195" s="642"/>
      <c r="GC195" s="642"/>
      <c r="GD195" s="642"/>
      <c r="GE195" s="642"/>
      <c r="GF195" s="642"/>
      <c r="GG195" s="642"/>
      <c r="GH195" s="642"/>
      <c r="GI195" s="642"/>
      <c r="GJ195" s="642"/>
      <c r="GK195" s="642"/>
      <c r="GL195" s="642"/>
      <c r="GM195" s="642"/>
      <c r="GN195" s="642"/>
      <c r="GO195" s="642"/>
      <c r="GP195" s="642"/>
      <c r="GQ195" s="642"/>
      <c r="GR195" s="642"/>
      <c r="GS195" s="642"/>
      <c r="GT195" s="642"/>
      <c r="GU195" s="642"/>
      <c r="GV195" s="642"/>
      <c r="GW195" s="642"/>
      <c r="GX195" s="642"/>
      <c r="GY195" s="642"/>
      <c r="GZ195" s="642"/>
      <c r="HA195" s="642"/>
      <c r="HB195" s="642"/>
      <c r="HC195" s="642"/>
      <c r="HD195" s="642"/>
      <c r="HE195" s="642"/>
      <c r="HF195" s="642"/>
      <c r="HG195" s="642"/>
      <c r="HH195" s="642"/>
      <c r="HI195" s="642"/>
      <c r="HJ195" s="642"/>
      <c r="HK195" s="642"/>
      <c r="HL195" s="642"/>
      <c r="HM195" s="642"/>
      <c r="HN195" s="642"/>
      <c r="HO195" s="642"/>
      <c r="HP195" s="642"/>
      <c r="HQ195" s="642"/>
      <c r="HR195" s="642"/>
      <c r="HS195" s="642"/>
      <c r="HT195" s="642"/>
      <c r="HU195" s="642"/>
      <c r="HV195" s="642"/>
      <c r="HW195" s="642"/>
      <c r="HX195" s="642"/>
      <c r="HY195" s="642"/>
      <c r="HZ195" s="642"/>
      <c r="IA195" s="642"/>
      <c r="IB195" s="642"/>
      <c r="IC195" s="642"/>
      <c r="ID195" s="642"/>
      <c r="IE195" s="642"/>
      <c r="IF195" s="642"/>
      <c r="IG195" s="642"/>
      <c r="IH195" s="642"/>
      <c r="II195" s="642"/>
      <c r="IJ195" s="642"/>
      <c r="IK195" s="642"/>
      <c r="IL195" s="642"/>
      <c r="IM195" s="642"/>
      <c r="IN195" s="642"/>
      <c r="IO195" s="642"/>
      <c r="IP195" s="642"/>
      <c r="IQ195" s="642"/>
      <c r="IR195" s="642"/>
      <c r="IS195" s="642"/>
      <c r="IT195" s="642"/>
      <c r="IU195" s="642"/>
      <c r="IV195" s="642"/>
      <c r="IW195" s="642"/>
      <c r="IX195" s="642"/>
      <c r="IY195" s="642"/>
      <c r="IZ195" s="642"/>
      <c r="JA195" s="642"/>
      <c r="JB195" s="642"/>
      <c r="JC195" s="642"/>
      <c r="JD195" s="642"/>
      <c r="JE195" s="642"/>
      <c r="JF195" s="642"/>
      <c r="JG195" s="642"/>
      <c r="JH195" s="642"/>
      <c r="JI195" s="642"/>
      <c r="JJ195" s="642"/>
      <c r="JK195" s="642"/>
      <c r="JL195" s="642"/>
      <c r="JM195" s="642"/>
      <c r="JN195" s="642"/>
      <c r="JO195" s="642"/>
      <c r="JP195" s="642"/>
      <c r="JQ195" s="642"/>
      <c r="JR195" s="642"/>
      <c r="JS195" s="642"/>
      <c r="JT195" s="642"/>
      <c r="JU195" s="642"/>
      <c r="JV195" s="642"/>
      <c r="JW195" s="642"/>
      <c r="JX195" s="642"/>
      <c r="JY195" s="642"/>
      <c r="JZ195" s="642"/>
      <c r="KA195" s="642"/>
      <c r="KB195" s="642"/>
      <c r="KC195" s="642"/>
      <c r="KD195" s="642"/>
      <c r="KE195" s="642"/>
      <c r="KF195" s="642"/>
      <c r="KG195" s="642"/>
      <c r="KH195" s="642"/>
      <c r="KI195" s="642"/>
      <c r="KJ195" s="642"/>
      <c r="KK195" s="642"/>
      <c r="KL195" s="642"/>
      <c r="KM195" s="642"/>
      <c r="KN195" s="642"/>
      <c r="KO195" s="642"/>
      <c r="KP195" s="642"/>
      <c r="KQ195" s="642"/>
      <c r="KR195" s="642"/>
      <c r="KS195" s="642"/>
      <c r="KT195" s="642"/>
      <c r="KU195" s="642"/>
      <c r="KV195" s="642"/>
      <c r="KW195" s="642"/>
      <c r="KX195" s="642"/>
      <c r="KY195" s="642"/>
      <c r="KZ195" s="642"/>
      <c r="LA195" s="642"/>
      <c r="LB195" s="642"/>
      <c r="LC195" s="642"/>
      <c r="LD195" s="642"/>
      <c r="LE195" s="642"/>
      <c r="LF195" s="642"/>
      <c r="LG195" s="642"/>
      <c r="LH195" s="642"/>
      <c r="LI195" s="642"/>
      <c r="LJ195" s="642"/>
      <c r="LK195" s="642"/>
      <c r="LL195" s="642"/>
      <c r="LM195" s="642"/>
      <c r="LN195" s="642"/>
      <c r="LO195" s="642"/>
      <c r="LP195" s="642"/>
      <c r="LQ195" s="642"/>
      <c r="LR195" s="642"/>
      <c r="LS195" s="642"/>
      <c r="LT195" s="642"/>
      <c r="LU195" s="642"/>
      <c r="LV195" s="642"/>
      <c r="LW195" s="642"/>
      <c r="LX195" s="642"/>
      <c r="LY195" s="642"/>
      <c r="LZ195" s="642"/>
      <c r="MA195" s="642"/>
      <c r="MB195" s="642"/>
      <c r="MC195" s="642"/>
      <c r="MD195" s="642"/>
      <c r="ME195" s="642"/>
      <c r="MF195" s="642"/>
      <c r="MG195" s="642"/>
      <c r="MH195" s="642"/>
      <c r="MI195" s="642"/>
      <c r="MJ195" s="642"/>
      <c r="MK195" s="642"/>
      <c r="ML195" s="642"/>
      <c r="MM195" s="642"/>
      <c r="MN195" s="642"/>
      <c r="MO195" s="642"/>
      <c r="MP195" s="642"/>
      <c r="MQ195" s="642"/>
      <c r="MR195" s="642"/>
      <c r="MS195" s="642"/>
      <c r="MT195" s="642"/>
      <c r="MU195" s="642"/>
      <c r="MV195" s="642"/>
      <c r="MW195" s="642"/>
      <c r="MX195" s="642"/>
      <c r="MY195" s="642"/>
      <c r="MZ195" s="642"/>
      <c r="NA195" s="642"/>
      <c r="NB195" s="642"/>
      <c r="NC195" s="642"/>
      <c r="ND195" s="642"/>
      <c r="NE195" s="642"/>
      <c r="NF195" s="642"/>
      <c r="NG195" s="642"/>
      <c r="NH195" s="642"/>
      <c r="NI195" s="642"/>
      <c r="NJ195" s="642"/>
    </row>
    <row r="196" spans="1:374" ht="237" customHeight="1">
      <c r="A196" s="734">
        <v>20</v>
      </c>
      <c r="B196" s="639">
        <v>177</v>
      </c>
      <c r="C196" s="644" t="s">
        <v>28</v>
      </c>
      <c r="D196" s="693" t="s">
        <v>1418</v>
      </c>
      <c r="E196" s="692" t="s">
        <v>1374</v>
      </c>
      <c r="F196" s="676">
        <v>52</v>
      </c>
      <c r="G196" s="676" t="s">
        <v>1365</v>
      </c>
      <c r="H196" s="691">
        <v>166164.95000000001</v>
      </c>
      <c r="I196" s="732">
        <v>166164.95000000001</v>
      </c>
      <c r="J196" s="667" t="s">
        <v>11</v>
      </c>
      <c r="K196" s="677">
        <v>45900</v>
      </c>
      <c r="L196" s="677">
        <v>46081</v>
      </c>
      <c r="M196" s="667"/>
      <c r="N196" s="667"/>
      <c r="O196" s="640"/>
      <c r="P196" s="667" t="s">
        <v>427</v>
      </c>
      <c r="Q196" s="660" t="s">
        <v>1303</v>
      </c>
    </row>
    <row r="197" spans="1:374" ht="219.75" customHeight="1">
      <c r="A197" s="734"/>
      <c r="B197" s="639">
        <v>178</v>
      </c>
      <c r="C197" s="644" t="s">
        <v>28</v>
      </c>
      <c r="D197" s="666" t="s">
        <v>1373</v>
      </c>
      <c r="E197" s="645" t="s">
        <v>1372</v>
      </c>
      <c r="F197" s="640">
        <v>1</v>
      </c>
      <c r="G197" s="647" t="s">
        <v>431</v>
      </c>
      <c r="H197" s="696">
        <f>30000+23615.95</f>
        <v>53615.95</v>
      </c>
      <c r="I197" s="651">
        <v>25184.68</v>
      </c>
      <c r="J197" s="667" t="s">
        <v>11</v>
      </c>
      <c r="K197" s="677">
        <v>46022</v>
      </c>
      <c r="L197" s="677">
        <v>46203</v>
      </c>
      <c r="M197" s="667"/>
      <c r="N197" s="667"/>
      <c r="O197" s="640"/>
      <c r="P197" s="766" t="s">
        <v>427</v>
      </c>
      <c r="Q197" s="769" t="s">
        <v>1303</v>
      </c>
    </row>
    <row r="198" spans="1:374" ht="100.5" customHeight="1">
      <c r="A198" s="734"/>
      <c r="B198" s="639">
        <v>179</v>
      </c>
      <c r="C198" s="644" t="s">
        <v>28</v>
      </c>
      <c r="D198" s="666" t="s">
        <v>380</v>
      </c>
      <c r="E198" s="665" t="s">
        <v>1093</v>
      </c>
      <c r="F198" s="640">
        <v>1</v>
      </c>
      <c r="G198" s="647" t="s">
        <v>431</v>
      </c>
      <c r="H198" s="696">
        <f>24000+7063.89</f>
        <v>31063.89</v>
      </c>
      <c r="I198" s="651">
        <v>16170.37</v>
      </c>
      <c r="J198" s="667" t="s">
        <v>11</v>
      </c>
      <c r="K198" s="677">
        <v>46022</v>
      </c>
      <c r="L198" s="677">
        <v>46203</v>
      </c>
      <c r="M198" s="667"/>
      <c r="N198" s="667"/>
      <c r="O198" s="640"/>
      <c r="P198" s="766" t="s">
        <v>427</v>
      </c>
      <c r="Q198" s="769" t="s">
        <v>1303</v>
      </c>
    </row>
    <row r="199" spans="1:374" ht="160.5" customHeight="1">
      <c r="A199" s="734"/>
      <c r="B199" s="639">
        <v>180</v>
      </c>
      <c r="C199" s="644" t="s">
        <v>28</v>
      </c>
      <c r="D199" s="666" t="s">
        <v>381</v>
      </c>
      <c r="E199" s="665" t="s">
        <v>432</v>
      </c>
      <c r="F199" s="640">
        <v>1</v>
      </c>
      <c r="G199" s="647" t="s">
        <v>431</v>
      </c>
      <c r="H199" s="696">
        <f>8650+13206.88</f>
        <v>21856.879999999997</v>
      </c>
      <c r="I199" s="651">
        <v>8967.73</v>
      </c>
      <c r="J199" s="667" t="s">
        <v>11</v>
      </c>
      <c r="K199" s="677">
        <v>46022</v>
      </c>
      <c r="L199" s="677">
        <v>46203</v>
      </c>
      <c r="M199" s="667"/>
      <c r="N199" s="667"/>
      <c r="O199" s="640"/>
      <c r="P199" s="766" t="s">
        <v>427</v>
      </c>
      <c r="Q199" s="769" t="s">
        <v>1303</v>
      </c>
    </row>
    <row r="200" spans="1:374" s="643" customFormat="1" ht="170.45" customHeight="1">
      <c r="A200" s="734">
        <v>15</v>
      </c>
      <c r="B200" s="639">
        <v>181</v>
      </c>
      <c r="C200" s="640" t="s">
        <v>28</v>
      </c>
      <c r="D200" s="666" t="s">
        <v>433</v>
      </c>
      <c r="E200" s="665" t="s">
        <v>335</v>
      </c>
      <c r="F200" s="644">
        <v>1</v>
      </c>
      <c r="G200" s="644" t="s">
        <v>434</v>
      </c>
      <c r="H200" s="696">
        <v>70000</v>
      </c>
      <c r="I200" s="651">
        <v>70000</v>
      </c>
      <c r="J200" s="640" t="s">
        <v>16</v>
      </c>
      <c r="K200" s="641">
        <v>46234</v>
      </c>
      <c r="L200" s="641">
        <v>46326</v>
      </c>
      <c r="M200" s="640"/>
      <c r="N200" s="640"/>
      <c r="O200" s="640"/>
      <c r="P200" s="640" t="s">
        <v>427</v>
      </c>
      <c r="Q200" s="662" t="s">
        <v>1304</v>
      </c>
      <c r="R200" s="642"/>
      <c r="S200" s="642"/>
      <c r="T200" s="642"/>
      <c r="U200" s="642"/>
      <c r="V200" s="642"/>
      <c r="W200" s="642"/>
      <c r="X200" s="642"/>
      <c r="Y200" s="642"/>
      <c r="Z200" s="642"/>
      <c r="AA200" s="642"/>
      <c r="AB200" s="642"/>
      <c r="AC200" s="642"/>
      <c r="AD200" s="642"/>
      <c r="AE200" s="642"/>
      <c r="AF200" s="642"/>
      <c r="AG200" s="642"/>
      <c r="AH200" s="642"/>
      <c r="AI200" s="642"/>
      <c r="AJ200" s="642"/>
      <c r="AK200" s="642"/>
      <c r="AL200" s="642"/>
      <c r="AM200" s="642"/>
      <c r="AN200" s="642"/>
      <c r="AO200" s="642"/>
      <c r="AP200" s="642"/>
      <c r="AQ200" s="642"/>
      <c r="AR200" s="642"/>
      <c r="AS200" s="642"/>
      <c r="AT200" s="642"/>
      <c r="AU200" s="642"/>
      <c r="AV200" s="642"/>
      <c r="AW200" s="642"/>
      <c r="AX200" s="642"/>
      <c r="AY200" s="642"/>
      <c r="AZ200" s="642"/>
      <c r="BA200" s="642"/>
      <c r="BB200" s="642"/>
      <c r="BC200" s="642"/>
      <c r="BD200" s="642"/>
      <c r="BE200" s="642"/>
      <c r="BF200" s="642"/>
      <c r="BG200" s="642"/>
      <c r="BH200" s="642"/>
      <c r="BI200" s="642"/>
      <c r="BJ200" s="642"/>
      <c r="BK200" s="642"/>
      <c r="BL200" s="642"/>
      <c r="BM200" s="642"/>
      <c r="BN200" s="642"/>
      <c r="BO200" s="642"/>
      <c r="BP200" s="642"/>
      <c r="BQ200" s="642"/>
      <c r="BR200" s="642"/>
      <c r="BS200" s="642"/>
      <c r="BT200" s="642"/>
      <c r="BU200" s="642"/>
      <c r="BV200" s="642"/>
      <c r="BW200" s="642"/>
      <c r="BX200" s="642"/>
      <c r="BY200" s="642"/>
      <c r="BZ200" s="642"/>
      <c r="CA200" s="642"/>
      <c r="CB200" s="642"/>
      <c r="CC200" s="642"/>
      <c r="CD200" s="642"/>
      <c r="CE200" s="642"/>
      <c r="CF200" s="642"/>
      <c r="CG200" s="642"/>
      <c r="CH200" s="642"/>
      <c r="CI200" s="642"/>
      <c r="CJ200" s="642"/>
      <c r="CK200" s="642"/>
      <c r="CL200" s="642"/>
      <c r="CM200" s="642"/>
      <c r="CN200" s="642"/>
      <c r="CO200" s="642"/>
      <c r="CP200" s="642"/>
      <c r="CQ200" s="642"/>
      <c r="CR200" s="642"/>
      <c r="CS200" s="642"/>
      <c r="CT200" s="642"/>
      <c r="CU200" s="642"/>
      <c r="CV200" s="642"/>
      <c r="CW200" s="642"/>
      <c r="CX200" s="642"/>
      <c r="CY200" s="642"/>
      <c r="CZ200" s="642"/>
      <c r="DA200" s="642"/>
      <c r="DB200" s="642"/>
      <c r="DC200" s="642"/>
      <c r="DD200" s="642"/>
      <c r="DE200" s="642"/>
      <c r="DF200" s="642"/>
      <c r="DG200" s="642"/>
      <c r="DH200" s="642"/>
      <c r="DI200" s="642"/>
      <c r="DJ200" s="642"/>
      <c r="DK200" s="642"/>
      <c r="DL200" s="642"/>
      <c r="DM200" s="642"/>
      <c r="DN200" s="642"/>
      <c r="DO200" s="642"/>
      <c r="DP200" s="642"/>
      <c r="DQ200" s="642"/>
      <c r="DR200" s="642"/>
      <c r="DS200" s="642"/>
      <c r="DT200" s="642"/>
      <c r="DU200" s="642"/>
      <c r="DV200" s="642"/>
      <c r="DW200" s="642"/>
      <c r="DX200" s="642"/>
      <c r="DY200" s="642"/>
      <c r="DZ200" s="642"/>
      <c r="EA200" s="642"/>
      <c r="EB200" s="642"/>
      <c r="EC200" s="642"/>
      <c r="ED200" s="642"/>
      <c r="EE200" s="642"/>
      <c r="EF200" s="642"/>
      <c r="EG200" s="642"/>
      <c r="EH200" s="642"/>
      <c r="EI200" s="642"/>
      <c r="EJ200" s="642"/>
      <c r="EK200" s="642"/>
      <c r="EL200" s="642"/>
      <c r="EM200" s="642"/>
      <c r="EN200" s="642"/>
      <c r="EO200" s="642"/>
      <c r="EP200" s="642"/>
      <c r="EQ200" s="642"/>
      <c r="ER200" s="642"/>
      <c r="ES200" s="642"/>
      <c r="ET200" s="642"/>
      <c r="EU200" s="642"/>
      <c r="EV200" s="642"/>
      <c r="EW200" s="642"/>
      <c r="EX200" s="642"/>
      <c r="EY200" s="642"/>
      <c r="EZ200" s="642"/>
      <c r="FA200" s="642"/>
      <c r="FB200" s="642"/>
      <c r="FC200" s="642"/>
      <c r="FD200" s="642"/>
      <c r="FE200" s="642"/>
      <c r="FF200" s="642"/>
      <c r="FG200" s="642"/>
      <c r="FH200" s="642"/>
      <c r="FI200" s="642"/>
      <c r="FJ200" s="642"/>
      <c r="FK200" s="642"/>
      <c r="FL200" s="642"/>
      <c r="FM200" s="642"/>
      <c r="FN200" s="642"/>
      <c r="FO200" s="642"/>
      <c r="FP200" s="642"/>
      <c r="FQ200" s="642"/>
      <c r="FR200" s="642"/>
      <c r="FS200" s="642"/>
      <c r="FT200" s="642"/>
      <c r="FU200" s="642"/>
      <c r="FV200" s="642"/>
      <c r="FW200" s="642"/>
      <c r="FX200" s="642"/>
      <c r="FY200" s="642"/>
      <c r="FZ200" s="642"/>
      <c r="GA200" s="642"/>
      <c r="GB200" s="642"/>
      <c r="GC200" s="642"/>
      <c r="GD200" s="642"/>
      <c r="GE200" s="642"/>
      <c r="GF200" s="642"/>
      <c r="GG200" s="642"/>
      <c r="GH200" s="642"/>
      <c r="GI200" s="642"/>
      <c r="GJ200" s="642"/>
      <c r="GK200" s="642"/>
      <c r="GL200" s="642"/>
      <c r="GM200" s="642"/>
      <c r="GN200" s="642"/>
      <c r="GO200" s="642"/>
      <c r="GP200" s="642"/>
      <c r="GQ200" s="642"/>
      <c r="GR200" s="642"/>
      <c r="GS200" s="642"/>
      <c r="GT200" s="642"/>
      <c r="GU200" s="642"/>
      <c r="GV200" s="642"/>
      <c r="GW200" s="642"/>
      <c r="GX200" s="642"/>
      <c r="GY200" s="642"/>
      <c r="GZ200" s="642"/>
      <c r="HA200" s="642"/>
      <c r="HB200" s="642"/>
      <c r="HC200" s="642"/>
      <c r="HD200" s="642"/>
      <c r="HE200" s="642"/>
      <c r="HF200" s="642"/>
      <c r="HG200" s="642"/>
      <c r="HH200" s="642"/>
      <c r="HI200" s="642"/>
      <c r="HJ200" s="642"/>
      <c r="HK200" s="642"/>
      <c r="HL200" s="642"/>
      <c r="HM200" s="642"/>
      <c r="HN200" s="642"/>
      <c r="HO200" s="642"/>
      <c r="HP200" s="642"/>
      <c r="HQ200" s="642"/>
      <c r="HR200" s="642"/>
      <c r="HS200" s="642"/>
      <c r="HT200" s="642"/>
      <c r="HU200" s="642"/>
      <c r="HV200" s="642"/>
      <c r="HW200" s="642"/>
      <c r="HX200" s="642"/>
      <c r="HY200" s="642"/>
      <c r="HZ200" s="642"/>
      <c r="IA200" s="642"/>
      <c r="IB200" s="642"/>
      <c r="IC200" s="642"/>
      <c r="ID200" s="642"/>
      <c r="IE200" s="642"/>
      <c r="IF200" s="642"/>
      <c r="IG200" s="642"/>
      <c r="IH200" s="642"/>
      <c r="II200" s="642"/>
      <c r="IJ200" s="642"/>
      <c r="IK200" s="642"/>
      <c r="IL200" s="642"/>
      <c r="IM200" s="642"/>
      <c r="IN200" s="642"/>
      <c r="IO200" s="642"/>
      <c r="IP200" s="642"/>
      <c r="IQ200" s="642"/>
      <c r="IR200" s="642"/>
      <c r="IS200" s="642"/>
      <c r="IT200" s="642"/>
      <c r="IU200" s="642"/>
      <c r="IV200" s="642"/>
      <c r="IW200" s="642"/>
      <c r="IX200" s="642"/>
      <c r="IY200" s="642"/>
      <c r="IZ200" s="642"/>
      <c r="JA200" s="642"/>
      <c r="JB200" s="642"/>
      <c r="JC200" s="642"/>
      <c r="JD200" s="642"/>
      <c r="JE200" s="642"/>
      <c r="JF200" s="642"/>
      <c r="JG200" s="642"/>
      <c r="JH200" s="642"/>
      <c r="JI200" s="642"/>
      <c r="JJ200" s="642"/>
      <c r="JK200" s="642"/>
      <c r="JL200" s="642"/>
      <c r="JM200" s="642"/>
      <c r="JN200" s="642"/>
      <c r="JO200" s="642"/>
      <c r="JP200" s="642"/>
      <c r="JQ200" s="642"/>
      <c r="JR200" s="642"/>
      <c r="JS200" s="642"/>
      <c r="JT200" s="642"/>
      <c r="JU200" s="642"/>
      <c r="JV200" s="642"/>
      <c r="JW200" s="642"/>
      <c r="JX200" s="642"/>
      <c r="JY200" s="642"/>
      <c r="JZ200" s="642"/>
      <c r="KA200" s="642"/>
      <c r="KB200" s="642"/>
      <c r="KC200" s="642"/>
      <c r="KD200" s="642"/>
      <c r="KE200" s="642"/>
      <c r="KF200" s="642"/>
      <c r="KG200" s="642"/>
      <c r="KH200" s="642"/>
      <c r="KI200" s="642"/>
      <c r="KJ200" s="642"/>
      <c r="KK200" s="642"/>
      <c r="KL200" s="642"/>
      <c r="KM200" s="642"/>
      <c r="KN200" s="642"/>
      <c r="KO200" s="642"/>
      <c r="KP200" s="642"/>
      <c r="KQ200" s="642"/>
      <c r="KR200" s="642"/>
      <c r="KS200" s="642"/>
      <c r="KT200" s="642"/>
      <c r="KU200" s="642"/>
      <c r="KV200" s="642"/>
      <c r="KW200" s="642"/>
      <c r="KX200" s="642"/>
      <c r="KY200" s="642"/>
      <c r="KZ200" s="642"/>
      <c r="LA200" s="642"/>
      <c r="LB200" s="642"/>
      <c r="LC200" s="642"/>
      <c r="LD200" s="642"/>
      <c r="LE200" s="642"/>
      <c r="LF200" s="642"/>
      <c r="LG200" s="642"/>
      <c r="LH200" s="642"/>
      <c r="LI200" s="642"/>
      <c r="LJ200" s="642"/>
      <c r="LK200" s="642"/>
      <c r="LL200" s="642"/>
      <c r="LM200" s="642"/>
      <c r="LN200" s="642"/>
      <c r="LO200" s="642"/>
      <c r="LP200" s="642"/>
      <c r="LQ200" s="642"/>
      <c r="LR200" s="642"/>
      <c r="LS200" s="642"/>
      <c r="LT200" s="642"/>
      <c r="LU200" s="642"/>
      <c r="LV200" s="642"/>
      <c r="LW200" s="642"/>
      <c r="LX200" s="642"/>
      <c r="LY200" s="642"/>
      <c r="LZ200" s="642"/>
      <c r="MA200" s="642"/>
      <c r="MB200" s="642"/>
      <c r="MC200" s="642"/>
      <c r="MD200" s="642"/>
      <c r="ME200" s="642"/>
      <c r="MF200" s="642"/>
      <c r="MG200" s="642"/>
      <c r="MH200" s="642"/>
      <c r="MI200" s="642"/>
      <c r="MJ200" s="642"/>
      <c r="MK200" s="642"/>
      <c r="ML200" s="642"/>
      <c r="MM200" s="642"/>
      <c r="MN200" s="642"/>
      <c r="MO200" s="642"/>
      <c r="MP200" s="642"/>
      <c r="MQ200" s="642"/>
      <c r="MR200" s="642"/>
      <c r="MS200" s="642"/>
      <c r="MT200" s="642"/>
      <c r="MU200" s="642"/>
      <c r="MV200" s="642"/>
      <c r="MW200" s="642"/>
      <c r="MX200" s="642"/>
      <c r="MY200" s="642"/>
      <c r="MZ200" s="642"/>
      <c r="NA200" s="642"/>
      <c r="NB200" s="642"/>
      <c r="NC200" s="642"/>
      <c r="ND200" s="642"/>
      <c r="NE200" s="642"/>
      <c r="NF200" s="642"/>
      <c r="NG200" s="642"/>
      <c r="NH200" s="642"/>
      <c r="NI200" s="642"/>
      <c r="NJ200" s="642"/>
    </row>
    <row r="201" spans="1:374" s="643" customFormat="1" ht="173.45" customHeight="1">
      <c r="A201" s="734">
        <v>16</v>
      </c>
      <c r="B201" s="639">
        <v>182</v>
      </c>
      <c r="C201" s="640" t="s">
        <v>28</v>
      </c>
      <c r="D201" s="657" t="s">
        <v>382</v>
      </c>
      <c r="E201" s="656" t="s">
        <v>324</v>
      </c>
      <c r="F201" s="644">
        <v>3</v>
      </c>
      <c r="G201" s="644" t="s">
        <v>435</v>
      </c>
      <c r="H201" s="696">
        <v>90000</v>
      </c>
      <c r="I201" s="651">
        <v>90000</v>
      </c>
      <c r="J201" s="640" t="s">
        <v>16</v>
      </c>
      <c r="K201" s="641">
        <v>46234</v>
      </c>
      <c r="L201" s="641">
        <v>46326</v>
      </c>
      <c r="M201" s="640"/>
      <c r="N201" s="640"/>
      <c r="O201" s="640"/>
      <c r="P201" s="640" t="s">
        <v>427</v>
      </c>
      <c r="Q201" s="662" t="s">
        <v>1304</v>
      </c>
      <c r="R201" s="642"/>
      <c r="S201" s="642"/>
      <c r="T201" s="642"/>
      <c r="U201" s="642"/>
      <c r="V201" s="642"/>
      <c r="W201" s="642"/>
      <c r="X201" s="642"/>
      <c r="Y201" s="642"/>
      <c r="Z201" s="642"/>
      <c r="AA201" s="642"/>
      <c r="AB201" s="642"/>
      <c r="AC201" s="642"/>
      <c r="AD201" s="642"/>
      <c r="AE201" s="642"/>
      <c r="AF201" s="642"/>
      <c r="AG201" s="642"/>
      <c r="AH201" s="642"/>
      <c r="AI201" s="642"/>
      <c r="AJ201" s="642"/>
      <c r="AK201" s="642"/>
      <c r="AL201" s="642"/>
      <c r="AM201" s="642"/>
      <c r="AN201" s="642"/>
      <c r="AO201" s="642"/>
      <c r="AP201" s="642"/>
      <c r="AQ201" s="642"/>
      <c r="AR201" s="642"/>
      <c r="AS201" s="642"/>
      <c r="AT201" s="642"/>
      <c r="AU201" s="642"/>
      <c r="AV201" s="642"/>
      <c r="AW201" s="642"/>
      <c r="AX201" s="642"/>
      <c r="AY201" s="642"/>
      <c r="AZ201" s="642"/>
      <c r="BA201" s="642"/>
      <c r="BB201" s="642"/>
      <c r="BC201" s="642"/>
      <c r="BD201" s="642"/>
      <c r="BE201" s="642"/>
      <c r="BF201" s="642"/>
      <c r="BG201" s="642"/>
      <c r="BH201" s="642"/>
      <c r="BI201" s="642"/>
      <c r="BJ201" s="642"/>
      <c r="BK201" s="642"/>
      <c r="BL201" s="642"/>
      <c r="BM201" s="642"/>
      <c r="BN201" s="642"/>
      <c r="BO201" s="642"/>
      <c r="BP201" s="642"/>
      <c r="BQ201" s="642"/>
      <c r="BR201" s="642"/>
      <c r="BS201" s="642"/>
      <c r="BT201" s="642"/>
      <c r="BU201" s="642"/>
      <c r="BV201" s="642"/>
      <c r="BW201" s="642"/>
      <c r="BX201" s="642"/>
      <c r="BY201" s="642"/>
      <c r="BZ201" s="642"/>
      <c r="CA201" s="642"/>
      <c r="CB201" s="642"/>
      <c r="CC201" s="642"/>
      <c r="CD201" s="642"/>
      <c r="CE201" s="642"/>
      <c r="CF201" s="642"/>
      <c r="CG201" s="642"/>
      <c r="CH201" s="642"/>
      <c r="CI201" s="642"/>
      <c r="CJ201" s="642"/>
      <c r="CK201" s="642"/>
      <c r="CL201" s="642"/>
      <c r="CM201" s="642"/>
      <c r="CN201" s="642"/>
      <c r="CO201" s="642"/>
      <c r="CP201" s="642"/>
      <c r="CQ201" s="642"/>
      <c r="CR201" s="642"/>
      <c r="CS201" s="642"/>
      <c r="CT201" s="642"/>
      <c r="CU201" s="642"/>
      <c r="CV201" s="642"/>
      <c r="CW201" s="642"/>
      <c r="CX201" s="642"/>
      <c r="CY201" s="642"/>
      <c r="CZ201" s="642"/>
      <c r="DA201" s="642"/>
      <c r="DB201" s="642"/>
      <c r="DC201" s="642"/>
      <c r="DD201" s="642"/>
      <c r="DE201" s="642"/>
      <c r="DF201" s="642"/>
      <c r="DG201" s="642"/>
      <c r="DH201" s="642"/>
      <c r="DI201" s="642"/>
      <c r="DJ201" s="642"/>
      <c r="DK201" s="642"/>
      <c r="DL201" s="642"/>
      <c r="DM201" s="642"/>
      <c r="DN201" s="642"/>
      <c r="DO201" s="642"/>
      <c r="DP201" s="642"/>
      <c r="DQ201" s="642"/>
      <c r="DR201" s="642"/>
      <c r="DS201" s="642"/>
      <c r="DT201" s="642"/>
      <c r="DU201" s="642"/>
      <c r="DV201" s="642"/>
      <c r="DW201" s="642"/>
      <c r="DX201" s="642"/>
      <c r="DY201" s="642"/>
      <c r="DZ201" s="642"/>
      <c r="EA201" s="642"/>
      <c r="EB201" s="642"/>
      <c r="EC201" s="642"/>
      <c r="ED201" s="642"/>
      <c r="EE201" s="642"/>
      <c r="EF201" s="642"/>
      <c r="EG201" s="642"/>
      <c r="EH201" s="642"/>
      <c r="EI201" s="642"/>
      <c r="EJ201" s="642"/>
      <c r="EK201" s="642"/>
      <c r="EL201" s="642"/>
      <c r="EM201" s="642"/>
      <c r="EN201" s="642"/>
      <c r="EO201" s="642"/>
      <c r="EP201" s="642"/>
      <c r="EQ201" s="642"/>
      <c r="ER201" s="642"/>
      <c r="ES201" s="642"/>
      <c r="ET201" s="642"/>
      <c r="EU201" s="642"/>
      <c r="EV201" s="642"/>
      <c r="EW201" s="642"/>
      <c r="EX201" s="642"/>
      <c r="EY201" s="642"/>
      <c r="EZ201" s="642"/>
      <c r="FA201" s="642"/>
      <c r="FB201" s="642"/>
      <c r="FC201" s="642"/>
      <c r="FD201" s="642"/>
      <c r="FE201" s="642"/>
      <c r="FF201" s="642"/>
      <c r="FG201" s="642"/>
      <c r="FH201" s="642"/>
      <c r="FI201" s="642"/>
      <c r="FJ201" s="642"/>
      <c r="FK201" s="642"/>
      <c r="FL201" s="642"/>
      <c r="FM201" s="642"/>
      <c r="FN201" s="642"/>
      <c r="FO201" s="642"/>
      <c r="FP201" s="642"/>
      <c r="FQ201" s="642"/>
      <c r="FR201" s="642"/>
      <c r="FS201" s="642"/>
      <c r="FT201" s="642"/>
      <c r="FU201" s="642"/>
      <c r="FV201" s="642"/>
      <c r="FW201" s="642"/>
      <c r="FX201" s="642"/>
      <c r="FY201" s="642"/>
      <c r="FZ201" s="642"/>
      <c r="GA201" s="642"/>
      <c r="GB201" s="642"/>
      <c r="GC201" s="642"/>
      <c r="GD201" s="642"/>
      <c r="GE201" s="642"/>
      <c r="GF201" s="642"/>
      <c r="GG201" s="642"/>
      <c r="GH201" s="642"/>
      <c r="GI201" s="642"/>
      <c r="GJ201" s="642"/>
      <c r="GK201" s="642"/>
      <c r="GL201" s="642"/>
      <c r="GM201" s="642"/>
      <c r="GN201" s="642"/>
      <c r="GO201" s="642"/>
      <c r="GP201" s="642"/>
      <c r="GQ201" s="642"/>
      <c r="GR201" s="642"/>
      <c r="GS201" s="642"/>
      <c r="GT201" s="642"/>
      <c r="GU201" s="642"/>
      <c r="GV201" s="642"/>
      <c r="GW201" s="642"/>
      <c r="GX201" s="642"/>
      <c r="GY201" s="642"/>
      <c r="GZ201" s="642"/>
      <c r="HA201" s="642"/>
      <c r="HB201" s="642"/>
      <c r="HC201" s="642"/>
      <c r="HD201" s="642"/>
      <c r="HE201" s="642"/>
      <c r="HF201" s="642"/>
      <c r="HG201" s="642"/>
      <c r="HH201" s="642"/>
      <c r="HI201" s="642"/>
      <c r="HJ201" s="642"/>
      <c r="HK201" s="642"/>
      <c r="HL201" s="642"/>
      <c r="HM201" s="642"/>
      <c r="HN201" s="642"/>
      <c r="HO201" s="642"/>
      <c r="HP201" s="642"/>
      <c r="HQ201" s="642"/>
      <c r="HR201" s="642"/>
      <c r="HS201" s="642"/>
      <c r="HT201" s="642"/>
      <c r="HU201" s="642"/>
      <c r="HV201" s="642"/>
      <c r="HW201" s="642"/>
      <c r="HX201" s="642"/>
      <c r="HY201" s="642"/>
      <c r="HZ201" s="642"/>
      <c r="IA201" s="642"/>
      <c r="IB201" s="642"/>
      <c r="IC201" s="642"/>
      <c r="ID201" s="642"/>
      <c r="IE201" s="642"/>
      <c r="IF201" s="642"/>
      <c r="IG201" s="642"/>
      <c r="IH201" s="642"/>
      <c r="II201" s="642"/>
      <c r="IJ201" s="642"/>
      <c r="IK201" s="642"/>
      <c r="IL201" s="642"/>
      <c r="IM201" s="642"/>
      <c r="IN201" s="642"/>
      <c r="IO201" s="642"/>
      <c r="IP201" s="642"/>
      <c r="IQ201" s="642"/>
      <c r="IR201" s="642"/>
      <c r="IS201" s="642"/>
      <c r="IT201" s="642"/>
      <c r="IU201" s="642"/>
      <c r="IV201" s="642"/>
      <c r="IW201" s="642"/>
      <c r="IX201" s="642"/>
      <c r="IY201" s="642"/>
      <c r="IZ201" s="642"/>
      <c r="JA201" s="642"/>
      <c r="JB201" s="642"/>
      <c r="JC201" s="642"/>
      <c r="JD201" s="642"/>
      <c r="JE201" s="642"/>
      <c r="JF201" s="642"/>
      <c r="JG201" s="642"/>
      <c r="JH201" s="642"/>
      <c r="JI201" s="642"/>
      <c r="JJ201" s="642"/>
      <c r="JK201" s="642"/>
      <c r="JL201" s="642"/>
      <c r="JM201" s="642"/>
      <c r="JN201" s="642"/>
      <c r="JO201" s="642"/>
      <c r="JP201" s="642"/>
      <c r="JQ201" s="642"/>
      <c r="JR201" s="642"/>
      <c r="JS201" s="642"/>
      <c r="JT201" s="642"/>
      <c r="JU201" s="642"/>
      <c r="JV201" s="642"/>
      <c r="JW201" s="642"/>
      <c r="JX201" s="642"/>
      <c r="JY201" s="642"/>
      <c r="JZ201" s="642"/>
      <c r="KA201" s="642"/>
      <c r="KB201" s="642"/>
      <c r="KC201" s="642"/>
      <c r="KD201" s="642"/>
      <c r="KE201" s="642"/>
      <c r="KF201" s="642"/>
      <c r="KG201" s="642"/>
      <c r="KH201" s="642"/>
      <c r="KI201" s="642"/>
      <c r="KJ201" s="642"/>
      <c r="KK201" s="642"/>
      <c r="KL201" s="642"/>
      <c r="KM201" s="642"/>
      <c r="KN201" s="642"/>
      <c r="KO201" s="642"/>
      <c r="KP201" s="642"/>
      <c r="KQ201" s="642"/>
      <c r="KR201" s="642"/>
      <c r="KS201" s="642"/>
      <c r="KT201" s="642"/>
      <c r="KU201" s="642"/>
      <c r="KV201" s="642"/>
      <c r="KW201" s="642"/>
      <c r="KX201" s="642"/>
      <c r="KY201" s="642"/>
      <c r="KZ201" s="642"/>
      <c r="LA201" s="642"/>
      <c r="LB201" s="642"/>
      <c r="LC201" s="642"/>
      <c r="LD201" s="642"/>
      <c r="LE201" s="642"/>
      <c r="LF201" s="642"/>
      <c r="LG201" s="642"/>
      <c r="LH201" s="642"/>
      <c r="LI201" s="642"/>
      <c r="LJ201" s="642"/>
      <c r="LK201" s="642"/>
      <c r="LL201" s="642"/>
      <c r="LM201" s="642"/>
      <c r="LN201" s="642"/>
      <c r="LO201" s="642"/>
      <c r="LP201" s="642"/>
      <c r="LQ201" s="642"/>
      <c r="LR201" s="642"/>
      <c r="LS201" s="642"/>
      <c r="LT201" s="642"/>
      <c r="LU201" s="642"/>
      <c r="LV201" s="642"/>
      <c r="LW201" s="642"/>
      <c r="LX201" s="642"/>
      <c r="LY201" s="642"/>
      <c r="LZ201" s="642"/>
      <c r="MA201" s="642"/>
      <c r="MB201" s="642"/>
      <c r="MC201" s="642"/>
      <c r="MD201" s="642"/>
      <c r="ME201" s="642"/>
      <c r="MF201" s="642"/>
      <c r="MG201" s="642"/>
      <c r="MH201" s="642"/>
      <c r="MI201" s="642"/>
      <c r="MJ201" s="642"/>
      <c r="MK201" s="642"/>
      <c r="ML201" s="642"/>
      <c r="MM201" s="642"/>
      <c r="MN201" s="642"/>
      <c r="MO201" s="642"/>
      <c r="MP201" s="642"/>
      <c r="MQ201" s="642"/>
      <c r="MR201" s="642"/>
      <c r="MS201" s="642"/>
      <c r="MT201" s="642"/>
      <c r="MU201" s="642"/>
      <c r="MV201" s="642"/>
      <c r="MW201" s="642"/>
      <c r="MX201" s="642"/>
      <c r="MY201" s="642"/>
      <c r="MZ201" s="642"/>
      <c r="NA201" s="642"/>
      <c r="NB201" s="642"/>
      <c r="NC201" s="642"/>
      <c r="ND201" s="642"/>
      <c r="NE201" s="642"/>
      <c r="NF201" s="642"/>
      <c r="NG201" s="642"/>
      <c r="NH201" s="642"/>
      <c r="NI201" s="642"/>
      <c r="NJ201" s="642"/>
    </row>
    <row r="202" spans="1:374" s="643" customFormat="1" ht="156" customHeight="1">
      <c r="A202" s="734">
        <v>6</v>
      </c>
      <c r="B202" s="639">
        <v>184</v>
      </c>
      <c r="C202" s="640" t="s">
        <v>28</v>
      </c>
      <c r="D202" s="666" t="s">
        <v>936</v>
      </c>
      <c r="E202" s="665" t="s">
        <v>438</v>
      </c>
      <c r="F202" s="644">
        <v>1</v>
      </c>
      <c r="G202" s="644" t="s">
        <v>439</v>
      </c>
      <c r="H202" s="698">
        <v>65585804</v>
      </c>
      <c r="I202" s="733">
        <v>59262775.079999998</v>
      </c>
      <c r="J202" s="640" t="s">
        <v>11</v>
      </c>
      <c r="K202" s="641">
        <v>46265</v>
      </c>
      <c r="L202" s="641">
        <v>46387</v>
      </c>
      <c r="M202" s="647"/>
      <c r="N202" s="647"/>
      <c r="O202" s="640"/>
      <c r="P202" s="640" t="s">
        <v>427</v>
      </c>
      <c r="Q202" s="662" t="s">
        <v>1314</v>
      </c>
      <c r="R202" s="642"/>
      <c r="S202" s="642"/>
      <c r="T202" s="642"/>
      <c r="U202" s="642"/>
      <c r="V202" s="642"/>
      <c r="W202" s="642"/>
      <c r="X202" s="642"/>
      <c r="Y202" s="642"/>
      <c r="Z202" s="642"/>
      <c r="AA202" s="642"/>
      <c r="AB202" s="642"/>
      <c r="AC202" s="642"/>
      <c r="AD202" s="642"/>
      <c r="AE202" s="642"/>
      <c r="AF202" s="642"/>
      <c r="AG202" s="642"/>
      <c r="AH202" s="642"/>
      <c r="AI202" s="642"/>
      <c r="AJ202" s="642"/>
      <c r="AK202" s="642"/>
      <c r="AL202" s="642"/>
      <c r="AM202" s="642"/>
      <c r="AN202" s="642"/>
      <c r="AO202" s="642"/>
      <c r="AP202" s="642"/>
      <c r="AQ202" s="642"/>
      <c r="AR202" s="642"/>
      <c r="AS202" s="642"/>
      <c r="AT202" s="642"/>
      <c r="AU202" s="642"/>
      <c r="AV202" s="642"/>
      <c r="AW202" s="642"/>
      <c r="AX202" s="642"/>
      <c r="AY202" s="642"/>
      <c r="AZ202" s="642"/>
      <c r="BA202" s="642"/>
      <c r="BB202" s="642"/>
      <c r="BC202" s="642"/>
      <c r="BD202" s="642"/>
      <c r="BE202" s="642"/>
      <c r="BF202" s="642"/>
      <c r="BG202" s="642"/>
      <c r="BH202" s="642"/>
      <c r="BI202" s="642"/>
      <c r="BJ202" s="642"/>
      <c r="BK202" s="642"/>
      <c r="BL202" s="642"/>
      <c r="BM202" s="642"/>
      <c r="BN202" s="642"/>
      <c r="BO202" s="642"/>
      <c r="BP202" s="642"/>
      <c r="BQ202" s="642"/>
      <c r="BR202" s="642"/>
      <c r="BS202" s="642"/>
      <c r="BT202" s="642"/>
      <c r="BU202" s="642"/>
      <c r="BV202" s="642"/>
      <c r="BW202" s="642"/>
      <c r="BX202" s="642"/>
      <c r="BY202" s="642"/>
      <c r="BZ202" s="642"/>
      <c r="CA202" s="642"/>
      <c r="CB202" s="642"/>
      <c r="CC202" s="642"/>
      <c r="CD202" s="642"/>
      <c r="CE202" s="642"/>
      <c r="CF202" s="642"/>
      <c r="CG202" s="642"/>
      <c r="CH202" s="642"/>
      <c r="CI202" s="642"/>
      <c r="CJ202" s="642"/>
      <c r="CK202" s="642"/>
      <c r="CL202" s="642"/>
      <c r="CM202" s="642"/>
      <c r="CN202" s="642"/>
      <c r="CO202" s="642"/>
      <c r="CP202" s="642"/>
      <c r="CQ202" s="642"/>
      <c r="CR202" s="642"/>
      <c r="CS202" s="642"/>
      <c r="CT202" s="642"/>
      <c r="CU202" s="642"/>
      <c r="CV202" s="642"/>
      <c r="CW202" s="642"/>
      <c r="CX202" s="642"/>
      <c r="CY202" s="642"/>
      <c r="CZ202" s="642"/>
      <c r="DA202" s="642"/>
      <c r="DB202" s="642"/>
      <c r="DC202" s="642"/>
      <c r="DD202" s="642"/>
      <c r="DE202" s="642"/>
      <c r="DF202" s="642"/>
      <c r="DG202" s="642"/>
      <c r="DH202" s="642"/>
      <c r="DI202" s="642"/>
      <c r="DJ202" s="642"/>
      <c r="DK202" s="642"/>
      <c r="DL202" s="642"/>
      <c r="DM202" s="642"/>
      <c r="DN202" s="642"/>
      <c r="DO202" s="642"/>
      <c r="DP202" s="642"/>
      <c r="DQ202" s="642"/>
      <c r="DR202" s="642"/>
      <c r="DS202" s="642"/>
      <c r="DT202" s="642"/>
      <c r="DU202" s="642"/>
      <c r="DV202" s="642"/>
      <c r="DW202" s="642"/>
      <c r="DX202" s="642"/>
      <c r="DY202" s="642"/>
      <c r="DZ202" s="642"/>
      <c r="EA202" s="642"/>
      <c r="EB202" s="642"/>
      <c r="EC202" s="642"/>
      <c r="ED202" s="642"/>
      <c r="EE202" s="642"/>
      <c r="EF202" s="642"/>
      <c r="EG202" s="642"/>
      <c r="EH202" s="642"/>
      <c r="EI202" s="642"/>
      <c r="EJ202" s="642"/>
      <c r="EK202" s="642"/>
      <c r="EL202" s="642"/>
      <c r="EM202" s="642"/>
      <c r="EN202" s="642"/>
      <c r="EO202" s="642"/>
      <c r="EP202" s="642"/>
      <c r="EQ202" s="642"/>
      <c r="ER202" s="642"/>
      <c r="ES202" s="642"/>
      <c r="ET202" s="642"/>
      <c r="EU202" s="642"/>
      <c r="EV202" s="642"/>
      <c r="EW202" s="642"/>
      <c r="EX202" s="642"/>
      <c r="EY202" s="642"/>
      <c r="EZ202" s="642"/>
      <c r="FA202" s="642"/>
      <c r="FB202" s="642"/>
      <c r="FC202" s="642"/>
      <c r="FD202" s="642"/>
      <c r="FE202" s="642"/>
      <c r="FF202" s="642"/>
      <c r="FG202" s="642"/>
      <c r="FH202" s="642"/>
      <c r="FI202" s="642"/>
      <c r="FJ202" s="642"/>
      <c r="FK202" s="642"/>
      <c r="FL202" s="642"/>
      <c r="FM202" s="642"/>
      <c r="FN202" s="642"/>
      <c r="FO202" s="642"/>
      <c r="FP202" s="642"/>
      <c r="FQ202" s="642"/>
      <c r="FR202" s="642"/>
      <c r="FS202" s="642"/>
      <c r="FT202" s="642"/>
      <c r="FU202" s="642"/>
      <c r="FV202" s="642"/>
      <c r="FW202" s="642"/>
      <c r="FX202" s="642"/>
      <c r="FY202" s="642"/>
      <c r="FZ202" s="642"/>
      <c r="GA202" s="642"/>
      <c r="GB202" s="642"/>
      <c r="GC202" s="642"/>
      <c r="GD202" s="642"/>
      <c r="GE202" s="642"/>
      <c r="GF202" s="642"/>
      <c r="GG202" s="642"/>
      <c r="GH202" s="642"/>
      <c r="GI202" s="642"/>
      <c r="GJ202" s="642"/>
      <c r="GK202" s="642"/>
      <c r="GL202" s="642"/>
      <c r="GM202" s="642"/>
      <c r="GN202" s="642"/>
      <c r="GO202" s="642"/>
      <c r="GP202" s="642"/>
      <c r="GQ202" s="642"/>
      <c r="GR202" s="642"/>
      <c r="GS202" s="642"/>
      <c r="GT202" s="642"/>
      <c r="GU202" s="642"/>
      <c r="GV202" s="642"/>
      <c r="GW202" s="642"/>
      <c r="GX202" s="642"/>
      <c r="GY202" s="642"/>
      <c r="GZ202" s="642"/>
      <c r="HA202" s="642"/>
      <c r="HB202" s="642"/>
      <c r="HC202" s="642"/>
      <c r="HD202" s="642"/>
      <c r="HE202" s="642"/>
      <c r="HF202" s="642"/>
      <c r="HG202" s="642"/>
      <c r="HH202" s="642"/>
      <c r="HI202" s="642"/>
      <c r="HJ202" s="642"/>
      <c r="HK202" s="642"/>
      <c r="HL202" s="642"/>
      <c r="HM202" s="642"/>
      <c r="HN202" s="642"/>
      <c r="HO202" s="642"/>
      <c r="HP202" s="642"/>
      <c r="HQ202" s="642"/>
      <c r="HR202" s="642"/>
      <c r="HS202" s="642"/>
      <c r="HT202" s="642"/>
      <c r="HU202" s="642"/>
      <c r="HV202" s="642"/>
      <c r="HW202" s="642"/>
      <c r="HX202" s="642"/>
      <c r="HY202" s="642"/>
      <c r="HZ202" s="642"/>
      <c r="IA202" s="642"/>
      <c r="IB202" s="642"/>
      <c r="IC202" s="642"/>
      <c r="ID202" s="642"/>
      <c r="IE202" s="642"/>
      <c r="IF202" s="642"/>
      <c r="IG202" s="642"/>
      <c r="IH202" s="642"/>
      <c r="II202" s="642"/>
      <c r="IJ202" s="642"/>
      <c r="IK202" s="642"/>
      <c r="IL202" s="642"/>
      <c r="IM202" s="642"/>
      <c r="IN202" s="642"/>
      <c r="IO202" s="642"/>
      <c r="IP202" s="642"/>
      <c r="IQ202" s="642"/>
      <c r="IR202" s="642"/>
      <c r="IS202" s="642"/>
      <c r="IT202" s="642"/>
      <c r="IU202" s="642"/>
      <c r="IV202" s="642"/>
      <c r="IW202" s="642"/>
      <c r="IX202" s="642"/>
      <c r="IY202" s="642"/>
      <c r="IZ202" s="642"/>
      <c r="JA202" s="642"/>
      <c r="JB202" s="642"/>
      <c r="JC202" s="642"/>
      <c r="JD202" s="642"/>
      <c r="JE202" s="642"/>
      <c r="JF202" s="642"/>
      <c r="JG202" s="642"/>
      <c r="JH202" s="642"/>
      <c r="JI202" s="642"/>
      <c r="JJ202" s="642"/>
      <c r="JK202" s="642"/>
      <c r="JL202" s="642"/>
      <c r="JM202" s="642"/>
      <c r="JN202" s="642"/>
      <c r="JO202" s="642"/>
      <c r="JP202" s="642"/>
      <c r="JQ202" s="642"/>
      <c r="JR202" s="642"/>
      <c r="JS202" s="642"/>
      <c r="JT202" s="642"/>
      <c r="JU202" s="642"/>
      <c r="JV202" s="642"/>
      <c r="JW202" s="642"/>
      <c r="JX202" s="642"/>
      <c r="JY202" s="642"/>
      <c r="JZ202" s="642"/>
      <c r="KA202" s="642"/>
      <c r="KB202" s="642"/>
      <c r="KC202" s="642"/>
      <c r="KD202" s="642"/>
      <c r="KE202" s="642"/>
      <c r="KF202" s="642"/>
      <c r="KG202" s="642"/>
      <c r="KH202" s="642"/>
      <c r="KI202" s="642"/>
      <c r="KJ202" s="642"/>
      <c r="KK202" s="642"/>
      <c r="KL202" s="642"/>
      <c r="KM202" s="642"/>
      <c r="KN202" s="642"/>
      <c r="KO202" s="642"/>
      <c r="KP202" s="642"/>
      <c r="KQ202" s="642"/>
      <c r="KR202" s="642"/>
      <c r="KS202" s="642"/>
      <c r="KT202" s="642"/>
      <c r="KU202" s="642"/>
      <c r="KV202" s="642"/>
      <c r="KW202" s="642"/>
      <c r="KX202" s="642"/>
      <c r="KY202" s="642"/>
      <c r="KZ202" s="642"/>
      <c r="LA202" s="642"/>
      <c r="LB202" s="642"/>
      <c r="LC202" s="642"/>
      <c r="LD202" s="642"/>
      <c r="LE202" s="642"/>
      <c r="LF202" s="642"/>
      <c r="LG202" s="642"/>
      <c r="LH202" s="642"/>
      <c r="LI202" s="642"/>
      <c r="LJ202" s="642"/>
      <c r="LK202" s="642"/>
      <c r="LL202" s="642"/>
      <c r="LM202" s="642"/>
      <c r="LN202" s="642"/>
      <c r="LO202" s="642"/>
      <c r="LP202" s="642"/>
      <c r="LQ202" s="642"/>
      <c r="LR202" s="642"/>
      <c r="LS202" s="642"/>
      <c r="LT202" s="642"/>
      <c r="LU202" s="642"/>
      <c r="LV202" s="642"/>
      <c r="LW202" s="642"/>
      <c r="LX202" s="642"/>
      <c r="LY202" s="642"/>
      <c r="LZ202" s="642"/>
      <c r="MA202" s="642"/>
      <c r="MB202" s="642"/>
      <c r="MC202" s="642"/>
      <c r="MD202" s="642"/>
      <c r="ME202" s="642"/>
      <c r="MF202" s="642"/>
      <c r="MG202" s="642"/>
      <c r="MH202" s="642"/>
      <c r="MI202" s="642"/>
      <c r="MJ202" s="642"/>
      <c r="MK202" s="642"/>
      <c r="ML202" s="642"/>
      <c r="MM202" s="642"/>
      <c r="MN202" s="642"/>
      <c r="MO202" s="642"/>
      <c r="MP202" s="642"/>
      <c r="MQ202" s="642"/>
      <c r="MR202" s="642"/>
      <c r="MS202" s="642"/>
      <c r="MT202" s="642"/>
      <c r="MU202" s="642"/>
      <c r="MV202" s="642"/>
      <c r="MW202" s="642"/>
      <c r="MX202" s="642"/>
      <c r="MY202" s="642"/>
      <c r="MZ202" s="642"/>
      <c r="NA202" s="642"/>
      <c r="NB202" s="642"/>
      <c r="NC202" s="642"/>
      <c r="ND202" s="642"/>
      <c r="NE202" s="642"/>
      <c r="NF202" s="642"/>
      <c r="NG202" s="642"/>
      <c r="NH202" s="642"/>
      <c r="NI202" s="642"/>
      <c r="NJ202" s="642"/>
    </row>
    <row r="203" spans="1:374" s="643" customFormat="1" ht="96" customHeight="1">
      <c r="A203" s="735">
        <v>8</v>
      </c>
      <c r="B203" s="639">
        <v>185</v>
      </c>
      <c r="C203" s="644" t="s">
        <v>28</v>
      </c>
      <c r="D203" s="665" t="s">
        <v>1400</v>
      </c>
      <c r="E203" s="666" t="s">
        <v>698</v>
      </c>
      <c r="F203" s="644">
        <v>1</v>
      </c>
      <c r="G203" s="644" t="s">
        <v>70</v>
      </c>
      <c r="H203" s="698">
        <f>7483730+7013322.96</f>
        <v>14497052.960000001</v>
      </c>
      <c r="I203" s="733">
        <v>14497052.960000001</v>
      </c>
      <c r="J203" s="640" t="s">
        <v>11</v>
      </c>
      <c r="K203" s="641">
        <v>46053</v>
      </c>
      <c r="L203" s="641">
        <v>46387</v>
      </c>
      <c r="M203" s="647"/>
      <c r="N203" s="647"/>
      <c r="O203" s="640"/>
      <c r="P203" s="640" t="s">
        <v>427</v>
      </c>
      <c r="Q203" s="662" t="s">
        <v>1303</v>
      </c>
      <c r="R203" s="642"/>
      <c r="S203" s="642"/>
      <c r="T203" s="642"/>
      <c r="U203" s="642"/>
      <c r="V203" s="642"/>
      <c r="W203" s="642"/>
      <c r="X203" s="642"/>
      <c r="Y203" s="642"/>
      <c r="Z203" s="642"/>
      <c r="AA203" s="642"/>
      <c r="AB203" s="642"/>
      <c r="AC203" s="642"/>
      <c r="AD203" s="642"/>
      <c r="AE203" s="642"/>
      <c r="AF203" s="642"/>
      <c r="AG203" s="642"/>
      <c r="AH203" s="642"/>
      <c r="AI203" s="642"/>
      <c r="AJ203" s="642"/>
      <c r="AK203" s="642"/>
      <c r="AL203" s="642"/>
      <c r="AM203" s="642"/>
      <c r="AN203" s="642"/>
      <c r="AO203" s="642"/>
      <c r="AP203" s="642"/>
      <c r="AQ203" s="642"/>
      <c r="AR203" s="642"/>
      <c r="AS203" s="642"/>
      <c r="AT203" s="642"/>
      <c r="AU203" s="642"/>
      <c r="AV203" s="642"/>
      <c r="AW203" s="642"/>
      <c r="AX203" s="642"/>
      <c r="AY203" s="642"/>
      <c r="AZ203" s="642"/>
      <c r="BA203" s="642"/>
      <c r="BB203" s="642"/>
      <c r="BC203" s="642"/>
      <c r="BD203" s="642"/>
      <c r="BE203" s="642"/>
      <c r="BF203" s="642"/>
      <c r="BG203" s="642"/>
      <c r="BH203" s="642"/>
      <c r="BI203" s="642"/>
      <c r="BJ203" s="642"/>
      <c r="BK203" s="642"/>
      <c r="BL203" s="642"/>
      <c r="BM203" s="642"/>
      <c r="BN203" s="642"/>
      <c r="BO203" s="642"/>
      <c r="BP203" s="642"/>
      <c r="BQ203" s="642"/>
      <c r="BR203" s="642"/>
      <c r="BS203" s="642"/>
      <c r="BT203" s="642"/>
      <c r="BU203" s="642"/>
      <c r="BV203" s="642"/>
      <c r="BW203" s="642"/>
      <c r="BX203" s="642"/>
      <c r="BY203" s="642"/>
      <c r="BZ203" s="642"/>
      <c r="CA203" s="642"/>
      <c r="CB203" s="642"/>
      <c r="CC203" s="642"/>
      <c r="CD203" s="642"/>
      <c r="CE203" s="642"/>
      <c r="CF203" s="642"/>
      <c r="CG203" s="642"/>
      <c r="CH203" s="642"/>
      <c r="CI203" s="642"/>
      <c r="CJ203" s="642"/>
      <c r="CK203" s="642"/>
      <c r="CL203" s="642"/>
      <c r="CM203" s="642"/>
      <c r="CN203" s="642"/>
      <c r="CO203" s="642"/>
      <c r="CP203" s="642"/>
      <c r="CQ203" s="642"/>
      <c r="CR203" s="642"/>
      <c r="CS203" s="642"/>
      <c r="CT203" s="642"/>
      <c r="CU203" s="642"/>
      <c r="CV203" s="642"/>
      <c r="CW203" s="642"/>
      <c r="CX203" s="642"/>
      <c r="CY203" s="642"/>
      <c r="CZ203" s="642"/>
      <c r="DA203" s="642"/>
      <c r="DB203" s="642"/>
      <c r="DC203" s="642"/>
      <c r="DD203" s="642"/>
      <c r="DE203" s="642"/>
      <c r="DF203" s="642"/>
      <c r="DG203" s="642"/>
      <c r="DH203" s="642"/>
      <c r="DI203" s="642"/>
      <c r="DJ203" s="642"/>
      <c r="DK203" s="642"/>
      <c r="DL203" s="642"/>
      <c r="DM203" s="642"/>
      <c r="DN203" s="642"/>
      <c r="DO203" s="642"/>
      <c r="DP203" s="642"/>
      <c r="DQ203" s="642"/>
      <c r="DR203" s="642"/>
      <c r="DS203" s="642"/>
      <c r="DT203" s="642"/>
      <c r="DU203" s="642"/>
      <c r="DV203" s="642"/>
      <c r="DW203" s="642"/>
      <c r="DX203" s="642"/>
      <c r="DY203" s="642"/>
      <c r="DZ203" s="642"/>
      <c r="EA203" s="642"/>
      <c r="EB203" s="642"/>
      <c r="EC203" s="642"/>
      <c r="ED203" s="642"/>
      <c r="EE203" s="642"/>
      <c r="EF203" s="642"/>
      <c r="EG203" s="642"/>
      <c r="EH203" s="642"/>
      <c r="EI203" s="642"/>
      <c r="EJ203" s="642"/>
      <c r="EK203" s="642"/>
      <c r="EL203" s="642"/>
      <c r="EM203" s="642"/>
      <c r="EN203" s="642"/>
      <c r="EO203" s="642"/>
      <c r="EP203" s="642"/>
      <c r="EQ203" s="642"/>
      <c r="ER203" s="642"/>
      <c r="ES203" s="642"/>
      <c r="ET203" s="642"/>
      <c r="EU203" s="642"/>
      <c r="EV203" s="642"/>
      <c r="EW203" s="642"/>
      <c r="EX203" s="642"/>
      <c r="EY203" s="642"/>
      <c r="EZ203" s="642"/>
      <c r="FA203" s="642"/>
      <c r="FB203" s="642"/>
      <c r="FC203" s="642"/>
      <c r="FD203" s="642"/>
      <c r="FE203" s="642"/>
      <c r="FF203" s="642"/>
      <c r="FG203" s="642"/>
      <c r="FH203" s="642"/>
      <c r="FI203" s="642"/>
      <c r="FJ203" s="642"/>
      <c r="FK203" s="642"/>
      <c r="FL203" s="642"/>
      <c r="FM203" s="642"/>
      <c r="FN203" s="642"/>
      <c r="FO203" s="642"/>
      <c r="FP203" s="642"/>
      <c r="FQ203" s="642"/>
      <c r="FR203" s="642"/>
      <c r="FS203" s="642"/>
      <c r="FT203" s="642"/>
      <c r="FU203" s="642"/>
      <c r="FV203" s="642"/>
      <c r="FW203" s="642"/>
      <c r="FX203" s="642"/>
      <c r="FY203" s="642"/>
      <c r="FZ203" s="642"/>
      <c r="GA203" s="642"/>
      <c r="GB203" s="642"/>
      <c r="GC203" s="642"/>
      <c r="GD203" s="642"/>
      <c r="GE203" s="642"/>
      <c r="GF203" s="642"/>
      <c r="GG203" s="642"/>
      <c r="GH203" s="642"/>
      <c r="GI203" s="642"/>
      <c r="GJ203" s="642"/>
      <c r="GK203" s="642"/>
      <c r="GL203" s="642"/>
      <c r="GM203" s="642"/>
      <c r="GN203" s="642"/>
      <c r="GO203" s="642"/>
      <c r="GP203" s="642"/>
      <c r="GQ203" s="642"/>
      <c r="GR203" s="642"/>
      <c r="GS203" s="642"/>
      <c r="GT203" s="642"/>
      <c r="GU203" s="642"/>
      <c r="GV203" s="642"/>
      <c r="GW203" s="642"/>
      <c r="GX203" s="642"/>
      <c r="GY203" s="642"/>
      <c r="GZ203" s="642"/>
      <c r="HA203" s="642"/>
      <c r="HB203" s="642"/>
      <c r="HC203" s="642"/>
      <c r="HD203" s="642"/>
      <c r="HE203" s="642"/>
      <c r="HF203" s="642"/>
      <c r="HG203" s="642"/>
      <c r="HH203" s="642"/>
      <c r="HI203" s="642"/>
      <c r="HJ203" s="642"/>
      <c r="HK203" s="642"/>
      <c r="HL203" s="642"/>
      <c r="HM203" s="642"/>
      <c r="HN203" s="642"/>
      <c r="HO203" s="642"/>
      <c r="HP203" s="642"/>
      <c r="HQ203" s="642"/>
      <c r="HR203" s="642"/>
      <c r="HS203" s="642"/>
      <c r="HT203" s="642"/>
      <c r="HU203" s="642"/>
      <c r="HV203" s="642"/>
      <c r="HW203" s="642"/>
      <c r="HX203" s="642"/>
      <c r="HY203" s="642"/>
      <c r="HZ203" s="642"/>
      <c r="IA203" s="642"/>
      <c r="IB203" s="642"/>
      <c r="IC203" s="642"/>
      <c r="ID203" s="642"/>
      <c r="IE203" s="642"/>
      <c r="IF203" s="642"/>
      <c r="IG203" s="642"/>
      <c r="IH203" s="642"/>
      <c r="II203" s="642"/>
      <c r="IJ203" s="642"/>
      <c r="IK203" s="642"/>
      <c r="IL203" s="642"/>
      <c r="IM203" s="642"/>
      <c r="IN203" s="642"/>
      <c r="IO203" s="642"/>
      <c r="IP203" s="642"/>
      <c r="IQ203" s="642"/>
      <c r="IR203" s="642"/>
      <c r="IS203" s="642"/>
      <c r="IT203" s="642"/>
      <c r="IU203" s="642"/>
      <c r="IV203" s="642"/>
      <c r="IW203" s="642"/>
      <c r="IX203" s="642"/>
      <c r="IY203" s="642"/>
      <c r="IZ203" s="642"/>
      <c r="JA203" s="642"/>
      <c r="JB203" s="642"/>
      <c r="JC203" s="642"/>
      <c r="JD203" s="642"/>
      <c r="JE203" s="642"/>
      <c r="JF203" s="642"/>
      <c r="JG203" s="642"/>
      <c r="JH203" s="642"/>
      <c r="JI203" s="642"/>
      <c r="JJ203" s="642"/>
      <c r="JK203" s="642"/>
      <c r="JL203" s="642"/>
      <c r="JM203" s="642"/>
      <c r="JN203" s="642"/>
      <c r="JO203" s="642"/>
      <c r="JP203" s="642"/>
      <c r="JQ203" s="642"/>
      <c r="JR203" s="642"/>
      <c r="JS203" s="642"/>
      <c r="JT203" s="642"/>
      <c r="JU203" s="642"/>
      <c r="JV203" s="642"/>
      <c r="JW203" s="642"/>
      <c r="JX203" s="642"/>
      <c r="JY203" s="642"/>
      <c r="JZ203" s="642"/>
      <c r="KA203" s="642"/>
      <c r="KB203" s="642"/>
      <c r="KC203" s="642"/>
      <c r="KD203" s="642"/>
      <c r="KE203" s="642"/>
      <c r="KF203" s="642"/>
      <c r="KG203" s="642"/>
      <c r="KH203" s="642"/>
      <c r="KI203" s="642"/>
      <c r="KJ203" s="642"/>
      <c r="KK203" s="642"/>
      <c r="KL203" s="642"/>
      <c r="KM203" s="642"/>
      <c r="KN203" s="642"/>
      <c r="KO203" s="642"/>
      <c r="KP203" s="642"/>
      <c r="KQ203" s="642"/>
      <c r="KR203" s="642"/>
      <c r="KS203" s="642"/>
      <c r="KT203" s="642"/>
      <c r="KU203" s="642"/>
      <c r="KV203" s="642"/>
      <c r="KW203" s="642"/>
      <c r="KX203" s="642"/>
      <c r="KY203" s="642"/>
      <c r="KZ203" s="642"/>
      <c r="LA203" s="642"/>
      <c r="LB203" s="642"/>
      <c r="LC203" s="642"/>
      <c r="LD203" s="642"/>
      <c r="LE203" s="642"/>
      <c r="LF203" s="642"/>
      <c r="LG203" s="642"/>
      <c r="LH203" s="642"/>
      <c r="LI203" s="642"/>
      <c r="LJ203" s="642"/>
      <c r="LK203" s="642"/>
      <c r="LL203" s="642"/>
      <c r="LM203" s="642"/>
      <c r="LN203" s="642"/>
      <c r="LO203" s="642"/>
      <c r="LP203" s="642"/>
      <c r="LQ203" s="642"/>
      <c r="LR203" s="642"/>
      <c r="LS203" s="642"/>
      <c r="LT203" s="642"/>
      <c r="LU203" s="642"/>
      <c r="LV203" s="642"/>
      <c r="LW203" s="642"/>
      <c r="LX203" s="642"/>
      <c r="LY203" s="642"/>
      <c r="LZ203" s="642"/>
      <c r="MA203" s="642"/>
      <c r="MB203" s="642"/>
      <c r="MC203" s="642"/>
      <c r="MD203" s="642"/>
      <c r="ME203" s="642"/>
      <c r="MF203" s="642"/>
      <c r="MG203" s="642"/>
      <c r="MH203" s="642"/>
      <c r="MI203" s="642"/>
      <c r="MJ203" s="642"/>
      <c r="MK203" s="642"/>
      <c r="ML203" s="642"/>
      <c r="MM203" s="642"/>
      <c r="MN203" s="642"/>
      <c r="MO203" s="642"/>
      <c r="MP203" s="642"/>
      <c r="MQ203" s="642"/>
      <c r="MR203" s="642"/>
      <c r="MS203" s="642"/>
      <c r="MT203" s="642"/>
      <c r="MU203" s="642"/>
      <c r="MV203" s="642"/>
      <c r="MW203" s="642"/>
      <c r="MX203" s="642"/>
      <c r="MY203" s="642"/>
      <c r="MZ203" s="642"/>
      <c r="NA203" s="642"/>
      <c r="NB203" s="642"/>
      <c r="NC203" s="642"/>
      <c r="ND203" s="642"/>
      <c r="NE203" s="642"/>
      <c r="NF203" s="642"/>
      <c r="NG203" s="642"/>
      <c r="NH203" s="642"/>
      <c r="NI203" s="642"/>
      <c r="NJ203" s="642"/>
    </row>
    <row r="204" spans="1:374" ht="344.25" customHeight="1">
      <c r="A204" s="735">
        <v>1</v>
      </c>
      <c r="B204" s="639">
        <v>186</v>
      </c>
      <c r="C204" s="644" t="s">
        <v>146</v>
      </c>
      <c r="D204" s="730" t="s">
        <v>1430</v>
      </c>
      <c r="E204" s="731" t="s">
        <v>931</v>
      </c>
      <c r="F204" s="667">
        <v>800</v>
      </c>
      <c r="G204" s="667" t="s">
        <v>178</v>
      </c>
      <c r="H204" s="767">
        <f>91184-45592</f>
        <v>45592</v>
      </c>
      <c r="I204" s="767">
        <f>91184-45592</f>
        <v>45592</v>
      </c>
      <c r="J204" s="640" t="s">
        <v>11</v>
      </c>
      <c r="K204" s="641">
        <v>46081</v>
      </c>
      <c r="L204" s="641">
        <v>46295</v>
      </c>
      <c r="M204" s="640"/>
      <c r="N204" s="640"/>
      <c r="O204" s="640"/>
      <c r="P204" s="640" t="s">
        <v>1302</v>
      </c>
      <c r="Q204" s="721" t="s">
        <v>1303</v>
      </c>
    </row>
    <row r="205" spans="1:374" ht="141" customHeight="1">
      <c r="A205" s="735">
        <v>1</v>
      </c>
      <c r="B205" s="639">
        <v>187</v>
      </c>
      <c r="C205" s="644" t="s">
        <v>1053</v>
      </c>
      <c r="D205" s="666" t="s">
        <v>743</v>
      </c>
      <c r="E205" s="665" t="s">
        <v>345</v>
      </c>
      <c r="F205" s="640">
        <v>1</v>
      </c>
      <c r="G205" s="640" t="s">
        <v>185</v>
      </c>
      <c r="H205" s="663">
        <v>300000</v>
      </c>
      <c r="I205" s="663">
        <v>300000</v>
      </c>
      <c r="J205" s="640" t="s">
        <v>16</v>
      </c>
      <c r="K205" s="641">
        <v>46112</v>
      </c>
      <c r="L205" s="641">
        <v>46265</v>
      </c>
      <c r="M205" s="640"/>
      <c r="N205" s="640"/>
      <c r="O205" s="640"/>
      <c r="P205" s="640" t="s">
        <v>1302</v>
      </c>
      <c r="Q205" s="662" t="s">
        <v>1303</v>
      </c>
    </row>
    <row r="206" spans="1:374" s="638" customFormat="1" ht="27.6" customHeight="1">
      <c r="A206" s="741" t="s">
        <v>1351</v>
      </c>
      <c r="B206" s="639" t="s">
        <v>1496</v>
      </c>
      <c r="C206" s="644" t="s">
        <v>1053</v>
      </c>
      <c r="D206" s="699" t="s">
        <v>716</v>
      </c>
      <c r="E206" s="665"/>
      <c r="F206" s="644"/>
      <c r="G206" s="644"/>
      <c r="H206" s="663"/>
      <c r="I206" s="664"/>
      <c r="J206" s="640"/>
      <c r="K206" s="641"/>
      <c r="L206" s="641"/>
      <c r="M206" s="640"/>
      <c r="N206" s="640"/>
      <c r="O206" s="640"/>
      <c r="P206" s="640"/>
      <c r="Q206" s="662"/>
    </row>
    <row r="207" spans="1:374" s="700" customFormat="1" ht="32.450000000000003" customHeight="1">
      <c r="A207" s="741" t="s">
        <v>1352</v>
      </c>
      <c r="B207" s="639" t="s">
        <v>1497</v>
      </c>
      <c r="C207" s="644" t="s">
        <v>1053</v>
      </c>
      <c r="D207" s="699" t="s">
        <v>717</v>
      </c>
      <c r="E207" s="665"/>
      <c r="F207" s="644"/>
      <c r="G207" s="644"/>
      <c r="H207" s="663"/>
      <c r="I207" s="664"/>
      <c r="J207" s="640"/>
      <c r="K207" s="641"/>
      <c r="L207" s="641"/>
      <c r="M207" s="640"/>
      <c r="N207" s="640"/>
      <c r="O207" s="640"/>
      <c r="P207" s="640"/>
      <c r="Q207" s="662"/>
      <c r="R207" s="638"/>
      <c r="S207" s="638"/>
      <c r="T207" s="638"/>
      <c r="U207" s="638"/>
      <c r="V207" s="638"/>
      <c r="W207" s="638"/>
      <c r="X207" s="638"/>
      <c r="Y207" s="638"/>
      <c r="Z207" s="638"/>
      <c r="AA207" s="638"/>
      <c r="AB207" s="638"/>
      <c r="AC207" s="638"/>
      <c r="AD207" s="638"/>
      <c r="AE207" s="638"/>
      <c r="AF207" s="638"/>
      <c r="AG207" s="638"/>
      <c r="AH207" s="638"/>
      <c r="AI207" s="638"/>
      <c r="AJ207" s="638"/>
      <c r="AK207" s="638"/>
      <c r="AL207" s="638"/>
      <c r="AM207" s="638"/>
      <c r="AN207" s="638"/>
      <c r="AO207" s="638"/>
      <c r="AP207" s="638"/>
      <c r="AQ207" s="638"/>
      <c r="AR207" s="638"/>
      <c r="AS207" s="638"/>
      <c r="AT207" s="638"/>
      <c r="AU207" s="638"/>
      <c r="AV207" s="638"/>
      <c r="AW207" s="638"/>
      <c r="AX207" s="638"/>
      <c r="AY207" s="638"/>
      <c r="AZ207" s="638"/>
      <c r="BA207" s="638"/>
      <c r="BB207" s="638"/>
      <c r="BC207" s="638"/>
      <c r="BD207" s="638"/>
      <c r="BE207" s="638"/>
      <c r="BF207" s="638"/>
      <c r="BG207" s="638"/>
      <c r="BH207" s="638"/>
      <c r="BI207" s="638"/>
      <c r="BJ207" s="638"/>
      <c r="BK207" s="638"/>
      <c r="BL207" s="638"/>
      <c r="BM207" s="638"/>
      <c r="BN207" s="638"/>
      <c r="BO207" s="638"/>
      <c r="BP207" s="638"/>
      <c r="BQ207" s="638"/>
      <c r="BR207" s="638"/>
      <c r="BS207" s="638"/>
      <c r="BT207" s="638"/>
      <c r="BU207" s="638"/>
      <c r="BV207" s="638"/>
      <c r="BW207" s="638"/>
      <c r="BX207" s="638"/>
      <c r="BY207" s="638"/>
      <c r="BZ207" s="638"/>
      <c r="CA207" s="638"/>
      <c r="CB207" s="638"/>
      <c r="CC207" s="638"/>
      <c r="CD207" s="638"/>
      <c r="CE207" s="638"/>
      <c r="CF207" s="638"/>
      <c r="CG207" s="638"/>
      <c r="CH207" s="638"/>
      <c r="CI207" s="638"/>
      <c r="CJ207" s="638"/>
      <c r="CK207" s="638"/>
      <c r="CL207" s="638"/>
      <c r="CM207" s="638"/>
      <c r="CN207" s="638"/>
      <c r="CO207" s="638"/>
      <c r="CP207" s="638"/>
      <c r="CQ207" s="638"/>
      <c r="CR207" s="638"/>
      <c r="CS207" s="638"/>
      <c r="CT207" s="638"/>
      <c r="CU207" s="638"/>
      <c r="CV207" s="638"/>
      <c r="CW207" s="638"/>
      <c r="CX207" s="638"/>
      <c r="CY207" s="638"/>
      <c r="CZ207" s="638"/>
      <c r="DA207" s="638"/>
      <c r="DB207" s="638"/>
      <c r="DC207" s="638"/>
      <c r="DD207" s="638"/>
      <c r="DE207" s="638"/>
      <c r="DF207" s="638"/>
      <c r="DG207" s="638"/>
      <c r="DH207" s="638"/>
      <c r="DI207" s="638"/>
      <c r="DJ207" s="638"/>
      <c r="DK207" s="638"/>
      <c r="DL207" s="638"/>
      <c r="DM207" s="638"/>
      <c r="DN207" s="638"/>
      <c r="DO207" s="638"/>
      <c r="DP207" s="638"/>
      <c r="DQ207" s="638"/>
      <c r="DR207" s="638"/>
      <c r="DS207" s="638"/>
      <c r="DT207" s="638"/>
      <c r="DU207" s="638"/>
      <c r="DV207" s="638"/>
      <c r="DW207" s="638"/>
      <c r="DX207" s="638"/>
      <c r="DY207" s="638"/>
      <c r="DZ207" s="638"/>
      <c r="EA207" s="638"/>
      <c r="EB207" s="638"/>
      <c r="EC207" s="638"/>
      <c r="ED207" s="638"/>
      <c r="EE207" s="638"/>
      <c r="EF207" s="638"/>
      <c r="EG207" s="638"/>
      <c r="EH207" s="638"/>
      <c r="EI207" s="638"/>
      <c r="EJ207" s="638"/>
      <c r="EK207" s="638"/>
      <c r="EL207" s="638"/>
      <c r="EM207" s="638"/>
      <c r="EN207" s="638"/>
      <c r="EO207" s="638"/>
      <c r="EP207" s="638"/>
      <c r="EQ207" s="638"/>
      <c r="ER207" s="638"/>
      <c r="ES207" s="638"/>
      <c r="ET207" s="638"/>
      <c r="EU207" s="638"/>
      <c r="EV207" s="638"/>
      <c r="EW207" s="638"/>
      <c r="EX207" s="638"/>
      <c r="EY207" s="638"/>
      <c r="EZ207" s="638"/>
      <c r="FA207" s="638"/>
      <c r="FB207" s="638"/>
      <c r="FC207" s="638"/>
      <c r="FD207" s="638"/>
      <c r="FE207" s="638"/>
      <c r="FF207" s="638"/>
      <c r="FG207" s="638"/>
      <c r="FH207" s="638"/>
      <c r="FI207" s="638"/>
      <c r="FJ207" s="638"/>
      <c r="FK207" s="638"/>
      <c r="FL207" s="638"/>
      <c r="FM207" s="638"/>
      <c r="FN207" s="638"/>
      <c r="FO207" s="638"/>
      <c r="FP207" s="638"/>
      <c r="FQ207" s="638"/>
      <c r="FR207" s="638"/>
      <c r="FS207" s="638"/>
      <c r="FT207" s="638"/>
      <c r="FU207" s="638"/>
      <c r="FV207" s="638"/>
      <c r="FW207" s="638"/>
      <c r="FX207" s="638"/>
      <c r="FY207" s="638"/>
      <c r="FZ207" s="638"/>
      <c r="GA207" s="638"/>
      <c r="GB207" s="638"/>
      <c r="GC207" s="638"/>
      <c r="GD207" s="638"/>
      <c r="GE207" s="638"/>
      <c r="GF207" s="638"/>
      <c r="GG207" s="638"/>
      <c r="GH207" s="638"/>
      <c r="GI207" s="638"/>
      <c r="GJ207" s="638"/>
      <c r="GK207" s="638"/>
      <c r="GL207" s="638"/>
      <c r="GM207" s="638"/>
      <c r="GN207" s="638"/>
      <c r="GO207" s="638"/>
      <c r="GP207" s="638"/>
      <c r="GQ207" s="638"/>
      <c r="GR207" s="638"/>
      <c r="GS207" s="638"/>
      <c r="GT207" s="638"/>
      <c r="GU207" s="638"/>
      <c r="GV207" s="638"/>
      <c r="GW207" s="638"/>
      <c r="GX207" s="638"/>
      <c r="GY207" s="638"/>
      <c r="GZ207" s="638"/>
      <c r="HA207" s="638"/>
      <c r="HB207" s="638"/>
      <c r="HC207" s="638"/>
      <c r="HD207" s="638"/>
      <c r="HE207" s="638"/>
      <c r="HF207" s="638"/>
      <c r="HG207" s="638"/>
      <c r="HH207" s="638"/>
      <c r="HI207" s="638"/>
      <c r="HJ207" s="638"/>
      <c r="HK207" s="638"/>
      <c r="HL207" s="638"/>
      <c r="HM207" s="638"/>
      <c r="HN207" s="638"/>
      <c r="HO207" s="638"/>
      <c r="HP207" s="638"/>
      <c r="HQ207" s="638"/>
      <c r="HR207" s="638"/>
      <c r="HS207" s="638"/>
      <c r="HT207" s="638"/>
      <c r="HU207" s="638"/>
      <c r="HV207" s="638"/>
      <c r="HW207" s="638"/>
      <c r="HX207" s="638"/>
      <c r="HY207" s="638"/>
      <c r="HZ207" s="638"/>
      <c r="IA207" s="638"/>
      <c r="IB207" s="638"/>
      <c r="IC207" s="638"/>
      <c r="ID207" s="638"/>
      <c r="IE207" s="638"/>
      <c r="IF207" s="638"/>
      <c r="IG207" s="638"/>
      <c r="IH207" s="638"/>
      <c r="II207" s="638"/>
      <c r="IJ207" s="638"/>
      <c r="IK207" s="638"/>
      <c r="IL207" s="638"/>
      <c r="IM207" s="638"/>
      <c r="IN207" s="638"/>
      <c r="IO207" s="638"/>
      <c r="IP207" s="638"/>
      <c r="IQ207" s="638"/>
      <c r="IR207" s="638"/>
      <c r="IS207" s="638"/>
      <c r="IT207" s="638"/>
      <c r="IU207" s="638"/>
      <c r="IV207" s="638"/>
      <c r="IW207" s="638"/>
      <c r="IX207" s="638"/>
      <c r="IY207" s="638"/>
      <c r="IZ207" s="638"/>
      <c r="JA207" s="638"/>
      <c r="JB207" s="638"/>
      <c r="JC207" s="638"/>
      <c r="JD207" s="638"/>
      <c r="JE207" s="638"/>
      <c r="JF207" s="638"/>
      <c r="JG207" s="638"/>
      <c r="JH207" s="638"/>
      <c r="JI207" s="638"/>
      <c r="JJ207" s="638"/>
      <c r="JK207" s="638"/>
      <c r="JL207" s="638"/>
      <c r="JM207" s="638"/>
      <c r="JN207" s="638"/>
      <c r="JO207" s="638"/>
      <c r="JP207" s="638"/>
      <c r="JQ207" s="638"/>
      <c r="JR207" s="638"/>
      <c r="JS207" s="638"/>
      <c r="JT207" s="638"/>
      <c r="JU207" s="638"/>
      <c r="JV207" s="638"/>
      <c r="JW207" s="638"/>
      <c r="JX207" s="638"/>
      <c r="JY207" s="638"/>
      <c r="JZ207" s="638"/>
      <c r="KA207" s="638"/>
      <c r="KB207" s="638"/>
      <c r="KC207" s="638"/>
      <c r="KD207" s="638"/>
      <c r="KE207" s="638"/>
      <c r="KF207" s="638"/>
      <c r="KG207" s="638"/>
      <c r="KH207" s="638"/>
      <c r="KI207" s="638"/>
      <c r="KJ207" s="638"/>
      <c r="KK207" s="638"/>
      <c r="KL207" s="638"/>
      <c r="KM207" s="638"/>
      <c r="KN207" s="638"/>
      <c r="KO207" s="638"/>
      <c r="KP207" s="638"/>
      <c r="KQ207" s="638"/>
      <c r="KR207" s="638"/>
      <c r="KS207" s="638"/>
      <c r="KT207" s="638"/>
      <c r="KU207" s="638"/>
      <c r="KV207" s="638"/>
      <c r="KW207" s="638"/>
      <c r="KX207" s="638"/>
      <c r="KY207" s="638"/>
      <c r="KZ207" s="638"/>
      <c r="LA207" s="638"/>
      <c r="LB207" s="638"/>
      <c r="LC207" s="638"/>
      <c r="LD207" s="638"/>
      <c r="LE207" s="638"/>
      <c r="LF207" s="638"/>
      <c r="LG207" s="638"/>
      <c r="LH207" s="638"/>
      <c r="LI207" s="638"/>
      <c r="LJ207" s="638"/>
      <c r="LK207" s="638"/>
      <c r="LL207" s="638"/>
      <c r="LM207" s="638"/>
      <c r="LN207" s="638"/>
      <c r="LO207" s="638"/>
      <c r="LP207" s="638"/>
      <c r="LQ207" s="638"/>
      <c r="LR207" s="638"/>
      <c r="LS207" s="638"/>
      <c r="LT207" s="638"/>
      <c r="LU207" s="638"/>
      <c r="LV207" s="638"/>
      <c r="LW207" s="638"/>
      <c r="LX207" s="638"/>
      <c r="LY207" s="638"/>
      <c r="LZ207" s="638"/>
      <c r="MA207" s="638"/>
      <c r="MB207" s="638"/>
      <c r="MC207" s="638"/>
      <c r="MD207" s="638"/>
      <c r="ME207" s="638"/>
      <c r="MF207" s="638"/>
      <c r="MG207" s="638"/>
      <c r="MH207" s="638"/>
      <c r="MI207" s="638"/>
      <c r="MJ207" s="638"/>
      <c r="MK207" s="638"/>
      <c r="ML207" s="638"/>
      <c r="MM207" s="638"/>
      <c r="MN207" s="638"/>
      <c r="MO207" s="638"/>
      <c r="MP207" s="638"/>
      <c r="MQ207" s="638"/>
      <c r="MR207" s="638"/>
      <c r="MS207" s="638"/>
      <c r="MT207" s="638"/>
      <c r="MU207" s="638"/>
      <c r="MV207" s="638"/>
      <c r="MW207" s="638"/>
      <c r="MX207" s="638"/>
      <c r="MY207" s="638"/>
      <c r="MZ207" s="638"/>
      <c r="NA207" s="638"/>
      <c r="NB207" s="638"/>
      <c r="NC207" s="638"/>
      <c r="ND207" s="638"/>
      <c r="NE207" s="638"/>
      <c r="NF207" s="638"/>
      <c r="NG207" s="638"/>
      <c r="NH207" s="638"/>
      <c r="NI207" s="638"/>
      <c r="NJ207" s="638"/>
    </row>
    <row r="208" spans="1:374" s="700" customFormat="1" ht="32.450000000000003" customHeight="1">
      <c r="A208" s="741" t="s">
        <v>1353</v>
      </c>
      <c r="B208" s="639" t="s">
        <v>1498</v>
      </c>
      <c r="C208" s="644" t="s">
        <v>1053</v>
      </c>
      <c r="D208" s="699" t="s">
        <v>718</v>
      </c>
      <c r="E208" s="665"/>
      <c r="F208" s="644"/>
      <c r="G208" s="644"/>
      <c r="H208" s="663"/>
      <c r="I208" s="664"/>
      <c r="J208" s="640"/>
      <c r="K208" s="641"/>
      <c r="L208" s="641"/>
      <c r="M208" s="640"/>
      <c r="N208" s="640"/>
      <c r="O208" s="640"/>
      <c r="P208" s="640"/>
      <c r="Q208" s="662"/>
      <c r="R208" s="638"/>
      <c r="S208" s="638"/>
      <c r="T208" s="638"/>
      <c r="U208" s="638"/>
      <c r="V208" s="638"/>
      <c r="W208" s="638"/>
      <c r="X208" s="638"/>
      <c r="Y208" s="638"/>
      <c r="Z208" s="638"/>
      <c r="AA208" s="638"/>
      <c r="AB208" s="638"/>
      <c r="AC208" s="638"/>
      <c r="AD208" s="638"/>
      <c r="AE208" s="638"/>
      <c r="AF208" s="638"/>
      <c r="AG208" s="638"/>
      <c r="AH208" s="638"/>
      <c r="AI208" s="638"/>
      <c r="AJ208" s="638"/>
      <c r="AK208" s="638"/>
      <c r="AL208" s="638"/>
      <c r="AM208" s="638"/>
      <c r="AN208" s="638"/>
      <c r="AO208" s="638"/>
      <c r="AP208" s="638"/>
      <c r="AQ208" s="638"/>
      <c r="AR208" s="638"/>
      <c r="AS208" s="638"/>
      <c r="AT208" s="638"/>
      <c r="AU208" s="638"/>
      <c r="AV208" s="638"/>
      <c r="AW208" s="638"/>
      <c r="AX208" s="638"/>
      <c r="AY208" s="638"/>
      <c r="AZ208" s="638"/>
      <c r="BA208" s="638"/>
      <c r="BB208" s="638"/>
      <c r="BC208" s="638"/>
      <c r="BD208" s="638"/>
      <c r="BE208" s="638"/>
      <c r="BF208" s="638"/>
      <c r="BG208" s="638"/>
      <c r="BH208" s="638"/>
      <c r="BI208" s="638"/>
      <c r="BJ208" s="638"/>
      <c r="BK208" s="638"/>
      <c r="BL208" s="638"/>
      <c r="BM208" s="638"/>
      <c r="BN208" s="638"/>
      <c r="BO208" s="638"/>
      <c r="BP208" s="638"/>
      <c r="BQ208" s="638"/>
      <c r="BR208" s="638"/>
      <c r="BS208" s="638"/>
      <c r="BT208" s="638"/>
      <c r="BU208" s="638"/>
      <c r="BV208" s="638"/>
      <c r="BW208" s="638"/>
      <c r="BX208" s="638"/>
      <c r="BY208" s="638"/>
      <c r="BZ208" s="638"/>
      <c r="CA208" s="638"/>
      <c r="CB208" s="638"/>
      <c r="CC208" s="638"/>
      <c r="CD208" s="638"/>
      <c r="CE208" s="638"/>
      <c r="CF208" s="638"/>
      <c r="CG208" s="638"/>
      <c r="CH208" s="638"/>
      <c r="CI208" s="638"/>
      <c r="CJ208" s="638"/>
      <c r="CK208" s="638"/>
      <c r="CL208" s="638"/>
      <c r="CM208" s="638"/>
      <c r="CN208" s="638"/>
      <c r="CO208" s="638"/>
      <c r="CP208" s="638"/>
      <c r="CQ208" s="638"/>
      <c r="CR208" s="638"/>
      <c r="CS208" s="638"/>
      <c r="CT208" s="638"/>
      <c r="CU208" s="638"/>
      <c r="CV208" s="638"/>
      <c r="CW208" s="638"/>
      <c r="CX208" s="638"/>
      <c r="CY208" s="638"/>
      <c r="CZ208" s="638"/>
      <c r="DA208" s="638"/>
      <c r="DB208" s="638"/>
      <c r="DC208" s="638"/>
      <c r="DD208" s="638"/>
      <c r="DE208" s="638"/>
      <c r="DF208" s="638"/>
      <c r="DG208" s="638"/>
      <c r="DH208" s="638"/>
      <c r="DI208" s="638"/>
      <c r="DJ208" s="638"/>
      <c r="DK208" s="638"/>
      <c r="DL208" s="638"/>
      <c r="DM208" s="638"/>
      <c r="DN208" s="638"/>
      <c r="DO208" s="638"/>
      <c r="DP208" s="638"/>
      <c r="DQ208" s="638"/>
      <c r="DR208" s="638"/>
      <c r="DS208" s="638"/>
      <c r="DT208" s="638"/>
      <c r="DU208" s="638"/>
      <c r="DV208" s="638"/>
      <c r="DW208" s="638"/>
      <c r="DX208" s="638"/>
      <c r="DY208" s="638"/>
      <c r="DZ208" s="638"/>
      <c r="EA208" s="638"/>
      <c r="EB208" s="638"/>
      <c r="EC208" s="638"/>
      <c r="ED208" s="638"/>
      <c r="EE208" s="638"/>
      <c r="EF208" s="638"/>
      <c r="EG208" s="638"/>
      <c r="EH208" s="638"/>
      <c r="EI208" s="638"/>
      <c r="EJ208" s="638"/>
      <c r="EK208" s="638"/>
      <c r="EL208" s="638"/>
      <c r="EM208" s="638"/>
      <c r="EN208" s="638"/>
      <c r="EO208" s="638"/>
      <c r="EP208" s="638"/>
      <c r="EQ208" s="638"/>
      <c r="ER208" s="638"/>
      <c r="ES208" s="638"/>
      <c r="ET208" s="638"/>
      <c r="EU208" s="638"/>
      <c r="EV208" s="638"/>
      <c r="EW208" s="638"/>
      <c r="EX208" s="638"/>
      <c r="EY208" s="638"/>
      <c r="EZ208" s="638"/>
      <c r="FA208" s="638"/>
      <c r="FB208" s="638"/>
      <c r="FC208" s="638"/>
      <c r="FD208" s="638"/>
      <c r="FE208" s="638"/>
      <c r="FF208" s="638"/>
      <c r="FG208" s="638"/>
      <c r="FH208" s="638"/>
      <c r="FI208" s="638"/>
      <c r="FJ208" s="638"/>
      <c r="FK208" s="638"/>
      <c r="FL208" s="638"/>
      <c r="FM208" s="638"/>
      <c r="FN208" s="638"/>
      <c r="FO208" s="638"/>
      <c r="FP208" s="638"/>
      <c r="FQ208" s="638"/>
      <c r="FR208" s="638"/>
      <c r="FS208" s="638"/>
      <c r="FT208" s="638"/>
      <c r="FU208" s="638"/>
      <c r="FV208" s="638"/>
      <c r="FW208" s="638"/>
      <c r="FX208" s="638"/>
      <c r="FY208" s="638"/>
      <c r="FZ208" s="638"/>
      <c r="GA208" s="638"/>
      <c r="GB208" s="638"/>
      <c r="GC208" s="638"/>
      <c r="GD208" s="638"/>
      <c r="GE208" s="638"/>
      <c r="GF208" s="638"/>
      <c r="GG208" s="638"/>
      <c r="GH208" s="638"/>
      <c r="GI208" s="638"/>
      <c r="GJ208" s="638"/>
      <c r="GK208" s="638"/>
      <c r="GL208" s="638"/>
      <c r="GM208" s="638"/>
      <c r="GN208" s="638"/>
      <c r="GO208" s="638"/>
      <c r="GP208" s="638"/>
      <c r="GQ208" s="638"/>
      <c r="GR208" s="638"/>
      <c r="GS208" s="638"/>
      <c r="GT208" s="638"/>
      <c r="GU208" s="638"/>
      <c r="GV208" s="638"/>
      <c r="GW208" s="638"/>
      <c r="GX208" s="638"/>
      <c r="GY208" s="638"/>
      <c r="GZ208" s="638"/>
      <c r="HA208" s="638"/>
      <c r="HB208" s="638"/>
      <c r="HC208" s="638"/>
      <c r="HD208" s="638"/>
      <c r="HE208" s="638"/>
      <c r="HF208" s="638"/>
      <c r="HG208" s="638"/>
      <c r="HH208" s="638"/>
      <c r="HI208" s="638"/>
      <c r="HJ208" s="638"/>
      <c r="HK208" s="638"/>
      <c r="HL208" s="638"/>
      <c r="HM208" s="638"/>
      <c r="HN208" s="638"/>
      <c r="HO208" s="638"/>
      <c r="HP208" s="638"/>
      <c r="HQ208" s="638"/>
      <c r="HR208" s="638"/>
      <c r="HS208" s="638"/>
      <c r="HT208" s="638"/>
      <c r="HU208" s="638"/>
      <c r="HV208" s="638"/>
      <c r="HW208" s="638"/>
      <c r="HX208" s="638"/>
      <c r="HY208" s="638"/>
      <c r="HZ208" s="638"/>
      <c r="IA208" s="638"/>
      <c r="IB208" s="638"/>
      <c r="IC208" s="638"/>
      <c r="ID208" s="638"/>
      <c r="IE208" s="638"/>
      <c r="IF208" s="638"/>
      <c r="IG208" s="638"/>
      <c r="IH208" s="638"/>
      <c r="II208" s="638"/>
      <c r="IJ208" s="638"/>
      <c r="IK208" s="638"/>
      <c r="IL208" s="638"/>
      <c r="IM208" s="638"/>
      <c r="IN208" s="638"/>
      <c r="IO208" s="638"/>
      <c r="IP208" s="638"/>
      <c r="IQ208" s="638"/>
      <c r="IR208" s="638"/>
      <c r="IS208" s="638"/>
      <c r="IT208" s="638"/>
      <c r="IU208" s="638"/>
      <c r="IV208" s="638"/>
      <c r="IW208" s="638"/>
      <c r="IX208" s="638"/>
      <c r="IY208" s="638"/>
      <c r="IZ208" s="638"/>
      <c r="JA208" s="638"/>
      <c r="JB208" s="638"/>
      <c r="JC208" s="638"/>
      <c r="JD208" s="638"/>
      <c r="JE208" s="638"/>
      <c r="JF208" s="638"/>
      <c r="JG208" s="638"/>
      <c r="JH208" s="638"/>
      <c r="JI208" s="638"/>
      <c r="JJ208" s="638"/>
      <c r="JK208" s="638"/>
      <c r="JL208" s="638"/>
      <c r="JM208" s="638"/>
      <c r="JN208" s="638"/>
      <c r="JO208" s="638"/>
      <c r="JP208" s="638"/>
      <c r="JQ208" s="638"/>
      <c r="JR208" s="638"/>
      <c r="JS208" s="638"/>
      <c r="JT208" s="638"/>
      <c r="JU208" s="638"/>
      <c r="JV208" s="638"/>
      <c r="JW208" s="638"/>
      <c r="JX208" s="638"/>
      <c r="JY208" s="638"/>
      <c r="JZ208" s="638"/>
      <c r="KA208" s="638"/>
      <c r="KB208" s="638"/>
      <c r="KC208" s="638"/>
      <c r="KD208" s="638"/>
      <c r="KE208" s="638"/>
      <c r="KF208" s="638"/>
      <c r="KG208" s="638"/>
      <c r="KH208" s="638"/>
      <c r="KI208" s="638"/>
      <c r="KJ208" s="638"/>
      <c r="KK208" s="638"/>
      <c r="KL208" s="638"/>
      <c r="KM208" s="638"/>
      <c r="KN208" s="638"/>
      <c r="KO208" s="638"/>
      <c r="KP208" s="638"/>
      <c r="KQ208" s="638"/>
      <c r="KR208" s="638"/>
      <c r="KS208" s="638"/>
      <c r="KT208" s="638"/>
      <c r="KU208" s="638"/>
      <c r="KV208" s="638"/>
      <c r="KW208" s="638"/>
      <c r="KX208" s="638"/>
      <c r="KY208" s="638"/>
      <c r="KZ208" s="638"/>
      <c r="LA208" s="638"/>
      <c r="LB208" s="638"/>
      <c r="LC208" s="638"/>
      <c r="LD208" s="638"/>
      <c r="LE208" s="638"/>
      <c r="LF208" s="638"/>
      <c r="LG208" s="638"/>
      <c r="LH208" s="638"/>
      <c r="LI208" s="638"/>
      <c r="LJ208" s="638"/>
      <c r="LK208" s="638"/>
      <c r="LL208" s="638"/>
      <c r="LM208" s="638"/>
      <c r="LN208" s="638"/>
      <c r="LO208" s="638"/>
      <c r="LP208" s="638"/>
      <c r="LQ208" s="638"/>
      <c r="LR208" s="638"/>
      <c r="LS208" s="638"/>
      <c r="LT208" s="638"/>
      <c r="LU208" s="638"/>
      <c r="LV208" s="638"/>
      <c r="LW208" s="638"/>
      <c r="LX208" s="638"/>
      <c r="LY208" s="638"/>
      <c r="LZ208" s="638"/>
      <c r="MA208" s="638"/>
      <c r="MB208" s="638"/>
      <c r="MC208" s="638"/>
      <c r="MD208" s="638"/>
      <c r="ME208" s="638"/>
      <c r="MF208" s="638"/>
      <c r="MG208" s="638"/>
      <c r="MH208" s="638"/>
      <c r="MI208" s="638"/>
      <c r="MJ208" s="638"/>
      <c r="MK208" s="638"/>
      <c r="ML208" s="638"/>
      <c r="MM208" s="638"/>
      <c r="MN208" s="638"/>
      <c r="MO208" s="638"/>
      <c r="MP208" s="638"/>
      <c r="MQ208" s="638"/>
      <c r="MR208" s="638"/>
      <c r="MS208" s="638"/>
      <c r="MT208" s="638"/>
      <c r="MU208" s="638"/>
      <c r="MV208" s="638"/>
      <c r="MW208" s="638"/>
      <c r="MX208" s="638"/>
      <c r="MY208" s="638"/>
      <c r="MZ208" s="638"/>
      <c r="NA208" s="638"/>
      <c r="NB208" s="638"/>
      <c r="NC208" s="638"/>
      <c r="ND208" s="638"/>
      <c r="NE208" s="638"/>
      <c r="NF208" s="638"/>
      <c r="NG208" s="638"/>
      <c r="NH208" s="638"/>
      <c r="NI208" s="638"/>
      <c r="NJ208" s="638"/>
    </row>
    <row r="209" spans="1:374" s="700" customFormat="1" ht="32.450000000000003" customHeight="1">
      <c r="A209" s="741" t="s">
        <v>1354</v>
      </c>
      <c r="B209" s="639" t="s">
        <v>1499</v>
      </c>
      <c r="C209" s="644" t="s">
        <v>1053</v>
      </c>
      <c r="D209" s="699" t="s">
        <v>719</v>
      </c>
      <c r="E209" s="665"/>
      <c r="F209" s="644"/>
      <c r="G209" s="644"/>
      <c r="H209" s="663"/>
      <c r="I209" s="664"/>
      <c r="J209" s="640"/>
      <c r="K209" s="641"/>
      <c r="L209" s="641"/>
      <c r="M209" s="640"/>
      <c r="N209" s="640"/>
      <c r="O209" s="640"/>
      <c r="P209" s="640"/>
      <c r="Q209" s="662"/>
      <c r="R209" s="638"/>
      <c r="S209" s="638"/>
      <c r="T209" s="638"/>
      <c r="U209" s="638"/>
      <c r="V209" s="638"/>
      <c r="W209" s="638"/>
      <c r="X209" s="638"/>
      <c r="Y209" s="638"/>
      <c r="Z209" s="638"/>
      <c r="AA209" s="638"/>
      <c r="AB209" s="638"/>
      <c r="AC209" s="638"/>
      <c r="AD209" s="638"/>
      <c r="AE209" s="638"/>
      <c r="AF209" s="638"/>
      <c r="AG209" s="638"/>
      <c r="AH209" s="638"/>
      <c r="AI209" s="638"/>
      <c r="AJ209" s="638"/>
      <c r="AK209" s="638"/>
      <c r="AL209" s="638"/>
      <c r="AM209" s="638"/>
      <c r="AN209" s="638"/>
      <c r="AO209" s="638"/>
      <c r="AP209" s="638"/>
      <c r="AQ209" s="638"/>
      <c r="AR209" s="638"/>
      <c r="AS209" s="638"/>
      <c r="AT209" s="638"/>
      <c r="AU209" s="638"/>
      <c r="AV209" s="638"/>
      <c r="AW209" s="638"/>
      <c r="AX209" s="638"/>
      <c r="AY209" s="638"/>
      <c r="AZ209" s="638"/>
      <c r="BA209" s="638"/>
      <c r="BB209" s="638"/>
      <c r="BC209" s="638"/>
      <c r="BD209" s="638"/>
      <c r="BE209" s="638"/>
      <c r="BF209" s="638"/>
      <c r="BG209" s="638"/>
      <c r="BH209" s="638"/>
      <c r="BI209" s="638"/>
      <c r="BJ209" s="638"/>
      <c r="BK209" s="638"/>
      <c r="BL209" s="638"/>
      <c r="BM209" s="638"/>
      <c r="BN209" s="638"/>
      <c r="BO209" s="638"/>
      <c r="BP209" s="638"/>
      <c r="BQ209" s="638"/>
      <c r="BR209" s="638"/>
      <c r="BS209" s="638"/>
      <c r="BT209" s="638"/>
      <c r="BU209" s="638"/>
      <c r="BV209" s="638"/>
      <c r="BW209" s="638"/>
      <c r="BX209" s="638"/>
      <c r="BY209" s="638"/>
      <c r="BZ209" s="638"/>
      <c r="CA209" s="638"/>
      <c r="CB209" s="638"/>
      <c r="CC209" s="638"/>
      <c r="CD209" s="638"/>
      <c r="CE209" s="638"/>
      <c r="CF209" s="638"/>
      <c r="CG209" s="638"/>
      <c r="CH209" s="638"/>
      <c r="CI209" s="638"/>
      <c r="CJ209" s="638"/>
      <c r="CK209" s="638"/>
      <c r="CL209" s="638"/>
      <c r="CM209" s="638"/>
      <c r="CN209" s="638"/>
      <c r="CO209" s="638"/>
      <c r="CP209" s="638"/>
      <c r="CQ209" s="638"/>
      <c r="CR209" s="638"/>
      <c r="CS209" s="638"/>
      <c r="CT209" s="638"/>
      <c r="CU209" s="638"/>
      <c r="CV209" s="638"/>
      <c r="CW209" s="638"/>
      <c r="CX209" s="638"/>
      <c r="CY209" s="638"/>
      <c r="CZ209" s="638"/>
      <c r="DA209" s="638"/>
      <c r="DB209" s="638"/>
      <c r="DC209" s="638"/>
      <c r="DD209" s="638"/>
      <c r="DE209" s="638"/>
      <c r="DF209" s="638"/>
      <c r="DG209" s="638"/>
      <c r="DH209" s="638"/>
      <c r="DI209" s="638"/>
      <c r="DJ209" s="638"/>
      <c r="DK209" s="638"/>
      <c r="DL209" s="638"/>
      <c r="DM209" s="638"/>
      <c r="DN209" s="638"/>
      <c r="DO209" s="638"/>
      <c r="DP209" s="638"/>
      <c r="DQ209" s="638"/>
      <c r="DR209" s="638"/>
      <c r="DS209" s="638"/>
      <c r="DT209" s="638"/>
      <c r="DU209" s="638"/>
      <c r="DV209" s="638"/>
      <c r="DW209" s="638"/>
      <c r="DX209" s="638"/>
      <c r="DY209" s="638"/>
      <c r="DZ209" s="638"/>
      <c r="EA209" s="638"/>
      <c r="EB209" s="638"/>
      <c r="EC209" s="638"/>
      <c r="ED209" s="638"/>
      <c r="EE209" s="638"/>
      <c r="EF209" s="638"/>
      <c r="EG209" s="638"/>
      <c r="EH209" s="638"/>
      <c r="EI209" s="638"/>
      <c r="EJ209" s="638"/>
      <c r="EK209" s="638"/>
      <c r="EL209" s="638"/>
      <c r="EM209" s="638"/>
      <c r="EN209" s="638"/>
      <c r="EO209" s="638"/>
      <c r="EP209" s="638"/>
      <c r="EQ209" s="638"/>
      <c r="ER209" s="638"/>
      <c r="ES209" s="638"/>
      <c r="ET209" s="638"/>
      <c r="EU209" s="638"/>
      <c r="EV209" s="638"/>
      <c r="EW209" s="638"/>
      <c r="EX209" s="638"/>
      <c r="EY209" s="638"/>
      <c r="EZ209" s="638"/>
      <c r="FA209" s="638"/>
      <c r="FB209" s="638"/>
      <c r="FC209" s="638"/>
      <c r="FD209" s="638"/>
      <c r="FE209" s="638"/>
      <c r="FF209" s="638"/>
      <c r="FG209" s="638"/>
      <c r="FH209" s="638"/>
      <c r="FI209" s="638"/>
      <c r="FJ209" s="638"/>
      <c r="FK209" s="638"/>
      <c r="FL209" s="638"/>
      <c r="FM209" s="638"/>
      <c r="FN209" s="638"/>
      <c r="FO209" s="638"/>
      <c r="FP209" s="638"/>
      <c r="FQ209" s="638"/>
      <c r="FR209" s="638"/>
      <c r="FS209" s="638"/>
      <c r="FT209" s="638"/>
      <c r="FU209" s="638"/>
      <c r="FV209" s="638"/>
      <c r="FW209" s="638"/>
      <c r="FX209" s="638"/>
      <c r="FY209" s="638"/>
      <c r="FZ209" s="638"/>
      <c r="GA209" s="638"/>
      <c r="GB209" s="638"/>
      <c r="GC209" s="638"/>
      <c r="GD209" s="638"/>
      <c r="GE209" s="638"/>
      <c r="GF209" s="638"/>
      <c r="GG209" s="638"/>
      <c r="GH209" s="638"/>
      <c r="GI209" s="638"/>
      <c r="GJ209" s="638"/>
      <c r="GK209" s="638"/>
      <c r="GL209" s="638"/>
      <c r="GM209" s="638"/>
      <c r="GN209" s="638"/>
      <c r="GO209" s="638"/>
      <c r="GP209" s="638"/>
      <c r="GQ209" s="638"/>
      <c r="GR209" s="638"/>
      <c r="GS209" s="638"/>
      <c r="GT209" s="638"/>
      <c r="GU209" s="638"/>
      <c r="GV209" s="638"/>
      <c r="GW209" s="638"/>
      <c r="GX209" s="638"/>
      <c r="GY209" s="638"/>
      <c r="GZ209" s="638"/>
      <c r="HA209" s="638"/>
      <c r="HB209" s="638"/>
      <c r="HC209" s="638"/>
      <c r="HD209" s="638"/>
      <c r="HE209" s="638"/>
      <c r="HF209" s="638"/>
      <c r="HG209" s="638"/>
      <c r="HH209" s="638"/>
      <c r="HI209" s="638"/>
      <c r="HJ209" s="638"/>
      <c r="HK209" s="638"/>
      <c r="HL209" s="638"/>
      <c r="HM209" s="638"/>
      <c r="HN209" s="638"/>
      <c r="HO209" s="638"/>
      <c r="HP209" s="638"/>
      <c r="HQ209" s="638"/>
      <c r="HR209" s="638"/>
      <c r="HS209" s="638"/>
      <c r="HT209" s="638"/>
      <c r="HU209" s="638"/>
      <c r="HV209" s="638"/>
      <c r="HW209" s="638"/>
      <c r="HX209" s="638"/>
      <c r="HY209" s="638"/>
      <c r="HZ209" s="638"/>
      <c r="IA209" s="638"/>
      <c r="IB209" s="638"/>
      <c r="IC209" s="638"/>
      <c r="ID209" s="638"/>
      <c r="IE209" s="638"/>
      <c r="IF209" s="638"/>
      <c r="IG209" s="638"/>
      <c r="IH209" s="638"/>
      <c r="II209" s="638"/>
      <c r="IJ209" s="638"/>
      <c r="IK209" s="638"/>
      <c r="IL209" s="638"/>
      <c r="IM209" s="638"/>
      <c r="IN209" s="638"/>
      <c r="IO209" s="638"/>
      <c r="IP209" s="638"/>
      <c r="IQ209" s="638"/>
      <c r="IR209" s="638"/>
      <c r="IS209" s="638"/>
      <c r="IT209" s="638"/>
      <c r="IU209" s="638"/>
      <c r="IV209" s="638"/>
      <c r="IW209" s="638"/>
      <c r="IX209" s="638"/>
      <c r="IY209" s="638"/>
      <c r="IZ209" s="638"/>
      <c r="JA209" s="638"/>
      <c r="JB209" s="638"/>
      <c r="JC209" s="638"/>
      <c r="JD209" s="638"/>
      <c r="JE209" s="638"/>
      <c r="JF209" s="638"/>
      <c r="JG209" s="638"/>
      <c r="JH209" s="638"/>
      <c r="JI209" s="638"/>
      <c r="JJ209" s="638"/>
      <c r="JK209" s="638"/>
      <c r="JL209" s="638"/>
      <c r="JM209" s="638"/>
      <c r="JN209" s="638"/>
      <c r="JO209" s="638"/>
      <c r="JP209" s="638"/>
      <c r="JQ209" s="638"/>
      <c r="JR209" s="638"/>
      <c r="JS209" s="638"/>
      <c r="JT209" s="638"/>
      <c r="JU209" s="638"/>
      <c r="JV209" s="638"/>
      <c r="JW209" s="638"/>
      <c r="JX209" s="638"/>
      <c r="JY209" s="638"/>
      <c r="JZ209" s="638"/>
      <c r="KA209" s="638"/>
      <c r="KB209" s="638"/>
      <c r="KC209" s="638"/>
      <c r="KD209" s="638"/>
      <c r="KE209" s="638"/>
      <c r="KF209" s="638"/>
      <c r="KG209" s="638"/>
      <c r="KH209" s="638"/>
      <c r="KI209" s="638"/>
      <c r="KJ209" s="638"/>
      <c r="KK209" s="638"/>
      <c r="KL209" s="638"/>
      <c r="KM209" s="638"/>
      <c r="KN209" s="638"/>
      <c r="KO209" s="638"/>
      <c r="KP209" s="638"/>
      <c r="KQ209" s="638"/>
      <c r="KR209" s="638"/>
      <c r="KS209" s="638"/>
      <c r="KT209" s="638"/>
      <c r="KU209" s="638"/>
      <c r="KV209" s="638"/>
      <c r="KW209" s="638"/>
      <c r="KX209" s="638"/>
      <c r="KY209" s="638"/>
      <c r="KZ209" s="638"/>
      <c r="LA209" s="638"/>
      <c r="LB209" s="638"/>
      <c r="LC209" s="638"/>
      <c r="LD209" s="638"/>
      <c r="LE209" s="638"/>
      <c r="LF209" s="638"/>
      <c r="LG209" s="638"/>
      <c r="LH209" s="638"/>
      <c r="LI209" s="638"/>
      <c r="LJ209" s="638"/>
      <c r="LK209" s="638"/>
      <c r="LL209" s="638"/>
      <c r="LM209" s="638"/>
      <c r="LN209" s="638"/>
      <c r="LO209" s="638"/>
      <c r="LP209" s="638"/>
      <c r="LQ209" s="638"/>
      <c r="LR209" s="638"/>
      <c r="LS209" s="638"/>
      <c r="LT209" s="638"/>
      <c r="LU209" s="638"/>
      <c r="LV209" s="638"/>
      <c r="LW209" s="638"/>
      <c r="LX209" s="638"/>
      <c r="LY209" s="638"/>
      <c r="LZ209" s="638"/>
      <c r="MA209" s="638"/>
      <c r="MB209" s="638"/>
      <c r="MC209" s="638"/>
      <c r="MD209" s="638"/>
      <c r="ME209" s="638"/>
      <c r="MF209" s="638"/>
      <c r="MG209" s="638"/>
      <c r="MH209" s="638"/>
      <c r="MI209" s="638"/>
      <c r="MJ209" s="638"/>
      <c r="MK209" s="638"/>
      <c r="ML209" s="638"/>
      <c r="MM209" s="638"/>
      <c r="MN209" s="638"/>
      <c r="MO209" s="638"/>
      <c r="MP209" s="638"/>
      <c r="MQ209" s="638"/>
      <c r="MR209" s="638"/>
      <c r="MS209" s="638"/>
      <c r="MT209" s="638"/>
      <c r="MU209" s="638"/>
      <c r="MV209" s="638"/>
      <c r="MW209" s="638"/>
      <c r="MX209" s="638"/>
      <c r="MY209" s="638"/>
      <c r="MZ209" s="638"/>
      <c r="NA209" s="638"/>
      <c r="NB209" s="638"/>
      <c r="NC209" s="638"/>
      <c r="ND209" s="638"/>
      <c r="NE209" s="638"/>
      <c r="NF209" s="638"/>
      <c r="NG209" s="638"/>
      <c r="NH209" s="638"/>
      <c r="NI209" s="638"/>
      <c r="NJ209" s="638"/>
    </row>
    <row r="210" spans="1:374" s="700" customFormat="1" ht="32.450000000000003" customHeight="1">
      <c r="A210" s="741" t="s">
        <v>1355</v>
      </c>
      <c r="B210" s="639" t="s">
        <v>1500</v>
      </c>
      <c r="C210" s="644" t="s">
        <v>1053</v>
      </c>
      <c r="D210" s="699" t="s">
        <v>720</v>
      </c>
      <c r="E210" s="665"/>
      <c r="F210" s="644"/>
      <c r="G210" s="644"/>
      <c r="H210" s="663"/>
      <c r="I210" s="664"/>
      <c r="J210" s="640"/>
      <c r="K210" s="641"/>
      <c r="L210" s="641"/>
      <c r="M210" s="640"/>
      <c r="N210" s="640"/>
      <c r="O210" s="640"/>
      <c r="P210" s="640"/>
      <c r="Q210" s="662"/>
      <c r="R210" s="638"/>
      <c r="S210" s="638"/>
      <c r="T210" s="638"/>
      <c r="U210" s="638"/>
      <c r="V210" s="638"/>
      <c r="W210" s="638"/>
      <c r="X210" s="638"/>
      <c r="Y210" s="638"/>
      <c r="Z210" s="638"/>
      <c r="AA210" s="638"/>
      <c r="AB210" s="638"/>
      <c r="AC210" s="638"/>
      <c r="AD210" s="638"/>
      <c r="AE210" s="638"/>
      <c r="AF210" s="638"/>
      <c r="AG210" s="638"/>
      <c r="AH210" s="638"/>
      <c r="AI210" s="638"/>
      <c r="AJ210" s="638"/>
      <c r="AK210" s="638"/>
      <c r="AL210" s="638"/>
      <c r="AM210" s="638"/>
      <c r="AN210" s="638"/>
      <c r="AO210" s="638"/>
      <c r="AP210" s="638"/>
      <c r="AQ210" s="638"/>
      <c r="AR210" s="638"/>
      <c r="AS210" s="638"/>
      <c r="AT210" s="638"/>
      <c r="AU210" s="638"/>
      <c r="AV210" s="638"/>
      <c r="AW210" s="638"/>
      <c r="AX210" s="638"/>
      <c r="AY210" s="638"/>
      <c r="AZ210" s="638"/>
      <c r="BA210" s="638"/>
      <c r="BB210" s="638"/>
      <c r="BC210" s="638"/>
      <c r="BD210" s="638"/>
      <c r="BE210" s="638"/>
      <c r="BF210" s="638"/>
      <c r="BG210" s="638"/>
      <c r="BH210" s="638"/>
      <c r="BI210" s="638"/>
      <c r="BJ210" s="638"/>
      <c r="BK210" s="638"/>
      <c r="BL210" s="638"/>
      <c r="BM210" s="638"/>
      <c r="BN210" s="638"/>
      <c r="BO210" s="638"/>
      <c r="BP210" s="638"/>
      <c r="BQ210" s="638"/>
      <c r="BR210" s="638"/>
      <c r="BS210" s="638"/>
      <c r="BT210" s="638"/>
      <c r="BU210" s="638"/>
      <c r="BV210" s="638"/>
      <c r="BW210" s="638"/>
      <c r="BX210" s="638"/>
      <c r="BY210" s="638"/>
      <c r="BZ210" s="638"/>
      <c r="CA210" s="638"/>
      <c r="CB210" s="638"/>
      <c r="CC210" s="638"/>
      <c r="CD210" s="638"/>
      <c r="CE210" s="638"/>
      <c r="CF210" s="638"/>
      <c r="CG210" s="638"/>
      <c r="CH210" s="638"/>
      <c r="CI210" s="638"/>
      <c r="CJ210" s="638"/>
      <c r="CK210" s="638"/>
      <c r="CL210" s="638"/>
      <c r="CM210" s="638"/>
      <c r="CN210" s="638"/>
      <c r="CO210" s="638"/>
      <c r="CP210" s="638"/>
      <c r="CQ210" s="638"/>
      <c r="CR210" s="638"/>
      <c r="CS210" s="638"/>
      <c r="CT210" s="638"/>
      <c r="CU210" s="638"/>
      <c r="CV210" s="638"/>
      <c r="CW210" s="638"/>
      <c r="CX210" s="638"/>
      <c r="CY210" s="638"/>
      <c r="CZ210" s="638"/>
      <c r="DA210" s="638"/>
      <c r="DB210" s="638"/>
      <c r="DC210" s="638"/>
      <c r="DD210" s="638"/>
      <c r="DE210" s="638"/>
      <c r="DF210" s="638"/>
      <c r="DG210" s="638"/>
      <c r="DH210" s="638"/>
      <c r="DI210" s="638"/>
      <c r="DJ210" s="638"/>
      <c r="DK210" s="638"/>
      <c r="DL210" s="638"/>
      <c r="DM210" s="638"/>
      <c r="DN210" s="638"/>
      <c r="DO210" s="638"/>
      <c r="DP210" s="638"/>
      <c r="DQ210" s="638"/>
      <c r="DR210" s="638"/>
      <c r="DS210" s="638"/>
      <c r="DT210" s="638"/>
      <c r="DU210" s="638"/>
      <c r="DV210" s="638"/>
      <c r="DW210" s="638"/>
      <c r="DX210" s="638"/>
      <c r="DY210" s="638"/>
      <c r="DZ210" s="638"/>
      <c r="EA210" s="638"/>
      <c r="EB210" s="638"/>
      <c r="EC210" s="638"/>
      <c r="ED210" s="638"/>
      <c r="EE210" s="638"/>
      <c r="EF210" s="638"/>
      <c r="EG210" s="638"/>
      <c r="EH210" s="638"/>
      <c r="EI210" s="638"/>
      <c r="EJ210" s="638"/>
      <c r="EK210" s="638"/>
      <c r="EL210" s="638"/>
      <c r="EM210" s="638"/>
      <c r="EN210" s="638"/>
      <c r="EO210" s="638"/>
      <c r="EP210" s="638"/>
      <c r="EQ210" s="638"/>
      <c r="ER210" s="638"/>
      <c r="ES210" s="638"/>
      <c r="ET210" s="638"/>
      <c r="EU210" s="638"/>
      <c r="EV210" s="638"/>
      <c r="EW210" s="638"/>
      <c r="EX210" s="638"/>
      <c r="EY210" s="638"/>
      <c r="EZ210" s="638"/>
      <c r="FA210" s="638"/>
      <c r="FB210" s="638"/>
      <c r="FC210" s="638"/>
      <c r="FD210" s="638"/>
      <c r="FE210" s="638"/>
      <c r="FF210" s="638"/>
      <c r="FG210" s="638"/>
      <c r="FH210" s="638"/>
      <c r="FI210" s="638"/>
      <c r="FJ210" s="638"/>
      <c r="FK210" s="638"/>
      <c r="FL210" s="638"/>
      <c r="FM210" s="638"/>
      <c r="FN210" s="638"/>
      <c r="FO210" s="638"/>
      <c r="FP210" s="638"/>
      <c r="FQ210" s="638"/>
      <c r="FR210" s="638"/>
      <c r="FS210" s="638"/>
      <c r="FT210" s="638"/>
      <c r="FU210" s="638"/>
      <c r="FV210" s="638"/>
      <c r="FW210" s="638"/>
      <c r="FX210" s="638"/>
      <c r="FY210" s="638"/>
      <c r="FZ210" s="638"/>
      <c r="GA210" s="638"/>
      <c r="GB210" s="638"/>
      <c r="GC210" s="638"/>
      <c r="GD210" s="638"/>
      <c r="GE210" s="638"/>
      <c r="GF210" s="638"/>
      <c r="GG210" s="638"/>
      <c r="GH210" s="638"/>
      <c r="GI210" s="638"/>
      <c r="GJ210" s="638"/>
      <c r="GK210" s="638"/>
      <c r="GL210" s="638"/>
      <c r="GM210" s="638"/>
      <c r="GN210" s="638"/>
      <c r="GO210" s="638"/>
      <c r="GP210" s="638"/>
      <c r="GQ210" s="638"/>
      <c r="GR210" s="638"/>
      <c r="GS210" s="638"/>
      <c r="GT210" s="638"/>
      <c r="GU210" s="638"/>
      <c r="GV210" s="638"/>
      <c r="GW210" s="638"/>
      <c r="GX210" s="638"/>
      <c r="GY210" s="638"/>
      <c r="GZ210" s="638"/>
      <c r="HA210" s="638"/>
      <c r="HB210" s="638"/>
      <c r="HC210" s="638"/>
      <c r="HD210" s="638"/>
      <c r="HE210" s="638"/>
      <c r="HF210" s="638"/>
      <c r="HG210" s="638"/>
      <c r="HH210" s="638"/>
      <c r="HI210" s="638"/>
      <c r="HJ210" s="638"/>
      <c r="HK210" s="638"/>
      <c r="HL210" s="638"/>
      <c r="HM210" s="638"/>
      <c r="HN210" s="638"/>
      <c r="HO210" s="638"/>
      <c r="HP210" s="638"/>
      <c r="HQ210" s="638"/>
      <c r="HR210" s="638"/>
      <c r="HS210" s="638"/>
      <c r="HT210" s="638"/>
      <c r="HU210" s="638"/>
      <c r="HV210" s="638"/>
      <c r="HW210" s="638"/>
      <c r="HX210" s="638"/>
      <c r="HY210" s="638"/>
      <c r="HZ210" s="638"/>
      <c r="IA210" s="638"/>
      <c r="IB210" s="638"/>
      <c r="IC210" s="638"/>
      <c r="ID210" s="638"/>
      <c r="IE210" s="638"/>
      <c r="IF210" s="638"/>
      <c r="IG210" s="638"/>
      <c r="IH210" s="638"/>
      <c r="II210" s="638"/>
      <c r="IJ210" s="638"/>
      <c r="IK210" s="638"/>
      <c r="IL210" s="638"/>
      <c r="IM210" s="638"/>
      <c r="IN210" s="638"/>
      <c r="IO210" s="638"/>
      <c r="IP210" s="638"/>
      <c r="IQ210" s="638"/>
      <c r="IR210" s="638"/>
      <c r="IS210" s="638"/>
      <c r="IT210" s="638"/>
      <c r="IU210" s="638"/>
      <c r="IV210" s="638"/>
      <c r="IW210" s="638"/>
      <c r="IX210" s="638"/>
      <c r="IY210" s="638"/>
      <c r="IZ210" s="638"/>
      <c r="JA210" s="638"/>
      <c r="JB210" s="638"/>
      <c r="JC210" s="638"/>
      <c r="JD210" s="638"/>
      <c r="JE210" s="638"/>
      <c r="JF210" s="638"/>
      <c r="JG210" s="638"/>
      <c r="JH210" s="638"/>
      <c r="JI210" s="638"/>
      <c r="JJ210" s="638"/>
      <c r="JK210" s="638"/>
      <c r="JL210" s="638"/>
      <c r="JM210" s="638"/>
      <c r="JN210" s="638"/>
      <c r="JO210" s="638"/>
      <c r="JP210" s="638"/>
      <c r="JQ210" s="638"/>
      <c r="JR210" s="638"/>
      <c r="JS210" s="638"/>
      <c r="JT210" s="638"/>
      <c r="JU210" s="638"/>
      <c r="JV210" s="638"/>
      <c r="JW210" s="638"/>
      <c r="JX210" s="638"/>
      <c r="JY210" s="638"/>
      <c r="JZ210" s="638"/>
      <c r="KA210" s="638"/>
      <c r="KB210" s="638"/>
      <c r="KC210" s="638"/>
      <c r="KD210" s="638"/>
      <c r="KE210" s="638"/>
      <c r="KF210" s="638"/>
      <c r="KG210" s="638"/>
      <c r="KH210" s="638"/>
      <c r="KI210" s="638"/>
      <c r="KJ210" s="638"/>
      <c r="KK210" s="638"/>
      <c r="KL210" s="638"/>
      <c r="KM210" s="638"/>
      <c r="KN210" s="638"/>
      <c r="KO210" s="638"/>
      <c r="KP210" s="638"/>
      <c r="KQ210" s="638"/>
      <c r="KR210" s="638"/>
      <c r="KS210" s="638"/>
      <c r="KT210" s="638"/>
      <c r="KU210" s="638"/>
      <c r="KV210" s="638"/>
      <c r="KW210" s="638"/>
      <c r="KX210" s="638"/>
      <c r="KY210" s="638"/>
      <c r="KZ210" s="638"/>
      <c r="LA210" s="638"/>
      <c r="LB210" s="638"/>
      <c r="LC210" s="638"/>
      <c r="LD210" s="638"/>
      <c r="LE210" s="638"/>
      <c r="LF210" s="638"/>
      <c r="LG210" s="638"/>
      <c r="LH210" s="638"/>
      <c r="LI210" s="638"/>
      <c r="LJ210" s="638"/>
      <c r="LK210" s="638"/>
      <c r="LL210" s="638"/>
      <c r="LM210" s="638"/>
      <c r="LN210" s="638"/>
      <c r="LO210" s="638"/>
      <c r="LP210" s="638"/>
      <c r="LQ210" s="638"/>
      <c r="LR210" s="638"/>
      <c r="LS210" s="638"/>
      <c r="LT210" s="638"/>
      <c r="LU210" s="638"/>
      <c r="LV210" s="638"/>
      <c r="LW210" s="638"/>
      <c r="LX210" s="638"/>
      <c r="LY210" s="638"/>
      <c r="LZ210" s="638"/>
      <c r="MA210" s="638"/>
      <c r="MB210" s="638"/>
      <c r="MC210" s="638"/>
      <c r="MD210" s="638"/>
      <c r="ME210" s="638"/>
      <c r="MF210" s="638"/>
      <c r="MG210" s="638"/>
      <c r="MH210" s="638"/>
      <c r="MI210" s="638"/>
      <c r="MJ210" s="638"/>
      <c r="MK210" s="638"/>
      <c r="ML210" s="638"/>
      <c r="MM210" s="638"/>
      <c r="MN210" s="638"/>
      <c r="MO210" s="638"/>
      <c r="MP210" s="638"/>
      <c r="MQ210" s="638"/>
      <c r="MR210" s="638"/>
      <c r="MS210" s="638"/>
      <c r="MT210" s="638"/>
      <c r="MU210" s="638"/>
      <c r="MV210" s="638"/>
      <c r="MW210" s="638"/>
      <c r="MX210" s="638"/>
      <c r="MY210" s="638"/>
      <c r="MZ210" s="638"/>
      <c r="NA210" s="638"/>
      <c r="NB210" s="638"/>
      <c r="NC210" s="638"/>
      <c r="ND210" s="638"/>
      <c r="NE210" s="638"/>
      <c r="NF210" s="638"/>
      <c r="NG210" s="638"/>
      <c r="NH210" s="638"/>
      <c r="NI210" s="638"/>
      <c r="NJ210" s="638"/>
    </row>
    <row r="211" spans="1:374" s="700" customFormat="1" ht="32.450000000000003" customHeight="1">
      <c r="A211" s="741" t="s">
        <v>1356</v>
      </c>
      <c r="B211" s="639" t="s">
        <v>1501</v>
      </c>
      <c r="C211" s="644" t="s">
        <v>1053</v>
      </c>
      <c r="D211" s="699" t="s">
        <v>721</v>
      </c>
      <c r="E211" s="665"/>
      <c r="F211" s="644"/>
      <c r="G211" s="644"/>
      <c r="H211" s="663"/>
      <c r="I211" s="664"/>
      <c r="J211" s="640"/>
      <c r="K211" s="641"/>
      <c r="L211" s="641"/>
      <c r="M211" s="640"/>
      <c r="N211" s="640"/>
      <c r="O211" s="640"/>
      <c r="P211" s="640"/>
      <c r="Q211" s="662"/>
      <c r="R211" s="638"/>
      <c r="S211" s="638"/>
      <c r="T211" s="638"/>
      <c r="U211" s="638"/>
      <c r="V211" s="638"/>
      <c r="W211" s="638"/>
      <c r="X211" s="638"/>
      <c r="Y211" s="638"/>
      <c r="Z211" s="638"/>
      <c r="AA211" s="638"/>
      <c r="AB211" s="638"/>
      <c r="AC211" s="638"/>
      <c r="AD211" s="638"/>
      <c r="AE211" s="638"/>
      <c r="AF211" s="638"/>
      <c r="AG211" s="638"/>
      <c r="AH211" s="638"/>
      <c r="AI211" s="638"/>
      <c r="AJ211" s="638"/>
      <c r="AK211" s="638"/>
      <c r="AL211" s="638"/>
      <c r="AM211" s="638"/>
      <c r="AN211" s="638"/>
      <c r="AO211" s="638"/>
      <c r="AP211" s="638"/>
      <c r="AQ211" s="638"/>
      <c r="AR211" s="638"/>
      <c r="AS211" s="638"/>
      <c r="AT211" s="638"/>
      <c r="AU211" s="638"/>
      <c r="AV211" s="638"/>
      <c r="AW211" s="638"/>
      <c r="AX211" s="638"/>
      <c r="AY211" s="638"/>
      <c r="AZ211" s="638"/>
      <c r="BA211" s="638"/>
      <c r="BB211" s="638"/>
      <c r="BC211" s="638"/>
      <c r="BD211" s="638"/>
      <c r="BE211" s="638"/>
      <c r="BF211" s="638"/>
      <c r="BG211" s="638"/>
      <c r="BH211" s="638"/>
      <c r="BI211" s="638"/>
      <c r="BJ211" s="638"/>
      <c r="BK211" s="638"/>
      <c r="BL211" s="638"/>
      <c r="BM211" s="638"/>
      <c r="BN211" s="638"/>
      <c r="BO211" s="638"/>
      <c r="BP211" s="638"/>
      <c r="BQ211" s="638"/>
      <c r="BR211" s="638"/>
      <c r="BS211" s="638"/>
      <c r="BT211" s="638"/>
      <c r="BU211" s="638"/>
      <c r="BV211" s="638"/>
      <c r="BW211" s="638"/>
      <c r="BX211" s="638"/>
      <c r="BY211" s="638"/>
      <c r="BZ211" s="638"/>
      <c r="CA211" s="638"/>
      <c r="CB211" s="638"/>
      <c r="CC211" s="638"/>
      <c r="CD211" s="638"/>
      <c r="CE211" s="638"/>
      <c r="CF211" s="638"/>
      <c r="CG211" s="638"/>
      <c r="CH211" s="638"/>
      <c r="CI211" s="638"/>
      <c r="CJ211" s="638"/>
      <c r="CK211" s="638"/>
      <c r="CL211" s="638"/>
      <c r="CM211" s="638"/>
      <c r="CN211" s="638"/>
      <c r="CO211" s="638"/>
      <c r="CP211" s="638"/>
      <c r="CQ211" s="638"/>
      <c r="CR211" s="638"/>
      <c r="CS211" s="638"/>
      <c r="CT211" s="638"/>
      <c r="CU211" s="638"/>
      <c r="CV211" s="638"/>
      <c r="CW211" s="638"/>
      <c r="CX211" s="638"/>
      <c r="CY211" s="638"/>
      <c r="CZ211" s="638"/>
      <c r="DA211" s="638"/>
      <c r="DB211" s="638"/>
      <c r="DC211" s="638"/>
      <c r="DD211" s="638"/>
      <c r="DE211" s="638"/>
      <c r="DF211" s="638"/>
      <c r="DG211" s="638"/>
      <c r="DH211" s="638"/>
      <c r="DI211" s="638"/>
      <c r="DJ211" s="638"/>
      <c r="DK211" s="638"/>
      <c r="DL211" s="638"/>
      <c r="DM211" s="638"/>
      <c r="DN211" s="638"/>
      <c r="DO211" s="638"/>
      <c r="DP211" s="638"/>
      <c r="DQ211" s="638"/>
      <c r="DR211" s="638"/>
      <c r="DS211" s="638"/>
      <c r="DT211" s="638"/>
      <c r="DU211" s="638"/>
      <c r="DV211" s="638"/>
      <c r="DW211" s="638"/>
      <c r="DX211" s="638"/>
      <c r="DY211" s="638"/>
      <c r="DZ211" s="638"/>
      <c r="EA211" s="638"/>
      <c r="EB211" s="638"/>
      <c r="EC211" s="638"/>
      <c r="ED211" s="638"/>
      <c r="EE211" s="638"/>
      <c r="EF211" s="638"/>
      <c r="EG211" s="638"/>
      <c r="EH211" s="638"/>
      <c r="EI211" s="638"/>
      <c r="EJ211" s="638"/>
      <c r="EK211" s="638"/>
      <c r="EL211" s="638"/>
      <c r="EM211" s="638"/>
      <c r="EN211" s="638"/>
      <c r="EO211" s="638"/>
      <c r="EP211" s="638"/>
      <c r="EQ211" s="638"/>
      <c r="ER211" s="638"/>
      <c r="ES211" s="638"/>
      <c r="ET211" s="638"/>
      <c r="EU211" s="638"/>
      <c r="EV211" s="638"/>
      <c r="EW211" s="638"/>
      <c r="EX211" s="638"/>
      <c r="EY211" s="638"/>
      <c r="EZ211" s="638"/>
      <c r="FA211" s="638"/>
      <c r="FB211" s="638"/>
      <c r="FC211" s="638"/>
      <c r="FD211" s="638"/>
      <c r="FE211" s="638"/>
      <c r="FF211" s="638"/>
      <c r="FG211" s="638"/>
      <c r="FH211" s="638"/>
      <c r="FI211" s="638"/>
      <c r="FJ211" s="638"/>
      <c r="FK211" s="638"/>
      <c r="FL211" s="638"/>
      <c r="FM211" s="638"/>
      <c r="FN211" s="638"/>
      <c r="FO211" s="638"/>
      <c r="FP211" s="638"/>
      <c r="FQ211" s="638"/>
      <c r="FR211" s="638"/>
      <c r="FS211" s="638"/>
      <c r="FT211" s="638"/>
      <c r="FU211" s="638"/>
      <c r="FV211" s="638"/>
      <c r="FW211" s="638"/>
      <c r="FX211" s="638"/>
      <c r="FY211" s="638"/>
      <c r="FZ211" s="638"/>
      <c r="GA211" s="638"/>
      <c r="GB211" s="638"/>
      <c r="GC211" s="638"/>
      <c r="GD211" s="638"/>
      <c r="GE211" s="638"/>
      <c r="GF211" s="638"/>
      <c r="GG211" s="638"/>
      <c r="GH211" s="638"/>
      <c r="GI211" s="638"/>
      <c r="GJ211" s="638"/>
      <c r="GK211" s="638"/>
      <c r="GL211" s="638"/>
      <c r="GM211" s="638"/>
      <c r="GN211" s="638"/>
      <c r="GO211" s="638"/>
      <c r="GP211" s="638"/>
      <c r="GQ211" s="638"/>
      <c r="GR211" s="638"/>
      <c r="GS211" s="638"/>
      <c r="GT211" s="638"/>
      <c r="GU211" s="638"/>
      <c r="GV211" s="638"/>
      <c r="GW211" s="638"/>
      <c r="GX211" s="638"/>
      <c r="GY211" s="638"/>
      <c r="GZ211" s="638"/>
      <c r="HA211" s="638"/>
      <c r="HB211" s="638"/>
      <c r="HC211" s="638"/>
      <c r="HD211" s="638"/>
      <c r="HE211" s="638"/>
      <c r="HF211" s="638"/>
      <c r="HG211" s="638"/>
      <c r="HH211" s="638"/>
      <c r="HI211" s="638"/>
      <c r="HJ211" s="638"/>
      <c r="HK211" s="638"/>
      <c r="HL211" s="638"/>
      <c r="HM211" s="638"/>
      <c r="HN211" s="638"/>
      <c r="HO211" s="638"/>
      <c r="HP211" s="638"/>
      <c r="HQ211" s="638"/>
      <c r="HR211" s="638"/>
      <c r="HS211" s="638"/>
      <c r="HT211" s="638"/>
      <c r="HU211" s="638"/>
      <c r="HV211" s="638"/>
      <c r="HW211" s="638"/>
      <c r="HX211" s="638"/>
      <c r="HY211" s="638"/>
      <c r="HZ211" s="638"/>
      <c r="IA211" s="638"/>
      <c r="IB211" s="638"/>
      <c r="IC211" s="638"/>
      <c r="ID211" s="638"/>
      <c r="IE211" s="638"/>
      <c r="IF211" s="638"/>
      <c r="IG211" s="638"/>
      <c r="IH211" s="638"/>
      <c r="II211" s="638"/>
      <c r="IJ211" s="638"/>
      <c r="IK211" s="638"/>
      <c r="IL211" s="638"/>
      <c r="IM211" s="638"/>
      <c r="IN211" s="638"/>
      <c r="IO211" s="638"/>
      <c r="IP211" s="638"/>
      <c r="IQ211" s="638"/>
      <c r="IR211" s="638"/>
      <c r="IS211" s="638"/>
      <c r="IT211" s="638"/>
      <c r="IU211" s="638"/>
      <c r="IV211" s="638"/>
      <c r="IW211" s="638"/>
      <c r="IX211" s="638"/>
      <c r="IY211" s="638"/>
      <c r="IZ211" s="638"/>
      <c r="JA211" s="638"/>
      <c r="JB211" s="638"/>
      <c r="JC211" s="638"/>
      <c r="JD211" s="638"/>
      <c r="JE211" s="638"/>
      <c r="JF211" s="638"/>
      <c r="JG211" s="638"/>
      <c r="JH211" s="638"/>
      <c r="JI211" s="638"/>
      <c r="JJ211" s="638"/>
      <c r="JK211" s="638"/>
      <c r="JL211" s="638"/>
      <c r="JM211" s="638"/>
      <c r="JN211" s="638"/>
      <c r="JO211" s="638"/>
      <c r="JP211" s="638"/>
      <c r="JQ211" s="638"/>
      <c r="JR211" s="638"/>
      <c r="JS211" s="638"/>
      <c r="JT211" s="638"/>
      <c r="JU211" s="638"/>
      <c r="JV211" s="638"/>
      <c r="JW211" s="638"/>
      <c r="JX211" s="638"/>
      <c r="JY211" s="638"/>
      <c r="JZ211" s="638"/>
      <c r="KA211" s="638"/>
      <c r="KB211" s="638"/>
      <c r="KC211" s="638"/>
      <c r="KD211" s="638"/>
      <c r="KE211" s="638"/>
      <c r="KF211" s="638"/>
      <c r="KG211" s="638"/>
      <c r="KH211" s="638"/>
      <c r="KI211" s="638"/>
      <c r="KJ211" s="638"/>
      <c r="KK211" s="638"/>
      <c r="KL211" s="638"/>
      <c r="KM211" s="638"/>
      <c r="KN211" s="638"/>
      <c r="KO211" s="638"/>
      <c r="KP211" s="638"/>
      <c r="KQ211" s="638"/>
      <c r="KR211" s="638"/>
      <c r="KS211" s="638"/>
      <c r="KT211" s="638"/>
      <c r="KU211" s="638"/>
      <c r="KV211" s="638"/>
      <c r="KW211" s="638"/>
      <c r="KX211" s="638"/>
      <c r="KY211" s="638"/>
      <c r="KZ211" s="638"/>
      <c r="LA211" s="638"/>
      <c r="LB211" s="638"/>
      <c r="LC211" s="638"/>
      <c r="LD211" s="638"/>
      <c r="LE211" s="638"/>
      <c r="LF211" s="638"/>
      <c r="LG211" s="638"/>
      <c r="LH211" s="638"/>
      <c r="LI211" s="638"/>
      <c r="LJ211" s="638"/>
      <c r="LK211" s="638"/>
      <c r="LL211" s="638"/>
      <c r="LM211" s="638"/>
      <c r="LN211" s="638"/>
      <c r="LO211" s="638"/>
      <c r="LP211" s="638"/>
      <c r="LQ211" s="638"/>
      <c r="LR211" s="638"/>
      <c r="LS211" s="638"/>
      <c r="LT211" s="638"/>
      <c r="LU211" s="638"/>
      <c r="LV211" s="638"/>
      <c r="LW211" s="638"/>
      <c r="LX211" s="638"/>
      <c r="LY211" s="638"/>
      <c r="LZ211" s="638"/>
      <c r="MA211" s="638"/>
      <c r="MB211" s="638"/>
      <c r="MC211" s="638"/>
      <c r="MD211" s="638"/>
      <c r="ME211" s="638"/>
      <c r="MF211" s="638"/>
      <c r="MG211" s="638"/>
      <c r="MH211" s="638"/>
      <c r="MI211" s="638"/>
      <c r="MJ211" s="638"/>
      <c r="MK211" s="638"/>
      <c r="ML211" s="638"/>
      <c r="MM211" s="638"/>
      <c r="MN211" s="638"/>
      <c r="MO211" s="638"/>
      <c r="MP211" s="638"/>
      <c r="MQ211" s="638"/>
      <c r="MR211" s="638"/>
      <c r="MS211" s="638"/>
      <c r="MT211" s="638"/>
      <c r="MU211" s="638"/>
      <c r="MV211" s="638"/>
      <c r="MW211" s="638"/>
      <c r="MX211" s="638"/>
      <c r="MY211" s="638"/>
      <c r="MZ211" s="638"/>
      <c r="NA211" s="638"/>
      <c r="NB211" s="638"/>
      <c r="NC211" s="638"/>
      <c r="ND211" s="638"/>
      <c r="NE211" s="638"/>
      <c r="NF211" s="638"/>
      <c r="NG211" s="638"/>
      <c r="NH211" s="638"/>
      <c r="NI211" s="638"/>
      <c r="NJ211" s="638"/>
    </row>
    <row r="212" spans="1:374" s="700" customFormat="1" ht="32.450000000000003" customHeight="1">
      <c r="A212" s="741" t="s">
        <v>1357</v>
      </c>
      <c r="B212" s="639" t="s">
        <v>1502</v>
      </c>
      <c r="C212" s="644" t="s">
        <v>1053</v>
      </c>
      <c r="D212" s="699" t="s">
        <v>722</v>
      </c>
      <c r="E212" s="665"/>
      <c r="F212" s="644"/>
      <c r="G212" s="644"/>
      <c r="H212" s="663"/>
      <c r="I212" s="664"/>
      <c r="J212" s="640"/>
      <c r="K212" s="641"/>
      <c r="L212" s="641"/>
      <c r="M212" s="640"/>
      <c r="N212" s="640"/>
      <c r="O212" s="640"/>
      <c r="P212" s="640"/>
      <c r="Q212" s="662"/>
      <c r="R212" s="638"/>
      <c r="S212" s="638"/>
      <c r="T212" s="638"/>
      <c r="U212" s="638"/>
      <c r="V212" s="638"/>
      <c r="W212" s="638"/>
      <c r="X212" s="638"/>
      <c r="Y212" s="638"/>
      <c r="Z212" s="638"/>
      <c r="AA212" s="638"/>
      <c r="AB212" s="638"/>
      <c r="AC212" s="638"/>
      <c r="AD212" s="638"/>
      <c r="AE212" s="638"/>
      <c r="AF212" s="638"/>
      <c r="AG212" s="638"/>
      <c r="AH212" s="638"/>
      <c r="AI212" s="638"/>
      <c r="AJ212" s="638"/>
      <c r="AK212" s="638"/>
      <c r="AL212" s="638"/>
      <c r="AM212" s="638"/>
      <c r="AN212" s="638"/>
      <c r="AO212" s="638"/>
      <c r="AP212" s="638"/>
      <c r="AQ212" s="638"/>
      <c r="AR212" s="638"/>
      <c r="AS212" s="638"/>
      <c r="AT212" s="638"/>
      <c r="AU212" s="638"/>
      <c r="AV212" s="638"/>
      <c r="AW212" s="638"/>
      <c r="AX212" s="638"/>
      <c r="AY212" s="638"/>
      <c r="AZ212" s="638"/>
      <c r="BA212" s="638"/>
      <c r="BB212" s="638"/>
      <c r="BC212" s="638"/>
      <c r="BD212" s="638"/>
      <c r="BE212" s="638"/>
      <c r="BF212" s="638"/>
      <c r="BG212" s="638"/>
      <c r="BH212" s="638"/>
      <c r="BI212" s="638"/>
      <c r="BJ212" s="638"/>
      <c r="BK212" s="638"/>
      <c r="BL212" s="638"/>
      <c r="BM212" s="638"/>
      <c r="BN212" s="638"/>
      <c r="BO212" s="638"/>
      <c r="BP212" s="638"/>
      <c r="BQ212" s="638"/>
      <c r="BR212" s="638"/>
      <c r="BS212" s="638"/>
      <c r="BT212" s="638"/>
      <c r="BU212" s="638"/>
      <c r="BV212" s="638"/>
      <c r="BW212" s="638"/>
      <c r="BX212" s="638"/>
      <c r="BY212" s="638"/>
      <c r="BZ212" s="638"/>
      <c r="CA212" s="638"/>
      <c r="CB212" s="638"/>
      <c r="CC212" s="638"/>
      <c r="CD212" s="638"/>
      <c r="CE212" s="638"/>
      <c r="CF212" s="638"/>
      <c r="CG212" s="638"/>
      <c r="CH212" s="638"/>
      <c r="CI212" s="638"/>
      <c r="CJ212" s="638"/>
      <c r="CK212" s="638"/>
      <c r="CL212" s="638"/>
      <c r="CM212" s="638"/>
      <c r="CN212" s="638"/>
      <c r="CO212" s="638"/>
      <c r="CP212" s="638"/>
      <c r="CQ212" s="638"/>
      <c r="CR212" s="638"/>
      <c r="CS212" s="638"/>
      <c r="CT212" s="638"/>
      <c r="CU212" s="638"/>
      <c r="CV212" s="638"/>
      <c r="CW212" s="638"/>
      <c r="CX212" s="638"/>
      <c r="CY212" s="638"/>
      <c r="CZ212" s="638"/>
      <c r="DA212" s="638"/>
      <c r="DB212" s="638"/>
      <c r="DC212" s="638"/>
      <c r="DD212" s="638"/>
      <c r="DE212" s="638"/>
      <c r="DF212" s="638"/>
      <c r="DG212" s="638"/>
      <c r="DH212" s="638"/>
      <c r="DI212" s="638"/>
      <c r="DJ212" s="638"/>
      <c r="DK212" s="638"/>
      <c r="DL212" s="638"/>
      <c r="DM212" s="638"/>
      <c r="DN212" s="638"/>
      <c r="DO212" s="638"/>
      <c r="DP212" s="638"/>
      <c r="DQ212" s="638"/>
      <c r="DR212" s="638"/>
      <c r="DS212" s="638"/>
      <c r="DT212" s="638"/>
      <c r="DU212" s="638"/>
      <c r="DV212" s="638"/>
      <c r="DW212" s="638"/>
      <c r="DX212" s="638"/>
      <c r="DY212" s="638"/>
      <c r="DZ212" s="638"/>
      <c r="EA212" s="638"/>
      <c r="EB212" s="638"/>
      <c r="EC212" s="638"/>
      <c r="ED212" s="638"/>
      <c r="EE212" s="638"/>
      <c r="EF212" s="638"/>
      <c r="EG212" s="638"/>
      <c r="EH212" s="638"/>
      <c r="EI212" s="638"/>
      <c r="EJ212" s="638"/>
      <c r="EK212" s="638"/>
      <c r="EL212" s="638"/>
      <c r="EM212" s="638"/>
      <c r="EN212" s="638"/>
      <c r="EO212" s="638"/>
      <c r="EP212" s="638"/>
      <c r="EQ212" s="638"/>
      <c r="ER212" s="638"/>
      <c r="ES212" s="638"/>
      <c r="ET212" s="638"/>
      <c r="EU212" s="638"/>
      <c r="EV212" s="638"/>
      <c r="EW212" s="638"/>
      <c r="EX212" s="638"/>
      <c r="EY212" s="638"/>
      <c r="EZ212" s="638"/>
      <c r="FA212" s="638"/>
      <c r="FB212" s="638"/>
      <c r="FC212" s="638"/>
      <c r="FD212" s="638"/>
      <c r="FE212" s="638"/>
      <c r="FF212" s="638"/>
      <c r="FG212" s="638"/>
      <c r="FH212" s="638"/>
      <c r="FI212" s="638"/>
      <c r="FJ212" s="638"/>
      <c r="FK212" s="638"/>
      <c r="FL212" s="638"/>
      <c r="FM212" s="638"/>
      <c r="FN212" s="638"/>
      <c r="FO212" s="638"/>
      <c r="FP212" s="638"/>
      <c r="FQ212" s="638"/>
      <c r="FR212" s="638"/>
      <c r="FS212" s="638"/>
      <c r="FT212" s="638"/>
      <c r="FU212" s="638"/>
      <c r="FV212" s="638"/>
      <c r="FW212" s="638"/>
      <c r="FX212" s="638"/>
      <c r="FY212" s="638"/>
      <c r="FZ212" s="638"/>
      <c r="GA212" s="638"/>
      <c r="GB212" s="638"/>
      <c r="GC212" s="638"/>
      <c r="GD212" s="638"/>
      <c r="GE212" s="638"/>
      <c r="GF212" s="638"/>
      <c r="GG212" s="638"/>
      <c r="GH212" s="638"/>
      <c r="GI212" s="638"/>
      <c r="GJ212" s="638"/>
      <c r="GK212" s="638"/>
      <c r="GL212" s="638"/>
      <c r="GM212" s="638"/>
      <c r="GN212" s="638"/>
      <c r="GO212" s="638"/>
      <c r="GP212" s="638"/>
      <c r="GQ212" s="638"/>
      <c r="GR212" s="638"/>
      <c r="GS212" s="638"/>
      <c r="GT212" s="638"/>
      <c r="GU212" s="638"/>
      <c r="GV212" s="638"/>
      <c r="GW212" s="638"/>
      <c r="GX212" s="638"/>
      <c r="GY212" s="638"/>
      <c r="GZ212" s="638"/>
      <c r="HA212" s="638"/>
      <c r="HB212" s="638"/>
      <c r="HC212" s="638"/>
      <c r="HD212" s="638"/>
      <c r="HE212" s="638"/>
      <c r="HF212" s="638"/>
      <c r="HG212" s="638"/>
      <c r="HH212" s="638"/>
      <c r="HI212" s="638"/>
      <c r="HJ212" s="638"/>
      <c r="HK212" s="638"/>
      <c r="HL212" s="638"/>
      <c r="HM212" s="638"/>
      <c r="HN212" s="638"/>
      <c r="HO212" s="638"/>
      <c r="HP212" s="638"/>
      <c r="HQ212" s="638"/>
      <c r="HR212" s="638"/>
      <c r="HS212" s="638"/>
      <c r="HT212" s="638"/>
      <c r="HU212" s="638"/>
      <c r="HV212" s="638"/>
      <c r="HW212" s="638"/>
      <c r="HX212" s="638"/>
      <c r="HY212" s="638"/>
      <c r="HZ212" s="638"/>
      <c r="IA212" s="638"/>
      <c r="IB212" s="638"/>
      <c r="IC212" s="638"/>
      <c r="ID212" s="638"/>
      <c r="IE212" s="638"/>
      <c r="IF212" s="638"/>
      <c r="IG212" s="638"/>
      <c r="IH212" s="638"/>
      <c r="II212" s="638"/>
      <c r="IJ212" s="638"/>
      <c r="IK212" s="638"/>
      <c r="IL212" s="638"/>
      <c r="IM212" s="638"/>
      <c r="IN212" s="638"/>
      <c r="IO212" s="638"/>
      <c r="IP212" s="638"/>
      <c r="IQ212" s="638"/>
      <c r="IR212" s="638"/>
      <c r="IS212" s="638"/>
      <c r="IT212" s="638"/>
      <c r="IU212" s="638"/>
      <c r="IV212" s="638"/>
      <c r="IW212" s="638"/>
      <c r="IX212" s="638"/>
      <c r="IY212" s="638"/>
      <c r="IZ212" s="638"/>
      <c r="JA212" s="638"/>
      <c r="JB212" s="638"/>
      <c r="JC212" s="638"/>
      <c r="JD212" s="638"/>
      <c r="JE212" s="638"/>
      <c r="JF212" s="638"/>
      <c r="JG212" s="638"/>
      <c r="JH212" s="638"/>
      <c r="JI212" s="638"/>
      <c r="JJ212" s="638"/>
      <c r="JK212" s="638"/>
      <c r="JL212" s="638"/>
      <c r="JM212" s="638"/>
      <c r="JN212" s="638"/>
      <c r="JO212" s="638"/>
      <c r="JP212" s="638"/>
      <c r="JQ212" s="638"/>
      <c r="JR212" s="638"/>
      <c r="JS212" s="638"/>
      <c r="JT212" s="638"/>
      <c r="JU212" s="638"/>
      <c r="JV212" s="638"/>
      <c r="JW212" s="638"/>
      <c r="JX212" s="638"/>
      <c r="JY212" s="638"/>
      <c r="JZ212" s="638"/>
      <c r="KA212" s="638"/>
      <c r="KB212" s="638"/>
      <c r="KC212" s="638"/>
      <c r="KD212" s="638"/>
      <c r="KE212" s="638"/>
      <c r="KF212" s="638"/>
      <c r="KG212" s="638"/>
      <c r="KH212" s="638"/>
      <c r="KI212" s="638"/>
      <c r="KJ212" s="638"/>
      <c r="KK212" s="638"/>
      <c r="KL212" s="638"/>
      <c r="KM212" s="638"/>
      <c r="KN212" s="638"/>
      <c r="KO212" s="638"/>
      <c r="KP212" s="638"/>
      <c r="KQ212" s="638"/>
      <c r="KR212" s="638"/>
      <c r="KS212" s="638"/>
      <c r="KT212" s="638"/>
      <c r="KU212" s="638"/>
      <c r="KV212" s="638"/>
      <c r="KW212" s="638"/>
      <c r="KX212" s="638"/>
      <c r="KY212" s="638"/>
      <c r="KZ212" s="638"/>
      <c r="LA212" s="638"/>
      <c r="LB212" s="638"/>
      <c r="LC212" s="638"/>
      <c r="LD212" s="638"/>
      <c r="LE212" s="638"/>
      <c r="LF212" s="638"/>
      <c r="LG212" s="638"/>
      <c r="LH212" s="638"/>
      <c r="LI212" s="638"/>
      <c r="LJ212" s="638"/>
      <c r="LK212" s="638"/>
      <c r="LL212" s="638"/>
      <c r="LM212" s="638"/>
      <c r="LN212" s="638"/>
      <c r="LO212" s="638"/>
      <c r="LP212" s="638"/>
      <c r="LQ212" s="638"/>
      <c r="LR212" s="638"/>
      <c r="LS212" s="638"/>
      <c r="LT212" s="638"/>
      <c r="LU212" s="638"/>
      <c r="LV212" s="638"/>
      <c r="LW212" s="638"/>
      <c r="LX212" s="638"/>
      <c r="LY212" s="638"/>
      <c r="LZ212" s="638"/>
      <c r="MA212" s="638"/>
      <c r="MB212" s="638"/>
      <c r="MC212" s="638"/>
      <c r="MD212" s="638"/>
      <c r="ME212" s="638"/>
      <c r="MF212" s="638"/>
      <c r="MG212" s="638"/>
      <c r="MH212" s="638"/>
      <c r="MI212" s="638"/>
      <c r="MJ212" s="638"/>
      <c r="MK212" s="638"/>
      <c r="ML212" s="638"/>
      <c r="MM212" s="638"/>
      <c r="MN212" s="638"/>
      <c r="MO212" s="638"/>
      <c r="MP212" s="638"/>
      <c r="MQ212" s="638"/>
      <c r="MR212" s="638"/>
      <c r="MS212" s="638"/>
      <c r="MT212" s="638"/>
      <c r="MU212" s="638"/>
      <c r="MV212" s="638"/>
      <c r="MW212" s="638"/>
      <c r="MX212" s="638"/>
      <c r="MY212" s="638"/>
      <c r="MZ212" s="638"/>
      <c r="NA212" s="638"/>
      <c r="NB212" s="638"/>
      <c r="NC212" s="638"/>
      <c r="ND212" s="638"/>
      <c r="NE212" s="638"/>
      <c r="NF212" s="638"/>
      <c r="NG212" s="638"/>
      <c r="NH212" s="638"/>
      <c r="NI212" s="638"/>
      <c r="NJ212" s="638"/>
    </row>
    <row r="213" spans="1:374" s="700" customFormat="1" ht="32.450000000000003" customHeight="1">
      <c r="A213" s="741" t="s">
        <v>1358</v>
      </c>
      <c r="B213" s="639" t="s">
        <v>1503</v>
      </c>
      <c r="C213" s="644" t="s">
        <v>1053</v>
      </c>
      <c r="D213" s="699" t="s">
        <v>723</v>
      </c>
      <c r="E213" s="665"/>
      <c r="F213" s="644"/>
      <c r="G213" s="644"/>
      <c r="H213" s="663"/>
      <c r="I213" s="664"/>
      <c r="J213" s="640"/>
      <c r="K213" s="641"/>
      <c r="L213" s="641"/>
      <c r="M213" s="640"/>
      <c r="N213" s="640"/>
      <c r="O213" s="640"/>
      <c r="P213" s="640"/>
      <c r="Q213" s="662"/>
      <c r="R213" s="638"/>
      <c r="S213" s="638"/>
      <c r="T213" s="638"/>
      <c r="U213" s="638"/>
      <c r="V213" s="638"/>
      <c r="W213" s="638"/>
      <c r="X213" s="638"/>
      <c r="Y213" s="638"/>
      <c r="Z213" s="638"/>
      <c r="AA213" s="638"/>
      <c r="AB213" s="638"/>
      <c r="AC213" s="638"/>
      <c r="AD213" s="638"/>
      <c r="AE213" s="638"/>
      <c r="AF213" s="638"/>
      <c r="AG213" s="638"/>
      <c r="AH213" s="638"/>
      <c r="AI213" s="638"/>
      <c r="AJ213" s="638"/>
      <c r="AK213" s="638"/>
      <c r="AL213" s="638"/>
      <c r="AM213" s="638"/>
      <c r="AN213" s="638"/>
      <c r="AO213" s="638"/>
      <c r="AP213" s="638"/>
      <c r="AQ213" s="638"/>
      <c r="AR213" s="638"/>
      <c r="AS213" s="638"/>
      <c r="AT213" s="638"/>
      <c r="AU213" s="638"/>
      <c r="AV213" s="638"/>
      <c r="AW213" s="638"/>
      <c r="AX213" s="638"/>
      <c r="AY213" s="638"/>
      <c r="AZ213" s="638"/>
      <c r="BA213" s="638"/>
      <c r="BB213" s="638"/>
      <c r="BC213" s="638"/>
      <c r="BD213" s="638"/>
      <c r="BE213" s="638"/>
      <c r="BF213" s="638"/>
      <c r="BG213" s="638"/>
      <c r="BH213" s="638"/>
      <c r="BI213" s="638"/>
      <c r="BJ213" s="638"/>
      <c r="BK213" s="638"/>
      <c r="BL213" s="638"/>
      <c r="BM213" s="638"/>
      <c r="BN213" s="638"/>
      <c r="BO213" s="638"/>
      <c r="BP213" s="638"/>
      <c r="BQ213" s="638"/>
      <c r="BR213" s="638"/>
      <c r="BS213" s="638"/>
      <c r="BT213" s="638"/>
      <c r="BU213" s="638"/>
      <c r="BV213" s="638"/>
      <c r="BW213" s="638"/>
      <c r="BX213" s="638"/>
      <c r="BY213" s="638"/>
      <c r="BZ213" s="638"/>
      <c r="CA213" s="638"/>
      <c r="CB213" s="638"/>
      <c r="CC213" s="638"/>
      <c r="CD213" s="638"/>
      <c r="CE213" s="638"/>
      <c r="CF213" s="638"/>
      <c r="CG213" s="638"/>
      <c r="CH213" s="638"/>
      <c r="CI213" s="638"/>
      <c r="CJ213" s="638"/>
      <c r="CK213" s="638"/>
      <c r="CL213" s="638"/>
      <c r="CM213" s="638"/>
      <c r="CN213" s="638"/>
      <c r="CO213" s="638"/>
      <c r="CP213" s="638"/>
      <c r="CQ213" s="638"/>
      <c r="CR213" s="638"/>
      <c r="CS213" s="638"/>
      <c r="CT213" s="638"/>
      <c r="CU213" s="638"/>
      <c r="CV213" s="638"/>
      <c r="CW213" s="638"/>
      <c r="CX213" s="638"/>
      <c r="CY213" s="638"/>
      <c r="CZ213" s="638"/>
      <c r="DA213" s="638"/>
      <c r="DB213" s="638"/>
      <c r="DC213" s="638"/>
      <c r="DD213" s="638"/>
      <c r="DE213" s="638"/>
      <c r="DF213" s="638"/>
      <c r="DG213" s="638"/>
      <c r="DH213" s="638"/>
      <c r="DI213" s="638"/>
      <c r="DJ213" s="638"/>
      <c r="DK213" s="638"/>
      <c r="DL213" s="638"/>
      <c r="DM213" s="638"/>
      <c r="DN213" s="638"/>
      <c r="DO213" s="638"/>
      <c r="DP213" s="638"/>
      <c r="DQ213" s="638"/>
      <c r="DR213" s="638"/>
      <c r="DS213" s="638"/>
      <c r="DT213" s="638"/>
      <c r="DU213" s="638"/>
      <c r="DV213" s="638"/>
      <c r="DW213" s="638"/>
      <c r="DX213" s="638"/>
      <c r="DY213" s="638"/>
      <c r="DZ213" s="638"/>
      <c r="EA213" s="638"/>
      <c r="EB213" s="638"/>
      <c r="EC213" s="638"/>
      <c r="ED213" s="638"/>
      <c r="EE213" s="638"/>
      <c r="EF213" s="638"/>
      <c r="EG213" s="638"/>
      <c r="EH213" s="638"/>
      <c r="EI213" s="638"/>
      <c r="EJ213" s="638"/>
      <c r="EK213" s="638"/>
      <c r="EL213" s="638"/>
      <c r="EM213" s="638"/>
      <c r="EN213" s="638"/>
      <c r="EO213" s="638"/>
      <c r="EP213" s="638"/>
      <c r="EQ213" s="638"/>
      <c r="ER213" s="638"/>
      <c r="ES213" s="638"/>
      <c r="ET213" s="638"/>
      <c r="EU213" s="638"/>
      <c r="EV213" s="638"/>
      <c r="EW213" s="638"/>
      <c r="EX213" s="638"/>
      <c r="EY213" s="638"/>
      <c r="EZ213" s="638"/>
      <c r="FA213" s="638"/>
      <c r="FB213" s="638"/>
      <c r="FC213" s="638"/>
      <c r="FD213" s="638"/>
      <c r="FE213" s="638"/>
      <c r="FF213" s="638"/>
      <c r="FG213" s="638"/>
      <c r="FH213" s="638"/>
      <c r="FI213" s="638"/>
      <c r="FJ213" s="638"/>
      <c r="FK213" s="638"/>
      <c r="FL213" s="638"/>
      <c r="FM213" s="638"/>
      <c r="FN213" s="638"/>
      <c r="FO213" s="638"/>
      <c r="FP213" s="638"/>
      <c r="FQ213" s="638"/>
      <c r="FR213" s="638"/>
      <c r="FS213" s="638"/>
      <c r="FT213" s="638"/>
      <c r="FU213" s="638"/>
      <c r="FV213" s="638"/>
      <c r="FW213" s="638"/>
      <c r="FX213" s="638"/>
      <c r="FY213" s="638"/>
      <c r="FZ213" s="638"/>
      <c r="GA213" s="638"/>
      <c r="GB213" s="638"/>
      <c r="GC213" s="638"/>
      <c r="GD213" s="638"/>
      <c r="GE213" s="638"/>
      <c r="GF213" s="638"/>
      <c r="GG213" s="638"/>
      <c r="GH213" s="638"/>
      <c r="GI213" s="638"/>
      <c r="GJ213" s="638"/>
      <c r="GK213" s="638"/>
      <c r="GL213" s="638"/>
      <c r="GM213" s="638"/>
      <c r="GN213" s="638"/>
      <c r="GO213" s="638"/>
      <c r="GP213" s="638"/>
      <c r="GQ213" s="638"/>
      <c r="GR213" s="638"/>
      <c r="GS213" s="638"/>
      <c r="GT213" s="638"/>
      <c r="GU213" s="638"/>
      <c r="GV213" s="638"/>
      <c r="GW213" s="638"/>
      <c r="GX213" s="638"/>
      <c r="GY213" s="638"/>
      <c r="GZ213" s="638"/>
      <c r="HA213" s="638"/>
      <c r="HB213" s="638"/>
      <c r="HC213" s="638"/>
      <c r="HD213" s="638"/>
      <c r="HE213" s="638"/>
      <c r="HF213" s="638"/>
      <c r="HG213" s="638"/>
      <c r="HH213" s="638"/>
      <c r="HI213" s="638"/>
      <c r="HJ213" s="638"/>
      <c r="HK213" s="638"/>
      <c r="HL213" s="638"/>
      <c r="HM213" s="638"/>
      <c r="HN213" s="638"/>
      <c r="HO213" s="638"/>
      <c r="HP213" s="638"/>
      <c r="HQ213" s="638"/>
      <c r="HR213" s="638"/>
      <c r="HS213" s="638"/>
      <c r="HT213" s="638"/>
      <c r="HU213" s="638"/>
      <c r="HV213" s="638"/>
      <c r="HW213" s="638"/>
      <c r="HX213" s="638"/>
      <c r="HY213" s="638"/>
      <c r="HZ213" s="638"/>
      <c r="IA213" s="638"/>
      <c r="IB213" s="638"/>
      <c r="IC213" s="638"/>
      <c r="ID213" s="638"/>
      <c r="IE213" s="638"/>
      <c r="IF213" s="638"/>
      <c r="IG213" s="638"/>
      <c r="IH213" s="638"/>
      <c r="II213" s="638"/>
      <c r="IJ213" s="638"/>
      <c r="IK213" s="638"/>
      <c r="IL213" s="638"/>
      <c r="IM213" s="638"/>
      <c r="IN213" s="638"/>
      <c r="IO213" s="638"/>
      <c r="IP213" s="638"/>
      <c r="IQ213" s="638"/>
      <c r="IR213" s="638"/>
      <c r="IS213" s="638"/>
      <c r="IT213" s="638"/>
      <c r="IU213" s="638"/>
      <c r="IV213" s="638"/>
      <c r="IW213" s="638"/>
      <c r="IX213" s="638"/>
      <c r="IY213" s="638"/>
      <c r="IZ213" s="638"/>
      <c r="JA213" s="638"/>
      <c r="JB213" s="638"/>
      <c r="JC213" s="638"/>
      <c r="JD213" s="638"/>
      <c r="JE213" s="638"/>
      <c r="JF213" s="638"/>
      <c r="JG213" s="638"/>
      <c r="JH213" s="638"/>
      <c r="JI213" s="638"/>
      <c r="JJ213" s="638"/>
      <c r="JK213" s="638"/>
      <c r="JL213" s="638"/>
      <c r="JM213" s="638"/>
      <c r="JN213" s="638"/>
      <c r="JO213" s="638"/>
      <c r="JP213" s="638"/>
      <c r="JQ213" s="638"/>
      <c r="JR213" s="638"/>
      <c r="JS213" s="638"/>
      <c r="JT213" s="638"/>
      <c r="JU213" s="638"/>
      <c r="JV213" s="638"/>
      <c r="JW213" s="638"/>
      <c r="JX213" s="638"/>
      <c r="JY213" s="638"/>
      <c r="JZ213" s="638"/>
      <c r="KA213" s="638"/>
      <c r="KB213" s="638"/>
      <c r="KC213" s="638"/>
      <c r="KD213" s="638"/>
      <c r="KE213" s="638"/>
      <c r="KF213" s="638"/>
      <c r="KG213" s="638"/>
      <c r="KH213" s="638"/>
      <c r="KI213" s="638"/>
      <c r="KJ213" s="638"/>
      <c r="KK213" s="638"/>
      <c r="KL213" s="638"/>
      <c r="KM213" s="638"/>
      <c r="KN213" s="638"/>
      <c r="KO213" s="638"/>
      <c r="KP213" s="638"/>
      <c r="KQ213" s="638"/>
      <c r="KR213" s="638"/>
      <c r="KS213" s="638"/>
      <c r="KT213" s="638"/>
      <c r="KU213" s="638"/>
      <c r="KV213" s="638"/>
      <c r="KW213" s="638"/>
      <c r="KX213" s="638"/>
      <c r="KY213" s="638"/>
      <c r="KZ213" s="638"/>
      <c r="LA213" s="638"/>
      <c r="LB213" s="638"/>
      <c r="LC213" s="638"/>
      <c r="LD213" s="638"/>
      <c r="LE213" s="638"/>
      <c r="LF213" s="638"/>
      <c r="LG213" s="638"/>
      <c r="LH213" s="638"/>
      <c r="LI213" s="638"/>
      <c r="LJ213" s="638"/>
      <c r="LK213" s="638"/>
      <c r="LL213" s="638"/>
      <c r="LM213" s="638"/>
      <c r="LN213" s="638"/>
      <c r="LO213" s="638"/>
      <c r="LP213" s="638"/>
      <c r="LQ213" s="638"/>
      <c r="LR213" s="638"/>
      <c r="LS213" s="638"/>
      <c r="LT213" s="638"/>
      <c r="LU213" s="638"/>
      <c r="LV213" s="638"/>
      <c r="LW213" s="638"/>
      <c r="LX213" s="638"/>
      <c r="LY213" s="638"/>
      <c r="LZ213" s="638"/>
      <c r="MA213" s="638"/>
      <c r="MB213" s="638"/>
      <c r="MC213" s="638"/>
      <c r="MD213" s="638"/>
      <c r="ME213" s="638"/>
      <c r="MF213" s="638"/>
      <c r="MG213" s="638"/>
      <c r="MH213" s="638"/>
      <c r="MI213" s="638"/>
      <c r="MJ213" s="638"/>
      <c r="MK213" s="638"/>
      <c r="ML213" s="638"/>
      <c r="MM213" s="638"/>
      <c r="MN213" s="638"/>
      <c r="MO213" s="638"/>
      <c r="MP213" s="638"/>
      <c r="MQ213" s="638"/>
      <c r="MR213" s="638"/>
      <c r="MS213" s="638"/>
      <c r="MT213" s="638"/>
      <c r="MU213" s="638"/>
      <c r="MV213" s="638"/>
      <c r="MW213" s="638"/>
      <c r="MX213" s="638"/>
      <c r="MY213" s="638"/>
      <c r="MZ213" s="638"/>
      <c r="NA213" s="638"/>
      <c r="NB213" s="638"/>
      <c r="NC213" s="638"/>
      <c r="ND213" s="638"/>
      <c r="NE213" s="638"/>
      <c r="NF213" s="638"/>
      <c r="NG213" s="638"/>
      <c r="NH213" s="638"/>
      <c r="NI213" s="638"/>
      <c r="NJ213" s="638"/>
    </row>
    <row r="214" spans="1:374" s="700" customFormat="1" ht="45" customHeight="1">
      <c r="A214" s="741" t="s">
        <v>1359</v>
      </c>
      <c r="B214" s="639" t="s">
        <v>1504</v>
      </c>
      <c r="C214" s="644" t="s">
        <v>1053</v>
      </c>
      <c r="D214" s="699" t="s">
        <v>1383</v>
      </c>
      <c r="E214" s="665"/>
      <c r="F214" s="644"/>
      <c r="G214" s="644"/>
      <c r="H214" s="663"/>
      <c r="I214" s="664"/>
      <c r="J214" s="640"/>
      <c r="K214" s="641"/>
      <c r="L214" s="641"/>
      <c r="M214" s="640"/>
      <c r="N214" s="640"/>
      <c r="O214" s="640"/>
      <c r="P214" s="640"/>
      <c r="Q214" s="662"/>
      <c r="R214" s="638"/>
      <c r="S214" s="638"/>
      <c r="T214" s="638"/>
      <c r="U214" s="638"/>
      <c r="V214" s="638"/>
      <c r="W214" s="638"/>
      <c r="X214" s="638"/>
      <c r="Y214" s="638"/>
      <c r="Z214" s="638"/>
      <c r="AA214" s="638"/>
      <c r="AB214" s="638"/>
      <c r="AC214" s="638"/>
      <c r="AD214" s="638"/>
      <c r="AE214" s="638"/>
      <c r="AF214" s="638"/>
      <c r="AG214" s="638"/>
      <c r="AH214" s="638"/>
      <c r="AI214" s="638"/>
      <c r="AJ214" s="638"/>
      <c r="AK214" s="638"/>
      <c r="AL214" s="638"/>
      <c r="AM214" s="638"/>
      <c r="AN214" s="638"/>
      <c r="AO214" s="638"/>
      <c r="AP214" s="638"/>
      <c r="AQ214" s="638"/>
      <c r="AR214" s="638"/>
      <c r="AS214" s="638"/>
      <c r="AT214" s="638"/>
      <c r="AU214" s="638"/>
      <c r="AV214" s="638"/>
      <c r="AW214" s="638"/>
      <c r="AX214" s="638"/>
      <c r="AY214" s="638"/>
      <c r="AZ214" s="638"/>
      <c r="BA214" s="638"/>
      <c r="BB214" s="638"/>
      <c r="BC214" s="638"/>
      <c r="BD214" s="638"/>
      <c r="BE214" s="638"/>
      <c r="BF214" s="638"/>
      <c r="BG214" s="638"/>
      <c r="BH214" s="638"/>
      <c r="BI214" s="638"/>
      <c r="BJ214" s="638"/>
      <c r="BK214" s="638"/>
      <c r="BL214" s="638"/>
      <c r="BM214" s="638"/>
      <c r="BN214" s="638"/>
      <c r="BO214" s="638"/>
      <c r="BP214" s="638"/>
      <c r="BQ214" s="638"/>
      <c r="BR214" s="638"/>
      <c r="BS214" s="638"/>
      <c r="BT214" s="638"/>
      <c r="BU214" s="638"/>
      <c r="BV214" s="638"/>
      <c r="BW214" s="638"/>
      <c r="BX214" s="638"/>
      <c r="BY214" s="638"/>
      <c r="BZ214" s="638"/>
      <c r="CA214" s="638"/>
      <c r="CB214" s="638"/>
      <c r="CC214" s="638"/>
      <c r="CD214" s="638"/>
      <c r="CE214" s="638"/>
      <c r="CF214" s="638"/>
      <c r="CG214" s="638"/>
      <c r="CH214" s="638"/>
      <c r="CI214" s="638"/>
      <c r="CJ214" s="638"/>
      <c r="CK214" s="638"/>
      <c r="CL214" s="638"/>
      <c r="CM214" s="638"/>
      <c r="CN214" s="638"/>
      <c r="CO214" s="638"/>
      <c r="CP214" s="638"/>
      <c r="CQ214" s="638"/>
      <c r="CR214" s="638"/>
      <c r="CS214" s="638"/>
      <c r="CT214" s="638"/>
      <c r="CU214" s="638"/>
      <c r="CV214" s="638"/>
      <c r="CW214" s="638"/>
      <c r="CX214" s="638"/>
      <c r="CY214" s="638"/>
      <c r="CZ214" s="638"/>
      <c r="DA214" s="638"/>
      <c r="DB214" s="638"/>
      <c r="DC214" s="638"/>
      <c r="DD214" s="638"/>
      <c r="DE214" s="638"/>
      <c r="DF214" s="638"/>
      <c r="DG214" s="638"/>
      <c r="DH214" s="638"/>
      <c r="DI214" s="638"/>
      <c r="DJ214" s="638"/>
      <c r="DK214" s="638"/>
      <c r="DL214" s="638"/>
      <c r="DM214" s="638"/>
      <c r="DN214" s="638"/>
      <c r="DO214" s="638"/>
      <c r="DP214" s="638"/>
      <c r="DQ214" s="638"/>
      <c r="DR214" s="638"/>
      <c r="DS214" s="638"/>
      <c r="DT214" s="638"/>
      <c r="DU214" s="638"/>
      <c r="DV214" s="638"/>
      <c r="DW214" s="638"/>
      <c r="DX214" s="638"/>
      <c r="DY214" s="638"/>
      <c r="DZ214" s="638"/>
      <c r="EA214" s="638"/>
      <c r="EB214" s="638"/>
      <c r="EC214" s="638"/>
      <c r="ED214" s="638"/>
      <c r="EE214" s="638"/>
      <c r="EF214" s="638"/>
      <c r="EG214" s="638"/>
      <c r="EH214" s="638"/>
      <c r="EI214" s="638"/>
      <c r="EJ214" s="638"/>
      <c r="EK214" s="638"/>
      <c r="EL214" s="638"/>
      <c r="EM214" s="638"/>
      <c r="EN214" s="638"/>
      <c r="EO214" s="638"/>
      <c r="EP214" s="638"/>
      <c r="EQ214" s="638"/>
      <c r="ER214" s="638"/>
      <c r="ES214" s="638"/>
      <c r="ET214" s="638"/>
      <c r="EU214" s="638"/>
      <c r="EV214" s="638"/>
      <c r="EW214" s="638"/>
      <c r="EX214" s="638"/>
      <c r="EY214" s="638"/>
      <c r="EZ214" s="638"/>
      <c r="FA214" s="638"/>
      <c r="FB214" s="638"/>
      <c r="FC214" s="638"/>
      <c r="FD214" s="638"/>
      <c r="FE214" s="638"/>
      <c r="FF214" s="638"/>
      <c r="FG214" s="638"/>
      <c r="FH214" s="638"/>
      <c r="FI214" s="638"/>
      <c r="FJ214" s="638"/>
      <c r="FK214" s="638"/>
      <c r="FL214" s="638"/>
      <c r="FM214" s="638"/>
      <c r="FN214" s="638"/>
      <c r="FO214" s="638"/>
      <c r="FP214" s="638"/>
      <c r="FQ214" s="638"/>
      <c r="FR214" s="638"/>
      <c r="FS214" s="638"/>
      <c r="FT214" s="638"/>
      <c r="FU214" s="638"/>
      <c r="FV214" s="638"/>
      <c r="FW214" s="638"/>
      <c r="FX214" s="638"/>
      <c r="FY214" s="638"/>
      <c r="FZ214" s="638"/>
      <c r="GA214" s="638"/>
      <c r="GB214" s="638"/>
      <c r="GC214" s="638"/>
      <c r="GD214" s="638"/>
      <c r="GE214" s="638"/>
      <c r="GF214" s="638"/>
      <c r="GG214" s="638"/>
      <c r="GH214" s="638"/>
      <c r="GI214" s="638"/>
      <c r="GJ214" s="638"/>
      <c r="GK214" s="638"/>
      <c r="GL214" s="638"/>
      <c r="GM214" s="638"/>
      <c r="GN214" s="638"/>
      <c r="GO214" s="638"/>
      <c r="GP214" s="638"/>
      <c r="GQ214" s="638"/>
      <c r="GR214" s="638"/>
      <c r="GS214" s="638"/>
      <c r="GT214" s="638"/>
      <c r="GU214" s="638"/>
      <c r="GV214" s="638"/>
      <c r="GW214" s="638"/>
      <c r="GX214" s="638"/>
      <c r="GY214" s="638"/>
      <c r="GZ214" s="638"/>
      <c r="HA214" s="638"/>
      <c r="HB214" s="638"/>
      <c r="HC214" s="638"/>
      <c r="HD214" s="638"/>
      <c r="HE214" s="638"/>
      <c r="HF214" s="638"/>
      <c r="HG214" s="638"/>
      <c r="HH214" s="638"/>
      <c r="HI214" s="638"/>
      <c r="HJ214" s="638"/>
      <c r="HK214" s="638"/>
      <c r="HL214" s="638"/>
      <c r="HM214" s="638"/>
      <c r="HN214" s="638"/>
      <c r="HO214" s="638"/>
      <c r="HP214" s="638"/>
      <c r="HQ214" s="638"/>
      <c r="HR214" s="638"/>
      <c r="HS214" s="638"/>
      <c r="HT214" s="638"/>
      <c r="HU214" s="638"/>
      <c r="HV214" s="638"/>
      <c r="HW214" s="638"/>
      <c r="HX214" s="638"/>
      <c r="HY214" s="638"/>
      <c r="HZ214" s="638"/>
      <c r="IA214" s="638"/>
      <c r="IB214" s="638"/>
      <c r="IC214" s="638"/>
      <c r="ID214" s="638"/>
      <c r="IE214" s="638"/>
      <c r="IF214" s="638"/>
      <c r="IG214" s="638"/>
      <c r="IH214" s="638"/>
      <c r="II214" s="638"/>
      <c r="IJ214" s="638"/>
      <c r="IK214" s="638"/>
      <c r="IL214" s="638"/>
      <c r="IM214" s="638"/>
      <c r="IN214" s="638"/>
      <c r="IO214" s="638"/>
      <c r="IP214" s="638"/>
      <c r="IQ214" s="638"/>
      <c r="IR214" s="638"/>
      <c r="IS214" s="638"/>
      <c r="IT214" s="638"/>
      <c r="IU214" s="638"/>
      <c r="IV214" s="638"/>
      <c r="IW214" s="638"/>
      <c r="IX214" s="638"/>
      <c r="IY214" s="638"/>
      <c r="IZ214" s="638"/>
      <c r="JA214" s="638"/>
      <c r="JB214" s="638"/>
      <c r="JC214" s="638"/>
      <c r="JD214" s="638"/>
      <c r="JE214" s="638"/>
      <c r="JF214" s="638"/>
      <c r="JG214" s="638"/>
      <c r="JH214" s="638"/>
      <c r="JI214" s="638"/>
      <c r="JJ214" s="638"/>
      <c r="JK214" s="638"/>
      <c r="JL214" s="638"/>
      <c r="JM214" s="638"/>
      <c r="JN214" s="638"/>
      <c r="JO214" s="638"/>
      <c r="JP214" s="638"/>
      <c r="JQ214" s="638"/>
      <c r="JR214" s="638"/>
      <c r="JS214" s="638"/>
      <c r="JT214" s="638"/>
      <c r="JU214" s="638"/>
      <c r="JV214" s="638"/>
      <c r="JW214" s="638"/>
      <c r="JX214" s="638"/>
      <c r="JY214" s="638"/>
      <c r="JZ214" s="638"/>
      <c r="KA214" s="638"/>
      <c r="KB214" s="638"/>
      <c r="KC214" s="638"/>
      <c r="KD214" s="638"/>
      <c r="KE214" s="638"/>
      <c r="KF214" s="638"/>
      <c r="KG214" s="638"/>
      <c r="KH214" s="638"/>
      <c r="KI214" s="638"/>
      <c r="KJ214" s="638"/>
      <c r="KK214" s="638"/>
      <c r="KL214" s="638"/>
      <c r="KM214" s="638"/>
      <c r="KN214" s="638"/>
      <c r="KO214" s="638"/>
      <c r="KP214" s="638"/>
      <c r="KQ214" s="638"/>
      <c r="KR214" s="638"/>
      <c r="KS214" s="638"/>
      <c r="KT214" s="638"/>
      <c r="KU214" s="638"/>
      <c r="KV214" s="638"/>
      <c r="KW214" s="638"/>
      <c r="KX214" s="638"/>
      <c r="KY214" s="638"/>
      <c r="KZ214" s="638"/>
      <c r="LA214" s="638"/>
      <c r="LB214" s="638"/>
      <c r="LC214" s="638"/>
      <c r="LD214" s="638"/>
      <c r="LE214" s="638"/>
      <c r="LF214" s="638"/>
      <c r="LG214" s="638"/>
      <c r="LH214" s="638"/>
      <c r="LI214" s="638"/>
      <c r="LJ214" s="638"/>
      <c r="LK214" s="638"/>
      <c r="LL214" s="638"/>
      <c r="LM214" s="638"/>
      <c r="LN214" s="638"/>
      <c r="LO214" s="638"/>
      <c r="LP214" s="638"/>
      <c r="LQ214" s="638"/>
      <c r="LR214" s="638"/>
      <c r="LS214" s="638"/>
      <c r="LT214" s="638"/>
      <c r="LU214" s="638"/>
      <c r="LV214" s="638"/>
      <c r="LW214" s="638"/>
      <c r="LX214" s="638"/>
      <c r="LY214" s="638"/>
      <c r="LZ214" s="638"/>
      <c r="MA214" s="638"/>
      <c r="MB214" s="638"/>
      <c r="MC214" s="638"/>
      <c r="MD214" s="638"/>
      <c r="ME214" s="638"/>
      <c r="MF214" s="638"/>
      <c r="MG214" s="638"/>
      <c r="MH214" s="638"/>
      <c r="MI214" s="638"/>
      <c r="MJ214" s="638"/>
      <c r="MK214" s="638"/>
      <c r="ML214" s="638"/>
      <c r="MM214" s="638"/>
      <c r="MN214" s="638"/>
      <c r="MO214" s="638"/>
      <c r="MP214" s="638"/>
      <c r="MQ214" s="638"/>
      <c r="MR214" s="638"/>
      <c r="MS214" s="638"/>
      <c r="MT214" s="638"/>
      <c r="MU214" s="638"/>
      <c r="MV214" s="638"/>
      <c r="MW214" s="638"/>
      <c r="MX214" s="638"/>
      <c r="MY214" s="638"/>
      <c r="MZ214" s="638"/>
      <c r="NA214" s="638"/>
      <c r="NB214" s="638"/>
      <c r="NC214" s="638"/>
      <c r="ND214" s="638"/>
      <c r="NE214" s="638"/>
      <c r="NF214" s="638"/>
      <c r="NG214" s="638"/>
      <c r="NH214" s="638"/>
      <c r="NI214" s="638"/>
      <c r="NJ214" s="638"/>
    </row>
    <row r="215" spans="1:374" s="700" customFormat="1" ht="32.450000000000003" customHeight="1">
      <c r="A215" s="741" t="s">
        <v>1360</v>
      </c>
      <c r="B215" s="639" t="s">
        <v>1505</v>
      </c>
      <c r="C215" s="644" t="s">
        <v>1053</v>
      </c>
      <c r="D215" s="699" t="s">
        <v>724</v>
      </c>
      <c r="E215" s="665"/>
      <c r="F215" s="644"/>
      <c r="G215" s="644"/>
      <c r="H215" s="663"/>
      <c r="I215" s="664"/>
      <c r="J215" s="640"/>
      <c r="K215" s="641"/>
      <c r="L215" s="641"/>
      <c r="M215" s="640"/>
      <c r="N215" s="640"/>
      <c r="O215" s="640"/>
      <c r="P215" s="640"/>
      <c r="Q215" s="662"/>
      <c r="R215" s="638"/>
      <c r="S215" s="638"/>
      <c r="T215" s="638"/>
      <c r="U215" s="638"/>
      <c r="V215" s="638"/>
      <c r="W215" s="638"/>
      <c r="X215" s="638"/>
      <c r="Y215" s="638"/>
      <c r="Z215" s="638"/>
      <c r="AA215" s="638"/>
      <c r="AB215" s="638"/>
      <c r="AC215" s="638"/>
      <c r="AD215" s="638"/>
      <c r="AE215" s="638"/>
      <c r="AF215" s="638"/>
      <c r="AG215" s="638"/>
      <c r="AH215" s="638"/>
      <c r="AI215" s="638"/>
      <c r="AJ215" s="638"/>
      <c r="AK215" s="638"/>
      <c r="AL215" s="638"/>
      <c r="AM215" s="638"/>
      <c r="AN215" s="638"/>
      <c r="AO215" s="638"/>
      <c r="AP215" s="638"/>
      <c r="AQ215" s="638"/>
      <c r="AR215" s="638"/>
      <c r="AS215" s="638"/>
      <c r="AT215" s="638"/>
      <c r="AU215" s="638"/>
      <c r="AV215" s="638"/>
      <c r="AW215" s="638"/>
      <c r="AX215" s="638"/>
      <c r="AY215" s="638"/>
      <c r="AZ215" s="638"/>
      <c r="BA215" s="638"/>
      <c r="BB215" s="638"/>
      <c r="BC215" s="638"/>
      <c r="BD215" s="638"/>
      <c r="BE215" s="638"/>
      <c r="BF215" s="638"/>
      <c r="BG215" s="638"/>
      <c r="BH215" s="638"/>
      <c r="BI215" s="638"/>
      <c r="BJ215" s="638"/>
      <c r="BK215" s="638"/>
      <c r="BL215" s="638"/>
      <c r="BM215" s="638"/>
      <c r="BN215" s="638"/>
      <c r="BO215" s="638"/>
      <c r="BP215" s="638"/>
      <c r="BQ215" s="638"/>
      <c r="BR215" s="638"/>
      <c r="BS215" s="638"/>
      <c r="BT215" s="638"/>
      <c r="BU215" s="638"/>
      <c r="BV215" s="638"/>
      <c r="BW215" s="638"/>
      <c r="BX215" s="638"/>
      <c r="BY215" s="638"/>
      <c r="BZ215" s="638"/>
      <c r="CA215" s="638"/>
      <c r="CB215" s="638"/>
      <c r="CC215" s="638"/>
      <c r="CD215" s="638"/>
      <c r="CE215" s="638"/>
      <c r="CF215" s="638"/>
      <c r="CG215" s="638"/>
      <c r="CH215" s="638"/>
      <c r="CI215" s="638"/>
      <c r="CJ215" s="638"/>
      <c r="CK215" s="638"/>
      <c r="CL215" s="638"/>
      <c r="CM215" s="638"/>
      <c r="CN215" s="638"/>
      <c r="CO215" s="638"/>
      <c r="CP215" s="638"/>
      <c r="CQ215" s="638"/>
      <c r="CR215" s="638"/>
      <c r="CS215" s="638"/>
      <c r="CT215" s="638"/>
      <c r="CU215" s="638"/>
      <c r="CV215" s="638"/>
      <c r="CW215" s="638"/>
      <c r="CX215" s="638"/>
      <c r="CY215" s="638"/>
      <c r="CZ215" s="638"/>
      <c r="DA215" s="638"/>
      <c r="DB215" s="638"/>
      <c r="DC215" s="638"/>
      <c r="DD215" s="638"/>
      <c r="DE215" s="638"/>
      <c r="DF215" s="638"/>
      <c r="DG215" s="638"/>
      <c r="DH215" s="638"/>
      <c r="DI215" s="638"/>
      <c r="DJ215" s="638"/>
      <c r="DK215" s="638"/>
      <c r="DL215" s="638"/>
      <c r="DM215" s="638"/>
      <c r="DN215" s="638"/>
      <c r="DO215" s="638"/>
      <c r="DP215" s="638"/>
      <c r="DQ215" s="638"/>
      <c r="DR215" s="638"/>
      <c r="DS215" s="638"/>
      <c r="DT215" s="638"/>
      <c r="DU215" s="638"/>
      <c r="DV215" s="638"/>
      <c r="DW215" s="638"/>
      <c r="DX215" s="638"/>
      <c r="DY215" s="638"/>
      <c r="DZ215" s="638"/>
      <c r="EA215" s="638"/>
      <c r="EB215" s="638"/>
      <c r="EC215" s="638"/>
      <c r="ED215" s="638"/>
      <c r="EE215" s="638"/>
      <c r="EF215" s="638"/>
      <c r="EG215" s="638"/>
      <c r="EH215" s="638"/>
      <c r="EI215" s="638"/>
      <c r="EJ215" s="638"/>
      <c r="EK215" s="638"/>
      <c r="EL215" s="638"/>
      <c r="EM215" s="638"/>
      <c r="EN215" s="638"/>
      <c r="EO215" s="638"/>
      <c r="EP215" s="638"/>
      <c r="EQ215" s="638"/>
      <c r="ER215" s="638"/>
      <c r="ES215" s="638"/>
      <c r="ET215" s="638"/>
      <c r="EU215" s="638"/>
      <c r="EV215" s="638"/>
      <c r="EW215" s="638"/>
      <c r="EX215" s="638"/>
      <c r="EY215" s="638"/>
      <c r="EZ215" s="638"/>
      <c r="FA215" s="638"/>
      <c r="FB215" s="638"/>
      <c r="FC215" s="638"/>
      <c r="FD215" s="638"/>
      <c r="FE215" s="638"/>
      <c r="FF215" s="638"/>
      <c r="FG215" s="638"/>
      <c r="FH215" s="638"/>
      <c r="FI215" s="638"/>
      <c r="FJ215" s="638"/>
      <c r="FK215" s="638"/>
      <c r="FL215" s="638"/>
      <c r="FM215" s="638"/>
      <c r="FN215" s="638"/>
      <c r="FO215" s="638"/>
      <c r="FP215" s="638"/>
      <c r="FQ215" s="638"/>
      <c r="FR215" s="638"/>
      <c r="FS215" s="638"/>
      <c r="FT215" s="638"/>
      <c r="FU215" s="638"/>
      <c r="FV215" s="638"/>
      <c r="FW215" s="638"/>
      <c r="FX215" s="638"/>
      <c r="FY215" s="638"/>
      <c r="FZ215" s="638"/>
      <c r="GA215" s="638"/>
      <c r="GB215" s="638"/>
      <c r="GC215" s="638"/>
      <c r="GD215" s="638"/>
      <c r="GE215" s="638"/>
      <c r="GF215" s="638"/>
      <c r="GG215" s="638"/>
      <c r="GH215" s="638"/>
      <c r="GI215" s="638"/>
      <c r="GJ215" s="638"/>
      <c r="GK215" s="638"/>
      <c r="GL215" s="638"/>
      <c r="GM215" s="638"/>
      <c r="GN215" s="638"/>
      <c r="GO215" s="638"/>
      <c r="GP215" s="638"/>
      <c r="GQ215" s="638"/>
      <c r="GR215" s="638"/>
      <c r="GS215" s="638"/>
      <c r="GT215" s="638"/>
      <c r="GU215" s="638"/>
      <c r="GV215" s="638"/>
      <c r="GW215" s="638"/>
      <c r="GX215" s="638"/>
      <c r="GY215" s="638"/>
      <c r="GZ215" s="638"/>
      <c r="HA215" s="638"/>
      <c r="HB215" s="638"/>
      <c r="HC215" s="638"/>
      <c r="HD215" s="638"/>
      <c r="HE215" s="638"/>
      <c r="HF215" s="638"/>
      <c r="HG215" s="638"/>
      <c r="HH215" s="638"/>
      <c r="HI215" s="638"/>
      <c r="HJ215" s="638"/>
      <c r="HK215" s="638"/>
      <c r="HL215" s="638"/>
      <c r="HM215" s="638"/>
      <c r="HN215" s="638"/>
      <c r="HO215" s="638"/>
      <c r="HP215" s="638"/>
      <c r="HQ215" s="638"/>
      <c r="HR215" s="638"/>
      <c r="HS215" s="638"/>
      <c r="HT215" s="638"/>
      <c r="HU215" s="638"/>
      <c r="HV215" s="638"/>
      <c r="HW215" s="638"/>
      <c r="HX215" s="638"/>
      <c r="HY215" s="638"/>
      <c r="HZ215" s="638"/>
      <c r="IA215" s="638"/>
      <c r="IB215" s="638"/>
      <c r="IC215" s="638"/>
      <c r="ID215" s="638"/>
      <c r="IE215" s="638"/>
      <c r="IF215" s="638"/>
      <c r="IG215" s="638"/>
      <c r="IH215" s="638"/>
      <c r="II215" s="638"/>
      <c r="IJ215" s="638"/>
      <c r="IK215" s="638"/>
      <c r="IL215" s="638"/>
      <c r="IM215" s="638"/>
      <c r="IN215" s="638"/>
      <c r="IO215" s="638"/>
      <c r="IP215" s="638"/>
      <c r="IQ215" s="638"/>
      <c r="IR215" s="638"/>
      <c r="IS215" s="638"/>
      <c r="IT215" s="638"/>
      <c r="IU215" s="638"/>
      <c r="IV215" s="638"/>
      <c r="IW215" s="638"/>
      <c r="IX215" s="638"/>
      <c r="IY215" s="638"/>
      <c r="IZ215" s="638"/>
      <c r="JA215" s="638"/>
      <c r="JB215" s="638"/>
      <c r="JC215" s="638"/>
      <c r="JD215" s="638"/>
      <c r="JE215" s="638"/>
      <c r="JF215" s="638"/>
      <c r="JG215" s="638"/>
      <c r="JH215" s="638"/>
      <c r="JI215" s="638"/>
      <c r="JJ215" s="638"/>
      <c r="JK215" s="638"/>
      <c r="JL215" s="638"/>
      <c r="JM215" s="638"/>
      <c r="JN215" s="638"/>
      <c r="JO215" s="638"/>
      <c r="JP215" s="638"/>
      <c r="JQ215" s="638"/>
      <c r="JR215" s="638"/>
      <c r="JS215" s="638"/>
      <c r="JT215" s="638"/>
      <c r="JU215" s="638"/>
      <c r="JV215" s="638"/>
      <c r="JW215" s="638"/>
      <c r="JX215" s="638"/>
      <c r="JY215" s="638"/>
      <c r="JZ215" s="638"/>
      <c r="KA215" s="638"/>
      <c r="KB215" s="638"/>
      <c r="KC215" s="638"/>
      <c r="KD215" s="638"/>
      <c r="KE215" s="638"/>
      <c r="KF215" s="638"/>
      <c r="KG215" s="638"/>
      <c r="KH215" s="638"/>
      <c r="KI215" s="638"/>
      <c r="KJ215" s="638"/>
      <c r="KK215" s="638"/>
      <c r="KL215" s="638"/>
      <c r="KM215" s="638"/>
      <c r="KN215" s="638"/>
      <c r="KO215" s="638"/>
      <c r="KP215" s="638"/>
      <c r="KQ215" s="638"/>
      <c r="KR215" s="638"/>
      <c r="KS215" s="638"/>
      <c r="KT215" s="638"/>
      <c r="KU215" s="638"/>
      <c r="KV215" s="638"/>
      <c r="KW215" s="638"/>
      <c r="KX215" s="638"/>
      <c r="KY215" s="638"/>
      <c r="KZ215" s="638"/>
      <c r="LA215" s="638"/>
      <c r="LB215" s="638"/>
      <c r="LC215" s="638"/>
      <c r="LD215" s="638"/>
      <c r="LE215" s="638"/>
      <c r="LF215" s="638"/>
      <c r="LG215" s="638"/>
      <c r="LH215" s="638"/>
      <c r="LI215" s="638"/>
      <c r="LJ215" s="638"/>
      <c r="LK215" s="638"/>
      <c r="LL215" s="638"/>
      <c r="LM215" s="638"/>
      <c r="LN215" s="638"/>
      <c r="LO215" s="638"/>
      <c r="LP215" s="638"/>
      <c r="LQ215" s="638"/>
      <c r="LR215" s="638"/>
      <c r="LS215" s="638"/>
      <c r="LT215" s="638"/>
      <c r="LU215" s="638"/>
      <c r="LV215" s="638"/>
      <c r="LW215" s="638"/>
      <c r="LX215" s="638"/>
      <c r="LY215" s="638"/>
      <c r="LZ215" s="638"/>
      <c r="MA215" s="638"/>
      <c r="MB215" s="638"/>
      <c r="MC215" s="638"/>
      <c r="MD215" s="638"/>
      <c r="ME215" s="638"/>
      <c r="MF215" s="638"/>
      <c r="MG215" s="638"/>
      <c r="MH215" s="638"/>
      <c r="MI215" s="638"/>
      <c r="MJ215" s="638"/>
      <c r="MK215" s="638"/>
      <c r="ML215" s="638"/>
      <c r="MM215" s="638"/>
      <c r="MN215" s="638"/>
      <c r="MO215" s="638"/>
      <c r="MP215" s="638"/>
      <c r="MQ215" s="638"/>
      <c r="MR215" s="638"/>
      <c r="MS215" s="638"/>
      <c r="MT215" s="638"/>
      <c r="MU215" s="638"/>
      <c r="MV215" s="638"/>
      <c r="MW215" s="638"/>
      <c r="MX215" s="638"/>
      <c r="MY215" s="638"/>
      <c r="MZ215" s="638"/>
      <c r="NA215" s="638"/>
      <c r="NB215" s="638"/>
      <c r="NC215" s="638"/>
      <c r="ND215" s="638"/>
      <c r="NE215" s="638"/>
      <c r="NF215" s="638"/>
      <c r="NG215" s="638"/>
      <c r="NH215" s="638"/>
      <c r="NI215" s="638"/>
      <c r="NJ215" s="638"/>
    </row>
    <row r="216" spans="1:374" s="700" customFormat="1" ht="32.450000000000003" customHeight="1">
      <c r="A216" s="741" t="s">
        <v>1361</v>
      </c>
      <c r="B216" s="639" t="s">
        <v>1506</v>
      </c>
      <c r="C216" s="644" t="s">
        <v>1053</v>
      </c>
      <c r="D216" s="699" t="s">
        <v>725</v>
      </c>
      <c r="E216" s="665"/>
      <c r="F216" s="644"/>
      <c r="G216" s="644"/>
      <c r="H216" s="663"/>
      <c r="I216" s="664"/>
      <c r="J216" s="640"/>
      <c r="K216" s="641"/>
      <c r="L216" s="641"/>
      <c r="M216" s="640"/>
      <c r="N216" s="644"/>
      <c r="O216" s="640"/>
      <c r="P216" s="640"/>
      <c r="Q216" s="662"/>
      <c r="R216" s="638"/>
      <c r="S216" s="638"/>
      <c r="T216" s="638"/>
      <c r="U216" s="638"/>
      <c r="V216" s="638"/>
      <c r="W216" s="638"/>
      <c r="X216" s="638"/>
      <c r="Y216" s="638"/>
      <c r="Z216" s="638"/>
      <c r="AA216" s="638"/>
      <c r="AB216" s="638"/>
      <c r="AC216" s="638"/>
      <c r="AD216" s="638"/>
      <c r="AE216" s="638"/>
      <c r="AF216" s="638"/>
      <c r="AG216" s="638"/>
      <c r="AH216" s="638"/>
      <c r="AI216" s="638"/>
      <c r="AJ216" s="638"/>
      <c r="AK216" s="638"/>
      <c r="AL216" s="638"/>
      <c r="AM216" s="638"/>
      <c r="AN216" s="638"/>
      <c r="AO216" s="638"/>
      <c r="AP216" s="638"/>
      <c r="AQ216" s="638"/>
      <c r="AR216" s="638"/>
      <c r="AS216" s="638"/>
      <c r="AT216" s="638"/>
      <c r="AU216" s="638"/>
      <c r="AV216" s="638"/>
      <c r="AW216" s="638"/>
      <c r="AX216" s="638"/>
      <c r="AY216" s="638"/>
      <c r="AZ216" s="638"/>
      <c r="BA216" s="638"/>
      <c r="BB216" s="638"/>
      <c r="BC216" s="638"/>
      <c r="BD216" s="638"/>
      <c r="BE216" s="638"/>
      <c r="BF216" s="638"/>
      <c r="BG216" s="638"/>
      <c r="BH216" s="638"/>
      <c r="BI216" s="638"/>
      <c r="BJ216" s="638"/>
      <c r="BK216" s="638"/>
      <c r="BL216" s="638"/>
      <c r="BM216" s="638"/>
      <c r="BN216" s="638"/>
      <c r="BO216" s="638"/>
      <c r="BP216" s="638"/>
      <c r="BQ216" s="638"/>
      <c r="BR216" s="638"/>
      <c r="BS216" s="638"/>
      <c r="BT216" s="638"/>
      <c r="BU216" s="638"/>
      <c r="BV216" s="638"/>
      <c r="BW216" s="638"/>
      <c r="BX216" s="638"/>
      <c r="BY216" s="638"/>
      <c r="BZ216" s="638"/>
      <c r="CA216" s="638"/>
      <c r="CB216" s="638"/>
      <c r="CC216" s="638"/>
      <c r="CD216" s="638"/>
      <c r="CE216" s="638"/>
      <c r="CF216" s="638"/>
      <c r="CG216" s="638"/>
      <c r="CH216" s="638"/>
      <c r="CI216" s="638"/>
      <c r="CJ216" s="638"/>
      <c r="CK216" s="638"/>
      <c r="CL216" s="638"/>
      <c r="CM216" s="638"/>
      <c r="CN216" s="638"/>
      <c r="CO216" s="638"/>
      <c r="CP216" s="638"/>
      <c r="CQ216" s="638"/>
      <c r="CR216" s="638"/>
      <c r="CS216" s="638"/>
      <c r="CT216" s="638"/>
      <c r="CU216" s="638"/>
      <c r="CV216" s="638"/>
      <c r="CW216" s="638"/>
      <c r="CX216" s="638"/>
      <c r="CY216" s="638"/>
      <c r="CZ216" s="638"/>
      <c r="DA216" s="638"/>
      <c r="DB216" s="638"/>
      <c r="DC216" s="638"/>
      <c r="DD216" s="638"/>
      <c r="DE216" s="638"/>
      <c r="DF216" s="638"/>
      <c r="DG216" s="638"/>
      <c r="DH216" s="638"/>
      <c r="DI216" s="638"/>
      <c r="DJ216" s="638"/>
      <c r="DK216" s="638"/>
      <c r="DL216" s="638"/>
      <c r="DM216" s="638"/>
      <c r="DN216" s="638"/>
      <c r="DO216" s="638"/>
      <c r="DP216" s="638"/>
      <c r="DQ216" s="638"/>
      <c r="DR216" s="638"/>
      <c r="DS216" s="638"/>
      <c r="DT216" s="638"/>
      <c r="DU216" s="638"/>
      <c r="DV216" s="638"/>
      <c r="DW216" s="638"/>
      <c r="DX216" s="638"/>
      <c r="DY216" s="638"/>
      <c r="DZ216" s="638"/>
      <c r="EA216" s="638"/>
      <c r="EB216" s="638"/>
      <c r="EC216" s="638"/>
      <c r="ED216" s="638"/>
      <c r="EE216" s="638"/>
      <c r="EF216" s="638"/>
      <c r="EG216" s="638"/>
      <c r="EH216" s="638"/>
      <c r="EI216" s="638"/>
      <c r="EJ216" s="638"/>
      <c r="EK216" s="638"/>
      <c r="EL216" s="638"/>
      <c r="EM216" s="638"/>
      <c r="EN216" s="638"/>
      <c r="EO216" s="638"/>
      <c r="EP216" s="638"/>
      <c r="EQ216" s="638"/>
      <c r="ER216" s="638"/>
      <c r="ES216" s="638"/>
      <c r="ET216" s="638"/>
      <c r="EU216" s="638"/>
      <c r="EV216" s="638"/>
      <c r="EW216" s="638"/>
      <c r="EX216" s="638"/>
      <c r="EY216" s="638"/>
      <c r="EZ216" s="638"/>
      <c r="FA216" s="638"/>
      <c r="FB216" s="638"/>
      <c r="FC216" s="638"/>
      <c r="FD216" s="638"/>
      <c r="FE216" s="638"/>
      <c r="FF216" s="638"/>
      <c r="FG216" s="638"/>
      <c r="FH216" s="638"/>
      <c r="FI216" s="638"/>
      <c r="FJ216" s="638"/>
      <c r="FK216" s="638"/>
      <c r="FL216" s="638"/>
      <c r="FM216" s="638"/>
      <c r="FN216" s="638"/>
      <c r="FO216" s="638"/>
      <c r="FP216" s="638"/>
      <c r="FQ216" s="638"/>
      <c r="FR216" s="638"/>
      <c r="FS216" s="638"/>
      <c r="FT216" s="638"/>
      <c r="FU216" s="638"/>
      <c r="FV216" s="638"/>
      <c r="FW216" s="638"/>
      <c r="FX216" s="638"/>
      <c r="FY216" s="638"/>
      <c r="FZ216" s="638"/>
      <c r="GA216" s="638"/>
      <c r="GB216" s="638"/>
      <c r="GC216" s="638"/>
      <c r="GD216" s="638"/>
      <c r="GE216" s="638"/>
      <c r="GF216" s="638"/>
      <c r="GG216" s="638"/>
      <c r="GH216" s="638"/>
      <c r="GI216" s="638"/>
      <c r="GJ216" s="638"/>
      <c r="GK216" s="638"/>
      <c r="GL216" s="638"/>
      <c r="GM216" s="638"/>
      <c r="GN216" s="638"/>
      <c r="GO216" s="638"/>
      <c r="GP216" s="638"/>
      <c r="GQ216" s="638"/>
      <c r="GR216" s="638"/>
      <c r="GS216" s="638"/>
      <c r="GT216" s="638"/>
      <c r="GU216" s="638"/>
      <c r="GV216" s="638"/>
      <c r="GW216" s="638"/>
      <c r="GX216" s="638"/>
      <c r="GY216" s="638"/>
      <c r="GZ216" s="638"/>
      <c r="HA216" s="638"/>
      <c r="HB216" s="638"/>
      <c r="HC216" s="638"/>
      <c r="HD216" s="638"/>
      <c r="HE216" s="638"/>
      <c r="HF216" s="638"/>
      <c r="HG216" s="638"/>
      <c r="HH216" s="638"/>
      <c r="HI216" s="638"/>
      <c r="HJ216" s="638"/>
      <c r="HK216" s="638"/>
      <c r="HL216" s="638"/>
      <c r="HM216" s="638"/>
      <c r="HN216" s="638"/>
      <c r="HO216" s="638"/>
      <c r="HP216" s="638"/>
      <c r="HQ216" s="638"/>
      <c r="HR216" s="638"/>
      <c r="HS216" s="638"/>
      <c r="HT216" s="638"/>
      <c r="HU216" s="638"/>
      <c r="HV216" s="638"/>
      <c r="HW216" s="638"/>
      <c r="HX216" s="638"/>
      <c r="HY216" s="638"/>
      <c r="HZ216" s="638"/>
      <c r="IA216" s="638"/>
      <c r="IB216" s="638"/>
      <c r="IC216" s="638"/>
      <c r="ID216" s="638"/>
      <c r="IE216" s="638"/>
      <c r="IF216" s="638"/>
      <c r="IG216" s="638"/>
      <c r="IH216" s="638"/>
      <c r="II216" s="638"/>
      <c r="IJ216" s="638"/>
      <c r="IK216" s="638"/>
      <c r="IL216" s="638"/>
      <c r="IM216" s="638"/>
      <c r="IN216" s="638"/>
      <c r="IO216" s="638"/>
      <c r="IP216" s="638"/>
      <c r="IQ216" s="638"/>
      <c r="IR216" s="638"/>
      <c r="IS216" s="638"/>
      <c r="IT216" s="638"/>
      <c r="IU216" s="638"/>
      <c r="IV216" s="638"/>
      <c r="IW216" s="638"/>
      <c r="IX216" s="638"/>
      <c r="IY216" s="638"/>
      <c r="IZ216" s="638"/>
      <c r="JA216" s="638"/>
      <c r="JB216" s="638"/>
      <c r="JC216" s="638"/>
      <c r="JD216" s="638"/>
      <c r="JE216" s="638"/>
      <c r="JF216" s="638"/>
      <c r="JG216" s="638"/>
      <c r="JH216" s="638"/>
      <c r="JI216" s="638"/>
      <c r="JJ216" s="638"/>
      <c r="JK216" s="638"/>
      <c r="JL216" s="638"/>
      <c r="JM216" s="638"/>
      <c r="JN216" s="638"/>
      <c r="JO216" s="638"/>
      <c r="JP216" s="638"/>
      <c r="JQ216" s="638"/>
      <c r="JR216" s="638"/>
      <c r="JS216" s="638"/>
      <c r="JT216" s="638"/>
      <c r="JU216" s="638"/>
      <c r="JV216" s="638"/>
      <c r="JW216" s="638"/>
      <c r="JX216" s="638"/>
      <c r="JY216" s="638"/>
      <c r="JZ216" s="638"/>
      <c r="KA216" s="638"/>
      <c r="KB216" s="638"/>
      <c r="KC216" s="638"/>
      <c r="KD216" s="638"/>
      <c r="KE216" s="638"/>
      <c r="KF216" s="638"/>
      <c r="KG216" s="638"/>
      <c r="KH216" s="638"/>
      <c r="KI216" s="638"/>
      <c r="KJ216" s="638"/>
      <c r="KK216" s="638"/>
      <c r="KL216" s="638"/>
      <c r="KM216" s="638"/>
      <c r="KN216" s="638"/>
      <c r="KO216" s="638"/>
      <c r="KP216" s="638"/>
      <c r="KQ216" s="638"/>
      <c r="KR216" s="638"/>
      <c r="KS216" s="638"/>
      <c r="KT216" s="638"/>
      <c r="KU216" s="638"/>
      <c r="KV216" s="638"/>
      <c r="KW216" s="638"/>
      <c r="KX216" s="638"/>
      <c r="KY216" s="638"/>
      <c r="KZ216" s="638"/>
      <c r="LA216" s="638"/>
      <c r="LB216" s="638"/>
      <c r="LC216" s="638"/>
      <c r="LD216" s="638"/>
      <c r="LE216" s="638"/>
      <c r="LF216" s="638"/>
      <c r="LG216" s="638"/>
      <c r="LH216" s="638"/>
      <c r="LI216" s="638"/>
      <c r="LJ216" s="638"/>
      <c r="LK216" s="638"/>
      <c r="LL216" s="638"/>
      <c r="LM216" s="638"/>
      <c r="LN216" s="638"/>
      <c r="LO216" s="638"/>
      <c r="LP216" s="638"/>
      <c r="LQ216" s="638"/>
      <c r="LR216" s="638"/>
      <c r="LS216" s="638"/>
      <c r="LT216" s="638"/>
      <c r="LU216" s="638"/>
      <c r="LV216" s="638"/>
      <c r="LW216" s="638"/>
      <c r="LX216" s="638"/>
      <c r="LY216" s="638"/>
      <c r="LZ216" s="638"/>
      <c r="MA216" s="638"/>
      <c r="MB216" s="638"/>
      <c r="MC216" s="638"/>
      <c r="MD216" s="638"/>
      <c r="ME216" s="638"/>
      <c r="MF216" s="638"/>
      <c r="MG216" s="638"/>
      <c r="MH216" s="638"/>
      <c r="MI216" s="638"/>
      <c r="MJ216" s="638"/>
      <c r="MK216" s="638"/>
      <c r="ML216" s="638"/>
      <c r="MM216" s="638"/>
      <c r="MN216" s="638"/>
      <c r="MO216" s="638"/>
      <c r="MP216" s="638"/>
      <c r="MQ216" s="638"/>
      <c r="MR216" s="638"/>
      <c r="MS216" s="638"/>
      <c r="MT216" s="638"/>
      <c r="MU216" s="638"/>
      <c r="MV216" s="638"/>
      <c r="MW216" s="638"/>
      <c r="MX216" s="638"/>
      <c r="MY216" s="638"/>
      <c r="MZ216" s="638"/>
      <c r="NA216" s="638"/>
      <c r="NB216" s="638"/>
      <c r="NC216" s="638"/>
      <c r="ND216" s="638"/>
      <c r="NE216" s="638"/>
      <c r="NF216" s="638"/>
      <c r="NG216" s="638"/>
      <c r="NH216" s="638"/>
      <c r="NI216" s="638"/>
      <c r="NJ216" s="638"/>
    </row>
    <row r="217" spans="1:374" s="700" customFormat="1" ht="25.15" customHeight="1">
      <c r="A217" s="741" t="s">
        <v>1362</v>
      </c>
      <c r="B217" s="639" t="s">
        <v>1507</v>
      </c>
      <c r="C217" s="644" t="s">
        <v>1053</v>
      </c>
      <c r="D217" s="699" t="s">
        <v>726</v>
      </c>
      <c r="E217" s="665"/>
      <c r="F217" s="644"/>
      <c r="G217" s="644"/>
      <c r="H217" s="663"/>
      <c r="I217" s="664"/>
      <c r="J217" s="640"/>
      <c r="K217" s="641"/>
      <c r="L217" s="641"/>
      <c r="M217" s="640"/>
      <c r="N217" s="640"/>
      <c r="O217" s="640"/>
      <c r="P217" s="640"/>
      <c r="Q217" s="662"/>
      <c r="R217" s="638"/>
      <c r="S217" s="638"/>
      <c r="T217" s="638"/>
      <c r="U217" s="638"/>
      <c r="V217" s="638"/>
      <c r="W217" s="638"/>
      <c r="X217" s="638"/>
      <c r="Y217" s="638"/>
      <c r="Z217" s="638"/>
      <c r="AA217" s="638"/>
      <c r="AB217" s="638"/>
      <c r="AC217" s="638"/>
      <c r="AD217" s="638"/>
      <c r="AE217" s="638"/>
      <c r="AF217" s="638"/>
      <c r="AG217" s="638"/>
      <c r="AH217" s="638"/>
      <c r="AI217" s="638"/>
      <c r="AJ217" s="638"/>
      <c r="AK217" s="638"/>
      <c r="AL217" s="638"/>
      <c r="AM217" s="638"/>
      <c r="AN217" s="638"/>
      <c r="AO217" s="638"/>
      <c r="AP217" s="638"/>
      <c r="AQ217" s="638"/>
      <c r="AR217" s="638"/>
      <c r="AS217" s="638"/>
      <c r="AT217" s="638"/>
      <c r="AU217" s="638"/>
      <c r="AV217" s="638"/>
      <c r="AW217" s="638"/>
      <c r="AX217" s="638"/>
      <c r="AY217" s="638"/>
      <c r="AZ217" s="638"/>
      <c r="BA217" s="638"/>
      <c r="BB217" s="638"/>
      <c r="BC217" s="638"/>
      <c r="BD217" s="638"/>
      <c r="BE217" s="638"/>
      <c r="BF217" s="638"/>
      <c r="BG217" s="638"/>
      <c r="BH217" s="638"/>
      <c r="BI217" s="638"/>
      <c r="BJ217" s="638"/>
      <c r="BK217" s="638"/>
      <c r="BL217" s="638"/>
      <c r="BM217" s="638"/>
      <c r="BN217" s="638"/>
      <c r="BO217" s="638"/>
      <c r="BP217" s="638"/>
      <c r="BQ217" s="638"/>
      <c r="BR217" s="638"/>
      <c r="BS217" s="638"/>
      <c r="BT217" s="638"/>
      <c r="BU217" s="638"/>
      <c r="BV217" s="638"/>
      <c r="BW217" s="638"/>
      <c r="BX217" s="638"/>
      <c r="BY217" s="638"/>
      <c r="BZ217" s="638"/>
      <c r="CA217" s="638"/>
      <c r="CB217" s="638"/>
      <c r="CC217" s="638"/>
      <c r="CD217" s="638"/>
      <c r="CE217" s="638"/>
      <c r="CF217" s="638"/>
      <c r="CG217" s="638"/>
      <c r="CH217" s="638"/>
      <c r="CI217" s="638"/>
      <c r="CJ217" s="638"/>
      <c r="CK217" s="638"/>
      <c r="CL217" s="638"/>
      <c r="CM217" s="638"/>
      <c r="CN217" s="638"/>
      <c r="CO217" s="638"/>
      <c r="CP217" s="638"/>
      <c r="CQ217" s="638"/>
      <c r="CR217" s="638"/>
      <c r="CS217" s="638"/>
      <c r="CT217" s="638"/>
      <c r="CU217" s="638"/>
      <c r="CV217" s="638"/>
      <c r="CW217" s="638"/>
      <c r="CX217" s="638"/>
      <c r="CY217" s="638"/>
      <c r="CZ217" s="638"/>
      <c r="DA217" s="638"/>
      <c r="DB217" s="638"/>
      <c r="DC217" s="638"/>
      <c r="DD217" s="638"/>
      <c r="DE217" s="638"/>
      <c r="DF217" s="638"/>
      <c r="DG217" s="638"/>
      <c r="DH217" s="638"/>
      <c r="DI217" s="638"/>
      <c r="DJ217" s="638"/>
      <c r="DK217" s="638"/>
      <c r="DL217" s="638"/>
      <c r="DM217" s="638"/>
      <c r="DN217" s="638"/>
      <c r="DO217" s="638"/>
      <c r="DP217" s="638"/>
      <c r="DQ217" s="638"/>
      <c r="DR217" s="638"/>
      <c r="DS217" s="638"/>
      <c r="DT217" s="638"/>
      <c r="DU217" s="638"/>
      <c r="DV217" s="638"/>
      <c r="DW217" s="638"/>
      <c r="DX217" s="638"/>
      <c r="DY217" s="638"/>
      <c r="DZ217" s="638"/>
      <c r="EA217" s="638"/>
      <c r="EB217" s="638"/>
      <c r="EC217" s="638"/>
      <c r="ED217" s="638"/>
      <c r="EE217" s="638"/>
      <c r="EF217" s="638"/>
      <c r="EG217" s="638"/>
      <c r="EH217" s="638"/>
      <c r="EI217" s="638"/>
      <c r="EJ217" s="638"/>
      <c r="EK217" s="638"/>
      <c r="EL217" s="638"/>
      <c r="EM217" s="638"/>
      <c r="EN217" s="638"/>
      <c r="EO217" s="638"/>
      <c r="EP217" s="638"/>
      <c r="EQ217" s="638"/>
      <c r="ER217" s="638"/>
      <c r="ES217" s="638"/>
      <c r="ET217" s="638"/>
      <c r="EU217" s="638"/>
      <c r="EV217" s="638"/>
      <c r="EW217" s="638"/>
      <c r="EX217" s="638"/>
      <c r="EY217" s="638"/>
      <c r="EZ217" s="638"/>
      <c r="FA217" s="638"/>
      <c r="FB217" s="638"/>
      <c r="FC217" s="638"/>
      <c r="FD217" s="638"/>
      <c r="FE217" s="638"/>
      <c r="FF217" s="638"/>
      <c r="FG217" s="638"/>
      <c r="FH217" s="638"/>
      <c r="FI217" s="638"/>
      <c r="FJ217" s="638"/>
      <c r="FK217" s="638"/>
      <c r="FL217" s="638"/>
      <c r="FM217" s="638"/>
      <c r="FN217" s="638"/>
      <c r="FO217" s="638"/>
      <c r="FP217" s="638"/>
      <c r="FQ217" s="638"/>
      <c r="FR217" s="638"/>
      <c r="FS217" s="638"/>
      <c r="FT217" s="638"/>
      <c r="FU217" s="638"/>
      <c r="FV217" s="638"/>
      <c r="FW217" s="638"/>
      <c r="FX217" s="638"/>
      <c r="FY217" s="638"/>
      <c r="FZ217" s="638"/>
      <c r="GA217" s="638"/>
      <c r="GB217" s="638"/>
      <c r="GC217" s="638"/>
      <c r="GD217" s="638"/>
      <c r="GE217" s="638"/>
      <c r="GF217" s="638"/>
      <c r="GG217" s="638"/>
      <c r="GH217" s="638"/>
      <c r="GI217" s="638"/>
      <c r="GJ217" s="638"/>
      <c r="GK217" s="638"/>
      <c r="GL217" s="638"/>
      <c r="GM217" s="638"/>
      <c r="GN217" s="638"/>
      <c r="GO217" s="638"/>
      <c r="GP217" s="638"/>
      <c r="GQ217" s="638"/>
      <c r="GR217" s="638"/>
      <c r="GS217" s="638"/>
      <c r="GT217" s="638"/>
      <c r="GU217" s="638"/>
      <c r="GV217" s="638"/>
      <c r="GW217" s="638"/>
      <c r="GX217" s="638"/>
      <c r="GY217" s="638"/>
      <c r="GZ217" s="638"/>
      <c r="HA217" s="638"/>
      <c r="HB217" s="638"/>
      <c r="HC217" s="638"/>
      <c r="HD217" s="638"/>
      <c r="HE217" s="638"/>
      <c r="HF217" s="638"/>
      <c r="HG217" s="638"/>
      <c r="HH217" s="638"/>
      <c r="HI217" s="638"/>
      <c r="HJ217" s="638"/>
      <c r="HK217" s="638"/>
      <c r="HL217" s="638"/>
      <c r="HM217" s="638"/>
      <c r="HN217" s="638"/>
      <c r="HO217" s="638"/>
      <c r="HP217" s="638"/>
      <c r="HQ217" s="638"/>
      <c r="HR217" s="638"/>
      <c r="HS217" s="638"/>
      <c r="HT217" s="638"/>
      <c r="HU217" s="638"/>
      <c r="HV217" s="638"/>
      <c r="HW217" s="638"/>
      <c r="HX217" s="638"/>
      <c r="HY217" s="638"/>
      <c r="HZ217" s="638"/>
      <c r="IA217" s="638"/>
      <c r="IB217" s="638"/>
      <c r="IC217" s="638"/>
      <c r="ID217" s="638"/>
      <c r="IE217" s="638"/>
      <c r="IF217" s="638"/>
      <c r="IG217" s="638"/>
      <c r="IH217" s="638"/>
      <c r="II217" s="638"/>
      <c r="IJ217" s="638"/>
      <c r="IK217" s="638"/>
      <c r="IL217" s="638"/>
      <c r="IM217" s="638"/>
      <c r="IN217" s="638"/>
      <c r="IO217" s="638"/>
      <c r="IP217" s="638"/>
      <c r="IQ217" s="638"/>
      <c r="IR217" s="638"/>
      <c r="IS217" s="638"/>
      <c r="IT217" s="638"/>
      <c r="IU217" s="638"/>
      <c r="IV217" s="638"/>
      <c r="IW217" s="638"/>
      <c r="IX217" s="638"/>
      <c r="IY217" s="638"/>
      <c r="IZ217" s="638"/>
      <c r="JA217" s="638"/>
      <c r="JB217" s="638"/>
      <c r="JC217" s="638"/>
      <c r="JD217" s="638"/>
      <c r="JE217" s="638"/>
      <c r="JF217" s="638"/>
      <c r="JG217" s="638"/>
      <c r="JH217" s="638"/>
      <c r="JI217" s="638"/>
      <c r="JJ217" s="638"/>
      <c r="JK217" s="638"/>
      <c r="JL217" s="638"/>
      <c r="JM217" s="638"/>
      <c r="JN217" s="638"/>
      <c r="JO217" s="638"/>
      <c r="JP217" s="638"/>
      <c r="JQ217" s="638"/>
      <c r="JR217" s="638"/>
      <c r="JS217" s="638"/>
      <c r="JT217" s="638"/>
      <c r="JU217" s="638"/>
      <c r="JV217" s="638"/>
      <c r="JW217" s="638"/>
      <c r="JX217" s="638"/>
      <c r="JY217" s="638"/>
      <c r="JZ217" s="638"/>
      <c r="KA217" s="638"/>
      <c r="KB217" s="638"/>
      <c r="KC217" s="638"/>
      <c r="KD217" s="638"/>
      <c r="KE217" s="638"/>
      <c r="KF217" s="638"/>
      <c r="KG217" s="638"/>
      <c r="KH217" s="638"/>
      <c r="KI217" s="638"/>
      <c r="KJ217" s="638"/>
      <c r="KK217" s="638"/>
      <c r="KL217" s="638"/>
      <c r="KM217" s="638"/>
      <c r="KN217" s="638"/>
      <c r="KO217" s="638"/>
      <c r="KP217" s="638"/>
      <c r="KQ217" s="638"/>
      <c r="KR217" s="638"/>
      <c r="KS217" s="638"/>
      <c r="KT217" s="638"/>
      <c r="KU217" s="638"/>
      <c r="KV217" s="638"/>
      <c r="KW217" s="638"/>
      <c r="KX217" s="638"/>
      <c r="KY217" s="638"/>
      <c r="KZ217" s="638"/>
      <c r="LA217" s="638"/>
      <c r="LB217" s="638"/>
      <c r="LC217" s="638"/>
      <c r="LD217" s="638"/>
      <c r="LE217" s="638"/>
      <c r="LF217" s="638"/>
      <c r="LG217" s="638"/>
      <c r="LH217" s="638"/>
      <c r="LI217" s="638"/>
      <c r="LJ217" s="638"/>
      <c r="LK217" s="638"/>
      <c r="LL217" s="638"/>
      <c r="LM217" s="638"/>
      <c r="LN217" s="638"/>
      <c r="LO217" s="638"/>
      <c r="LP217" s="638"/>
      <c r="LQ217" s="638"/>
      <c r="LR217" s="638"/>
      <c r="LS217" s="638"/>
      <c r="LT217" s="638"/>
      <c r="LU217" s="638"/>
      <c r="LV217" s="638"/>
      <c r="LW217" s="638"/>
      <c r="LX217" s="638"/>
      <c r="LY217" s="638"/>
      <c r="LZ217" s="638"/>
      <c r="MA217" s="638"/>
      <c r="MB217" s="638"/>
      <c r="MC217" s="638"/>
      <c r="MD217" s="638"/>
      <c r="ME217" s="638"/>
      <c r="MF217" s="638"/>
      <c r="MG217" s="638"/>
      <c r="MH217" s="638"/>
      <c r="MI217" s="638"/>
      <c r="MJ217" s="638"/>
      <c r="MK217" s="638"/>
      <c r="ML217" s="638"/>
      <c r="MM217" s="638"/>
      <c r="MN217" s="638"/>
      <c r="MO217" s="638"/>
      <c r="MP217" s="638"/>
      <c r="MQ217" s="638"/>
      <c r="MR217" s="638"/>
      <c r="MS217" s="638"/>
      <c r="MT217" s="638"/>
      <c r="MU217" s="638"/>
      <c r="MV217" s="638"/>
      <c r="MW217" s="638"/>
      <c r="MX217" s="638"/>
      <c r="MY217" s="638"/>
      <c r="MZ217" s="638"/>
      <c r="NA217" s="638"/>
      <c r="NB217" s="638"/>
      <c r="NC217" s="638"/>
      <c r="ND217" s="638"/>
      <c r="NE217" s="638"/>
      <c r="NF217" s="638"/>
      <c r="NG217" s="638"/>
      <c r="NH217" s="638"/>
      <c r="NI217" s="638"/>
      <c r="NJ217" s="638"/>
    </row>
    <row r="218" spans="1:374" s="700" customFormat="1" ht="32.450000000000003" customHeight="1">
      <c r="A218" s="735" t="s">
        <v>699</v>
      </c>
      <c r="B218" s="639" t="s">
        <v>1508</v>
      </c>
      <c r="C218" s="644" t="s">
        <v>1053</v>
      </c>
      <c r="D218" s="699" t="s">
        <v>727</v>
      </c>
      <c r="E218" s="665"/>
      <c r="F218" s="644"/>
      <c r="G218" s="644"/>
      <c r="H218" s="663"/>
      <c r="I218" s="664"/>
      <c r="J218" s="640"/>
      <c r="K218" s="641"/>
      <c r="L218" s="641"/>
      <c r="M218" s="640"/>
      <c r="N218" s="640"/>
      <c r="O218" s="640"/>
      <c r="P218" s="640"/>
      <c r="Q218" s="662"/>
      <c r="R218" s="638"/>
      <c r="S218" s="638"/>
      <c r="T218" s="638"/>
      <c r="U218" s="638"/>
      <c r="V218" s="638"/>
      <c r="W218" s="638"/>
      <c r="X218" s="638"/>
      <c r="Y218" s="638"/>
      <c r="Z218" s="638"/>
      <c r="AA218" s="638"/>
      <c r="AB218" s="638"/>
      <c r="AC218" s="638"/>
      <c r="AD218" s="638"/>
      <c r="AE218" s="638"/>
      <c r="AF218" s="638"/>
      <c r="AG218" s="638"/>
      <c r="AH218" s="638"/>
      <c r="AI218" s="638"/>
      <c r="AJ218" s="638"/>
      <c r="AK218" s="638"/>
      <c r="AL218" s="638"/>
      <c r="AM218" s="638"/>
      <c r="AN218" s="638"/>
      <c r="AO218" s="638"/>
      <c r="AP218" s="638"/>
      <c r="AQ218" s="638"/>
      <c r="AR218" s="638"/>
      <c r="AS218" s="638"/>
      <c r="AT218" s="638"/>
      <c r="AU218" s="638"/>
      <c r="AV218" s="638"/>
      <c r="AW218" s="638"/>
      <c r="AX218" s="638"/>
      <c r="AY218" s="638"/>
      <c r="AZ218" s="638"/>
      <c r="BA218" s="638"/>
      <c r="BB218" s="638"/>
      <c r="BC218" s="638"/>
      <c r="BD218" s="638"/>
      <c r="BE218" s="638"/>
      <c r="BF218" s="638"/>
      <c r="BG218" s="638"/>
      <c r="BH218" s="638"/>
      <c r="BI218" s="638"/>
      <c r="BJ218" s="638"/>
      <c r="BK218" s="638"/>
      <c r="BL218" s="638"/>
      <c r="BM218" s="638"/>
      <c r="BN218" s="638"/>
      <c r="BO218" s="638"/>
      <c r="BP218" s="638"/>
      <c r="BQ218" s="638"/>
      <c r="BR218" s="638"/>
      <c r="BS218" s="638"/>
      <c r="BT218" s="638"/>
      <c r="BU218" s="638"/>
      <c r="BV218" s="638"/>
      <c r="BW218" s="638"/>
      <c r="BX218" s="638"/>
      <c r="BY218" s="638"/>
      <c r="BZ218" s="638"/>
      <c r="CA218" s="638"/>
      <c r="CB218" s="638"/>
      <c r="CC218" s="638"/>
      <c r="CD218" s="638"/>
      <c r="CE218" s="638"/>
      <c r="CF218" s="638"/>
      <c r="CG218" s="638"/>
      <c r="CH218" s="638"/>
      <c r="CI218" s="638"/>
      <c r="CJ218" s="638"/>
      <c r="CK218" s="638"/>
      <c r="CL218" s="638"/>
      <c r="CM218" s="638"/>
      <c r="CN218" s="638"/>
      <c r="CO218" s="638"/>
      <c r="CP218" s="638"/>
      <c r="CQ218" s="638"/>
      <c r="CR218" s="638"/>
      <c r="CS218" s="638"/>
      <c r="CT218" s="638"/>
      <c r="CU218" s="638"/>
      <c r="CV218" s="638"/>
      <c r="CW218" s="638"/>
      <c r="CX218" s="638"/>
      <c r="CY218" s="638"/>
      <c r="CZ218" s="638"/>
      <c r="DA218" s="638"/>
      <c r="DB218" s="638"/>
      <c r="DC218" s="638"/>
      <c r="DD218" s="638"/>
      <c r="DE218" s="638"/>
      <c r="DF218" s="638"/>
      <c r="DG218" s="638"/>
      <c r="DH218" s="638"/>
      <c r="DI218" s="638"/>
      <c r="DJ218" s="638"/>
      <c r="DK218" s="638"/>
      <c r="DL218" s="638"/>
      <c r="DM218" s="638"/>
      <c r="DN218" s="638"/>
      <c r="DO218" s="638"/>
      <c r="DP218" s="638"/>
      <c r="DQ218" s="638"/>
      <c r="DR218" s="638"/>
      <c r="DS218" s="638"/>
      <c r="DT218" s="638"/>
      <c r="DU218" s="638"/>
      <c r="DV218" s="638"/>
      <c r="DW218" s="638"/>
      <c r="DX218" s="638"/>
      <c r="DY218" s="638"/>
      <c r="DZ218" s="638"/>
      <c r="EA218" s="638"/>
      <c r="EB218" s="638"/>
      <c r="EC218" s="638"/>
      <c r="ED218" s="638"/>
      <c r="EE218" s="638"/>
      <c r="EF218" s="638"/>
      <c r="EG218" s="638"/>
      <c r="EH218" s="638"/>
      <c r="EI218" s="638"/>
      <c r="EJ218" s="638"/>
      <c r="EK218" s="638"/>
      <c r="EL218" s="638"/>
      <c r="EM218" s="638"/>
      <c r="EN218" s="638"/>
      <c r="EO218" s="638"/>
      <c r="EP218" s="638"/>
      <c r="EQ218" s="638"/>
      <c r="ER218" s="638"/>
      <c r="ES218" s="638"/>
      <c r="ET218" s="638"/>
      <c r="EU218" s="638"/>
      <c r="EV218" s="638"/>
      <c r="EW218" s="638"/>
      <c r="EX218" s="638"/>
      <c r="EY218" s="638"/>
      <c r="EZ218" s="638"/>
      <c r="FA218" s="638"/>
      <c r="FB218" s="638"/>
      <c r="FC218" s="638"/>
      <c r="FD218" s="638"/>
      <c r="FE218" s="638"/>
      <c r="FF218" s="638"/>
      <c r="FG218" s="638"/>
      <c r="FH218" s="638"/>
      <c r="FI218" s="638"/>
      <c r="FJ218" s="638"/>
      <c r="FK218" s="638"/>
      <c r="FL218" s="638"/>
      <c r="FM218" s="638"/>
      <c r="FN218" s="638"/>
      <c r="FO218" s="638"/>
      <c r="FP218" s="638"/>
      <c r="FQ218" s="638"/>
      <c r="FR218" s="638"/>
      <c r="FS218" s="638"/>
      <c r="FT218" s="638"/>
      <c r="FU218" s="638"/>
      <c r="FV218" s="638"/>
      <c r="FW218" s="638"/>
      <c r="FX218" s="638"/>
      <c r="FY218" s="638"/>
      <c r="FZ218" s="638"/>
      <c r="GA218" s="638"/>
      <c r="GB218" s="638"/>
      <c r="GC218" s="638"/>
      <c r="GD218" s="638"/>
      <c r="GE218" s="638"/>
      <c r="GF218" s="638"/>
      <c r="GG218" s="638"/>
      <c r="GH218" s="638"/>
      <c r="GI218" s="638"/>
      <c r="GJ218" s="638"/>
      <c r="GK218" s="638"/>
      <c r="GL218" s="638"/>
      <c r="GM218" s="638"/>
      <c r="GN218" s="638"/>
      <c r="GO218" s="638"/>
      <c r="GP218" s="638"/>
      <c r="GQ218" s="638"/>
      <c r="GR218" s="638"/>
      <c r="GS218" s="638"/>
      <c r="GT218" s="638"/>
      <c r="GU218" s="638"/>
      <c r="GV218" s="638"/>
      <c r="GW218" s="638"/>
      <c r="GX218" s="638"/>
      <c r="GY218" s="638"/>
      <c r="GZ218" s="638"/>
      <c r="HA218" s="638"/>
      <c r="HB218" s="638"/>
      <c r="HC218" s="638"/>
      <c r="HD218" s="638"/>
      <c r="HE218" s="638"/>
      <c r="HF218" s="638"/>
      <c r="HG218" s="638"/>
      <c r="HH218" s="638"/>
      <c r="HI218" s="638"/>
      <c r="HJ218" s="638"/>
      <c r="HK218" s="638"/>
      <c r="HL218" s="638"/>
      <c r="HM218" s="638"/>
      <c r="HN218" s="638"/>
      <c r="HO218" s="638"/>
      <c r="HP218" s="638"/>
      <c r="HQ218" s="638"/>
      <c r="HR218" s="638"/>
      <c r="HS218" s="638"/>
      <c r="HT218" s="638"/>
      <c r="HU218" s="638"/>
      <c r="HV218" s="638"/>
      <c r="HW218" s="638"/>
      <c r="HX218" s="638"/>
      <c r="HY218" s="638"/>
      <c r="HZ218" s="638"/>
      <c r="IA218" s="638"/>
      <c r="IB218" s="638"/>
      <c r="IC218" s="638"/>
      <c r="ID218" s="638"/>
      <c r="IE218" s="638"/>
      <c r="IF218" s="638"/>
      <c r="IG218" s="638"/>
      <c r="IH218" s="638"/>
      <c r="II218" s="638"/>
      <c r="IJ218" s="638"/>
      <c r="IK218" s="638"/>
      <c r="IL218" s="638"/>
      <c r="IM218" s="638"/>
      <c r="IN218" s="638"/>
      <c r="IO218" s="638"/>
      <c r="IP218" s="638"/>
      <c r="IQ218" s="638"/>
      <c r="IR218" s="638"/>
      <c r="IS218" s="638"/>
      <c r="IT218" s="638"/>
      <c r="IU218" s="638"/>
      <c r="IV218" s="638"/>
      <c r="IW218" s="638"/>
      <c r="IX218" s="638"/>
      <c r="IY218" s="638"/>
      <c r="IZ218" s="638"/>
      <c r="JA218" s="638"/>
      <c r="JB218" s="638"/>
      <c r="JC218" s="638"/>
      <c r="JD218" s="638"/>
      <c r="JE218" s="638"/>
      <c r="JF218" s="638"/>
      <c r="JG218" s="638"/>
      <c r="JH218" s="638"/>
      <c r="JI218" s="638"/>
      <c r="JJ218" s="638"/>
      <c r="JK218" s="638"/>
      <c r="JL218" s="638"/>
      <c r="JM218" s="638"/>
      <c r="JN218" s="638"/>
      <c r="JO218" s="638"/>
      <c r="JP218" s="638"/>
      <c r="JQ218" s="638"/>
      <c r="JR218" s="638"/>
      <c r="JS218" s="638"/>
      <c r="JT218" s="638"/>
      <c r="JU218" s="638"/>
      <c r="JV218" s="638"/>
      <c r="JW218" s="638"/>
      <c r="JX218" s="638"/>
      <c r="JY218" s="638"/>
      <c r="JZ218" s="638"/>
      <c r="KA218" s="638"/>
      <c r="KB218" s="638"/>
      <c r="KC218" s="638"/>
      <c r="KD218" s="638"/>
      <c r="KE218" s="638"/>
      <c r="KF218" s="638"/>
      <c r="KG218" s="638"/>
      <c r="KH218" s="638"/>
      <c r="KI218" s="638"/>
      <c r="KJ218" s="638"/>
      <c r="KK218" s="638"/>
      <c r="KL218" s="638"/>
      <c r="KM218" s="638"/>
      <c r="KN218" s="638"/>
      <c r="KO218" s="638"/>
      <c r="KP218" s="638"/>
      <c r="KQ218" s="638"/>
      <c r="KR218" s="638"/>
      <c r="KS218" s="638"/>
      <c r="KT218" s="638"/>
      <c r="KU218" s="638"/>
      <c r="KV218" s="638"/>
      <c r="KW218" s="638"/>
      <c r="KX218" s="638"/>
      <c r="KY218" s="638"/>
      <c r="KZ218" s="638"/>
      <c r="LA218" s="638"/>
      <c r="LB218" s="638"/>
      <c r="LC218" s="638"/>
      <c r="LD218" s="638"/>
      <c r="LE218" s="638"/>
      <c r="LF218" s="638"/>
      <c r="LG218" s="638"/>
      <c r="LH218" s="638"/>
      <c r="LI218" s="638"/>
      <c r="LJ218" s="638"/>
      <c r="LK218" s="638"/>
      <c r="LL218" s="638"/>
      <c r="LM218" s="638"/>
      <c r="LN218" s="638"/>
      <c r="LO218" s="638"/>
      <c r="LP218" s="638"/>
      <c r="LQ218" s="638"/>
      <c r="LR218" s="638"/>
      <c r="LS218" s="638"/>
      <c r="LT218" s="638"/>
      <c r="LU218" s="638"/>
      <c r="LV218" s="638"/>
      <c r="LW218" s="638"/>
      <c r="LX218" s="638"/>
      <c r="LY218" s="638"/>
      <c r="LZ218" s="638"/>
      <c r="MA218" s="638"/>
      <c r="MB218" s="638"/>
      <c r="MC218" s="638"/>
      <c r="MD218" s="638"/>
      <c r="ME218" s="638"/>
      <c r="MF218" s="638"/>
      <c r="MG218" s="638"/>
      <c r="MH218" s="638"/>
      <c r="MI218" s="638"/>
      <c r="MJ218" s="638"/>
      <c r="MK218" s="638"/>
      <c r="ML218" s="638"/>
      <c r="MM218" s="638"/>
      <c r="MN218" s="638"/>
      <c r="MO218" s="638"/>
      <c r="MP218" s="638"/>
      <c r="MQ218" s="638"/>
      <c r="MR218" s="638"/>
      <c r="MS218" s="638"/>
      <c r="MT218" s="638"/>
      <c r="MU218" s="638"/>
      <c r="MV218" s="638"/>
      <c r="MW218" s="638"/>
      <c r="MX218" s="638"/>
      <c r="MY218" s="638"/>
      <c r="MZ218" s="638"/>
      <c r="NA218" s="638"/>
      <c r="NB218" s="638"/>
      <c r="NC218" s="638"/>
      <c r="ND218" s="638"/>
      <c r="NE218" s="638"/>
      <c r="NF218" s="638"/>
      <c r="NG218" s="638"/>
      <c r="NH218" s="638"/>
      <c r="NI218" s="638"/>
      <c r="NJ218" s="638"/>
    </row>
    <row r="219" spans="1:374" s="700" customFormat="1" ht="32.450000000000003" customHeight="1">
      <c r="A219" s="735" t="s">
        <v>700</v>
      </c>
      <c r="B219" s="639" t="s">
        <v>1509</v>
      </c>
      <c r="C219" s="644" t="s">
        <v>1053</v>
      </c>
      <c r="D219" s="699" t="s">
        <v>728</v>
      </c>
      <c r="E219" s="665"/>
      <c r="F219" s="644"/>
      <c r="G219" s="644"/>
      <c r="H219" s="663"/>
      <c r="I219" s="664"/>
      <c r="J219" s="640"/>
      <c r="K219" s="641"/>
      <c r="L219" s="641"/>
      <c r="M219" s="640"/>
      <c r="N219" s="640"/>
      <c r="O219" s="640"/>
      <c r="P219" s="640"/>
      <c r="Q219" s="662"/>
      <c r="R219" s="638"/>
      <c r="S219" s="638"/>
      <c r="T219" s="638"/>
      <c r="U219" s="638"/>
      <c r="V219" s="638"/>
      <c r="W219" s="638"/>
      <c r="X219" s="638"/>
      <c r="Y219" s="638"/>
      <c r="Z219" s="638"/>
      <c r="AA219" s="638"/>
      <c r="AB219" s="638"/>
      <c r="AC219" s="638"/>
      <c r="AD219" s="638"/>
      <c r="AE219" s="638"/>
      <c r="AF219" s="638"/>
      <c r="AG219" s="638"/>
      <c r="AH219" s="638"/>
      <c r="AI219" s="638"/>
      <c r="AJ219" s="638"/>
      <c r="AK219" s="638"/>
      <c r="AL219" s="638"/>
      <c r="AM219" s="638"/>
      <c r="AN219" s="638"/>
      <c r="AO219" s="638"/>
      <c r="AP219" s="638"/>
      <c r="AQ219" s="638"/>
      <c r="AR219" s="638"/>
      <c r="AS219" s="638"/>
      <c r="AT219" s="638"/>
      <c r="AU219" s="638"/>
      <c r="AV219" s="638"/>
      <c r="AW219" s="638"/>
      <c r="AX219" s="638"/>
      <c r="AY219" s="638"/>
      <c r="AZ219" s="638"/>
      <c r="BA219" s="638"/>
      <c r="BB219" s="638"/>
      <c r="BC219" s="638"/>
      <c r="BD219" s="638"/>
      <c r="BE219" s="638"/>
      <c r="BF219" s="638"/>
      <c r="BG219" s="638"/>
      <c r="BH219" s="638"/>
      <c r="BI219" s="638"/>
      <c r="BJ219" s="638"/>
      <c r="BK219" s="638"/>
      <c r="BL219" s="638"/>
      <c r="BM219" s="638"/>
      <c r="BN219" s="638"/>
      <c r="BO219" s="638"/>
      <c r="BP219" s="638"/>
      <c r="BQ219" s="638"/>
      <c r="BR219" s="638"/>
      <c r="BS219" s="638"/>
      <c r="BT219" s="638"/>
      <c r="BU219" s="638"/>
      <c r="BV219" s="638"/>
      <c r="BW219" s="638"/>
      <c r="BX219" s="638"/>
      <c r="BY219" s="638"/>
      <c r="BZ219" s="638"/>
      <c r="CA219" s="638"/>
      <c r="CB219" s="638"/>
      <c r="CC219" s="638"/>
      <c r="CD219" s="638"/>
      <c r="CE219" s="638"/>
      <c r="CF219" s="638"/>
      <c r="CG219" s="638"/>
      <c r="CH219" s="638"/>
      <c r="CI219" s="638"/>
      <c r="CJ219" s="638"/>
      <c r="CK219" s="638"/>
      <c r="CL219" s="638"/>
      <c r="CM219" s="638"/>
      <c r="CN219" s="638"/>
      <c r="CO219" s="638"/>
      <c r="CP219" s="638"/>
      <c r="CQ219" s="638"/>
      <c r="CR219" s="638"/>
      <c r="CS219" s="638"/>
      <c r="CT219" s="638"/>
      <c r="CU219" s="638"/>
      <c r="CV219" s="638"/>
      <c r="CW219" s="638"/>
      <c r="CX219" s="638"/>
      <c r="CY219" s="638"/>
      <c r="CZ219" s="638"/>
      <c r="DA219" s="638"/>
      <c r="DB219" s="638"/>
      <c r="DC219" s="638"/>
      <c r="DD219" s="638"/>
      <c r="DE219" s="638"/>
      <c r="DF219" s="638"/>
      <c r="DG219" s="638"/>
      <c r="DH219" s="638"/>
      <c r="DI219" s="638"/>
      <c r="DJ219" s="638"/>
      <c r="DK219" s="638"/>
      <c r="DL219" s="638"/>
      <c r="DM219" s="638"/>
      <c r="DN219" s="638"/>
      <c r="DO219" s="638"/>
      <c r="DP219" s="638"/>
      <c r="DQ219" s="638"/>
      <c r="DR219" s="638"/>
      <c r="DS219" s="638"/>
      <c r="DT219" s="638"/>
      <c r="DU219" s="638"/>
      <c r="DV219" s="638"/>
      <c r="DW219" s="638"/>
      <c r="DX219" s="638"/>
      <c r="DY219" s="638"/>
      <c r="DZ219" s="638"/>
      <c r="EA219" s="638"/>
      <c r="EB219" s="638"/>
      <c r="EC219" s="638"/>
      <c r="ED219" s="638"/>
      <c r="EE219" s="638"/>
      <c r="EF219" s="638"/>
      <c r="EG219" s="638"/>
      <c r="EH219" s="638"/>
      <c r="EI219" s="638"/>
      <c r="EJ219" s="638"/>
      <c r="EK219" s="638"/>
      <c r="EL219" s="638"/>
      <c r="EM219" s="638"/>
      <c r="EN219" s="638"/>
      <c r="EO219" s="638"/>
      <c r="EP219" s="638"/>
      <c r="EQ219" s="638"/>
      <c r="ER219" s="638"/>
      <c r="ES219" s="638"/>
      <c r="ET219" s="638"/>
      <c r="EU219" s="638"/>
      <c r="EV219" s="638"/>
      <c r="EW219" s="638"/>
      <c r="EX219" s="638"/>
      <c r="EY219" s="638"/>
      <c r="EZ219" s="638"/>
      <c r="FA219" s="638"/>
      <c r="FB219" s="638"/>
      <c r="FC219" s="638"/>
      <c r="FD219" s="638"/>
      <c r="FE219" s="638"/>
      <c r="FF219" s="638"/>
      <c r="FG219" s="638"/>
      <c r="FH219" s="638"/>
      <c r="FI219" s="638"/>
      <c r="FJ219" s="638"/>
      <c r="FK219" s="638"/>
      <c r="FL219" s="638"/>
      <c r="FM219" s="638"/>
      <c r="FN219" s="638"/>
      <c r="FO219" s="638"/>
      <c r="FP219" s="638"/>
      <c r="FQ219" s="638"/>
      <c r="FR219" s="638"/>
      <c r="FS219" s="638"/>
      <c r="FT219" s="638"/>
      <c r="FU219" s="638"/>
      <c r="FV219" s="638"/>
      <c r="FW219" s="638"/>
      <c r="FX219" s="638"/>
      <c r="FY219" s="638"/>
      <c r="FZ219" s="638"/>
      <c r="GA219" s="638"/>
      <c r="GB219" s="638"/>
      <c r="GC219" s="638"/>
      <c r="GD219" s="638"/>
      <c r="GE219" s="638"/>
      <c r="GF219" s="638"/>
      <c r="GG219" s="638"/>
      <c r="GH219" s="638"/>
      <c r="GI219" s="638"/>
      <c r="GJ219" s="638"/>
      <c r="GK219" s="638"/>
      <c r="GL219" s="638"/>
      <c r="GM219" s="638"/>
      <c r="GN219" s="638"/>
      <c r="GO219" s="638"/>
      <c r="GP219" s="638"/>
      <c r="GQ219" s="638"/>
      <c r="GR219" s="638"/>
      <c r="GS219" s="638"/>
      <c r="GT219" s="638"/>
      <c r="GU219" s="638"/>
      <c r="GV219" s="638"/>
      <c r="GW219" s="638"/>
      <c r="GX219" s="638"/>
      <c r="GY219" s="638"/>
      <c r="GZ219" s="638"/>
      <c r="HA219" s="638"/>
      <c r="HB219" s="638"/>
      <c r="HC219" s="638"/>
      <c r="HD219" s="638"/>
      <c r="HE219" s="638"/>
      <c r="HF219" s="638"/>
      <c r="HG219" s="638"/>
      <c r="HH219" s="638"/>
      <c r="HI219" s="638"/>
      <c r="HJ219" s="638"/>
      <c r="HK219" s="638"/>
      <c r="HL219" s="638"/>
      <c r="HM219" s="638"/>
      <c r="HN219" s="638"/>
      <c r="HO219" s="638"/>
      <c r="HP219" s="638"/>
      <c r="HQ219" s="638"/>
      <c r="HR219" s="638"/>
      <c r="HS219" s="638"/>
      <c r="HT219" s="638"/>
      <c r="HU219" s="638"/>
      <c r="HV219" s="638"/>
      <c r="HW219" s="638"/>
      <c r="HX219" s="638"/>
      <c r="HY219" s="638"/>
      <c r="HZ219" s="638"/>
      <c r="IA219" s="638"/>
      <c r="IB219" s="638"/>
      <c r="IC219" s="638"/>
      <c r="ID219" s="638"/>
      <c r="IE219" s="638"/>
      <c r="IF219" s="638"/>
      <c r="IG219" s="638"/>
      <c r="IH219" s="638"/>
      <c r="II219" s="638"/>
      <c r="IJ219" s="638"/>
      <c r="IK219" s="638"/>
      <c r="IL219" s="638"/>
      <c r="IM219" s="638"/>
      <c r="IN219" s="638"/>
      <c r="IO219" s="638"/>
      <c r="IP219" s="638"/>
      <c r="IQ219" s="638"/>
      <c r="IR219" s="638"/>
      <c r="IS219" s="638"/>
      <c r="IT219" s="638"/>
      <c r="IU219" s="638"/>
      <c r="IV219" s="638"/>
      <c r="IW219" s="638"/>
      <c r="IX219" s="638"/>
      <c r="IY219" s="638"/>
      <c r="IZ219" s="638"/>
      <c r="JA219" s="638"/>
      <c r="JB219" s="638"/>
      <c r="JC219" s="638"/>
      <c r="JD219" s="638"/>
      <c r="JE219" s="638"/>
      <c r="JF219" s="638"/>
      <c r="JG219" s="638"/>
      <c r="JH219" s="638"/>
      <c r="JI219" s="638"/>
      <c r="JJ219" s="638"/>
      <c r="JK219" s="638"/>
      <c r="JL219" s="638"/>
      <c r="JM219" s="638"/>
      <c r="JN219" s="638"/>
      <c r="JO219" s="638"/>
      <c r="JP219" s="638"/>
      <c r="JQ219" s="638"/>
      <c r="JR219" s="638"/>
      <c r="JS219" s="638"/>
      <c r="JT219" s="638"/>
      <c r="JU219" s="638"/>
      <c r="JV219" s="638"/>
      <c r="JW219" s="638"/>
      <c r="JX219" s="638"/>
      <c r="JY219" s="638"/>
      <c r="JZ219" s="638"/>
      <c r="KA219" s="638"/>
      <c r="KB219" s="638"/>
      <c r="KC219" s="638"/>
      <c r="KD219" s="638"/>
      <c r="KE219" s="638"/>
      <c r="KF219" s="638"/>
      <c r="KG219" s="638"/>
      <c r="KH219" s="638"/>
      <c r="KI219" s="638"/>
      <c r="KJ219" s="638"/>
      <c r="KK219" s="638"/>
      <c r="KL219" s="638"/>
      <c r="KM219" s="638"/>
      <c r="KN219" s="638"/>
      <c r="KO219" s="638"/>
      <c r="KP219" s="638"/>
      <c r="KQ219" s="638"/>
      <c r="KR219" s="638"/>
      <c r="KS219" s="638"/>
      <c r="KT219" s="638"/>
      <c r="KU219" s="638"/>
      <c r="KV219" s="638"/>
      <c r="KW219" s="638"/>
      <c r="KX219" s="638"/>
      <c r="KY219" s="638"/>
      <c r="KZ219" s="638"/>
      <c r="LA219" s="638"/>
      <c r="LB219" s="638"/>
      <c r="LC219" s="638"/>
      <c r="LD219" s="638"/>
      <c r="LE219" s="638"/>
      <c r="LF219" s="638"/>
      <c r="LG219" s="638"/>
      <c r="LH219" s="638"/>
      <c r="LI219" s="638"/>
      <c r="LJ219" s="638"/>
      <c r="LK219" s="638"/>
      <c r="LL219" s="638"/>
      <c r="LM219" s="638"/>
      <c r="LN219" s="638"/>
      <c r="LO219" s="638"/>
      <c r="LP219" s="638"/>
      <c r="LQ219" s="638"/>
      <c r="LR219" s="638"/>
      <c r="LS219" s="638"/>
      <c r="LT219" s="638"/>
      <c r="LU219" s="638"/>
      <c r="LV219" s="638"/>
      <c r="LW219" s="638"/>
      <c r="LX219" s="638"/>
      <c r="LY219" s="638"/>
      <c r="LZ219" s="638"/>
      <c r="MA219" s="638"/>
      <c r="MB219" s="638"/>
      <c r="MC219" s="638"/>
      <c r="MD219" s="638"/>
      <c r="ME219" s="638"/>
      <c r="MF219" s="638"/>
      <c r="MG219" s="638"/>
      <c r="MH219" s="638"/>
      <c r="MI219" s="638"/>
      <c r="MJ219" s="638"/>
      <c r="MK219" s="638"/>
      <c r="ML219" s="638"/>
      <c r="MM219" s="638"/>
      <c r="MN219" s="638"/>
      <c r="MO219" s="638"/>
      <c r="MP219" s="638"/>
      <c r="MQ219" s="638"/>
      <c r="MR219" s="638"/>
      <c r="MS219" s="638"/>
      <c r="MT219" s="638"/>
      <c r="MU219" s="638"/>
      <c r="MV219" s="638"/>
      <c r="MW219" s="638"/>
      <c r="MX219" s="638"/>
      <c r="MY219" s="638"/>
      <c r="MZ219" s="638"/>
      <c r="NA219" s="638"/>
      <c r="NB219" s="638"/>
      <c r="NC219" s="638"/>
      <c r="ND219" s="638"/>
      <c r="NE219" s="638"/>
      <c r="NF219" s="638"/>
      <c r="NG219" s="638"/>
      <c r="NH219" s="638"/>
      <c r="NI219" s="638"/>
      <c r="NJ219" s="638"/>
    </row>
    <row r="220" spans="1:374" s="700" customFormat="1" ht="32.450000000000003" customHeight="1">
      <c r="A220" s="735" t="s">
        <v>701</v>
      </c>
      <c r="B220" s="639" t="s">
        <v>1510</v>
      </c>
      <c r="C220" s="644" t="s">
        <v>1053</v>
      </c>
      <c r="D220" s="699" t="s">
        <v>729</v>
      </c>
      <c r="E220" s="665"/>
      <c r="F220" s="644"/>
      <c r="G220" s="644"/>
      <c r="H220" s="663"/>
      <c r="I220" s="664"/>
      <c r="J220" s="640"/>
      <c r="K220" s="641"/>
      <c r="L220" s="641"/>
      <c r="M220" s="640"/>
      <c r="N220" s="640"/>
      <c r="O220" s="640"/>
      <c r="P220" s="640"/>
      <c r="Q220" s="662"/>
      <c r="R220" s="638"/>
      <c r="S220" s="638"/>
      <c r="T220" s="638"/>
      <c r="U220" s="638"/>
      <c r="V220" s="638"/>
      <c r="W220" s="638"/>
      <c r="X220" s="638"/>
      <c r="Y220" s="638"/>
      <c r="Z220" s="638"/>
      <c r="AA220" s="638"/>
      <c r="AB220" s="638"/>
      <c r="AC220" s="638"/>
      <c r="AD220" s="638"/>
      <c r="AE220" s="638"/>
      <c r="AF220" s="638"/>
      <c r="AG220" s="638"/>
      <c r="AH220" s="638"/>
      <c r="AI220" s="638"/>
      <c r="AJ220" s="638"/>
      <c r="AK220" s="638"/>
      <c r="AL220" s="638"/>
      <c r="AM220" s="638"/>
      <c r="AN220" s="638"/>
      <c r="AO220" s="638"/>
      <c r="AP220" s="638"/>
      <c r="AQ220" s="638"/>
      <c r="AR220" s="638"/>
      <c r="AS220" s="638"/>
      <c r="AT220" s="638"/>
      <c r="AU220" s="638"/>
      <c r="AV220" s="638"/>
      <c r="AW220" s="638"/>
      <c r="AX220" s="638"/>
      <c r="AY220" s="638"/>
      <c r="AZ220" s="638"/>
      <c r="BA220" s="638"/>
      <c r="BB220" s="638"/>
      <c r="BC220" s="638"/>
      <c r="BD220" s="638"/>
      <c r="BE220" s="638"/>
      <c r="BF220" s="638"/>
      <c r="BG220" s="638"/>
      <c r="BH220" s="638"/>
      <c r="BI220" s="638"/>
      <c r="BJ220" s="638"/>
      <c r="BK220" s="638"/>
      <c r="BL220" s="638"/>
      <c r="BM220" s="638"/>
      <c r="BN220" s="638"/>
      <c r="BO220" s="638"/>
      <c r="BP220" s="638"/>
      <c r="BQ220" s="638"/>
      <c r="BR220" s="638"/>
      <c r="BS220" s="638"/>
      <c r="BT220" s="638"/>
      <c r="BU220" s="638"/>
      <c r="BV220" s="638"/>
      <c r="BW220" s="638"/>
      <c r="BX220" s="638"/>
      <c r="BY220" s="638"/>
      <c r="BZ220" s="638"/>
      <c r="CA220" s="638"/>
      <c r="CB220" s="638"/>
      <c r="CC220" s="638"/>
      <c r="CD220" s="638"/>
      <c r="CE220" s="638"/>
      <c r="CF220" s="638"/>
      <c r="CG220" s="638"/>
      <c r="CH220" s="638"/>
      <c r="CI220" s="638"/>
      <c r="CJ220" s="638"/>
      <c r="CK220" s="638"/>
      <c r="CL220" s="638"/>
      <c r="CM220" s="638"/>
      <c r="CN220" s="638"/>
      <c r="CO220" s="638"/>
      <c r="CP220" s="638"/>
      <c r="CQ220" s="638"/>
      <c r="CR220" s="638"/>
      <c r="CS220" s="638"/>
      <c r="CT220" s="638"/>
      <c r="CU220" s="638"/>
      <c r="CV220" s="638"/>
      <c r="CW220" s="638"/>
      <c r="CX220" s="638"/>
      <c r="CY220" s="638"/>
      <c r="CZ220" s="638"/>
      <c r="DA220" s="638"/>
      <c r="DB220" s="638"/>
      <c r="DC220" s="638"/>
      <c r="DD220" s="638"/>
      <c r="DE220" s="638"/>
      <c r="DF220" s="638"/>
      <c r="DG220" s="638"/>
      <c r="DH220" s="638"/>
      <c r="DI220" s="638"/>
      <c r="DJ220" s="638"/>
      <c r="DK220" s="638"/>
      <c r="DL220" s="638"/>
      <c r="DM220" s="638"/>
      <c r="DN220" s="638"/>
      <c r="DO220" s="638"/>
      <c r="DP220" s="638"/>
      <c r="DQ220" s="638"/>
      <c r="DR220" s="638"/>
      <c r="DS220" s="638"/>
      <c r="DT220" s="638"/>
      <c r="DU220" s="638"/>
      <c r="DV220" s="638"/>
      <c r="DW220" s="638"/>
      <c r="DX220" s="638"/>
      <c r="DY220" s="638"/>
      <c r="DZ220" s="638"/>
      <c r="EA220" s="638"/>
      <c r="EB220" s="638"/>
      <c r="EC220" s="638"/>
      <c r="ED220" s="638"/>
      <c r="EE220" s="638"/>
      <c r="EF220" s="638"/>
      <c r="EG220" s="638"/>
      <c r="EH220" s="638"/>
      <c r="EI220" s="638"/>
      <c r="EJ220" s="638"/>
      <c r="EK220" s="638"/>
      <c r="EL220" s="638"/>
      <c r="EM220" s="638"/>
      <c r="EN220" s="638"/>
      <c r="EO220" s="638"/>
      <c r="EP220" s="638"/>
      <c r="EQ220" s="638"/>
      <c r="ER220" s="638"/>
      <c r="ES220" s="638"/>
      <c r="ET220" s="638"/>
      <c r="EU220" s="638"/>
      <c r="EV220" s="638"/>
      <c r="EW220" s="638"/>
      <c r="EX220" s="638"/>
      <c r="EY220" s="638"/>
      <c r="EZ220" s="638"/>
      <c r="FA220" s="638"/>
      <c r="FB220" s="638"/>
      <c r="FC220" s="638"/>
      <c r="FD220" s="638"/>
      <c r="FE220" s="638"/>
      <c r="FF220" s="638"/>
      <c r="FG220" s="638"/>
      <c r="FH220" s="638"/>
      <c r="FI220" s="638"/>
      <c r="FJ220" s="638"/>
      <c r="FK220" s="638"/>
      <c r="FL220" s="638"/>
      <c r="FM220" s="638"/>
      <c r="FN220" s="638"/>
      <c r="FO220" s="638"/>
      <c r="FP220" s="638"/>
      <c r="FQ220" s="638"/>
      <c r="FR220" s="638"/>
      <c r="FS220" s="638"/>
      <c r="FT220" s="638"/>
      <c r="FU220" s="638"/>
      <c r="FV220" s="638"/>
      <c r="FW220" s="638"/>
      <c r="FX220" s="638"/>
      <c r="FY220" s="638"/>
      <c r="FZ220" s="638"/>
      <c r="GA220" s="638"/>
      <c r="GB220" s="638"/>
      <c r="GC220" s="638"/>
      <c r="GD220" s="638"/>
      <c r="GE220" s="638"/>
      <c r="GF220" s="638"/>
      <c r="GG220" s="638"/>
      <c r="GH220" s="638"/>
      <c r="GI220" s="638"/>
      <c r="GJ220" s="638"/>
      <c r="GK220" s="638"/>
      <c r="GL220" s="638"/>
      <c r="GM220" s="638"/>
      <c r="GN220" s="638"/>
      <c r="GO220" s="638"/>
      <c r="GP220" s="638"/>
      <c r="GQ220" s="638"/>
      <c r="GR220" s="638"/>
      <c r="GS220" s="638"/>
      <c r="GT220" s="638"/>
      <c r="GU220" s="638"/>
      <c r="GV220" s="638"/>
      <c r="GW220" s="638"/>
      <c r="GX220" s="638"/>
      <c r="GY220" s="638"/>
      <c r="GZ220" s="638"/>
      <c r="HA220" s="638"/>
      <c r="HB220" s="638"/>
      <c r="HC220" s="638"/>
      <c r="HD220" s="638"/>
      <c r="HE220" s="638"/>
      <c r="HF220" s="638"/>
      <c r="HG220" s="638"/>
      <c r="HH220" s="638"/>
      <c r="HI220" s="638"/>
      <c r="HJ220" s="638"/>
      <c r="HK220" s="638"/>
      <c r="HL220" s="638"/>
      <c r="HM220" s="638"/>
      <c r="HN220" s="638"/>
      <c r="HO220" s="638"/>
      <c r="HP220" s="638"/>
      <c r="HQ220" s="638"/>
      <c r="HR220" s="638"/>
      <c r="HS220" s="638"/>
      <c r="HT220" s="638"/>
      <c r="HU220" s="638"/>
      <c r="HV220" s="638"/>
      <c r="HW220" s="638"/>
      <c r="HX220" s="638"/>
      <c r="HY220" s="638"/>
      <c r="HZ220" s="638"/>
      <c r="IA220" s="638"/>
      <c r="IB220" s="638"/>
      <c r="IC220" s="638"/>
      <c r="ID220" s="638"/>
      <c r="IE220" s="638"/>
      <c r="IF220" s="638"/>
      <c r="IG220" s="638"/>
      <c r="IH220" s="638"/>
      <c r="II220" s="638"/>
      <c r="IJ220" s="638"/>
      <c r="IK220" s="638"/>
      <c r="IL220" s="638"/>
      <c r="IM220" s="638"/>
      <c r="IN220" s="638"/>
      <c r="IO220" s="638"/>
      <c r="IP220" s="638"/>
      <c r="IQ220" s="638"/>
      <c r="IR220" s="638"/>
      <c r="IS220" s="638"/>
      <c r="IT220" s="638"/>
      <c r="IU220" s="638"/>
      <c r="IV220" s="638"/>
      <c r="IW220" s="638"/>
      <c r="IX220" s="638"/>
      <c r="IY220" s="638"/>
      <c r="IZ220" s="638"/>
      <c r="JA220" s="638"/>
      <c r="JB220" s="638"/>
      <c r="JC220" s="638"/>
      <c r="JD220" s="638"/>
      <c r="JE220" s="638"/>
      <c r="JF220" s="638"/>
      <c r="JG220" s="638"/>
      <c r="JH220" s="638"/>
      <c r="JI220" s="638"/>
      <c r="JJ220" s="638"/>
      <c r="JK220" s="638"/>
      <c r="JL220" s="638"/>
      <c r="JM220" s="638"/>
      <c r="JN220" s="638"/>
      <c r="JO220" s="638"/>
      <c r="JP220" s="638"/>
      <c r="JQ220" s="638"/>
      <c r="JR220" s="638"/>
      <c r="JS220" s="638"/>
      <c r="JT220" s="638"/>
      <c r="JU220" s="638"/>
      <c r="JV220" s="638"/>
      <c r="JW220" s="638"/>
      <c r="JX220" s="638"/>
      <c r="JY220" s="638"/>
      <c r="JZ220" s="638"/>
      <c r="KA220" s="638"/>
      <c r="KB220" s="638"/>
      <c r="KC220" s="638"/>
      <c r="KD220" s="638"/>
      <c r="KE220" s="638"/>
      <c r="KF220" s="638"/>
      <c r="KG220" s="638"/>
      <c r="KH220" s="638"/>
      <c r="KI220" s="638"/>
      <c r="KJ220" s="638"/>
      <c r="KK220" s="638"/>
      <c r="KL220" s="638"/>
      <c r="KM220" s="638"/>
      <c r="KN220" s="638"/>
      <c r="KO220" s="638"/>
      <c r="KP220" s="638"/>
      <c r="KQ220" s="638"/>
      <c r="KR220" s="638"/>
      <c r="KS220" s="638"/>
      <c r="KT220" s="638"/>
      <c r="KU220" s="638"/>
      <c r="KV220" s="638"/>
      <c r="KW220" s="638"/>
      <c r="KX220" s="638"/>
      <c r="KY220" s="638"/>
      <c r="KZ220" s="638"/>
      <c r="LA220" s="638"/>
      <c r="LB220" s="638"/>
      <c r="LC220" s="638"/>
      <c r="LD220" s="638"/>
      <c r="LE220" s="638"/>
      <c r="LF220" s="638"/>
      <c r="LG220" s="638"/>
      <c r="LH220" s="638"/>
      <c r="LI220" s="638"/>
      <c r="LJ220" s="638"/>
      <c r="LK220" s="638"/>
      <c r="LL220" s="638"/>
      <c r="LM220" s="638"/>
      <c r="LN220" s="638"/>
      <c r="LO220" s="638"/>
      <c r="LP220" s="638"/>
      <c r="LQ220" s="638"/>
      <c r="LR220" s="638"/>
      <c r="LS220" s="638"/>
      <c r="LT220" s="638"/>
      <c r="LU220" s="638"/>
      <c r="LV220" s="638"/>
      <c r="LW220" s="638"/>
      <c r="LX220" s="638"/>
      <c r="LY220" s="638"/>
      <c r="LZ220" s="638"/>
      <c r="MA220" s="638"/>
      <c r="MB220" s="638"/>
      <c r="MC220" s="638"/>
      <c r="MD220" s="638"/>
      <c r="ME220" s="638"/>
      <c r="MF220" s="638"/>
      <c r="MG220" s="638"/>
      <c r="MH220" s="638"/>
      <c r="MI220" s="638"/>
      <c r="MJ220" s="638"/>
      <c r="MK220" s="638"/>
      <c r="ML220" s="638"/>
      <c r="MM220" s="638"/>
      <c r="MN220" s="638"/>
      <c r="MO220" s="638"/>
      <c r="MP220" s="638"/>
      <c r="MQ220" s="638"/>
      <c r="MR220" s="638"/>
      <c r="MS220" s="638"/>
      <c r="MT220" s="638"/>
      <c r="MU220" s="638"/>
      <c r="MV220" s="638"/>
      <c r="MW220" s="638"/>
      <c r="MX220" s="638"/>
      <c r="MY220" s="638"/>
      <c r="MZ220" s="638"/>
      <c r="NA220" s="638"/>
      <c r="NB220" s="638"/>
      <c r="NC220" s="638"/>
      <c r="ND220" s="638"/>
      <c r="NE220" s="638"/>
      <c r="NF220" s="638"/>
      <c r="NG220" s="638"/>
      <c r="NH220" s="638"/>
      <c r="NI220" s="638"/>
      <c r="NJ220" s="638"/>
    </row>
    <row r="221" spans="1:374" s="700" customFormat="1" ht="32.450000000000003" customHeight="1">
      <c r="A221" s="735" t="s">
        <v>702</v>
      </c>
      <c r="B221" s="639" t="s">
        <v>1511</v>
      </c>
      <c r="C221" s="644" t="s">
        <v>1053</v>
      </c>
      <c r="D221" s="699" t="s">
        <v>730</v>
      </c>
      <c r="E221" s="665"/>
      <c r="F221" s="644"/>
      <c r="G221" s="644"/>
      <c r="H221" s="663"/>
      <c r="I221" s="664"/>
      <c r="J221" s="640"/>
      <c r="K221" s="641"/>
      <c r="L221" s="641"/>
      <c r="M221" s="640"/>
      <c r="N221" s="640"/>
      <c r="O221" s="640"/>
      <c r="P221" s="640"/>
      <c r="Q221" s="662"/>
      <c r="R221" s="638"/>
      <c r="S221" s="638"/>
      <c r="T221" s="638"/>
      <c r="U221" s="638"/>
      <c r="V221" s="638"/>
      <c r="W221" s="638"/>
      <c r="X221" s="638"/>
      <c r="Y221" s="638"/>
      <c r="Z221" s="638"/>
      <c r="AA221" s="638"/>
      <c r="AB221" s="638"/>
      <c r="AC221" s="638"/>
      <c r="AD221" s="638"/>
      <c r="AE221" s="638"/>
      <c r="AF221" s="638"/>
      <c r="AG221" s="638"/>
      <c r="AH221" s="638"/>
      <c r="AI221" s="638"/>
      <c r="AJ221" s="638"/>
      <c r="AK221" s="638"/>
      <c r="AL221" s="638"/>
      <c r="AM221" s="638"/>
      <c r="AN221" s="638"/>
      <c r="AO221" s="638"/>
      <c r="AP221" s="638"/>
      <c r="AQ221" s="638"/>
      <c r="AR221" s="638"/>
      <c r="AS221" s="638"/>
      <c r="AT221" s="638"/>
      <c r="AU221" s="638"/>
      <c r="AV221" s="638"/>
      <c r="AW221" s="638"/>
      <c r="AX221" s="638"/>
      <c r="AY221" s="638"/>
      <c r="AZ221" s="638"/>
      <c r="BA221" s="638"/>
      <c r="BB221" s="638"/>
      <c r="BC221" s="638"/>
      <c r="BD221" s="638"/>
      <c r="BE221" s="638"/>
      <c r="BF221" s="638"/>
      <c r="BG221" s="638"/>
      <c r="BH221" s="638"/>
      <c r="BI221" s="638"/>
      <c r="BJ221" s="638"/>
      <c r="BK221" s="638"/>
      <c r="BL221" s="638"/>
      <c r="BM221" s="638"/>
      <c r="BN221" s="638"/>
      <c r="BO221" s="638"/>
      <c r="BP221" s="638"/>
      <c r="BQ221" s="638"/>
      <c r="BR221" s="638"/>
      <c r="BS221" s="638"/>
      <c r="BT221" s="638"/>
      <c r="BU221" s="638"/>
      <c r="BV221" s="638"/>
      <c r="BW221" s="638"/>
      <c r="BX221" s="638"/>
      <c r="BY221" s="638"/>
      <c r="BZ221" s="638"/>
      <c r="CA221" s="638"/>
      <c r="CB221" s="638"/>
      <c r="CC221" s="638"/>
      <c r="CD221" s="638"/>
      <c r="CE221" s="638"/>
      <c r="CF221" s="638"/>
      <c r="CG221" s="638"/>
      <c r="CH221" s="638"/>
      <c r="CI221" s="638"/>
      <c r="CJ221" s="638"/>
      <c r="CK221" s="638"/>
      <c r="CL221" s="638"/>
      <c r="CM221" s="638"/>
      <c r="CN221" s="638"/>
      <c r="CO221" s="638"/>
      <c r="CP221" s="638"/>
      <c r="CQ221" s="638"/>
      <c r="CR221" s="638"/>
      <c r="CS221" s="638"/>
      <c r="CT221" s="638"/>
      <c r="CU221" s="638"/>
      <c r="CV221" s="638"/>
      <c r="CW221" s="638"/>
      <c r="CX221" s="638"/>
      <c r="CY221" s="638"/>
      <c r="CZ221" s="638"/>
      <c r="DA221" s="638"/>
      <c r="DB221" s="638"/>
      <c r="DC221" s="638"/>
      <c r="DD221" s="638"/>
      <c r="DE221" s="638"/>
      <c r="DF221" s="638"/>
      <c r="DG221" s="638"/>
      <c r="DH221" s="638"/>
      <c r="DI221" s="638"/>
      <c r="DJ221" s="638"/>
      <c r="DK221" s="638"/>
      <c r="DL221" s="638"/>
      <c r="DM221" s="638"/>
      <c r="DN221" s="638"/>
      <c r="DO221" s="638"/>
      <c r="DP221" s="638"/>
      <c r="DQ221" s="638"/>
      <c r="DR221" s="638"/>
      <c r="DS221" s="638"/>
      <c r="DT221" s="638"/>
      <c r="DU221" s="638"/>
      <c r="DV221" s="638"/>
      <c r="DW221" s="638"/>
      <c r="DX221" s="638"/>
      <c r="DY221" s="638"/>
      <c r="DZ221" s="638"/>
      <c r="EA221" s="638"/>
      <c r="EB221" s="638"/>
      <c r="EC221" s="638"/>
      <c r="ED221" s="638"/>
      <c r="EE221" s="638"/>
      <c r="EF221" s="638"/>
      <c r="EG221" s="638"/>
      <c r="EH221" s="638"/>
      <c r="EI221" s="638"/>
      <c r="EJ221" s="638"/>
      <c r="EK221" s="638"/>
      <c r="EL221" s="638"/>
      <c r="EM221" s="638"/>
      <c r="EN221" s="638"/>
      <c r="EO221" s="638"/>
      <c r="EP221" s="638"/>
      <c r="EQ221" s="638"/>
      <c r="ER221" s="638"/>
      <c r="ES221" s="638"/>
      <c r="ET221" s="638"/>
      <c r="EU221" s="638"/>
      <c r="EV221" s="638"/>
      <c r="EW221" s="638"/>
      <c r="EX221" s="638"/>
      <c r="EY221" s="638"/>
      <c r="EZ221" s="638"/>
      <c r="FA221" s="638"/>
      <c r="FB221" s="638"/>
      <c r="FC221" s="638"/>
      <c r="FD221" s="638"/>
      <c r="FE221" s="638"/>
      <c r="FF221" s="638"/>
      <c r="FG221" s="638"/>
      <c r="FH221" s="638"/>
      <c r="FI221" s="638"/>
      <c r="FJ221" s="638"/>
      <c r="FK221" s="638"/>
      <c r="FL221" s="638"/>
      <c r="FM221" s="638"/>
      <c r="FN221" s="638"/>
      <c r="FO221" s="638"/>
      <c r="FP221" s="638"/>
      <c r="FQ221" s="638"/>
      <c r="FR221" s="638"/>
      <c r="FS221" s="638"/>
      <c r="FT221" s="638"/>
      <c r="FU221" s="638"/>
      <c r="FV221" s="638"/>
      <c r="FW221" s="638"/>
      <c r="FX221" s="638"/>
      <c r="FY221" s="638"/>
      <c r="FZ221" s="638"/>
      <c r="GA221" s="638"/>
      <c r="GB221" s="638"/>
      <c r="GC221" s="638"/>
      <c r="GD221" s="638"/>
      <c r="GE221" s="638"/>
      <c r="GF221" s="638"/>
      <c r="GG221" s="638"/>
      <c r="GH221" s="638"/>
      <c r="GI221" s="638"/>
      <c r="GJ221" s="638"/>
      <c r="GK221" s="638"/>
      <c r="GL221" s="638"/>
      <c r="GM221" s="638"/>
      <c r="GN221" s="638"/>
      <c r="GO221" s="638"/>
      <c r="GP221" s="638"/>
      <c r="GQ221" s="638"/>
      <c r="GR221" s="638"/>
      <c r="GS221" s="638"/>
      <c r="GT221" s="638"/>
      <c r="GU221" s="638"/>
      <c r="GV221" s="638"/>
      <c r="GW221" s="638"/>
      <c r="GX221" s="638"/>
      <c r="GY221" s="638"/>
      <c r="GZ221" s="638"/>
      <c r="HA221" s="638"/>
      <c r="HB221" s="638"/>
      <c r="HC221" s="638"/>
      <c r="HD221" s="638"/>
      <c r="HE221" s="638"/>
      <c r="HF221" s="638"/>
      <c r="HG221" s="638"/>
      <c r="HH221" s="638"/>
      <c r="HI221" s="638"/>
      <c r="HJ221" s="638"/>
      <c r="HK221" s="638"/>
      <c r="HL221" s="638"/>
      <c r="HM221" s="638"/>
      <c r="HN221" s="638"/>
      <c r="HO221" s="638"/>
      <c r="HP221" s="638"/>
      <c r="HQ221" s="638"/>
      <c r="HR221" s="638"/>
      <c r="HS221" s="638"/>
      <c r="HT221" s="638"/>
      <c r="HU221" s="638"/>
      <c r="HV221" s="638"/>
      <c r="HW221" s="638"/>
      <c r="HX221" s="638"/>
      <c r="HY221" s="638"/>
      <c r="HZ221" s="638"/>
      <c r="IA221" s="638"/>
      <c r="IB221" s="638"/>
      <c r="IC221" s="638"/>
      <c r="ID221" s="638"/>
      <c r="IE221" s="638"/>
      <c r="IF221" s="638"/>
      <c r="IG221" s="638"/>
      <c r="IH221" s="638"/>
      <c r="II221" s="638"/>
      <c r="IJ221" s="638"/>
      <c r="IK221" s="638"/>
      <c r="IL221" s="638"/>
      <c r="IM221" s="638"/>
      <c r="IN221" s="638"/>
      <c r="IO221" s="638"/>
      <c r="IP221" s="638"/>
      <c r="IQ221" s="638"/>
      <c r="IR221" s="638"/>
      <c r="IS221" s="638"/>
      <c r="IT221" s="638"/>
      <c r="IU221" s="638"/>
      <c r="IV221" s="638"/>
      <c r="IW221" s="638"/>
      <c r="IX221" s="638"/>
      <c r="IY221" s="638"/>
      <c r="IZ221" s="638"/>
      <c r="JA221" s="638"/>
      <c r="JB221" s="638"/>
      <c r="JC221" s="638"/>
      <c r="JD221" s="638"/>
      <c r="JE221" s="638"/>
      <c r="JF221" s="638"/>
      <c r="JG221" s="638"/>
      <c r="JH221" s="638"/>
      <c r="JI221" s="638"/>
      <c r="JJ221" s="638"/>
      <c r="JK221" s="638"/>
      <c r="JL221" s="638"/>
      <c r="JM221" s="638"/>
      <c r="JN221" s="638"/>
      <c r="JO221" s="638"/>
      <c r="JP221" s="638"/>
      <c r="JQ221" s="638"/>
      <c r="JR221" s="638"/>
      <c r="JS221" s="638"/>
      <c r="JT221" s="638"/>
      <c r="JU221" s="638"/>
      <c r="JV221" s="638"/>
      <c r="JW221" s="638"/>
      <c r="JX221" s="638"/>
      <c r="JY221" s="638"/>
      <c r="JZ221" s="638"/>
      <c r="KA221" s="638"/>
      <c r="KB221" s="638"/>
      <c r="KC221" s="638"/>
      <c r="KD221" s="638"/>
      <c r="KE221" s="638"/>
      <c r="KF221" s="638"/>
      <c r="KG221" s="638"/>
      <c r="KH221" s="638"/>
      <c r="KI221" s="638"/>
      <c r="KJ221" s="638"/>
      <c r="KK221" s="638"/>
      <c r="KL221" s="638"/>
      <c r="KM221" s="638"/>
      <c r="KN221" s="638"/>
      <c r="KO221" s="638"/>
      <c r="KP221" s="638"/>
      <c r="KQ221" s="638"/>
      <c r="KR221" s="638"/>
      <c r="KS221" s="638"/>
      <c r="KT221" s="638"/>
      <c r="KU221" s="638"/>
      <c r="KV221" s="638"/>
      <c r="KW221" s="638"/>
      <c r="KX221" s="638"/>
      <c r="KY221" s="638"/>
      <c r="KZ221" s="638"/>
      <c r="LA221" s="638"/>
      <c r="LB221" s="638"/>
      <c r="LC221" s="638"/>
      <c r="LD221" s="638"/>
      <c r="LE221" s="638"/>
      <c r="LF221" s="638"/>
      <c r="LG221" s="638"/>
      <c r="LH221" s="638"/>
      <c r="LI221" s="638"/>
      <c r="LJ221" s="638"/>
      <c r="LK221" s="638"/>
      <c r="LL221" s="638"/>
      <c r="LM221" s="638"/>
      <c r="LN221" s="638"/>
      <c r="LO221" s="638"/>
      <c r="LP221" s="638"/>
      <c r="LQ221" s="638"/>
      <c r="LR221" s="638"/>
      <c r="LS221" s="638"/>
      <c r="LT221" s="638"/>
      <c r="LU221" s="638"/>
      <c r="LV221" s="638"/>
      <c r="LW221" s="638"/>
      <c r="LX221" s="638"/>
      <c r="LY221" s="638"/>
      <c r="LZ221" s="638"/>
      <c r="MA221" s="638"/>
      <c r="MB221" s="638"/>
      <c r="MC221" s="638"/>
      <c r="MD221" s="638"/>
      <c r="ME221" s="638"/>
      <c r="MF221" s="638"/>
      <c r="MG221" s="638"/>
      <c r="MH221" s="638"/>
      <c r="MI221" s="638"/>
      <c r="MJ221" s="638"/>
      <c r="MK221" s="638"/>
      <c r="ML221" s="638"/>
      <c r="MM221" s="638"/>
      <c r="MN221" s="638"/>
      <c r="MO221" s="638"/>
      <c r="MP221" s="638"/>
      <c r="MQ221" s="638"/>
      <c r="MR221" s="638"/>
      <c r="MS221" s="638"/>
      <c r="MT221" s="638"/>
      <c r="MU221" s="638"/>
      <c r="MV221" s="638"/>
      <c r="MW221" s="638"/>
      <c r="MX221" s="638"/>
      <c r="MY221" s="638"/>
      <c r="MZ221" s="638"/>
      <c r="NA221" s="638"/>
      <c r="NB221" s="638"/>
      <c r="NC221" s="638"/>
      <c r="ND221" s="638"/>
      <c r="NE221" s="638"/>
      <c r="NF221" s="638"/>
      <c r="NG221" s="638"/>
      <c r="NH221" s="638"/>
      <c r="NI221" s="638"/>
      <c r="NJ221" s="638"/>
    </row>
    <row r="222" spans="1:374" s="700" customFormat="1" ht="32.450000000000003" customHeight="1">
      <c r="A222" s="735" t="s">
        <v>703</v>
      </c>
      <c r="B222" s="639" t="s">
        <v>1512</v>
      </c>
      <c r="C222" s="644" t="s">
        <v>1053</v>
      </c>
      <c r="D222" s="699" t="s">
        <v>731</v>
      </c>
      <c r="E222" s="665"/>
      <c r="F222" s="644"/>
      <c r="G222" s="644"/>
      <c r="H222" s="663"/>
      <c r="I222" s="664"/>
      <c r="J222" s="640"/>
      <c r="K222" s="641"/>
      <c r="L222" s="641"/>
      <c r="M222" s="640"/>
      <c r="N222" s="640"/>
      <c r="O222" s="640"/>
      <c r="P222" s="640"/>
      <c r="Q222" s="662"/>
      <c r="R222" s="638"/>
      <c r="S222" s="638"/>
      <c r="T222" s="638"/>
      <c r="U222" s="638"/>
      <c r="V222" s="638"/>
      <c r="W222" s="638"/>
      <c r="X222" s="638"/>
      <c r="Y222" s="638"/>
      <c r="Z222" s="638"/>
      <c r="AA222" s="638"/>
      <c r="AB222" s="638"/>
      <c r="AC222" s="638"/>
      <c r="AD222" s="638"/>
      <c r="AE222" s="638"/>
      <c r="AF222" s="638"/>
      <c r="AG222" s="638"/>
      <c r="AH222" s="638"/>
      <c r="AI222" s="638"/>
      <c r="AJ222" s="638"/>
      <c r="AK222" s="638"/>
      <c r="AL222" s="638"/>
      <c r="AM222" s="638"/>
      <c r="AN222" s="638"/>
      <c r="AO222" s="638"/>
      <c r="AP222" s="638"/>
      <c r="AQ222" s="638"/>
      <c r="AR222" s="638"/>
      <c r="AS222" s="638"/>
      <c r="AT222" s="638"/>
      <c r="AU222" s="638"/>
      <c r="AV222" s="638"/>
      <c r="AW222" s="638"/>
      <c r="AX222" s="638"/>
      <c r="AY222" s="638"/>
      <c r="AZ222" s="638"/>
      <c r="BA222" s="638"/>
      <c r="BB222" s="638"/>
      <c r="BC222" s="638"/>
      <c r="BD222" s="638"/>
      <c r="BE222" s="638"/>
      <c r="BF222" s="638"/>
      <c r="BG222" s="638"/>
      <c r="BH222" s="638"/>
      <c r="BI222" s="638"/>
      <c r="BJ222" s="638"/>
      <c r="BK222" s="638"/>
      <c r="BL222" s="638"/>
      <c r="BM222" s="638"/>
      <c r="BN222" s="638"/>
      <c r="BO222" s="638"/>
      <c r="BP222" s="638"/>
      <c r="BQ222" s="638"/>
      <c r="BR222" s="638"/>
      <c r="BS222" s="638"/>
      <c r="BT222" s="638"/>
      <c r="BU222" s="638"/>
      <c r="BV222" s="638"/>
      <c r="BW222" s="638"/>
      <c r="BX222" s="638"/>
      <c r="BY222" s="638"/>
      <c r="BZ222" s="638"/>
      <c r="CA222" s="638"/>
      <c r="CB222" s="638"/>
      <c r="CC222" s="638"/>
      <c r="CD222" s="638"/>
      <c r="CE222" s="638"/>
      <c r="CF222" s="638"/>
      <c r="CG222" s="638"/>
      <c r="CH222" s="638"/>
      <c r="CI222" s="638"/>
      <c r="CJ222" s="638"/>
      <c r="CK222" s="638"/>
      <c r="CL222" s="638"/>
      <c r="CM222" s="638"/>
      <c r="CN222" s="638"/>
      <c r="CO222" s="638"/>
      <c r="CP222" s="638"/>
      <c r="CQ222" s="638"/>
      <c r="CR222" s="638"/>
      <c r="CS222" s="638"/>
      <c r="CT222" s="638"/>
      <c r="CU222" s="638"/>
      <c r="CV222" s="638"/>
      <c r="CW222" s="638"/>
      <c r="CX222" s="638"/>
      <c r="CY222" s="638"/>
      <c r="CZ222" s="638"/>
      <c r="DA222" s="638"/>
      <c r="DB222" s="638"/>
      <c r="DC222" s="638"/>
      <c r="DD222" s="638"/>
      <c r="DE222" s="638"/>
      <c r="DF222" s="638"/>
      <c r="DG222" s="638"/>
      <c r="DH222" s="638"/>
      <c r="DI222" s="638"/>
      <c r="DJ222" s="638"/>
      <c r="DK222" s="638"/>
      <c r="DL222" s="638"/>
      <c r="DM222" s="638"/>
      <c r="DN222" s="638"/>
      <c r="DO222" s="638"/>
      <c r="DP222" s="638"/>
      <c r="DQ222" s="638"/>
      <c r="DR222" s="638"/>
      <c r="DS222" s="638"/>
      <c r="DT222" s="638"/>
      <c r="DU222" s="638"/>
      <c r="DV222" s="638"/>
      <c r="DW222" s="638"/>
      <c r="DX222" s="638"/>
      <c r="DY222" s="638"/>
      <c r="DZ222" s="638"/>
      <c r="EA222" s="638"/>
      <c r="EB222" s="638"/>
      <c r="EC222" s="638"/>
      <c r="ED222" s="638"/>
      <c r="EE222" s="638"/>
      <c r="EF222" s="638"/>
      <c r="EG222" s="638"/>
      <c r="EH222" s="638"/>
      <c r="EI222" s="638"/>
      <c r="EJ222" s="638"/>
      <c r="EK222" s="638"/>
      <c r="EL222" s="638"/>
      <c r="EM222" s="638"/>
      <c r="EN222" s="638"/>
      <c r="EO222" s="638"/>
      <c r="EP222" s="638"/>
      <c r="EQ222" s="638"/>
      <c r="ER222" s="638"/>
      <c r="ES222" s="638"/>
      <c r="ET222" s="638"/>
      <c r="EU222" s="638"/>
      <c r="EV222" s="638"/>
      <c r="EW222" s="638"/>
      <c r="EX222" s="638"/>
      <c r="EY222" s="638"/>
      <c r="EZ222" s="638"/>
      <c r="FA222" s="638"/>
      <c r="FB222" s="638"/>
      <c r="FC222" s="638"/>
      <c r="FD222" s="638"/>
      <c r="FE222" s="638"/>
      <c r="FF222" s="638"/>
      <c r="FG222" s="638"/>
      <c r="FH222" s="638"/>
      <c r="FI222" s="638"/>
      <c r="FJ222" s="638"/>
      <c r="FK222" s="638"/>
      <c r="FL222" s="638"/>
      <c r="FM222" s="638"/>
      <c r="FN222" s="638"/>
      <c r="FO222" s="638"/>
      <c r="FP222" s="638"/>
      <c r="FQ222" s="638"/>
      <c r="FR222" s="638"/>
      <c r="FS222" s="638"/>
      <c r="FT222" s="638"/>
      <c r="FU222" s="638"/>
      <c r="FV222" s="638"/>
      <c r="FW222" s="638"/>
      <c r="FX222" s="638"/>
      <c r="FY222" s="638"/>
      <c r="FZ222" s="638"/>
      <c r="GA222" s="638"/>
      <c r="GB222" s="638"/>
      <c r="GC222" s="638"/>
      <c r="GD222" s="638"/>
      <c r="GE222" s="638"/>
      <c r="GF222" s="638"/>
      <c r="GG222" s="638"/>
      <c r="GH222" s="638"/>
      <c r="GI222" s="638"/>
      <c r="GJ222" s="638"/>
      <c r="GK222" s="638"/>
      <c r="GL222" s="638"/>
      <c r="GM222" s="638"/>
      <c r="GN222" s="638"/>
      <c r="GO222" s="638"/>
      <c r="GP222" s="638"/>
      <c r="GQ222" s="638"/>
      <c r="GR222" s="638"/>
      <c r="GS222" s="638"/>
      <c r="GT222" s="638"/>
      <c r="GU222" s="638"/>
      <c r="GV222" s="638"/>
      <c r="GW222" s="638"/>
      <c r="GX222" s="638"/>
      <c r="GY222" s="638"/>
      <c r="GZ222" s="638"/>
      <c r="HA222" s="638"/>
      <c r="HB222" s="638"/>
      <c r="HC222" s="638"/>
      <c r="HD222" s="638"/>
      <c r="HE222" s="638"/>
      <c r="HF222" s="638"/>
      <c r="HG222" s="638"/>
      <c r="HH222" s="638"/>
      <c r="HI222" s="638"/>
      <c r="HJ222" s="638"/>
      <c r="HK222" s="638"/>
      <c r="HL222" s="638"/>
      <c r="HM222" s="638"/>
      <c r="HN222" s="638"/>
      <c r="HO222" s="638"/>
      <c r="HP222" s="638"/>
      <c r="HQ222" s="638"/>
      <c r="HR222" s="638"/>
      <c r="HS222" s="638"/>
      <c r="HT222" s="638"/>
      <c r="HU222" s="638"/>
      <c r="HV222" s="638"/>
      <c r="HW222" s="638"/>
      <c r="HX222" s="638"/>
      <c r="HY222" s="638"/>
      <c r="HZ222" s="638"/>
      <c r="IA222" s="638"/>
      <c r="IB222" s="638"/>
      <c r="IC222" s="638"/>
      <c r="ID222" s="638"/>
      <c r="IE222" s="638"/>
      <c r="IF222" s="638"/>
      <c r="IG222" s="638"/>
      <c r="IH222" s="638"/>
      <c r="II222" s="638"/>
      <c r="IJ222" s="638"/>
      <c r="IK222" s="638"/>
      <c r="IL222" s="638"/>
      <c r="IM222" s="638"/>
      <c r="IN222" s="638"/>
      <c r="IO222" s="638"/>
      <c r="IP222" s="638"/>
      <c r="IQ222" s="638"/>
      <c r="IR222" s="638"/>
      <c r="IS222" s="638"/>
      <c r="IT222" s="638"/>
      <c r="IU222" s="638"/>
      <c r="IV222" s="638"/>
      <c r="IW222" s="638"/>
      <c r="IX222" s="638"/>
      <c r="IY222" s="638"/>
      <c r="IZ222" s="638"/>
      <c r="JA222" s="638"/>
      <c r="JB222" s="638"/>
      <c r="JC222" s="638"/>
      <c r="JD222" s="638"/>
      <c r="JE222" s="638"/>
      <c r="JF222" s="638"/>
      <c r="JG222" s="638"/>
      <c r="JH222" s="638"/>
      <c r="JI222" s="638"/>
      <c r="JJ222" s="638"/>
      <c r="JK222" s="638"/>
      <c r="JL222" s="638"/>
      <c r="JM222" s="638"/>
      <c r="JN222" s="638"/>
      <c r="JO222" s="638"/>
      <c r="JP222" s="638"/>
      <c r="JQ222" s="638"/>
      <c r="JR222" s="638"/>
      <c r="JS222" s="638"/>
      <c r="JT222" s="638"/>
      <c r="JU222" s="638"/>
      <c r="JV222" s="638"/>
      <c r="JW222" s="638"/>
      <c r="JX222" s="638"/>
      <c r="JY222" s="638"/>
      <c r="JZ222" s="638"/>
      <c r="KA222" s="638"/>
      <c r="KB222" s="638"/>
      <c r="KC222" s="638"/>
      <c r="KD222" s="638"/>
      <c r="KE222" s="638"/>
      <c r="KF222" s="638"/>
      <c r="KG222" s="638"/>
      <c r="KH222" s="638"/>
      <c r="KI222" s="638"/>
      <c r="KJ222" s="638"/>
      <c r="KK222" s="638"/>
      <c r="KL222" s="638"/>
      <c r="KM222" s="638"/>
      <c r="KN222" s="638"/>
      <c r="KO222" s="638"/>
      <c r="KP222" s="638"/>
      <c r="KQ222" s="638"/>
      <c r="KR222" s="638"/>
      <c r="KS222" s="638"/>
      <c r="KT222" s="638"/>
      <c r="KU222" s="638"/>
      <c r="KV222" s="638"/>
      <c r="KW222" s="638"/>
      <c r="KX222" s="638"/>
      <c r="KY222" s="638"/>
      <c r="KZ222" s="638"/>
      <c r="LA222" s="638"/>
      <c r="LB222" s="638"/>
      <c r="LC222" s="638"/>
      <c r="LD222" s="638"/>
      <c r="LE222" s="638"/>
      <c r="LF222" s="638"/>
      <c r="LG222" s="638"/>
      <c r="LH222" s="638"/>
      <c r="LI222" s="638"/>
      <c r="LJ222" s="638"/>
      <c r="LK222" s="638"/>
      <c r="LL222" s="638"/>
      <c r="LM222" s="638"/>
      <c r="LN222" s="638"/>
      <c r="LO222" s="638"/>
      <c r="LP222" s="638"/>
      <c r="LQ222" s="638"/>
      <c r="LR222" s="638"/>
      <c r="LS222" s="638"/>
      <c r="LT222" s="638"/>
      <c r="LU222" s="638"/>
      <c r="LV222" s="638"/>
      <c r="LW222" s="638"/>
      <c r="LX222" s="638"/>
      <c r="LY222" s="638"/>
      <c r="LZ222" s="638"/>
      <c r="MA222" s="638"/>
      <c r="MB222" s="638"/>
      <c r="MC222" s="638"/>
      <c r="MD222" s="638"/>
      <c r="ME222" s="638"/>
      <c r="MF222" s="638"/>
      <c r="MG222" s="638"/>
      <c r="MH222" s="638"/>
      <c r="MI222" s="638"/>
      <c r="MJ222" s="638"/>
      <c r="MK222" s="638"/>
      <c r="ML222" s="638"/>
      <c r="MM222" s="638"/>
      <c r="MN222" s="638"/>
      <c r="MO222" s="638"/>
      <c r="MP222" s="638"/>
      <c r="MQ222" s="638"/>
      <c r="MR222" s="638"/>
      <c r="MS222" s="638"/>
      <c r="MT222" s="638"/>
      <c r="MU222" s="638"/>
      <c r="MV222" s="638"/>
      <c r="MW222" s="638"/>
      <c r="MX222" s="638"/>
      <c r="MY222" s="638"/>
      <c r="MZ222" s="638"/>
      <c r="NA222" s="638"/>
      <c r="NB222" s="638"/>
      <c r="NC222" s="638"/>
      <c r="ND222" s="638"/>
      <c r="NE222" s="638"/>
      <c r="NF222" s="638"/>
      <c r="NG222" s="638"/>
      <c r="NH222" s="638"/>
      <c r="NI222" s="638"/>
      <c r="NJ222" s="638"/>
    </row>
    <row r="223" spans="1:374" s="700" customFormat="1" ht="32.450000000000003" customHeight="1">
      <c r="A223" s="735" t="s">
        <v>704</v>
      </c>
      <c r="B223" s="639" t="s">
        <v>1513</v>
      </c>
      <c r="C223" s="644" t="s">
        <v>1053</v>
      </c>
      <c r="D223" s="699" t="s">
        <v>742</v>
      </c>
      <c r="E223" s="665"/>
      <c r="F223" s="644"/>
      <c r="G223" s="644"/>
      <c r="H223" s="663"/>
      <c r="I223" s="664"/>
      <c r="J223" s="640"/>
      <c r="K223" s="641"/>
      <c r="L223" s="641"/>
      <c r="M223" s="640"/>
      <c r="N223" s="640"/>
      <c r="O223" s="640"/>
      <c r="P223" s="640"/>
      <c r="Q223" s="662"/>
      <c r="R223" s="638"/>
      <c r="S223" s="638"/>
      <c r="T223" s="638"/>
      <c r="U223" s="638"/>
      <c r="V223" s="638"/>
      <c r="W223" s="638"/>
      <c r="X223" s="638"/>
      <c r="Y223" s="638"/>
      <c r="Z223" s="638"/>
      <c r="AA223" s="638"/>
      <c r="AB223" s="638"/>
      <c r="AC223" s="638"/>
      <c r="AD223" s="638"/>
      <c r="AE223" s="638"/>
      <c r="AF223" s="638"/>
      <c r="AG223" s="638"/>
      <c r="AH223" s="638"/>
      <c r="AI223" s="638"/>
      <c r="AJ223" s="638"/>
      <c r="AK223" s="638"/>
      <c r="AL223" s="638"/>
      <c r="AM223" s="638"/>
      <c r="AN223" s="638"/>
      <c r="AO223" s="638"/>
      <c r="AP223" s="638"/>
      <c r="AQ223" s="638"/>
      <c r="AR223" s="638"/>
      <c r="AS223" s="638"/>
      <c r="AT223" s="638"/>
      <c r="AU223" s="638"/>
      <c r="AV223" s="638"/>
      <c r="AW223" s="638"/>
      <c r="AX223" s="638"/>
      <c r="AY223" s="638"/>
      <c r="AZ223" s="638"/>
      <c r="BA223" s="638"/>
      <c r="BB223" s="638"/>
      <c r="BC223" s="638"/>
      <c r="BD223" s="638"/>
      <c r="BE223" s="638"/>
      <c r="BF223" s="638"/>
      <c r="BG223" s="638"/>
      <c r="BH223" s="638"/>
      <c r="BI223" s="638"/>
      <c r="BJ223" s="638"/>
      <c r="BK223" s="638"/>
      <c r="BL223" s="638"/>
      <c r="BM223" s="638"/>
      <c r="BN223" s="638"/>
      <c r="BO223" s="638"/>
      <c r="BP223" s="638"/>
      <c r="BQ223" s="638"/>
      <c r="BR223" s="638"/>
      <c r="BS223" s="638"/>
      <c r="BT223" s="638"/>
      <c r="BU223" s="638"/>
      <c r="BV223" s="638"/>
      <c r="BW223" s="638"/>
      <c r="BX223" s="638"/>
      <c r="BY223" s="638"/>
      <c r="BZ223" s="638"/>
      <c r="CA223" s="638"/>
      <c r="CB223" s="638"/>
      <c r="CC223" s="638"/>
      <c r="CD223" s="638"/>
      <c r="CE223" s="638"/>
      <c r="CF223" s="638"/>
      <c r="CG223" s="638"/>
      <c r="CH223" s="638"/>
      <c r="CI223" s="638"/>
      <c r="CJ223" s="638"/>
      <c r="CK223" s="638"/>
      <c r="CL223" s="638"/>
      <c r="CM223" s="638"/>
      <c r="CN223" s="638"/>
      <c r="CO223" s="638"/>
      <c r="CP223" s="638"/>
      <c r="CQ223" s="638"/>
      <c r="CR223" s="638"/>
      <c r="CS223" s="638"/>
      <c r="CT223" s="638"/>
      <c r="CU223" s="638"/>
      <c r="CV223" s="638"/>
      <c r="CW223" s="638"/>
      <c r="CX223" s="638"/>
      <c r="CY223" s="638"/>
      <c r="CZ223" s="638"/>
      <c r="DA223" s="638"/>
      <c r="DB223" s="638"/>
      <c r="DC223" s="638"/>
      <c r="DD223" s="638"/>
      <c r="DE223" s="638"/>
      <c r="DF223" s="638"/>
      <c r="DG223" s="638"/>
      <c r="DH223" s="638"/>
      <c r="DI223" s="638"/>
      <c r="DJ223" s="638"/>
      <c r="DK223" s="638"/>
      <c r="DL223" s="638"/>
      <c r="DM223" s="638"/>
      <c r="DN223" s="638"/>
      <c r="DO223" s="638"/>
      <c r="DP223" s="638"/>
      <c r="DQ223" s="638"/>
      <c r="DR223" s="638"/>
      <c r="DS223" s="638"/>
      <c r="DT223" s="638"/>
      <c r="DU223" s="638"/>
      <c r="DV223" s="638"/>
      <c r="DW223" s="638"/>
      <c r="DX223" s="638"/>
      <c r="DY223" s="638"/>
      <c r="DZ223" s="638"/>
      <c r="EA223" s="638"/>
      <c r="EB223" s="638"/>
      <c r="EC223" s="638"/>
      <c r="ED223" s="638"/>
      <c r="EE223" s="638"/>
      <c r="EF223" s="638"/>
      <c r="EG223" s="638"/>
      <c r="EH223" s="638"/>
      <c r="EI223" s="638"/>
      <c r="EJ223" s="638"/>
      <c r="EK223" s="638"/>
      <c r="EL223" s="638"/>
      <c r="EM223" s="638"/>
      <c r="EN223" s="638"/>
      <c r="EO223" s="638"/>
      <c r="EP223" s="638"/>
      <c r="EQ223" s="638"/>
      <c r="ER223" s="638"/>
      <c r="ES223" s="638"/>
      <c r="ET223" s="638"/>
      <c r="EU223" s="638"/>
      <c r="EV223" s="638"/>
      <c r="EW223" s="638"/>
      <c r="EX223" s="638"/>
      <c r="EY223" s="638"/>
      <c r="EZ223" s="638"/>
      <c r="FA223" s="638"/>
      <c r="FB223" s="638"/>
      <c r="FC223" s="638"/>
      <c r="FD223" s="638"/>
      <c r="FE223" s="638"/>
      <c r="FF223" s="638"/>
      <c r="FG223" s="638"/>
      <c r="FH223" s="638"/>
      <c r="FI223" s="638"/>
      <c r="FJ223" s="638"/>
      <c r="FK223" s="638"/>
      <c r="FL223" s="638"/>
      <c r="FM223" s="638"/>
      <c r="FN223" s="638"/>
      <c r="FO223" s="638"/>
      <c r="FP223" s="638"/>
      <c r="FQ223" s="638"/>
      <c r="FR223" s="638"/>
      <c r="FS223" s="638"/>
      <c r="FT223" s="638"/>
      <c r="FU223" s="638"/>
      <c r="FV223" s="638"/>
      <c r="FW223" s="638"/>
      <c r="FX223" s="638"/>
      <c r="FY223" s="638"/>
      <c r="FZ223" s="638"/>
      <c r="GA223" s="638"/>
      <c r="GB223" s="638"/>
      <c r="GC223" s="638"/>
      <c r="GD223" s="638"/>
      <c r="GE223" s="638"/>
      <c r="GF223" s="638"/>
      <c r="GG223" s="638"/>
      <c r="GH223" s="638"/>
      <c r="GI223" s="638"/>
      <c r="GJ223" s="638"/>
      <c r="GK223" s="638"/>
      <c r="GL223" s="638"/>
      <c r="GM223" s="638"/>
      <c r="GN223" s="638"/>
      <c r="GO223" s="638"/>
      <c r="GP223" s="638"/>
      <c r="GQ223" s="638"/>
      <c r="GR223" s="638"/>
      <c r="GS223" s="638"/>
      <c r="GT223" s="638"/>
      <c r="GU223" s="638"/>
      <c r="GV223" s="638"/>
      <c r="GW223" s="638"/>
      <c r="GX223" s="638"/>
      <c r="GY223" s="638"/>
      <c r="GZ223" s="638"/>
      <c r="HA223" s="638"/>
      <c r="HB223" s="638"/>
      <c r="HC223" s="638"/>
      <c r="HD223" s="638"/>
      <c r="HE223" s="638"/>
      <c r="HF223" s="638"/>
      <c r="HG223" s="638"/>
      <c r="HH223" s="638"/>
      <c r="HI223" s="638"/>
      <c r="HJ223" s="638"/>
      <c r="HK223" s="638"/>
      <c r="HL223" s="638"/>
      <c r="HM223" s="638"/>
      <c r="HN223" s="638"/>
      <c r="HO223" s="638"/>
      <c r="HP223" s="638"/>
      <c r="HQ223" s="638"/>
      <c r="HR223" s="638"/>
      <c r="HS223" s="638"/>
      <c r="HT223" s="638"/>
      <c r="HU223" s="638"/>
      <c r="HV223" s="638"/>
      <c r="HW223" s="638"/>
      <c r="HX223" s="638"/>
      <c r="HY223" s="638"/>
      <c r="HZ223" s="638"/>
      <c r="IA223" s="638"/>
      <c r="IB223" s="638"/>
      <c r="IC223" s="638"/>
      <c r="ID223" s="638"/>
      <c r="IE223" s="638"/>
      <c r="IF223" s="638"/>
      <c r="IG223" s="638"/>
      <c r="IH223" s="638"/>
      <c r="II223" s="638"/>
      <c r="IJ223" s="638"/>
      <c r="IK223" s="638"/>
      <c r="IL223" s="638"/>
      <c r="IM223" s="638"/>
      <c r="IN223" s="638"/>
      <c r="IO223" s="638"/>
      <c r="IP223" s="638"/>
      <c r="IQ223" s="638"/>
      <c r="IR223" s="638"/>
      <c r="IS223" s="638"/>
      <c r="IT223" s="638"/>
      <c r="IU223" s="638"/>
      <c r="IV223" s="638"/>
      <c r="IW223" s="638"/>
      <c r="IX223" s="638"/>
      <c r="IY223" s="638"/>
      <c r="IZ223" s="638"/>
      <c r="JA223" s="638"/>
      <c r="JB223" s="638"/>
      <c r="JC223" s="638"/>
      <c r="JD223" s="638"/>
      <c r="JE223" s="638"/>
      <c r="JF223" s="638"/>
      <c r="JG223" s="638"/>
      <c r="JH223" s="638"/>
      <c r="JI223" s="638"/>
      <c r="JJ223" s="638"/>
      <c r="JK223" s="638"/>
      <c r="JL223" s="638"/>
      <c r="JM223" s="638"/>
      <c r="JN223" s="638"/>
      <c r="JO223" s="638"/>
      <c r="JP223" s="638"/>
      <c r="JQ223" s="638"/>
      <c r="JR223" s="638"/>
      <c r="JS223" s="638"/>
      <c r="JT223" s="638"/>
      <c r="JU223" s="638"/>
      <c r="JV223" s="638"/>
      <c r="JW223" s="638"/>
      <c r="JX223" s="638"/>
      <c r="JY223" s="638"/>
      <c r="JZ223" s="638"/>
      <c r="KA223" s="638"/>
      <c r="KB223" s="638"/>
      <c r="KC223" s="638"/>
      <c r="KD223" s="638"/>
      <c r="KE223" s="638"/>
      <c r="KF223" s="638"/>
      <c r="KG223" s="638"/>
      <c r="KH223" s="638"/>
      <c r="KI223" s="638"/>
      <c r="KJ223" s="638"/>
      <c r="KK223" s="638"/>
      <c r="KL223" s="638"/>
      <c r="KM223" s="638"/>
      <c r="KN223" s="638"/>
      <c r="KO223" s="638"/>
      <c r="KP223" s="638"/>
      <c r="KQ223" s="638"/>
      <c r="KR223" s="638"/>
      <c r="KS223" s="638"/>
      <c r="KT223" s="638"/>
      <c r="KU223" s="638"/>
      <c r="KV223" s="638"/>
      <c r="KW223" s="638"/>
      <c r="KX223" s="638"/>
      <c r="KY223" s="638"/>
      <c r="KZ223" s="638"/>
      <c r="LA223" s="638"/>
      <c r="LB223" s="638"/>
      <c r="LC223" s="638"/>
      <c r="LD223" s="638"/>
      <c r="LE223" s="638"/>
      <c r="LF223" s="638"/>
      <c r="LG223" s="638"/>
      <c r="LH223" s="638"/>
      <c r="LI223" s="638"/>
      <c r="LJ223" s="638"/>
      <c r="LK223" s="638"/>
      <c r="LL223" s="638"/>
      <c r="LM223" s="638"/>
      <c r="LN223" s="638"/>
      <c r="LO223" s="638"/>
      <c r="LP223" s="638"/>
      <c r="LQ223" s="638"/>
      <c r="LR223" s="638"/>
      <c r="LS223" s="638"/>
      <c r="LT223" s="638"/>
      <c r="LU223" s="638"/>
      <c r="LV223" s="638"/>
      <c r="LW223" s="638"/>
      <c r="LX223" s="638"/>
      <c r="LY223" s="638"/>
      <c r="LZ223" s="638"/>
      <c r="MA223" s="638"/>
      <c r="MB223" s="638"/>
      <c r="MC223" s="638"/>
      <c r="MD223" s="638"/>
      <c r="ME223" s="638"/>
      <c r="MF223" s="638"/>
      <c r="MG223" s="638"/>
      <c r="MH223" s="638"/>
      <c r="MI223" s="638"/>
      <c r="MJ223" s="638"/>
      <c r="MK223" s="638"/>
      <c r="ML223" s="638"/>
      <c r="MM223" s="638"/>
      <c r="MN223" s="638"/>
      <c r="MO223" s="638"/>
      <c r="MP223" s="638"/>
      <c r="MQ223" s="638"/>
      <c r="MR223" s="638"/>
      <c r="MS223" s="638"/>
      <c r="MT223" s="638"/>
      <c r="MU223" s="638"/>
      <c r="MV223" s="638"/>
      <c r="MW223" s="638"/>
      <c r="MX223" s="638"/>
      <c r="MY223" s="638"/>
      <c r="MZ223" s="638"/>
      <c r="NA223" s="638"/>
      <c r="NB223" s="638"/>
      <c r="NC223" s="638"/>
      <c r="ND223" s="638"/>
      <c r="NE223" s="638"/>
      <c r="NF223" s="638"/>
      <c r="NG223" s="638"/>
      <c r="NH223" s="638"/>
      <c r="NI223" s="638"/>
      <c r="NJ223" s="638"/>
    </row>
    <row r="224" spans="1:374" s="700" customFormat="1" ht="32.450000000000003" customHeight="1">
      <c r="A224" s="735" t="s">
        <v>705</v>
      </c>
      <c r="B224" s="639" t="s">
        <v>1514</v>
      </c>
      <c r="C224" s="644" t="s">
        <v>1053</v>
      </c>
      <c r="D224" s="699" t="s">
        <v>732</v>
      </c>
      <c r="E224" s="665"/>
      <c r="F224" s="644"/>
      <c r="G224" s="644"/>
      <c r="H224" s="663"/>
      <c r="I224" s="664"/>
      <c r="J224" s="640"/>
      <c r="K224" s="641"/>
      <c r="L224" s="641"/>
      <c r="M224" s="640"/>
      <c r="N224" s="640"/>
      <c r="O224" s="640"/>
      <c r="P224" s="640"/>
      <c r="Q224" s="662"/>
      <c r="R224" s="638"/>
      <c r="S224" s="638"/>
      <c r="T224" s="638"/>
      <c r="U224" s="638"/>
      <c r="V224" s="638"/>
      <c r="W224" s="638"/>
      <c r="X224" s="638"/>
      <c r="Y224" s="638"/>
      <c r="Z224" s="638"/>
      <c r="AA224" s="638"/>
      <c r="AB224" s="638"/>
      <c r="AC224" s="638"/>
      <c r="AD224" s="638"/>
      <c r="AE224" s="638"/>
      <c r="AF224" s="638"/>
      <c r="AG224" s="638"/>
      <c r="AH224" s="638"/>
      <c r="AI224" s="638"/>
      <c r="AJ224" s="638"/>
      <c r="AK224" s="638"/>
      <c r="AL224" s="638"/>
      <c r="AM224" s="638"/>
      <c r="AN224" s="638"/>
      <c r="AO224" s="638"/>
      <c r="AP224" s="638"/>
      <c r="AQ224" s="638"/>
      <c r="AR224" s="638"/>
      <c r="AS224" s="638"/>
      <c r="AT224" s="638"/>
      <c r="AU224" s="638"/>
      <c r="AV224" s="638"/>
      <c r="AW224" s="638"/>
      <c r="AX224" s="638"/>
      <c r="AY224" s="638"/>
      <c r="AZ224" s="638"/>
      <c r="BA224" s="638"/>
      <c r="BB224" s="638"/>
      <c r="BC224" s="638"/>
      <c r="BD224" s="638"/>
      <c r="BE224" s="638"/>
      <c r="BF224" s="638"/>
      <c r="BG224" s="638"/>
      <c r="BH224" s="638"/>
      <c r="BI224" s="638"/>
      <c r="BJ224" s="638"/>
      <c r="BK224" s="638"/>
      <c r="BL224" s="638"/>
      <c r="BM224" s="638"/>
      <c r="BN224" s="638"/>
      <c r="BO224" s="638"/>
      <c r="BP224" s="638"/>
      <c r="BQ224" s="638"/>
      <c r="BR224" s="638"/>
      <c r="BS224" s="638"/>
      <c r="BT224" s="638"/>
      <c r="BU224" s="638"/>
      <c r="BV224" s="638"/>
      <c r="BW224" s="638"/>
      <c r="BX224" s="638"/>
      <c r="BY224" s="638"/>
      <c r="BZ224" s="638"/>
      <c r="CA224" s="638"/>
      <c r="CB224" s="638"/>
      <c r="CC224" s="638"/>
      <c r="CD224" s="638"/>
      <c r="CE224" s="638"/>
      <c r="CF224" s="638"/>
      <c r="CG224" s="638"/>
      <c r="CH224" s="638"/>
      <c r="CI224" s="638"/>
      <c r="CJ224" s="638"/>
      <c r="CK224" s="638"/>
      <c r="CL224" s="638"/>
      <c r="CM224" s="638"/>
      <c r="CN224" s="638"/>
      <c r="CO224" s="638"/>
      <c r="CP224" s="638"/>
      <c r="CQ224" s="638"/>
      <c r="CR224" s="638"/>
      <c r="CS224" s="638"/>
      <c r="CT224" s="638"/>
      <c r="CU224" s="638"/>
      <c r="CV224" s="638"/>
      <c r="CW224" s="638"/>
      <c r="CX224" s="638"/>
      <c r="CY224" s="638"/>
      <c r="CZ224" s="638"/>
      <c r="DA224" s="638"/>
      <c r="DB224" s="638"/>
      <c r="DC224" s="638"/>
      <c r="DD224" s="638"/>
      <c r="DE224" s="638"/>
      <c r="DF224" s="638"/>
      <c r="DG224" s="638"/>
      <c r="DH224" s="638"/>
      <c r="DI224" s="638"/>
      <c r="DJ224" s="638"/>
      <c r="DK224" s="638"/>
      <c r="DL224" s="638"/>
      <c r="DM224" s="638"/>
      <c r="DN224" s="638"/>
      <c r="DO224" s="638"/>
      <c r="DP224" s="638"/>
      <c r="DQ224" s="638"/>
      <c r="DR224" s="638"/>
      <c r="DS224" s="638"/>
      <c r="DT224" s="638"/>
      <c r="DU224" s="638"/>
      <c r="DV224" s="638"/>
      <c r="DW224" s="638"/>
      <c r="DX224" s="638"/>
      <c r="DY224" s="638"/>
      <c r="DZ224" s="638"/>
      <c r="EA224" s="638"/>
      <c r="EB224" s="638"/>
      <c r="EC224" s="638"/>
      <c r="ED224" s="638"/>
      <c r="EE224" s="638"/>
      <c r="EF224" s="638"/>
      <c r="EG224" s="638"/>
      <c r="EH224" s="638"/>
      <c r="EI224" s="638"/>
      <c r="EJ224" s="638"/>
      <c r="EK224" s="638"/>
      <c r="EL224" s="638"/>
      <c r="EM224" s="638"/>
      <c r="EN224" s="638"/>
      <c r="EO224" s="638"/>
      <c r="EP224" s="638"/>
      <c r="EQ224" s="638"/>
      <c r="ER224" s="638"/>
      <c r="ES224" s="638"/>
      <c r="ET224" s="638"/>
      <c r="EU224" s="638"/>
      <c r="EV224" s="638"/>
      <c r="EW224" s="638"/>
      <c r="EX224" s="638"/>
      <c r="EY224" s="638"/>
      <c r="EZ224" s="638"/>
      <c r="FA224" s="638"/>
      <c r="FB224" s="638"/>
      <c r="FC224" s="638"/>
      <c r="FD224" s="638"/>
      <c r="FE224" s="638"/>
      <c r="FF224" s="638"/>
      <c r="FG224" s="638"/>
      <c r="FH224" s="638"/>
      <c r="FI224" s="638"/>
      <c r="FJ224" s="638"/>
      <c r="FK224" s="638"/>
      <c r="FL224" s="638"/>
      <c r="FM224" s="638"/>
      <c r="FN224" s="638"/>
      <c r="FO224" s="638"/>
      <c r="FP224" s="638"/>
      <c r="FQ224" s="638"/>
      <c r="FR224" s="638"/>
      <c r="FS224" s="638"/>
      <c r="FT224" s="638"/>
      <c r="FU224" s="638"/>
      <c r="FV224" s="638"/>
      <c r="FW224" s="638"/>
      <c r="FX224" s="638"/>
      <c r="FY224" s="638"/>
      <c r="FZ224" s="638"/>
      <c r="GA224" s="638"/>
      <c r="GB224" s="638"/>
      <c r="GC224" s="638"/>
      <c r="GD224" s="638"/>
      <c r="GE224" s="638"/>
      <c r="GF224" s="638"/>
      <c r="GG224" s="638"/>
      <c r="GH224" s="638"/>
      <c r="GI224" s="638"/>
      <c r="GJ224" s="638"/>
      <c r="GK224" s="638"/>
      <c r="GL224" s="638"/>
      <c r="GM224" s="638"/>
      <c r="GN224" s="638"/>
      <c r="GO224" s="638"/>
      <c r="GP224" s="638"/>
      <c r="GQ224" s="638"/>
      <c r="GR224" s="638"/>
      <c r="GS224" s="638"/>
      <c r="GT224" s="638"/>
      <c r="GU224" s="638"/>
      <c r="GV224" s="638"/>
      <c r="GW224" s="638"/>
      <c r="GX224" s="638"/>
      <c r="GY224" s="638"/>
      <c r="GZ224" s="638"/>
      <c r="HA224" s="638"/>
      <c r="HB224" s="638"/>
      <c r="HC224" s="638"/>
      <c r="HD224" s="638"/>
      <c r="HE224" s="638"/>
      <c r="HF224" s="638"/>
      <c r="HG224" s="638"/>
      <c r="HH224" s="638"/>
      <c r="HI224" s="638"/>
      <c r="HJ224" s="638"/>
      <c r="HK224" s="638"/>
      <c r="HL224" s="638"/>
      <c r="HM224" s="638"/>
      <c r="HN224" s="638"/>
      <c r="HO224" s="638"/>
      <c r="HP224" s="638"/>
      <c r="HQ224" s="638"/>
      <c r="HR224" s="638"/>
      <c r="HS224" s="638"/>
      <c r="HT224" s="638"/>
      <c r="HU224" s="638"/>
      <c r="HV224" s="638"/>
      <c r="HW224" s="638"/>
      <c r="HX224" s="638"/>
      <c r="HY224" s="638"/>
      <c r="HZ224" s="638"/>
      <c r="IA224" s="638"/>
      <c r="IB224" s="638"/>
      <c r="IC224" s="638"/>
      <c r="ID224" s="638"/>
      <c r="IE224" s="638"/>
      <c r="IF224" s="638"/>
      <c r="IG224" s="638"/>
      <c r="IH224" s="638"/>
      <c r="II224" s="638"/>
      <c r="IJ224" s="638"/>
      <c r="IK224" s="638"/>
      <c r="IL224" s="638"/>
      <c r="IM224" s="638"/>
      <c r="IN224" s="638"/>
      <c r="IO224" s="638"/>
      <c r="IP224" s="638"/>
      <c r="IQ224" s="638"/>
      <c r="IR224" s="638"/>
      <c r="IS224" s="638"/>
      <c r="IT224" s="638"/>
      <c r="IU224" s="638"/>
      <c r="IV224" s="638"/>
      <c r="IW224" s="638"/>
      <c r="IX224" s="638"/>
      <c r="IY224" s="638"/>
      <c r="IZ224" s="638"/>
      <c r="JA224" s="638"/>
      <c r="JB224" s="638"/>
      <c r="JC224" s="638"/>
      <c r="JD224" s="638"/>
      <c r="JE224" s="638"/>
      <c r="JF224" s="638"/>
      <c r="JG224" s="638"/>
      <c r="JH224" s="638"/>
      <c r="JI224" s="638"/>
      <c r="JJ224" s="638"/>
      <c r="JK224" s="638"/>
      <c r="JL224" s="638"/>
      <c r="JM224" s="638"/>
      <c r="JN224" s="638"/>
      <c r="JO224" s="638"/>
      <c r="JP224" s="638"/>
      <c r="JQ224" s="638"/>
      <c r="JR224" s="638"/>
      <c r="JS224" s="638"/>
      <c r="JT224" s="638"/>
      <c r="JU224" s="638"/>
      <c r="JV224" s="638"/>
      <c r="JW224" s="638"/>
      <c r="JX224" s="638"/>
      <c r="JY224" s="638"/>
      <c r="JZ224" s="638"/>
      <c r="KA224" s="638"/>
      <c r="KB224" s="638"/>
      <c r="KC224" s="638"/>
      <c r="KD224" s="638"/>
      <c r="KE224" s="638"/>
      <c r="KF224" s="638"/>
      <c r="KG224" s="638"/>
      <c r="KH224" s="638"/>
      <c r="KI224" s="638"/>
      <c r="KJ224" s="638"/>
      <c r="KK224" s="638"/>
      <c r="KL224" s="638"/>
      <c r="KM224" s="638"/>
      <c r="KN224" s="638"/>
      <c r="KO224" s="638"/>
      <c r="KP224" s="638"/>
      <c r="KQ224" s="638"/>
      <c r="KR224" s="638"/>
      <c r="KS224" s="638"/>
      <c r="KT224" s="638"/>
      <c r="KU224" s="638"/>
      <c r="KV224" s="638"/>
      <c r="KW224" s="638"/>
      <c r="KX224" s="638"/>
      <c r="KY224" s="638"/>
      <c r="KZ224" s="638"/>
      <c r="LA224" s="638"/>
      <c r="LB224" s="638"/>
      <c r="LC224" s="638"/>
      <c r="LD224" s="638"/>
      <c r="LE224" s="638"/>
      <c r="LF224" s="638"/>
      <c r="LG224" s="638"/>
      <c r="LH224" s="638"/>
      <c r="LI224" s="638"/>
      <c r="LJ224" s="638"/>
      <c r="LK224" s="638"/>
      <c r="LL224" s="638"/>
      <c r="LM224" s="638"/>
      <c r="LN224" s="638"/>
      <c r="LO224" s="638"/>
      <c r="LP224" s="638"/>
      <c r="LQ224" s="638"/>
      <c r="LR224" s="638"/>
      <c r="LS224" s="638"/>
      <c r="LT224" s="638"/>
      <c r="LU224" s="638"/>
      <c r="LV224" s="638"/>
      <c r="LW224" s="638"/>
      <c r="LX224" s="638"/>
      <c r="LY224" s="638"/>
      <c r="LZ224" s="638"/>
      <c r="MA224" s="638"/>
      <c r="MB224" s="638"/>
      <c r="MC224" s="638"/>
      <c r="MD224" s="638"/>
      <c r="ME224" s="638"/>
      <c r="MF224" s="638"/>
      <c r="MG224" s="638"/>
      <c r="MH224" s="638"/>
      <c r="MI224" s="638"/>
      <c r="MJ224" s="638"/>
      <c r="MK224" s="638"/>
      <c r="ML224" s="638"/>
      <c r="MM224" s="638"/>
      <c r="MN224" s="638"/>
      <c r="MO224" s="638"/>
      <c r="MP224" s="638"/>
      <c r="MQ224" s="638"/>
      <c r="MR224" s="638"/>
      <c r="MS224" s="638"/>
      <c r="MT224" s="638"/>
      <c r="MU224" s="638"/>
      <c r="MV224" s="638"/>
      <c r="MW224" s="638"/>
      <c r="MX224" s="638"/>
      <c r="MY224" s="638"/>
      <c r="MZ224" s="638"/>
      <c r="NA224" s="638"/>
      <c r="NB224" s="638"/>
      <c r="NC224" s="638"/>
      <c r="ND224" s="638"/>
      <c r="NE224" s="638"/>
      <c r="NF224" s="638"/>
      <c r="NG224" s="638"/>
      <c r="NH224" s="638"/>
      <c r="NI224" s="638"/>
      <c r="NJ224" s="638"/>
    </row>
    <row r="225" spans="1:374" s="700" customFormat="1" ht="32.450000000000003" customHeight="1">
      <c r="A225" s="735" t="s">
        <v>706</v>
      </c>
      <c r="B225" s="639" t="s">
        <v>1515</v>
      </c>
      <c r="C225" s="644" t="s">
        <v>1053</v>
      </c>
      <c r="D225" s="699" t="s">
        <v>733</v>
      </c>
      <c r="E225" s="665"/>
      <c r="F225" s="644"/>
      <c r="G225" s="644"/>
      <c r="H225" s="663"/>
      <c r="I225" s="664"/>
      <c r="J225" s="640"/>
      <c r="K225" s="641"/>
      <c r="L225" s="641"/>
      <c r="M225" s="640"/>
      <c r="N225" s="640"/>
      <c r="O225" s="640"/>
      <c r="P225" s="640"/>
      <c r="Q225" s="662"/>
      <c r="R225" s="638"/>
      <c r="S225" s="638"/>
      <c r="T225" s="638"/>
      <c r="U225" s="638"/>
      <c r="V225" s="638"/>
      <c r="W225" s="638"/>
      <c r="X225" s="638"/>
      <c r="Y225" s="638"/>
      <c r="Z225" s="638"/>
      <c r="AA225" s="638"/>
      <c r="AB225" s="638"/>
      <c r="AC225" s="638"/>
      <c r="AD225" s="638"/>
      <c r="AE225" s="638"/>
      <c r="AF225" s="638"/>
      <c r="AG225" s="638"/>
      <c r="AH225" s="638"/>
      <c r="AI225" s="638"/>
      <c r="AJ225" s="638"/>
      <c r="AK225" s="638"/>
      <c r="AL225" s="638"/>
      <c r="AM225" s="638"/>
      <c r="AN225" s="638"/>
      <c r="AO225" s="638"/>
      <c r="AP225" s="638"/>
      <c r="AQ225" s="638"/>
      <c r="AR225" s="638"/>
      <c r="AS225" s="638"/>
      <c r="AT225" s="638"/>
      <c r="AU225" s="638"/>
      <c r="AV225" s="638"/>
      <c r="AW225" s="638"/>
      <c r="AX225" s="638"/>
      <c r="AY225" s="638"/>
      <c r="AZ225" s="638"/>
      <c r="BA225" s="638"/>
      <c r="BB225" s="638"/>
      <c r="BC225" s="638"/>
      <c r="BD225" s="638"/>
      <c r="BE225" s="638"/>
      <c r="BF225" s="638"/>
      <c r="BG225" s="638"/>
      <c r="BH225" s="638"/>
      <c r="BI225" s="638"/>
      <c r="BJ225" s="638"/>
      <c r="BK225" s="638"/>
      <c r="BL225" s="638"/>
      <c r="BM225" s="638"/>
      <c r="BN225" s="638"/>
      <c r="BO225" s="638"/>
      <c r="BP225" s="638"/>
      <c r="BQ225" s="638"/>
      <c r="BR225" s="638"/>
      <c r="BS225" s="638"/>
      <c r="BT225" s="638"/>
      <c r="BU225" s="638"/>
      <c r="BV225" s="638"/>
      <c r="BW225" s="638"/>
      <c r="BX225" s="638"/>
      <c r="BY225" s="638"/>
      <c r="BZ225" s="638"/>
      <c r="CA225" s="638"/>
      <c r="CB225" s="638"/>
      <c r="CC225" s="638"/>
      <c r="CD225" s="638"/>
      <c r="CE225" s="638"/>
      <c r="CF225" s="638"/>
      <c r="CG225" s="638"/>
      <c r="CH225" s="638"/>
      <c r="CI225" s="638"/>
      <c r="CJ225" s="638"/>
      <c r="CK225" s="638"/>
      <c r="CL225" s="638"/>
      <c r="CM225" s="638"/>
      <c r="CN225" s="638"/>
      <c r="CO225" s="638"/>
      <c r="CP225" s="638"/>
      <c r="CQ225" s="638"/>
      <c r="CR225" s="638"/>
      <c r="CS225" s="638"/>
      <c r="CT225" s="638"/>
      <c r="CU225" s="638"/>
      <c r="CV225" s="638"/>
      <c r="CW225" s="638"/>
      <c r="CX225" s="638"/>
      <c r="CY225" s="638"/>
      <c r="CZ225" s="638"/>
      <c r="DA225" s="638"/>
      <c r="DB225" s="638"/>
      <c r="DC225" s="638"/>
      <c r="DD225" s="638"/>
      <c r="DE225" s="638"/>
      <c r="DF225" s="638"/>
      <c r="DG225" s="638"/>
      <c r="DH225" s="638"/>
      <c r="DI225" s="638"/>
      <c r="DJ225" s="638"/>
      <c r="DK225" s="638"/>
      <c r="DL225" s="638"/>
      <c r="DM225" s="638"/>
      <c r="DN225" s="638"/>
      <c r="DO225" s="638"/>
      <c r="DP225" s="638"/>
      <c r="DQ225" s="638"/>
      <c r="DR225" s="638"/>
      <c r="DS225" s="638"/>
      <c r="DT225" s="638"/>
      <c r="DU225" s="638"/>
      <c r="DV225" s="638"/>
      <c r="DW225" s="638"/>
      <c r="DX225" s="638"/>
      <c r="DY225" s="638"/>
      <c r="DZ225" s="638"/>
      <c r="EA225" s="638"/>
      <c r="EB225" s="638"/>
      <c r="EC225" s="638"/>
      <c r="ED225" s="638"/>
      <c r="EE225" s="638"/>
      <c r="EF225" s="638"/>
      <c r="EG225" s="638"/>
      <c r="EH225" s="638"/>
      <c r="EI225" s="638"/>
      <c r="EJ225" s="638"/>
      <c r="EK225" s="638"/>
      <c r="EL225" s="638"/>
      <c r="EM225" s="638"/>
      <c r="EN225" s="638"/>
      <c r="EO225" s="638"/>
      <c r="EP225" s="638"/>
      <c r="EQ225" s="638"/>
      <c r="ER225" s="638"/>
      <c r="ES225" s="638"/>
      <c r="ET225" s="638"/>
      <c r="EU225" s="638"/>
      <c r="EV225" s="638"/>
      <c r="EW225" s="638"/>
      <c r="EX225" s="638"/>
      <c r="EY225" s="638"/>
      <c r="EZ225" s="638"/>
      <c r="FA225" s="638"/>
      <c r="FB225" s="638"/>
      <c r="FC225" s="638"/>
      <c r="FD225" s="638"/>
      <c r="FE225" s="638"/>
      <c r="FF225" s="638"/>
      <c r="FG225" s="638"/>
      <c r="FH225" s="638"/>
      <c r="FI225" s="638"/>
      <c r="FJ225" s="638"/>
      <c r="FK225" s="638"/>
      <c r="FL225" s="638"/>
      <c r="FM225" s="638"/>
      <c r="FN225" s="638"/>
      <c r="FO225" s="638"/>
      <c r="FP225" s="638"/>
      <c r="FQ225" s="638"/>
      <c r="FR225" s="638"/>
      <c r="FS225" s="638"/>
      <c r="FT225" s="638"/>
      <c r="FU225" s="638"/>
      <c r="FV225" s="638"/>
      <c r="FW225" s="638"/>
      <c r="FX225" s="638"/>
      <c r="FY225" s="638"/>
      <c r="FZ225" s="638"/>
      <c r="GA225" s="638"/>
      <c r="GB225" s="638"/>
      <c r="GC225" s="638"/>
      <c r="GD225" s="638"/>
      <c r="GE225" s="638"/>
      <c r="GF225" s="638"/>
      <c r="GG225" s="638"/>
      <c r="GH225" s="638"/>
      <c r="GI225" s="638"/>
      <c r="GJ225" s="638"/>
      <c r="GK225" s="638"/>
      <c r="GL225" s="638"/>
      <c r="GM225" s="638"/>
      <c r="GN225" s="638"/>
      <c r="GO225" s="638"/>
      <c r="GP225" s="638"/>
      <c r="GQ225" s="638"/>
      <c r="GR225" s="638"/>
      <c r="GS225" s="638"/>
      <c r="GT225" s="638"/>
      <c r="GU225" s="638"/>
      <c r="GV225" s="638"/>
      <c r="GW225" s="638"/>
      <c r="GX225" s="638"/>
      <c r="GY225" s="638"/>
      <c r="GZ225" s="638"/>
      <c r="HA225" s="638"/>
      <c r="HB225" s="638"/>
      <c r="HC225" s="638"/>
      <c r="HD225" s="638"/>
      <c r="HE225" s="638"/>
      <c r="HF225" s="638"/>
      <c r="HG225" s="638"/>
      <c r="HH225" s="638"/>
      <c r="HI225" s="638"/>
      <c r="HJ225" s="638"/>
      <c r="HK225" s="638"/>
      <c r="HL225" s="638"/>
      <c r="HM225" s="638"/>
      <c r="HN225" s="638"/>
      <c r="HO225" s="638"/>
      <c r="HP225" s="638"/>
      <c r="HQ225" s="638"/>
      <c r="HR225" s="638"/>
      <c r="HS225" s="638"/>
      <c r="HT225" s="638"/>
      <c r="HU225" s="638"/>
      <c r="HV225" s="638"/>
      <c r="HW225" s="638"/>
      <c r="HX225" s="638"/>
      <c r="HY225" s="638"/>
      <c r="HZ225" s="638"/>
      <c r="IA225" s="638"/>
      <c r="IB225" s="638"/>
      <c r="IC225" s="638"/>
      <c r="ID225" s="638"/>
      <c r="IE225" s="638"/>
      <c r="IF225" s="638"/>
      <c r="IG225" s="638"/>
      <c r="IH225" s="638"/>
      <c r="II225" s="638"/>
      <c r="IJ225" s="638"/>
      <c r="IK225" s="638"/>
      <c r="IL225" s="638"/>
      <c r="IM225" s="638"/>
      <c r="IN225" s="638"/>
      <c r="IO225" s="638"/>
      <c r="IP225" s="638"/>
      <c r="IQ225" s="638"/>
      <c r="IR225" s="638"/>
      <c r="IS225" s="638"/>
      <c r="IT225" s="638"/>
      <c r="IU225" s="638"/>
      <c r="IV225" s="638"/>
      <c r="IW225" s="638"/>
      <c r="IX225" s="638"/>
      <c r="IY225" s="638"/>
      <c r="IZ225" s="638"/>
      <c r="JA225" s="638"/>
      <c r="JB225" s="638"/>
      <c r="JC225" s="638"/>
      <c r="JD225" s="638"/>
      <c r="JE225" s="638"/>
      <c r="JF225" s="638"/>
      <c r="JG225" s="638"/>
      <c r="JH225" s="638"/>
      <c r="JI225" s="638"/>
      <c r="JJ225" s="638"/>
      <c r="JK225" s="638"/>
      <c r="JL225" s="638"/>
      <c r="JM225" s="638"/>
      <c r="JN225" s="638"/>
      <c r="JO225" s="638"/>
      <c r="JP225" s="638"/>
      <c r="JQ225" s="638"/>
      <c r="JR225" s="638"/>
      <c r="JS225" s="638"/>
      <c r="JT225" s="638"/>
      <c r="JU225" s="638"/>
      <c r="JV225" s="638"/>
      <c r="JW225" s="638"/>
      <c r="JX225" s="638"/>
      <c r="JY225" s="638"/>
      <c r="JZ225" s="638"/>
      <c r="KA225" s="638"/>
      <c r="KB225" s="638"/>
      <c r="KC225" s="638"/>
      <c r="KD225" s="638"/>
      <c r="KE225" s="638"/>
      <c r="KF225" s="638"/>
      <c r="KG225" s="638"/>
      <c r="KH225" s="638"/>
      <c r="KI225" s="638"/>
      <c r="KJ225" s="638"/>
      <c r="KK225" s="638"/>
      <c r="KL225" s="638"/>
      <c r="KM225" s="638"/>
      <c r="KN225" s="638"/>
      <c r="KO225" s="638"/>
      <c r="KP225" s="638"/>
      <c r="KQ225" s="638"/>
      <c r="KR225" s="638"/>
      <c r="KS225" s="638"/>
      <c r="KT225" s="638"/>
      <c r="KU225" s="638"/>
      <c r="KV225" s="638"/>
      <c r="KW225" s="638"/>
      <c r="KX225" s="638"/>
      <c r="KY225" s="638"/>
      <c r="KZ225" s="638"/>
      <c r="LA225" s="638"/>
      <c r="LB225" s="638"/>
      <c r="LC225" s="638"/>
      <c r="LD225" s="638"/>
      <c r="LE225" s="638"/>
      <c r="LF225" s="638"/>
      <c r="LG225" s="638"/>
      <c r="LH225" s="638"/>
      <c r="LI225" s="638"/>
      <c r="LJ225" s="638"/>
      <c r="LK225" s="638"/>
      <c r="LL225" s="638"/>
      <c r="LM225" s="638"/>
      <c r="LN225" s="638"/>
      <c r="LO225" s="638"/>
      <c r="LP225" s="638"/>
      <c r="LQ225" s="638"/>
      <c r="LR225" s="638"/>
      <c r="LS225" s="638"/>
      <c r="LT225" s="638"/>
      <c r="LU225" s="638"/>
      <c r="LV225" s="638"/>
      <c r="LW225" s="638"/>
      <c r="LX225" s="638"/>
      <c r="LY225" s="638"/>
      <c r="LZ225" s="638"/>
      <c r="MA225" s="638"/>
      <c r="MB225" s="638"/>
      <c r="MC225" s="638"/>
      <c r="MD225" s="638"/>
      <c r="ME225" s="638"/>
      <c r="MF225" s="638"/>
      <c r="MG225" s="638"/>
      <c r="MH225" s="638"/>
      <c r="MI225" s="638"/>
      <c r="MJ225" s="638"/>
      <c r="MK225" s="638"/>
      <c r="ML225" s="638"/>
      <c r="MM225" s="638"/>
      <c r="MN225" s="638"/>
      <c r="MO225" s="638"/>
      <c r="MP225" s="638"/>
      <c r="MQ225" s="638"/>
      <c r="MR225" s="638"/>
      <c r="MS225" s="638"/>
      <c r="MT225" s="638"/>
      <c r="MU225" s="638"/>
      <c r="MV225" s="638"/>
      <c r="MW225" s="638"/>
      <c r="MX225" s="638"/>
      <c r="MY225" s="638"/>
      <c r="MZ225" s="638"/>
      <c r="NA225" s="638"/>
      <c r="NB225" s="638"/>
      <c r="NC225" s="638"/>
      <c r="ND225" s="638"/>
      <c r="NE225" s="638"/>
      <c r="NF225" s="638"/>
      <c r="NG225" s="638"/>
      <c r="NH225" s="638"/>
      <c r="NI225" s="638"/>
      <c r="NJ225" s="638"/>
    </row>
    <row r="226" spans="1:374" s="700" customFormat="1" ht="32.450000000000003" customHeight="1">
      <c r="A226" s="735" t="s">
        <v>707</v>
      </c>
      <c r="B226" s="639" t="s">
        <v>1516</v>
      </c>
      <c r="C226" s="644" t="s">
        <v>1053</v>
      </c>
      <c r="D226" s="699" t="s">
        <v>734</v>
      </c>
      <c r="E226" s="665"/>
      <c r="F226" s="644"/>
      <c r="G226" s="644"/>
      <c r="H226" s="663"/>
      <c r="I226" s="664"/>
      <c r="J226" s="640"/>
      <c r="K226" s="641"/>
      <c r="L226" s="641"/>
      <c r="M226" s="640"/>
      <c r="N226" s="640"/>
      <c r="O226" s="640"/>
      <c r="P226" s="640"/>
      <c r="Q226" s="662"/>
      <c r="R226" s="638"/>
      <c r="S226" s="638"/>
      <c r="T226" s="638"/>
      <c r="U226" s="638"/>
      <c r="V226" s="638"/>
      <c r="W226" s="638"/>
      <c r="X226" s="638"/>
      <c r="Y226" s="638"/>
      <c r="Z226" s="638"/>
      <c r="AA226" s="638"/>
      <c r="AB226" s="638"/>
      <c r="AC226" s="638"/>
      <c r="AD226" s="638"/>
      <c r="AE226" s="638"/>
      <c r="AF226" s="638"/>
      <c r="AG226" s="638"/>
      <c r="AH226" s="638"/>
      <c r="AI226" s="638"/>
      <c r="AJ226" s="638"/>
      <c r="AK226" s="638"/>
      <c r="AL226" s="638"/>
      <c r="AM226" s="638"/>
      <c r="AN226" s="638"/>
      <c r="AO226" s="638"/>
      <c r="AP226" s="638"/>
      <c r="AQ226" s="638"/>
      <c r="AR226" s="638"/>
      <c r="AS226" s="638"/>
      <c r="AT226" s="638"/>
      <c r="AU226" s="638"/>
      <c r="AV226" s="638"/>
      <c r="AW226" s="638"/>
      <c r="AX226" s="638"/>
      <c r="AY226" s="638"/>
      <c r="AZ226" s="638"/>
      <c r="BA226" s="638"/>
      <c r="BB226" s="638"/>
      <c r="BC226" s="638"/>
      <c r="BD226" s="638"/>
      <c r="BE226" s="638"/>
      <c r="BF226" s="638"/>
      <c r="BG226" s="638"/>
      <c r="BH226" s="638"/>
      <c r="BI226" s="638"/>
      <c r="BJ226" s="638"/>
      <c r="BK226" s="638"/>
      <c r="BL226" s="638"/>
      <c r="BM226" s="638"/>
      <c r="BN226" s="638"/>
      <c r="BO226" s="638"/>
      <c r="BP226" s="638"/>
      <c r="BQ226" s="638"/>
      <c r="BR226" s="638"/>
      <c r="BS226" s="638"/>
      <c r="BT226" s="638"/>
      <c r="BU226" s="638"/>
      <c r="BV226" s="638"/>
      <c r="BW226" s="638"/>
      <c r="BX226" s="638"/>
      <c r="BY226" s="638"/>
      <c r="BZ226" s="638"/>
      <c r="CA226" s="638"/>
      <c r="CB226" s="638"/>
      <c r="CC226" s="638"/>
      <c r="CD226" s="638"/>
      <c r="CE226" s="638"/>
      <c r="CF226" s="638"/>
      <c r="CG226" s="638"/>
      <c r="CH226" s="638"/>
      <c r="CI226" s="638"/>
      <c r="CJ226" s="638"/>
      <c r="CK226" s="638"/>
      <c r="CL226" s="638"/>
      <c r="CM226" s="638"/>
      <c r="CN226" s="638"/>
      <c r="CO226" s="638"/>
      <c r="CP226" s="638"/>
      <c r="CQ226" s="638"/>
      <c r="CR226" s="638"/>
      <c r="CS226" s="638"/>
      <c r="CT226" s="638"/>
      <c r="CU226" s="638"/>
      <c r="CV226" s="638"/>
      <c r="CW226" s="638"/>
      <c r="CX226" s="638"/>
      <c r="CY226" s="638"/>
      <c r="CZ226" s="638"/>
      <c r="DA226" s="638"/>
      <c r="DB226" s="638"/>
      <c r="DC226" s="638"/>
      <c r="DD226" s="638"/>
      <c r="DE226" s="638"/>
      <c r="DF226" s="638"/>
      <c r="DG226" s="638"/>
      <c r="DH226" s="638"/>
      <c r="DI226" s="638"/>
      <c r="DJ226" s="638"/>
      <c r="DK226" s="638"/>
      <c r="DL226" s="638"/>
      <c r="DM226" s="638"/>
      <c r="DN226" s="638"/>
      <c r="DO226" s="638"/>
      <c r="DP226" s="638"/>
      <c r="DQ226" s="638"/>
      <c r="DR226" s="638"/>
      <c r="DS226" s="638"/>
      <c r="DT226" s="638"/>
      <c r="DU226" s="638"/>
      <c r="DV226" s="638"/>
      <c r="DW226" s="638"/>
      <c r="DX226" s="638"/>
      <c r="DY226" s="638"/>
      <c r="DZ226" s="638"/>
      <c r="EA226" s="638"/>
      <c r="EB226" s="638"/>
      <c r="EC226" s="638"/>
      <c r="ED226" s="638"/>
      <c r="EE226" s="638"/>
      <c r="EF226" s="638"/>
      <c r="EG226" s="638"/>
      <c r="EH226" s="638"/>
      <c r="EI226" s="638"/>
      <c r="EJ226" s="638"/>
      <c r="EK226" s="638"/>
      <c r="EL226" s="638"/>
      <c r="EM226" s="638"/>
      <c r="EN226" s="638"/>
      <c r="EO226" s="638"/>
      <c r="EP226" s="638"/>
      <c r="EQ226" s="638"/>
      <c r="ER226" s="638"/>
      <c r="ES226" s="638"/>
      <c r="ET226" s="638"/>
      <c r="EU226" s="638"/>
      <c r="EV226" s="638"/>
      <c r="EW226" s="638"/>
      <c r="EX226" s="638"/>
      <c r="EY226" s="638"/>
      <c r="EZ226" s="638"/>
      <c r="FA226" s="638"/>
      <c r="FB226" s="638"/>
      <c r="FC226" s="638"/>
      <c r="FD226" s="638"/>
      <c r="FE226" s="638"/>
      <c r="FF226" s="638"/>
      <c r="FG226" s="638"/>
      <c r="FH226" s="638"/>
      <c r="FI226" s="638"/>
      <c r="FJ226" s="638"/>
      <c r="FK226" s="638"/>
      <c r="FL226" s="638"/>
      <c r="FM226" s="638"/>
      <c r="FN226" s="638"/>
      <c r="FO226" s="638"/>
      <c r="FP226" s="638"/>
      <c r="FQ226" s="638"/>
      <c r="FR226" s="638"/>
      <c r="FS226" s="638"/>
      <c r="FT226" s="638"/>
      <c r="FU226" s="638"/>
      <c r="FV226" s="638"/>
      <c r="FW226" s="638"/>
      <c r="FX226" s="638"/>
      <c r="FY226" s="638"/>
      <c r="FZ226" s="638"/>
      <c r="GA226" s="638"/>
      <c r="GB226" s="638"/>
      <c r="GC226" s="638"/>
      <c r="GD226" s="638"/>
      <c r="GE226" s="638"/>
      <c r="GF226" s="638"/>
      <c r="GG226" s="638"/>
      <c r="GH226" s="638"/>
      <c r="GI226" s="638"/>
      <c r="GJ226" s="638"/>
      <c r="GK226" s="638"/>
      <c r="GL226" s="638"/>
      <c r="GM226" s="638"/>
      <c r="GN226" s="638"/>
      <c r="GO226" s="638"/>
      <c r="GP226" s="638"/>
      <c r="GQ226" s="638"/>
      <c r="GR226" s="638"/>
      <c r="GS226" s="638"/>
      <c r="GT226" s="638"/>
      <c r="GU226" s="638"/>
      <c r="GV226" s="638"/>
      <c r="GW226" s="638"/>
      <c r="GX226" s="638"/>
      <c r="GY226" s="638"/>
      <c r="GZ226" s="638"/>
      <c r="HA226" s="638"/>
      <c r="HB226" s="638"/>
      <c r="HC226" s="638"/>
      <c r="HD226" s="638"/>
      <c r="HE226" s="638"/>
      <c r="HF226" s="638"/>
      <c r="HG226" s="638"/>
      <c r="HH226" s="638"/>
      <c r="HI226" s="638"/>
      <c r="HJ226" s="638"/>
      <c r="HK226" s="638"/>
      <c r="HL226" s="638"/>
      <c r="HM226" s="638"/>
      <c r="HN226" s="638"/>
      <c r="HO226" s="638"/>
      <c r="HP226" s="638"/>
      <c r="HQ226" s="638"/>
      <c r="HR226" s="638"/>
      <c r="HS226" s="638"/>
      <c r="HT226" s="638"/>
      <c r="HU226" s="638"/>
      <c r="HV226" s="638"/>
      <c r="HW226" s="638"/>
      <c r="HX226" s="638"/>
      <c r="HY226" s="638"/>
      <c r="HZ226" s="638"/>
      <c r="IA226" s="638"/>
      <c r="IB226" s="638"/>
      <c r="IC226" s="638"/>
      <c r="ID226" s="638"/>
      <c r="IE226" s="638"/>
      <c r="IF226" s="638"/>
      <c r="IG226" s="638"/>
      <c r="IH226" s="638"/>
      <c r="II226" s="638"/>
      <c r="IJ226" s="638"/>
      <c r="IK226" s="638"/>
      <c r="IL226" s="638"/>
      <c r="IM226" s="638"/>
      <c r="IN226" s="638"/>
      <c r="IO226" s="638"/>
      <c r="IP226" s="638"/>
      <c r="IQ226" s="638"/>
      <c r="IR226" s="638"/>
      <c r="IS226" s="638"/>
      <c r="IT226" s="638"/>
      <c r="IU226" s="638"/>
      <c r="IV226" s="638"/>
      <c r="IW226" s="638"/>
      <c r="IX226" s="638"/>
      <c r="IY226" s="638"/>
      <c r="IZ226" s="638"/>
      <c r="JA226" s="638"/>
      <c r="JB226" s="638"/>
      <c r="JC226" s="638"/>
      <c r="JD226" s="638"/>
      <c r="JE226" s="638"/>
      <c r="JF226" s="638"/>
      <c r="JG226" s="638"/>
      <c r="JH226" s="638"/>
      <c r="JI226" s="638"/>
      <c r="JJ226" s="638"/>
      <c r="JK226" s="638"/>
      <c r="JL226" s="638"/>
      <c r="JM226" s="638"/>
      <c r="JN226" s="638"/>
      <c r="JO226" s="638"/>
      <c r="JP226" s="638"/>
      <c r="JQ226" s="638"/>
      <c r="JR226" s="638"/>
      <c r="JS226" s="638"/>
      <c r="JT226" s="638"/>
      <c r="JU226" s="638"/>
      <c r="JV226" s="638"/>
      <c r="JW226" s="638"/>
      <c r="JX226" s="638"/>
      <c r="JY226" s="638"/>
      <c r="JZ226" s="638"/>
      <c r="KA226" s="638"/>
      <c r="KB226" s="638"/>
      <c r="KC226" s="638"/>
      <c r="KD226" s="638"/>
      <c r="KE226" s="638"/>
      <c r="KF226" s="638"/>
      <c r="KG226" s="638"/>
      <c r="KH226" s="638"/>
      <c r="KI226" s="638"/>
      <c r="KJ226" s="638"/>
      <c r="KK226" s="638"/>
      <c r="KL226" s="638"/>
      <c r="KM226" s="638"/>
      <c r="KN226" s="638"/>
      <c r="KO226" s="638"/>
      <c r="KP226" s="638"/>
      <c r="KQ226" s="638"/>
      <c r="KR226" s="638"/>
      <c r="KS226" s="638"/>
      <c r="KT226" s="638"/>
      <c r="KU226" s="638"/>
      <c r="KV226" s="638"/>
      <c r="KW226" s="638"/>
      <c r="KX226" s="638"/>
      <c r="KY226" s="638"/>
      <c r="KZ226" s="638"/>
      <c r="LA226" s="638"/>
      <c r="LB226" s="638"/>
      <c r="LC226" s="638"/>
      <c r="LD226" s="638"/>
      <c r="LE226" s="638"/>
      <c r="LF226" s="638"/>
      <c r="LG226" s="638"/>
      <c r="LH226" s="638"/>
      <c r="LI226" s="638"/>
      <c r="LJ226" s="638"/>
      <c r="LK226" s="638"/>
      <c r="LL226" s="638"/>
      <c r="LM226" s="638"/>
      <c r="LN226" s="638"/>
      <c r="LO226" s="638"/>
      <c r="LP226" s="638"/>
      <c r="LQ226" s="638"/>
      <c r="LR226" s="638"/>
      <c r="LS226" s="638"/>
      <c r="LT226" s="638"/>
      <c r="LU226" s="638"/>
      <c r="LV226" s="638"/>
      <c r="LW226" s="638"/>
      <c r="LX226" s="638"/>
      <c r="LY226" s="638"/>
      <c r="LZ226" s="638"/>
      <c r="MA226" s="638"/>
      <c r="MB226" s="638"/>
      <c r="MC226" s="638"/>
      <c r="MD226" s="638"/>
      <c r="ME226" s="638"/>
      <c r="MF226" s="638"/>
      <c r="MG226" s="638"/>
      <c r="MH226" s="638"/>
      <c r="MI226" s="638"/>
      <c r="MJ226" s="638"/>
      <c r="MK226" s="638"/>
      <c r="ML226" s="638"/>
      <c r="MM226" s="638"/>
      <c r="MN226" s="638"/>
      <c r="MO226" s="638"/>
      <c r="MP226" s="638"/>
      <c r="MQ226" s="638"/>
      <c r="MR226" s="638"/>
      <c r="MS226" s="638"/>
      <c r="MT226" s="638"/>
      <c r="MU226" s="638"/>
      <c r="MV226" s="638"/>
      <c r="MW226" s="638"/>
      <c r="MX226" s="638"/>
      <c r="MY226" s="638"/>
      <c r="MZ226" s="638"/>
      <c r="NA226" s="638"/>
      <c r="NB226" s="638"/>
      <c r="NC226" s="638"/>
      <c r="ND226" s="638"/>
      <c r="NE226" s="638"/>
      <c r="NF226" s="638"/>
      <c r="NG226" s="638"/>
      <c r="NH226" s="638"/>
      <c r="NI226" s="638"/>
      <c r="NJ226" s="638"/>
    </row>
    <row r="227" spans="1:374" s="700" customFormat="1" ht="32.450000000000003" customHeight="1">
      <c r="A227" s="735" t="s">
        <v>708</v>
      </c>
      <c r="B227" s="639" t="s">
        <v>1517</v>
      </c>
      <c r="C227" s="644" t="s">
        <v>1053</v>
      </c>
      <c r="D227" s="699" t="s">
        <v>735</v>
      </c>
      <c r="E227" s="665"/>
      <c r="F227" s="644"/>
      <c r="G227" s="644"/>
      <c r="H227" s="663"/>
      <c r="I227" s="664"/>
      <c r="J227" s="640"/>
      <c r="K227" s="641"/>
      <c r="L227" s="641"/>
      <c r="M227" s="640"/>
      <c r="N227" s="640"/>
      <c r="O227" s="640"/>
      <c r="P227" s="640"/>
      <c r="Q227" s="662"/>
      <c r="R227" s="638"/>
      <c r="S227" s="638"/>
      <c r="T227" s="638"/>
      <c r="U227" s="638"/>
      <c r="V227" s="638"/>
      <c r="W227" s="638"/>
      <c r="X227" s="638"/>
      <c r="Y227" s="638"/>
      <c r="Z227" s="638"/>
      <c r="AA227" s="638"/>
      <c r="AB227" s="638"/>
      <c r="AC227" s="638"/>
      <c r="AD227" s="638"/>
      <c r="AE227" s="638"/>
      <c r="AF227" s="638"/>
      <c r="AG227" s="638"/>
      <c r="AH227" s="638"/>
      <c r="AI227" s="638"/>
      <c r="AJ227" s="638"/>
      <c r="AK227" s="638"/>
      <c r="AL227" s="638"/>
      <c r="AM227" s="638"/>
      <c r="AN227" s="638"/>
      <c r="AO227" s="638"/>
      <c r="AP227" s="638"/>
      <c r="AQ227" s="638"/>
      <c r="AR227" s="638"/>
      <c r="AS227" s="638"/>
      <c r="AT227" s="638"/>
      <c r="AU227" s="638"/>
      <c r="AV227" s="638"/>
      <c r="AW227" s="638"/>
      <c r="AX227" s="638"/>
      <c r="AY227" s="638"/>
      <c r="AZ227" s="638"/>
      <c r="BA227" s="638"/>
      <c r="BB227" s="638"/>
      <c r="BC227" s="638"/>
      <c r="BD227" s="638"/>
      <c r="BE227" s="638"/>
      <c r="BF227" s="638"/>
      <c r="BG227" s="638"/>
      <c r="BH227" s="638"/>
      <c r="BI227" s="638"/>
      <c r="BJ227" s="638"/>
      <c r="BK227" s="638"/>
      <c r="BL227" s="638"/>
      <c r="BM227" s="638"/>
      <c r="BN227" s="638"/>
      <c r="BO227" s="638"/>
      <c r="BP227" s="638"/>
      <c r="BQ227" s="638"/>
      <c r="BR227" s="638"/>
      <c r="BS227" s="638"/>
      <c r="BT227" s="638"/>
      <c r="BU227" s="638"/>
      <c r="BV227" s="638"/>
      <c r="BW227" s="638"/>
      <c r="BX227" s="638"/>
      <c r="BY227" s="638"/>
      <c r="BZ227" s="638"/>
      <c r="CA227" s="638"/>
      <c r="CB227" s="638"/>
      <c r="CC227" s="638"/>
      <c r="CD227" s="638"/>
      <c r="CE227" s="638"/>
      <c r="CF227" s="638"/>
      <c r="CG227" s="638"/>
      <c r="CH227" s="638"/>
      <c r="CI227" s="638"/>
      <c r="CJ227" s="638"/>
      <c r="CK227" s="638"/>
      <c r="CL227" s="638"/>
      <c r="CM227" s="638"/>
      <c r="CN227" s="638"/>
      <c r="CO227" s="638"/>
      <c r="CP227" s="638"/>
      <c r="CQ227" s="638"/>
      <c r="CR227" s="638"/>
      <c r="CS227" s="638"/>
      <c r="CT227" s="638"/>
      <c r="CU227" s="638"/>
      <c r="CV227" s="638"/>
      <c r="CW227" s="638"/>
      <c r="CX227" s="638"/>
      <c r="CY227" s="638"/>
      <c r="CZ227" s="638"/>
      <c r="DA227" s="638"/>
      <c r="DB227" s="638"/>
      <c r="DC227" s="638"/>
      <c r="DD227" s="638"/>
      <c r="DE227" s="638"/>
      <c r="DF227" s="638"/>
      <c r="DG227" s="638"/>
      <c r="DH227" s="638"/>
      <c r="DI227" s="638"/>
      <c r="DJ227" s="638"/>
      <c r="DK227" s="638"/>
      <c r="DL227" s="638"/>
      <c r="DM227" s="638"/>
      <c r="DN227" s="638"/>
      <c r="DO227" s="638"/>
      <c r="DP227" s="638"/>
      <c r="DQ227" s="638"/>
      <c r="DR227" s="638"/>
      <c r="DS227" s="638"/>
      <c r="DT227" s="638"/>
      <c r="DU227" s="638"/>
      <c r="DV227" s="638"/>
      <c r="DW227" s="638"/>
      <c r="DX227" s="638"/>
      <c r="DY227" s="638"/>
      <c r="DZ227" s="638"/>
      <c r="EA227" s="638"/>
      <c r="EB227" s="638"/>
      <c r="EC227" s="638"/>
      <c r="ED227" s="638"/>
      <c r="EE227" s="638"/>
      <c r="EF227" s="638"/>
      <c r="EG227" s="638"/>
      <c r="EH227" s="638"/>
      <c r="EI227" s="638"/>
      <c r="EJ227" s="638"/>
      <c r="EK227" s="638"/>
      <c r="EL227" s="638"/>
      <c r="EM227" s="638"/>
      <c r="EN227" s="638"/>
      <c r="EO227" s="638"/>
      <c r="EP227" s="638"/>
      <c r="EQ227" s="638"/>
      <c r="ER227" s="638"/>
      <c r="ES227" s="638"/>
      <c r="ET227" s="638"/>
      <c r="EU227" s="638"/>
      <c r="EV227" s="638"/>
      <c r="EW227" s="638"/>
      <c r="EX227" s="638"/>
      <c r="EY227" s="638"/>
      <c r="EZ227" s="638"/>
      <c r="FA227" s="638"/>
      <c r="FB227" s="638"/>
      <c r="FC227" s="638"/>
      <c r="FD227" s="638"/>
      <c r="FE227" s="638"/>
      <c r="FF227" s="638"/>
      <c r="FG227" s="638"/>
      <c r="FH227" s="638"/>
      <c r="FI227" s="638"/>
      <c r="FJ227" s="638"/>
      <c r="FK227" s="638"/>
      <c r="FL227" s="638"/>
      <c r="FM227" s="638"/>
      <c r="FN227" s="638"/>
      <c r="FO227" s="638"/>
      <c r="FP227" s="638"/>
      <c r="FQ227" s="638"/>
      <c r="FR227" s="638"/>
      <c r="FS227" s="638"/>
      <c r="FT227" s="638"/>
      <c r="FU227" s="638"/>
      <c r="FV227" s="638"/>
      <c r="FW227" s="638"/>
      <c r="FX227" s="638"/>
      <c r="FY227" s="638"/>
      <c r="FZ227" s="638"/>
      <c r="GA227" s="638"/>
      <c r="GB227" s="638"/>
      <c r="GC227" s="638"/>
      <c r="GD227" s="638"/>
      <c r="GE227" s="638"/>
      <c r="GF227" s="638"/>
      <c r="GG227" s="638"/>
      <c r="GH227" s="638"/>
      <c r="GI227" s="638"/>
      <c r="GJ227" s="638"/>
      <c r="GK227" s="638"/>
      <c r="GL227" s="638"/>
      <c r="GM227" s="638"/>
      <c r="GN227" s="638"/>
      <c r="GO227" s="638"/>
      <c r="GP227" s="638"/>
      <c r="GQ227" s="638"/>
      <c r="GR227" s="638"/>
      <c r="GS227" s="638"/>
      <c r="GT227" s="638"/>
      <c r="GU227" s="638"/>
      <c r="GV227" s="638"/>
      <c r="GW227" s="638"/>
      <c r="GX227" s="638"/>
      <c r="GY227" s="638"/>
      <c r="GZ227" s="638"/>
      <c r="HA227" s="638"/>
      <c r="HB227" s="638"/>
      <c r="HC227" s="638"/>
      <c r="HD227" s="638"/>
      <c r="HE227" s="638"/>
      <c r="HF227" s="638"/>
      <c r="HG227" s="638"/>
      <c r="HH227" s="638"/>
      <c r="HI227" s="638"/>
      <c r="HJ227" s="638"/>
      <c r="HK227" s="638"/>
      <c r="HL227" s="638"/>
      <c r="HM227" s="638"/>
      <c r="HN227" s="638"/>
      <c r="HO227" s="638"/>
      <c r="HP227" s="638"/>
      <c r="HQ227" s="638"/>
      <c r="HR227" s="638"/>
      <c r="HS227" s="638"/>
      <c r="HT227" s="638"/>
      <c r="HU227" s="638"/>
      <c r="HV227" s="638"/>
      <c r="HW227" s="638"/>
      <c r="HX227" s="638"/>
      <c r="HY227" s="638"/>
      <c r="HZ227" s="638"/>
      <c r="IA227" s="638"/>
      <c r="IB227" s="638"/>
      <c r="IC227" s="638"/>
      <c r="ID227" s="638"/>
      <c r="IE227" s="638"/>
      <c r="IF227" s="638"/>
      <c r="IG227" s="638"/>
      <c r="IH227" s="638"/>
      <c r="II227" s="638"/>
      <c r="IJ227" s="638"/>
      <c r="IK227" s="638"/>
      <c r="IL227" s="638"/>
      <c r="IM227" s="638"/>
      <c r="IN227" s="638"/>
      <c r="IO227" s="638"/>
      <c r="IP227" s="638"/>
      <c r="IQ227" s="638"/>
      <c r="IR227" s="638"/>
      <c r="IS227" s="638"/>
      <c r="IT227" s="638"/>
      <c r="IU227" s="638"/>
      <c r="IV227" s="638"/>
      <c r="IW227" s="638"/>
      <c r="IX227" s="638"/>
      <c r="IY227" s="638"/>
      <c r="IZ227" s="638"/>
      <c r="JA227" s="638"/>
      <c r="JB227" s="638"/>
      <c r="JC227" s="638"/>
      <c r="JD227" s="638"/>
      <c r="JE227" s="638"/>
      <c r="JF227" s="638"/>
      <c r="JG227" s="638"/>
      <c r="JH227" s="638"/>
      <c r="JI227" s="638"/>
      <c r="JJ227" s="638"/>
      <c r="JK227" s="638"/>
      <c r="JL227" s="638"/>
      <c r="JM227" s="638"/>
      <c r="JN227" s="638"/>
      <c r="JO227" s="638"/>
      <c r="JP227" s="638"/>
      <c r="JQ227" s="638"/>
      <c r="JR227" s="638"/>
      <c r="JS227" s="638"/>
      <c r="JT227" s="638"/>
      <c r="JU227" s="638"/>
      <c r="JV227" s="638"/>
      <c r="JW227" s="638"/>
      <c r="JX227" s="638"/>
      <c r="JY227" s="638"/>
      <c r="JZ227" s="638"/>
      <c r="KA227" s="638"/>
      <c r="KB227" s="638"/>
      <c r="KC227" s="638"/>
      <c r="KD227" s="638"/>
      <c r="KE227" s="638"/>
      <c r="KF227" s="638"/>
      <c r="KG227" s="638"/>
      <c r="KH227" s="638"/>
      <c r="KI227" s="638"/>
      <c r="KJ227" s="638"/>
      <c r="KK227" s="638"/>
      <c r="KL227" s="638"/>
      <c r="KM227" s="638"/>
      <c r="KN227" s="638"/>
      <c r="KO227" s="638"/>
      <c r="KP227" s="638"/>
      <c r="KQ227" s="638"/>
      <c r="KR227" s="638"/>
      <c r="KS227" s="638"/>
      <c r="KT227" s="638"/>
      <c r="KU227" s="638"/>
      <c r="KV227" s="638"/>
      <c r="KW227" s="638"/>
      <c r="KX227" s="638"/>
      <c r="KY227" s="638"/>
      <c r="KZ227" s="638"/>
      <c r="LA227" s="638"/>
      <c r="LB227" s="638"/>
      <c r="LC227" s="638"/>
      <c r="LD227" s="638"/>
      <c r="LE227" s="638"/>
      <c r="LF227" s="638"/>
      <c r="LG227" s="638"/>
      <c r="LH227" s="638"/>
      <c r="LI227" s="638"/>
      <c r="LJ227" s="638"/>
      <c r="LK227" s="638"/>
      <c r="LL227" s="638"/>
      <c r="LM227" s="638"/>
      <c r="LN227" s="638"/>
      <c r="LO227" s="638"/>
      <c r="LP227" s="638"/>
      <c r="LQ227" s="638"/>
      <c r="LR227" s="638"/>
      <c r="LS227" s="638"/>
      <c r="LT227" s="638"/>
      <c r="LU227" s="638"/>
      <c r="LV227" s="638"/>
      <c r="LW227" s="638"/>
      <c r="LX227" s="638"/>
      <c r="LY227" s="638"/>
      <c r="LZ227" s="638"/>
      <c r="MA227" s="638"/>
      <c r="MB227" s="638"/>
      <c r="MC227" s="638"/>
      <c r="MD227" s="638"/>
      <c r="ME227" s="638"/>
      <c r="MF227" s="638"/>
      <c r="MG227" s="638"/>
      <c r="MH227" s="638"/>
      <c r="MI227" s="638"/>
      <c r="MJ227" s="638"/>
      <c r="MK227" s="638"/>
      <c r="ML227" s="638"/>
      <c r="MM227" s="638"/>
      <c r="MN227" s="638"/>
      <c r="MO227" s="638"/>
      <c r="MP227" s="638"/>
      <c r="MQ227" s="638"/>
      <c r="MR227" s="638"/>
      <c r="MS227" s="638"/>
      <c r="MT227" s="638"/>
      <c r="MU227" s="638"/>
      <c r="MV227" s="638"/>
      <c r="MW227" s="638"/>
      <c r="MX227" s="638"/>
      <c r="MY227" s="638"/>
      <c r="MZ227" s="638"/>
      <c r="NA227" s="638"/>
      <c r="NB227" s="638"/>
      <c r="NC227" s="638"/>
      <c r="ND227" s="638"/>
      <c r="NE227" s="638"/>
      <c r="NF227" s="638"/>
      <c r="NG227" s="638"/>
      <c r="NH227" s="638"/>
      <c r="NI227" s="638"/>
      <c r="NJ227" s="638"/>
    </row>
    <row r="228" spans="1:374" s="700" customFormat="1" ht="32.450000000000003" customHeight="1">
      <c r="A228" s="735" t="s">
        <v>709</v>
      </c>
      <c r="B228" s="639" t="s">
        <v>1518</v>
      </c>
      <c r="C228" s="644" t="s">
        <v>1053</v>
      </c>
      <c r="D228" s="699" t="s">
        <v>736</v>
      </c>
      <c r="E228" s="665"/>
      <c r="F228" s="644"/>
      <c r="G228" s="644"/>
      <c r="H228" s="663"/>
      <c r="I228" s="664"/>
      <c r="J228" s="640"/>
      <c r="K228" s="641"/>
      <c r="L228" s="641"/>
      <c r="M228" s="640"/>
      <c r="N228" s="640"/>
      <c r="O228" s="640"/>
      <c r="P228" s="640"/>
      <c r="Q228" s="662"/>
      <c r="R228" s="638"/>
      <c r="S228" s="638"/>
      <c r="T228" s="638"/>
      <c r="U228" s="638"/>
      <c r="V228" s="638"/>
      <c r="W228" s="638"/>
      <c r="X228" s="638"/>
      <c r="Y228" s="638"/>
      <c r="Z228" s="638"/>
      <c r="AA228" s="638"/>
      <c r="AB228" s="638"/>
      <c r="AC228" s="638"/>
      <c r="AD228" s="638"/>
      <c r="AE228" s="638"/>
      <c r="AF228" s="638"/>
      <c r="AG228" s="638"/>
      <c r="AH228" s="638"/>
      <c r="AI228" s="638"/>
      <c r="AJ228" s="638"/>
      <c r="AK228" s="638"/>
      <c r="AL228" s="638"/>
      <c r="AM228" s="638"/>
      <c r="AN228" s="638"/>
      <c r="AO228" s="638"/>
      <c r="AP228" s="638"/>
      <c r="AQ228" s="638"/>
      <c r="AR228" s="638"/>
      <c r="AS228" s="638"/>
      <c r="AT228" s="638"/>
      <c r="AU228" s="638"/>
      <c r="AV228" s="638"/>
      <c r="AW228" s="638"/>
      <c r="AX228" s="638"/>
      <c r="AY228" s="638"/>
      <c r="AZ228" s="638"/>
      <c r="BA228" s="638"/>
      <c r="BB228" s="638"/>
      <c r="BC228" s="638"/>
      <c r="BD228" s="638"/>
      <c r="BE228" s="638"/>
      <c r="BF228" s="638"/>
      <c r="BG228" s="638"/>
      <c r="BH228" s="638"/>
      <c r="BI228" s="638"/>
      <c r="BJ228" s="638"/>
      <c r="BK228" s="638"/>
      <c r="BL228" s="638"/>
      <c r="BM228" s="638"/>
      <c r="BN228" s="638"/>
      <c r="BO228" s="638"/>
      <c r="BP228" s="638"/>
      <c r="BQ228" s="638"/>
      <c r="BR228" s="638"/>
      <c r="BS228" s="638"/>
      <c r="BT228" s="638"/>
      <c r="BU228" s="638"/>
      <c r="BV228" s="638"/>
      <c r="BW228" s="638"/>
      <c r="BX228" s="638"/>
      <c r="BY228" s="638"/>
      <c r="BZ228" s="638"/>
      <c r="CA228" s="638"/>
      <c r="CB228" s="638"/>
      <c r="CC228" s="638"/>
      <c r="CD228" s="638"/>
      <c r="CE228" s="638"/>
      <c r="CF228" s="638"/>
      <c r="CG228" s="638"/>
      <c r="CH228" s="638"/>
      <c r="CI228" s="638"/>
      <c r="CJ228" s="638"/>
      <c r="CK228" s="638"/>
      <c r="CL228" s="638"/>
      <c r="CM228" s="638"/>
      <c r="CN228" s="638"/>
      <c r="CO228" s="638"/>
      <c r="CP228" s="638"/>
      <c r="CQ228" s="638"/>
      <c r="CR228" s="638"/>
      <c r="CS228" s="638"/>
      <c r="CT228" s="638"/>
      <c r="CU228" s="638"/>
      <c r="CV228" s="638"/>
      <c r="CW228" s="638"/>
      <c r="CX228" s="638"/>
      <c r="CY228" s="638"/>
      <c r="CZ228" s="638"/>
      <c r="DA228" s="638"/>
      <c r="DB228" s="638"/>
      <c r="DC228" s="638"/>
      <c r="DD228" s="638"/>
      <c r="DE228" s="638"/>
      <c r="DF228" s="638"/>
      <c r="DG228" s="638"/>
      <c r="DH228" s="638"/>
      <c r="DI228" s="638"/>
      <c r="DJ228" s="638"/>
      <c r="DK228" s="638"/>
      <c r="DL228" s="638"/>
      <c r="DM228" s="638"/>
      <c r="DN228" s="638"/>
      <c r="DO228" s="638"/>
      <c r="DP228" s="638"/>
      <c r="DQ228" s="638"/>
      <c r="DR228" s="638"/>
      <c r="DS228" s="638"/>
      <c r="DT228" s="638"/>
      <c r="DU228" s="638"/>
      <c r="DV228" s="638"/>
      <c r="DW228" s="638"/>
      <c r="DX228" s="638"/>
      <c r="DY228" s="638"/>
      <c r="DZ228" s="638"/>
      <c r="EA228" s="638"/>
      <c r="EB228" s="638"/>
      <c r="EC228" s="638"/>
      <c r="ED228" s="638"/>
      <c r="EE228" s="638"/>
      <c r="EF228" s="638"/>
      <c r="EG228" s="638"/>
      <c r="EH228" s="638"/>
      <c r="EI228" s="638"/>
      <c r="EJ228" s="638"/>
      <c r="EK228" s="638"/>
      <c r="EL228" s="638"/>
      <c r="EM228" s="638"/>
      <c r="EN228" s="638"/>
      <c r="EO228" s="638"/>
      <c r="EP228" s="638"/>
      <c r="EQ228" s="638"/>
      <c r="ER228" s="638"/>
      <c r="ES228" s="638"/>
      <c r="ET228" s="638"/>
      <c r="EU228" s="638"/>
      <c r="EV228" s="638"/>
      <c r="EW228" s="638"/>
      <c r="EX228" s="638"/>
      <c r="EY228" s="638"/>
      <c r="EZ228" s="638"/>
      <c r="FA228" s="638"/>
      <c r="FB228" s="638"/>
      <c r="FC228" s="638"/>
      <c r="FD228" s="638"/>
      <c r="FE228" s="638"/>
      <c r="FF228" s="638"/>
      <c r="FG228" s="638"/>
      <c r="FH228" s="638"/>
      <c r="FI228" s="638"/>
      <c r="FJ228" s="638"/>
      <c r="FK228" s="638"/>
      <c r="FL228" s="638"/>
      <c r="FM228" s="638"/>
      <c r="FN228" s="638"/>
      <c r="FO228" s="638"/>
      <c r="FP228" s="638"/>
      <c r="FQ228" s="638"/>
      <c r="FR228" s="638"/>
      <c r="FS228" s="638"/>
      <c r="FT228" s="638"/>
      <c r="FU228" s="638"/>
      <c r="FV228" s="638"/>
      <c r="FW228" s="638"/>
      <c r="FX228" s="638"/>
      <c r="FY228" s="638"/>
      <c r="FZ228" s="638"/>
      <c r="GA228" s="638"/>
      <c r="GB228" s="638"/>
      <c r="GC228" s="638"/>
      <c r="GD228" s="638"/>
      <c r="GE228" s="638"/>
      <c r="GF228" s="638"/>
      <c r="GG228" s="638"/>
      <c r="GH228" s="638"/>
      <c r="GI228" s="638"/>
      <c r="GJ228" s="638"/>
      <c r="GK228" s="638"/>
      <c r="GL228" s="638"/>
      <c r="GM228" s="638"/>
      <c r="GN228" s="638"/>
      <c r="GO228" s="638"/>
      <c r="GP228" s="638"/>
      <c r="GQ228" s="638"/>
      <c r="GR228" s="638"/>
      <c r="GS228" s="638"/>
      <c r="GT228" s="638"/>
      <c r="GU228" s="638"/>
      <c r="GV228" s="638"/>
      <c r="GW228" s="638"/>
      <c r="GX228" s="638"/>
      <c r="GY228" s="638"/>
      <c r="GZ228" s="638"/>
      <c r="HA228" s="638"/>
      <c r="HB228" s="638"/>
      <c r="HC228" s="638"/>
      <c r="HD228" s="638"/>
      <c r="HE228" s="638"/>
      <c r="HF228" s="638"/>
      <c r="HG228" s="638"/>
      <c r="HH228" s="638"/>
      <c r="HI228" s="638"/>
      <c r="HJ228" s="638"/>
      <c r="HK228" s="638"/>
      <c r="HL228" s="638"/>
      <c r="HM228" s="638"/>
      <c r="HN228" s="638"/>
      <c r="HO228" s="638"/>
      <c r="HP228" s="638"/>
      <c r="HQ228" s="638"/>
      <c r="HR228" s="638"/>
      <c r="HS228" s="638"/>
      <c r="HT228" s="638"/>
      <c r="HU228" s="638"/>
      <c r="HV228" s="638"/>
      <c r="HW228" s="638"/>
      <c r="HX228" s="638"/>
      <c r="HY228" s="638"/>
      <c r="HZ228" s="638"/>
      <c r="IA228" s="638"/>
      <c r="IB228" s="638"/>
      <c r="IC228" s="638"/>
      <c r="ID228" s="638"/>
      <c r="IE228" s="638"/>
      <c r="IF228" s="638"/>
      <c r="IG228" s="638"/>
      <c r="IH228" s="638"/>
      <c r="II228" s="638"/>
      <c r="IJ228" s="638"/>
      <c r="IK228" s="638"/>
      <c r="IL228" s="638"/>
      <c r="IM228" s="638"/>
      <c r="IN228" s="638"/>
      <c r="IO228" s="638"/>
      <c r="IP228" s="638"/>
      <c r="IQ228" s="638"/>
      <c r="IR228" s="638"/>
      <c r="IS228" s="638"/>
      <c r="IT228" s="638"/>
      <c r="IU228" s="638"/>
      <c r="IV228" s="638"/>
      <c r="IW228" s="638"/>
      <c r="IX228" s="638"/>
      <c r="IY228" s="638"/>
      <c r="IZ228" s="638"/>
      <c r="JA228" s="638"/>
      <c r="JB228" s="638"/>
      <c r="JC228" s="638"/>
      <c r="JD228" s="638"/>
      <c r="JE228" s="638"/>
      <c r="JF228" s="638"/>
      <c r="JG228" s="638"/>
      <c r="JH228" s="638"/>
      <c r="JI228" s="638"/>
      <c r="JJ228" s="638"/>
      <c r="JK228" s="638"/>
      <c r="JL228" s="638"/>
      <c r="JM228" s="638"/>
      <c r="JN228" s="638"/>
      <c r="JO228" s="638"/>
      <c r="JP228" s="638"/>
      <c r="JQ228" s="638"/>
      <c r="JR228" s="638"/>
      <c r="JS228" s="638"/>
      <c r="JT228" s="638"/>
      <c r="JU228" s="638"/>
      <c r="JV228" s="638"/>
      <c r="JW228" s="638"/>
      <c r="JX228" s="638"/>
      <c r="JY228" s="638"/>
      <c r="JZ228" s="638"/>
      <c r="KA228" s="638"/>
      <c r="KB228" s="638"/>
      <c r="KC228" s="638"/>
      <c r="KD228" s="638"/>
      <c r="KE228" s="638"/>
      <c r="KF228" s="638"/>
      <c r="KG228" s="638"/>
      <c r="KH228" s="638"/>
      <c r="KI228" s="638"/>
      <c r="KJ228" s="638"/>
      <c r="KK228" s="638"/>
      <c r="KL228" s="638"/>
      <c r="KM228" s="638"/>
      <c r="KN228" s="638"/>
      <c r="KO228" s="638"/>
      <c r="KP228" s="638"/>
      <c r="KQ228" s="638"/>
      <c r="KR228" s="638"/>
      <c r="KS228" s="638"/>
      <c r="KT228" s="638"/>
      <c r="KU228" s="638"/>
      <c r="KV228" s="638"/>
      <c r="KW228" s="638"/>
      <c r="KX228" s="638"/>
      <c r="KY228" s="638"/>
      <c r="KZ228" s="638"/>
      <c r="LA228" s="638"/>
      <c r="LB228" s="638"/>
      <c r="LC228" s="638"/>
      <c r="LD228" s="638"/>
      <c r="LE228" s="638"/>
      <c r="LF228" s="638"/>
      <c r="LG228" s="638"/>
      <c r="LH228" s="638"/>
      <c r="LI228" s="638"/>
      <c r="LJ228" s="638"/>
      <c r="LK228" s="638"/>
      <c r="LL228" s="638"/>
      <c r="LM228" s="638"/>
      <c r="LN228" s="638"/>
      <c r="LO228" s="638"/>
      <c r="LP228" s="638"/>
      <c r="LQ228" s="638"/>
      <c r="LR228" s="638"/>
      <c r="LS228" s="638"/>
      <c r="LT228" s="638"/>
      <c r="LU228" s="638"/>
      <c r="LV228" s="638"/>
      <c r="LW228" s="638"/>
      <c r="LX228" s="638"/>
      <c r="LY228" s="638"/>
      <c r="LZ228" s="638"/>
      <c r="MA228" s="638"/>
      <c r="MB228" s="638"/>
      <c r="MC228" s="638"/>
      <c r="MD228" s="638"/>
      <c r="ME228" s="638"/>
      <c r="MF228" s="638"/>
      <c r="MG228" s="638"/>
      <c r="MH228" s="638"/>
      <c r="MI228" s="638"/>
      <c r="MJ228" s="638"/>
      <c r="MK228" s="638"/>
      <c r="ML228" s="638"/>
      <c r="MM228" s="638"/>
      <c r="MN228" s="638"/>
      <c r="MO228" s="638"/>
      <c r="MP228" s="638"/>
      <c r="MQ228" s="638"/>
      <c r="MR228" s="638"/>
      <c r="MS228" s="638"/>
      <c r="MT228" s="638"/>
      <c r="MU228" s="638"/>
      <c r="MV228" s="638"/>
      <c r="MW228" s="638"/>
      <c r="MX228" s="638"/>
      <c r="MY228" s="638"/>
      <c r="MZ228" s="638"/>
      <c r="NA228" s="638"/>
      <c r="NB228" s="638"/>
      <c r="NC228" s="638"/>
      <c r="ND228" s="638"/>
      <c r="NE228" s="638"/>
      <c r="NF228" s="638"/>
      <c r="NG228" s="638"/>
      <c r="NH228" s="638"/>
      <c r="NI228" s="638"/>
      <c r="NJ228" s="638"/>
    </row>
    <row r="229" spans="1:374" s="700" customFormat="1" ht="32.450000000000003" customHeight="1">
      <c r="A229" s="735" t="s">
        <v>710</v>
      </c>
      <c r="B229" s="639" t="s">
        <v>1519</v>
      </c>
      <c r="C229" s="644" t="s">
        <v>1053</v>
      </c>
      <c r="D229" s="699" t="s">
        <v>737</v>
      </c>
      <c r="E229" s="665"/>
      <c r="F229" s="644"/>
      <c r="G229" s="644"/>
      <c r="H229" s="663"/>
      <c r="I229" s="664"/>
      <c r="J229" s="640"/>
      <c r="K229" s="641"/>
      <c r="L229" s="641"/>
      <c r="M229" s="640"/>
      <c r="N229" s="640"/>
      <c r="O229" s="640"/>
      <c r="P229" s="640"/>
      <c r="Q229" s="662"/>
      <c r="R229" s="638"/>
      <c r="S229" s="638"/>
      <c r="T229" s="638"/>
      <c r="U229" s="638"/>
      <c r="V229" s="638"/>
      <c r="W229" s="638"/>
      <c r="X229" s="638"/>
      <c r="Y229" s="638"/>
      <c r="Z229" s="638"/>
      <c r="AA229" s="638"/>
      <c r="AB229" s="638"/>
      <c r="AC229" s="638"/>
      <c r="AD229" s="638"/>
      <c r="AE229" s="638"/>
      <c r="AF229" s="638"/>
      <c r="AG229" s="638"/>
      <c r="AH229" s="638"/>
      <c r="AI229" s="638"/>
      <c r="AJ229" s="638"/>
      <c r="AK229" s="638"/>
      <c r="AL229" s="638"/>
      <c r="AM229" s="638"/>
      <c r="AN229" s="638"/>
      <c r="AO229" s="638"/>
      <c r="AP229" s="638"/>
      <c r="AQ229" s="638"/>
      <c r="AR229" s="638"/>
      <c r="AS229" s="638"/>
      <c r="AT229" s="638"/>
      <c r="AU229" s="638"/>
      <c r="AV229" s="638"/>
      <c r="AW229" s="638"/>
      <c r="AX229" s="638"/>
      <c r="AY229" s="638"/>
      <c r="AZ229" s="638"/>
      <c r="BA229" s="638"/>
      <c r="BB229" s="638"/>
      <c r="BC229" s="638"/>
      <c r="BD229" s="638"/>
      <c r="BE229" s="638"/>
      <c r="BF229" s="638"/>
      <c r="BG229" s="638"/>
      <c r="BH229" s="638"/>
      <c r="BI229" s="638"/>
      <c r="BJ229" s="638"/>
      <c r="BK229" s="638"/>
      <c r="BL229" s="638"/>
      <c r="BM229" s="638"/>
      <c r="BN229" s="638"/>
      <c r="BO229" s="638"/>
      <c r="BP229" s="638"/>
      <c r="BQ229" s="638"/>
      <c r="BR229" s="638"/>
      <c r="BS229" s="638"/>
      <c r="BT229" s="638"/>
      <c r="BU229" s="638"/>
      <c r="BV229" s="638"/>
      <c r="BW229" s="638"/>
      <c r="BX229" s="638"/>
      <c r="BY229" s="638"/>
      <c r="BZ229" s="638"/>
      <c r="CA229" s="638"/>
      <c r="CB229" s="638"/>
      <c r="CC229" s="638"/>
      <c r="CD229" s="638"/>
      <c r="CE229" s="638"/>
      <c r="CF229" s="638"/>
      <c r="CG229" s="638"/>
      <c r="CH229" s="638"/>
      <c r="CI229" s="638"/>
      <c r="CJ229" s="638"/>
      <c r="CK229" s="638"/>
      <c r="CL229" s="638"/>
      <c r="CM229" s="638"/>
      <c r="CN229" s="638"/>
      <c r="CO229" s="638"/>
      <c r="CP229" s="638"/>
      <c r="CQ229" s="638"/>
      <c r="CR229" s="638"/>
      <c r="CS229" s="638"/>
      <c r="CT229" s="638"/>
      <c r="CU229" s="638"/>
      <c r="CV229" s="638"/>
      <c r="CW229" s="638"/>
      <c r="CX229" s="638"/>
      <c r="CY229" s="638"/>
      <c r="CZ229" s="638"/>
      <c r="DA229" s="638"/>
      <c r="DB229" s="638"/>
      <c r="DC229" s="638"/>
      <c r="DD229" s="638"/>
      <c r="DE229" s="638"/>
      <c r="DF229" s="638"/>
      <c r="DG229" s="638"/>
      <c r="DH229" s="638"/>
      <c r="DI229" s="638"/>
      <c r="DJ229" s="638"/>
      <c r="DK229" s="638"/>
      <c r="DL229" s="638"/>
      <c r="DM229" s="638"/>
      <c r="DN229" s="638"/>
      <c r="DO229" s="638"/>
      <c r="DP229" s="638"/>
      <c r="DQ229" s="638"/>
      <c r="DR229" s="638"/>
      <c r="DS229" s="638"/>
      <c r="DT229" s="638"/>
      <c r="DU229" s="638"/>
      <c r="DV229" s="638"/>
      <c r="DW229" s="638"/>
      <c r="DX229" s="638"/>
      <c r="DY229" s="638"/>
      <c r="DZ229" s="638"/>
      <c r="EA229" s="638"/>
      <c r="EB229" s="638"/>
      <c r="EC229" s="638"/>
      <c r="ED229" s="638"/>
      <c r="EE229" s="638"/>
      <c r="EF229" s="638"/>
      <c r="EG229" s="638"/>
      <c r="EH229" s="638"/>
      <c r="EI229" s="638"/>
      <c r="EJ229" s="638"/>
      <c r="EK229" s="638"/>
      <c r="EL229" s="638"/>
      <c r="EM229" s="638"/>
      <c r="EN229" s="638"/>
      <c r="EO229" s="638"/>
      <c r="EP229" s="638"/>
      <c r="EQ229" s="638"/>
      <c r="ER229" s="638"/>
      <c r="ES229" s="638"/>
      <c r="ET229" s="638"/>
      <c r="EU229" s="638"/>
      <c r="EV229" s="638"/>
      <c r="EW229" s="638"/>
      <c r="EX229" s="638"/>
      <c r="EY229" s="638"/>
      <c r="EZ229" s="638"/>
      <c r="FA229" s="638"/>
      <c r="FB229" s="638"/>
      <c r="FC229" s="638"/>
      <c r="FD229" s="638"/>
      <c r="FE229" s="638"/>
      <c r="FF229" s="638"/>
      <c r="FG229" s="638"/>
      <c r="FH229" s="638"/>
      <c r="FI229" s="638"/>
      <c r="FJ229" s="638"/>
      <c r="FK229" s="638"/>
      <c r="FL229" s="638"/>
      <c r="FM229" s="638"/>
      <c r="FN229" s="638"/>
      <c r="FO229" s="638"/>
      <c r="FP229" s="638"/>
      <c r="FQ229" s="638"/>
      <c r="FR229" s="638"/>
      <c r="FS229" s="638"/>
      <c r="FT229" s="638"/>
      <c r="FU229" s="638"/>
      <c r="FV229" s="638"/>
      <c r="FW229" s="638"/>
      <c r="FX229" s="638"/>
      <c r="FY229" s="638"/>
      <c r="FZ229" s="638"/>
      <c r="GA229" s="638"/>
      <c r="GB229" s="638"/>
      <c r="GC229" s="638"/>
      <c r="GD229" s="638"/>
      <c r="GE229" s="638"/>
      <c r="GF229" s="638"/>
      <c r="GG229" s="638"/>
      <c r="GH229" s="638"/>
      <c r="GI229" s="638"/>
      <c r="GJ229" s="638"/>
      <c r="GK229" s="638"/>
      <c r="GL229" s="638"/>
      <c r="GM229" s="638"/>
      <c r="GN229" s="638"/>
      <c r="GO229" s="638"/>
      <c r="GP229" s="638"/>
      <c r="GQ229" s="638"/>
      <c r="GR229" s="638"/>
      <c r="GS229" s="638"/>
      <c r="GT229" s="638"/>
      <c r="GU229" s="638"/>
      <c r="GV229" s="638"/>
      <c r="GW229" s="638"/>
      <c r="GX229" s="638"/>
      <c r="GY229" s="638"/>
      <c r="GZ229" s="638"/>
      <c r="HA229" s="638"/>
      <c r="HB229" s="638"/>
      <c r="HC229" s="638"/>
      <c r="HD229" s="638"/>
      <c r="HE229" s="638"/>
      <c r="HF229" s="638"/>
      <c r="HG229" s="638"/>
      <c r="HH229" s="638"/>
      <c r="HI229" s="638"/>
      <c r="HJ229" s="638"/>
      <c r="HK229" s="638"/>
      <c r="HL229" s="638"/>
      <c r="HM229" s="638"/>
      <c r="HN229" s="638"/>
      <c r="HO229" s="638"/>
      <c r="HP229" s="638"/>
      <c r="HQ229" s="638"/>
      <c r="HR229" s="638"/>
      <c r="HS229" s="638"/>
      <c r="HT229" s="638"/>
      <c r="HU229" s="638"/>
      <c r="HV229" s="638"/>
      <c r="HW229" s="638"/>
      <c r="HX229" s="638"/>
      <c r="HY229" s="638"/>
      <c r="HZ229" s="638"/>
      <c r="IA229" s="638"/>
      <c r="IB229" s="638"/>
      <c r="IC229" s="638"/>
      <c r="ID229" s="638"/>
      <c r="IE229" s="638"/>
      <c r="IF229" s="638"/>
      <c r="IG229" s="638"/>
      <c r="IH229" s="638"/>
      <c r="II229" s="638"/>
      <c r="IJ229" s="638"/>
      <c r="IK229" s="638"/>
      <c r="IL229" s="638"/>
      <c r="IM229" s="638"/>
      <c r="IN229" s="638"/>
      <c r="IO229" s="638"/>
      <c r="IP229" s="638"/>
      <c r="IQ229" s="638"/>
      <c r="IR229" s="638"/>
      <c r="IS229" s="638"/>
      <c r="IT229" s="638"/>
      <c r="IU229" s="638"/>
      <c r="IV229" s="638"/>
      <c r="IW229" s="638"/>
      <c r="IX229" s="638"/>
      <c r="IY229" s="638"/>
      <c r="IZ229" s="638"/>
      <c r="JA229" s="638"/>
      <c r="JB229" s="638"/>
      <c r="JC229" s="638"/>
      <c r="JD229" s="638"/>
      <c r="JE229" s="638"/>
      <c r="JF229" s="638"/>
      <c r="JG229" s="638"/>
      <c r="JH229" s="638"/>
      <c r="JI229" s="638"/>
      <c r="JJ229" s="638"/>
      <c r="JK229" s="638"/>
      <c r="JL229" s="638"/>
      <c r="JM229" s="638"/>
      <c r="JN229" s="638"/>
      <c r="JO229" s="638"/>
      <c r="JP229" s="638"/>
      <c r="JQ229" s="638"/>
      <c r="JR229" s="638"/>
      <c r="JS229" s="638"/>
      <c r="JT229" s="638"/>
      <c r="JU229" s="638"/>
      <c r="JV229" s="638"/>
      <c r="JW229" s="638"/>
      <c r="JX229" s="638"/>
      <c r="JY229" s="638"/>
      <c r="JZ229" s="638"/>
      <c r="KA229" s="638"/>
      <c r="KB229" s="638"/>
      <c r="KC229" s="638"/>
      <c r="KD229" s="638"/>
      <c r="KE229" s="638"/>
      <c r="KF229" s="638"/>
      <c r="KG229" s="638"/>
      <c r="KH229" s="638"/>
      <c r="KI229" s="638"/>
      <c r="KJ229" s="638"/>
      <c r="KK229" s="638"/>
      <c r="KL229" s="638"/>
      <c r="KM229" s="638"/>
      <c r="KN229" s="638"/>
      <c r="KO229" s="638"/>
      <c r="KP229" s="638"/>
      <c r="KQ229" s="638"/>
      <c r="KR229" s="638"/>
      <c r="KS229" s="638"/>
      <c r="KT229" s="638"/>
      <c r="KU229" s="638"/>
      <c r="KV229" s="638"/>
      <c r="KW229" s="638"/>
      <c r="KX229" s="638"/>
      <c r="KY229" s="638"/>
      <c r="KZ229" s="638"/>
      <c r="LA229" s="638"/>
      <c r="LB229" s="638"/>
      <c r="LC229" s="638"/>
      <c r="LD229" s="638"/>
      <c r="LE229" s="638"/>
      <c r="LF229" s="638"/>
      <c r="LG229" s="638"/>
      <c r="LH229" s="638"/>
      <c r="LI229" s="638"/>
      <c r="LJ229" s="638"/>
      <c r="LK229" s="638"/>
      <c r="LL229" s="638"/>
      <c r="LM229" s="638"/>
      <c r="LN229" s="638"/>
      <c r="LO229" s="638"/>
      <c r="LP229" s="638"/>
      <c r="LQ229" s="638"/>
      <c r="LR229" s="638"/>
      <c r="LS229" s="638"/>
      <c r="LT229" s="638"/>
      <c r="LU229" s="638"/>
      <c r="LV229" s="638"/>
      <c r="LW229" s="638"/>
      <c r="LX229" s="638"/>
      <c r="LY229" s="638"/>
      <c r="LZ229" s="638"/>
      <c r="MA229" s="638"/>
      <c r="MB229" s="638"/>
      <c r="MC229" s="638"/>
      <c r="MD229" s="638"/>
      <c r="ME229" s="638"/>
      <c r="MF229" s="638"/>
      <c r="MG229" s="638"/>
      <c r="MH229" s="638"/>
      <c r="MI229" s="638"/>
      <c r="MJ229" s="638"/>
      <c r="MK229" s="638"/>
      <c r="ML229" s="638"/>
      <c r="MM229" s="638"/>
      <c r="MN229" s="638"/>
      <c r="MO229" s="638"/>
      <c r="MP229" s="638"/>
      <c r="MQ229" s="638"/>
      <c r="MR229" s="638"/>
      <c r="MS229" s="638"/>
      <c r="MT229" s="638"/>
      <c r="MU229" s="638"/>
      <c r="MV229" s="638"/>
      <c r="MW229" s="638"/>
      <c r="MX229" s="638"/>
      <c r="MY229" s="638"/>
      <c r="MZ229" s="638"/>
      <c r="NA229" s="638"/>
      <c r="NB229" s="638"/>
      <c r="NC229" s="638"/>
      <c r="ND229" s="638"/>
      <c r="NE229" s="638"/>
      <c r="NF229" s="638"/>
      <c r="NG229" s="638"/>
      <c r="NH229" s="638"/>
      <c r="NI229" s="638"/>
      <c r="NJ229" s="638"/>
    </row>
    <row r="230" spans="1:374" s="700" customFormat="1" ht="32.450000000000003" customHeight="1">
      <c r="A230" s="735" t="s">
        <v>711</v>
      </c>
      <c r="B230" s="639" t="s">
        <v>1520</v>
      </c>
      <c r="C230" s="644" t="s">
        <v>1053</v>
      </c>
      <c r="D230" s="693" t="s">
        <v>1384</v>
      </c>
      <c r="E230" s="665"/>
      <c r="F230" s="644"/>
      <c r="G230" s="644"/>
      <c r="H230" s="663"/>
      <c r="I230" s="664"/>
      <c r="J230" s="640"/>
      <c r="K230" s="641"/>
      <c r="L230" s="641"/>
      <c r="M230" s="640"/>
      <c r="N230" s="640"/>
      <c r="O230" s="640"/>
      <c r="P230" s="640"/>
      <c r="Q230" s="662"/>
      <c r="R230" s="638"/>
      <c r="S230" s="638"/>
      <c r="T230" s="638"/>
      <c r="U230" s="638"/>
      <c r="V230" s="638"/>
      <c r="W230" s="638"/>
      <c r="X230" s="638"/>
      <c r="Y230" s="638"/>
      <c r="Z230" s="638"/>
      <c r="AA230" s="638"/>
      <c r="AB230" s="638"/>
      <c r="AC230" s="638"/>
      <c r="AD230" s="638"/>
      <c r="AE230" s="638"/>
      <c r="AF230" s="638"/>
      <c r="AG230" s="638"/>
      <c r="AH230" s="638"/>
      <c r="AI230" s="638"/>
      <c r="AJ230" s="638"/>
      <c r="AK230" s="638"/>
      <c r="AL230" s="638"/>
      <c r="AM230" s="638"/>
      <c r="AN230" s="638"/>
      <c r="AO230" s="638"/>
      <c r="AP230" s="638"/>
      <c r="AQ230" s="638"/>
      <c r="AR230" s="638"/>
      <c r="AS230" s="638"/>
      <c r="AT230" s="638"/>
      <c r="AU230" s="638"/>
      <c r="AV230" s="638"/>
      <c r="AW230" s="638"/>
      <c r="AX230" s="638"/>
      <c r="AY230" s="638"/>
      <c r="AZ230" s="638"/>
      <c r="BA230" s="638"/>
      <c r="BB230" s="638"/>
      <c r="BC230" s="638"/>
      <c r="BD230" s="638"/>
      <c r="BE230" s="638"/>
      <c r="BF230" s="638"/>
      <c r="BG230" s="638"/>
      <c r="BH230" s="638"/>
      <c r="BI230" s="638"/>
      <c r="BJ230" s="638"/>
      <c r="BK230" s="638"/>
      <c r="BL230" s="638"/>
      <c r="BM230" s="638"/>
      <c r="BN230" s="638"/>
      <c r="BO230" s="638"/>
      <c r="BP230" s="638"/>
      <c r="BQ230" s="638"/>
      <c r="BR230" s="638"/>
      <c r="BS230" s="638"/>
      <c r="BT230" s="638"/>
      <c r="BU230" s="638"/>
      <c r="BV230" s="638"/>
      <c r="BW230" s="638"/>
      <c r="BX230" s="638"/>
      <c r="BY230" s="638"/>
      <c r="BZ230" s="638"/>
      <c r="CA230" s="638"/>
      <c r="CB230" s="638"/>
      <c r="CC230" s="638"/>
      <c r="CD230" s="638"/>
      <c r="CE230" s="638"/>
      <c r="CF230" s="638"/>
      <c r="CG230" s="638"/>
      <c r="CH230" s="638"/>
      <c r="CI230" s="638"/>
      <c r="CJ230" s="638"/>
      <c r="CK230" s="638"/>
      <c r="CL230" s="638"/>
      <c r="CM230" s="638"/>
      <c r="CN230" s="638"/>
      <c r="CO230" s="638"/>
      <c r="CP230" s="638"/>
      <c r="CQ230" s="638"/>
      <c r="CR230" s="638"/>
      <c r="CS230" s="638"/>
      <c r="CT230" s="638"/>
      <c r="CU230" s="638"/>
      <c r="CV230" s="638"/>
      <c r="CW230" s="638"/>
      <c r="CX230" s="638"/>
      <c r="CY230" s="638"/>
      <c r="CZ230" s="638"/>
      <c r="DA230" s="638"/>
      <c r="DB230" s="638"/>
      <c r="DC230" s="638"/>
      <c r="DD230" s="638"/>
      <c r="DE230" s="638"/>
      <c r="DF230" s="638"/>
      <c r="DG230" s="638"/>
      <c r="DH230" s="638"/>
      <c r="DI230" s="638"/>
      <c r="DJ230" s="638"/>
      <c r="DK230" s="638"/>
      <c r="DL230" s="638"/>
      <c r="DM230" s="638"/>
      <c r="DN230" s="638"/>
      <c r="DO230" s="638"/>
      <c r="DP230" s="638"/>
      <c r="DQ230" s="638"/>
      <c r="DR230" s="638"/>
      <c r="DS230" s="638"/>
      <c r="DT230" s="638"/>
      <c r="DU230" s="638"/>
      <c r="DV230" s="638"/>
      <c r="DW230" s="638"/>
      <c r="DX230" s="638"/>
      <c r="DY230" s="638"/>
      <c r="DZ230" s="638"/>
      <c r="EA230" s="638"/>
      <c r="EB230" s="638"/>
      <c r="EC230" s="638"/>
      <c r="ED230" s="638"/>
      <c r="EE230" s="638"/>
      <c r="EF230" s="638"/>
      <c r="EG230" s="638"/>
      <c r="EH230" s="638"/>
      <c r="EI230" s="638"/>
      <c r="EJ230" s="638"/>
      <c r="EK230" s="638"/>
      <c r="EL230" s="638"/>
      <c r="EM230" s="638"/>
      <c r="EN230" s="638"/>
      <c r="EO230" s="638"/>
      <c r="EP230" s="638"/>
      <c r="EQ230" s="638"/>
      <c r="ER230" s="638"/>
      <c r="ES230" s="638"/>
      <c r="ET230" s="638"/>
      <c r="EU230" s="638"/>
      <c r="EV230" s="638"/>
      <c r="EW230" s="638"/>
      <c r="EX230" s="638"/>
      <c r="EY230" s="638"/>
      <c r="EZ230" s="638"/>
      <c r="FA230" s="638"/>
      <c r="FB230" s="638"/>
      <c r="FC230" s="638"/>
      <c r="FD230" s="638"/>
      <c r="FE230" s="638"/>
      <c r="FF230" s="638"/>
      <c r="FG230" s="638"/>
      <c r="FH230" s="638"/>
      <c r="FI230" s="638"/>
      <c r="FJ230" s="638"/>
      <c r="FK230" s="638"/>
      <c r="FL230" s="638"/>
      <c r="FM230" s="638"/>
      <c r="FN230" s="638"/>
      <c r="FO230" s="638"/>
      <c r="FP230" s="638"/>
      <c r="FQ230" s="638"/>
      <c r="FR230" s="638"/>
      <c r="FS230" s="638"/>
      <c r="FT230" s="638"/>
      <c r="FU230" s="638"/>
      <c r="FV230" s="638"/>
      <c r="FW230" s="638"/>
      <c r="FX230" s="638"/>
      <c r="FY230" s="638"/>
      <c r="FZ230" s="638"/>
      <c r="GA230" s="638"/>
      <c r="GB230" s="638"/>
      <c r="GC230" s="638"/>
      <c r="GD230" s="638"/>
      <c r="GE230" s="638"/>
      <c r="GF230" s="638"/>
      <c r="GG230" s="638"/>
      <c r="GH230" s="638"/>
      <c r="GI230" s="638"/>
      <c r="GJ230" s="638"/>
      <c r="GK230" s="638"/>
      <c r="GL230" s="638"/>
      <c r="GM230" s="638"/>
      <c r="GN230" s="638"/>
      <c r="GO230" s="638"/>
      <c r="GP230" s="638"/>
      <c r="GQ230" s="638"/>
      <c r="GR230" s="638"/>
      <c r="GS230" s="638"/>
      <c r="GT230" s="638"/>
      <c r="GU230" s="638"/>
      <c r="GV230" s="638"/>
      <c r="GW230" s="638"/>
      <c r="GX230" s="638"/>
      <c r="GY230" s="638"/>
      <c r="GZ230" s="638"/>
      <c r="HA230" s="638"/>
      <c r="HB230" s="638"/>
      <c r="HC230" s="638"/>
      <c r="HD230" s="638"/>
      <c r="HE230" s="638"/>
      <c r="HF230" s="638"/>
      <c r="HG230" s="638"/>
      <c r="HH230" s="638"/>
      <c r="HI230" s="638"/>
      <c r="HJ230" s="638"/>
      <c r="HK230" s="638"/>
      <c r="HL230" s="638"/>
      <c r="HM230" s="638"/>
      <c r="HN230" s="638"/>
      <c r="HO230" s="638"/>
      <c r="HP230" s="638"/>
      <c r="HQ230" s="638"/>
      <c r="HR230" s="638"/>
      <c r="HS230" s="638"/>
      <c r="HT230" s="638"/>
      <c r="HU230" s="638"/>
      <c r="HV230" s="638"/>
      <c r="HW230" s="638"/>
      <c r="HX230" s="638"/>
      <c r="HY230" s="638"/>
      <c r="HZ230" s="638"/>
      <c r="IA230" s="638"/>
      <c r="IB230" s="638"/>
      <c r="IC230" s="638"/>
      <c r="ID230" s="638"/>
      <c r="IE230" s="638"/>
      <c r="IF230" s="638"/>
      <c r="IG230" s="638"/>
      <c r="IH230" s="638"/>
      <c r="II230" s="638"/>
      <c r="IJ230" s="638"/>
      <c r="IK230" s="638"/>
      <c r="IL230" s="638"/>
      <c r="IM230" s="638"/>
      <c r="IN230" s="638"/>
      <c r="IO230" s="638"/>
      <c r="IP230" s="638"/>
      <c r="IQ230" s="638"/>
      <c r="IR230" s="638"/>
      <c r="IS230" s="638"/>
      <c r="IT230" s="638"/>
      <c r="IU230" s="638"/>
      <c r="IV230" s="638"/>
      <c r="IW230" s="638"/>
      <c r="IX230" s="638"/>
      <c r="IY230" s="638"/>
      <c r="IZ230" s="638"/>
      <c r="JA230" s="638"/>
      <c r="JB230" s="638"/>
      <c r="JC230" s="638"/>
      <c r="JD230" s="638"/>
      <c r="JE230" s="638"/>
      <c r="JF230" s="638"/>
      <c r="JG230" s="638"/>
      <c r="JH230" s="638"/>
      <c r="JI230" s="638"/>
      <c r="JJ230" s="638"/>
      <c r="JK230" s="638"/>
      <c r="JL230" s="638"/>
      <c r="JM230" s="638"/>
      <c r="JN230" s="638"/>
      <c r="JO230" s="638"/>
      <c r="JP230" s="638"/>
      <c r="JQ230" s="638"/>
      <c r="JR230" s="638"/>
      <c r="JS230" s="638"/>
      <c r="JT230" s="638"/>
      <c r="JU230" s="638"/>
      <c r="JV230" s="638"/>
      <c r="JW230" s="638"/>
      <c r="JX230" s="638"/>
      <c r="JY230" s="638"/>
      <c r="JZ230" s="638"/>
      <c r="KA230" s="638"/>
      <c r="KB230" s="638"/>
      <c r="KC230" s="638"/>
      <c r="KD230" s="638"/>
      <c r="KE230" s="638"/>
      <c r="KF230" s="638"/>
      <c r="KG230" s="638"/>
      <c r="KH230" s="638"/>
      <c r="KI230" s="638"/>
      <c r="KJ230" s="638"/>
      <c r="KK230" s="638"/>
      <c r="KL230" s="638"/>
      <c r="KM230" s="638"/>
      <c r="KN230" s="638"/>
      <c r="KO230" s="638"/>
      <c r="KP230" s="638"/>
      <c r="KQ230" s="638"/>
      <c r="KR230" s="638"/>
      <c r="KS230" s="638"/>
      <c r="KT230" s="638"/>
      <c r="KU230" s="638"/>
      <c r="KV230" s="638"/>
      <c r="KW230" s="638"/>
      <c r="KX230" s="638"/>
      <c r="KY230" s="638"/>
      <c r="KZ230" s="638"/>
      <c r="LA230" s="638"/>
      <c r="LB230" s="638"/>
      <c r="LC230" s="638"/>
      <c r="LD230" s="638"/>
      <c r="LE230" s="638"/>
      <c r="LF230" s="638"/>
      <c r="LG230" s="638"/>
      <c r="LH230" s="638"/>
      <c r="LI230" s="638"/>
      <c r="LJ230" s="638"/>
      <c r="LK230" s="638"/>
      <c r="LL230" s="638"/>
      <c r="LM230" s="638"/>
      <c r="LN230" s="638"/>
      <c r="LO230" s="638"/>
      <c r="LP230" s="638"/>
      <c r="LQ230" s="638"/>
      <c r="LR230" s="638"/>
      <c r="LS230" s="638"/>
      <c r="LT230" s="638"/>
      <c r="LU230" s="638"/>
      <c r="LV230" s="638"/>
      <c r="LW230" s="638"/>
      <c r="LX230" s="638"/>
      <c r="LY230" s="638"/>
      <c r="LZ230" s="638"/>
      <c r="MA230" s="638"/>
      <c r="MB230" s="638"/>
      <c r="MC230" s="638"/>
      <c r="MD230" s="638"/>
      <c r="ME230" s="638"/>
      <c r="MF230" s="638"/>
      <c r="MG230" s="638"/>
      <c r="MH230" s="638"/>
      <c r="MI230" s="638"/>
      <c r="MJ230" s="638"/>
      <c r="MK230" s="638"/>
      <c r="ML230" s="638"/>
      <c r="MM230" s="638"/>
      <c r="MN230" s="638"/>
      <c r="MO230" s="638"/>
      <c r="MP230" s="638"/>
      <c r="MQ230" s="638"/>
      <c r="MR230" s="638"/>
      <c r="MS230" s="638"/>
      <c r="MT230" s="638"/>
      <c r="MU230" s="638"/>
      <c r="MV230" s="638"/>
      <c r="MW230" s="638"/>
      <c r="MX230" s="638"/>
      <c r="MY230" s="638"/>
      <c r="MZ230" s="638"/>
      <c r="NA230" s="638"/>
      <c r="NB230" s="638"/>
      <c r="NC230" s="638"/>
      <c r="ND230" s="638"/>
      <c r="NE230" s="638"/>
      <c r="NF230" s="638"/>
      <c r="NG230" s="638"/>
      <c r="NH230" s="638"/>
      <c r="NI230" s="638"/>
      <c r="NJ230" s="638"/>
    </row>
    <row r="231" spans="1:374" s="700" customFormat="1" ht="32.450000000000003" customHeight="1">
      <c r="A231" s="735" t="s">
        <v>712</v>
      </c>
      <c r="B231" s="639" t="s">
        <v>1521</v>
      </c>
      <c r="C231" s="644" t="s">
        <v>1053</v>
      </c>
      <c r="D231" s="699" t="s">
        <v>738</v>
      </c>
      <c r="E231" s="665"/>
      <c r="F231" s="644"/>
      <c r="G231" s="644"/>
      <c r="H231" s="663"/>
      <c r="I231" s="664"/>
      <c r="J231" s="640"/>
      <c r="K231" s="641"/>
      <c r="L231" s="641"/>
      <c r="M231" s="640"/>
      <c r="N231" s="640"/>
      <c r="O231" s="640"/>
      <c r="P231" s="640"/>
      <c r="Q231" s="662"/>
      <c r="R231" s="638"/>
      <c r="S231" s="638"/>
      <c r="T231" s="638"/>
      <c r="U231" s="638"/>
      <c r="V231" s="638"/>
      <c r="W231" s="638"/>
      <c r="X231" s="638"/>
      <c r="Y231" s="638"/>
      <c r="Z231" s="638"/>
      <c r="AA231" s="638"/>
      <c r="AB231" s="638"/>
      <c r="AC231" s="638"/>
      <c r="AD231" s="638"/>
      <c r="AE231" s="638"/>
      <c r="AF231" s="638"/>
      <c r="AG231" s="638"/>
      <c r="AH231" s="638"/>
      <c r="AI231" s="638"/>
      <c r="AJ231" s="638"/>
      <c r="AK231" s="638"/>
      <c r="AL231" s="638"/>
      <c r="AM231" s="638"/>
      <c r="AN231" s="638"/>
      <c r="AO231" s="638"/>
      <c r="AP231" s="638"/>
      <c r="AQ231" s="638"/>
      <c r="AR231" s="638"/>
      <c r="AS231" s="638"/>
      <c r="AT231" s="638"/>
      <c r="AU231" s="638"/>
      <c r="AV231" s="638"/>
      <c r="AW231" s="638"/>
      <c r="AX231" s="638"/>
      <c r="AY231" s="638"/>
      <c r="AZ231" s="638"/>
      <c r="BA231" s="638"/>
      <c r="BB231" s="638"/>
      <c r="BC231" s="638"/>
      <c r="BD231" s="638"/>
      <c r="BE231" s="638"/>
      <c r="BF231" s="638"/>
      <c r="BG231" s="638"/>
      <c r="BH231" s="638"/>
      <c r="BI231" s="638"/>
      <c r="BJ231" s="638"/>
      <c r="BK231" s="638"/>
      <c r="BL231" s="638"/>
      <c r="BM231" s="638"/>
      <c r="BN231" s="638"/>
      <c r="BO231" s="638"/>
      <c r="BP231" s="638"/>
      <c r="BQ231" s="638"/>
      <c r="BR231" s="638"/>
      <c r="BS231" s="638"/>
      <c r="BT231" s="638"/>
      <c r="BU231" s="638"/>
      <c r="BV231" s="638"/>
      <c r="BW231" s="638"/>
      <c r="BX231" s="638"/>
      <c r="BY231" s="638"/>
      <c r="BZ231" s="638"/>
      <c r="CA231" s="638"/>
      <c r="CB231" s="638"/>
      <c r="CC231" s="638"/>
      <c r="CD231" s="638"/>
      <c r="CE231" s="638"/>
      <c r="CF231" s="638"/>
      <c r="CG231" s="638"/>
      <c r="CH231" s="638"/>
      <c r="CI231" s="638"/>
      <c r="CJ231" s="638"/>
      <c r="CK231" s="638"/>
      <c r="CL231" s="638"/>
      <c r="CM231" s="638"/>
      <c r="CN231" s="638"/>
      <c r="CO231" s="638"/>
      <c r="CP231" s="638"/>
      <c r="CQ231" s="638"/>
      <c r="CR231" s="638"/>
      <c r="CS231" s="638"/>
      <c r="CT231" s="638"/>
      <c r="CU231" s="638"/>
      <c r="CV231" s="638"/>
      <c r="CW231" s="638"/>
      <c r="CX231" s="638"/>
      <c r="CY231" s="638"/>
      <c r="CZ231" s="638"/>
      <c r="DA231" s="638"/>
      <c r="DB231" s="638"/>
      <c r="DC231" s="638"/>
      <c r="DD231" s="638"/>
      <c r="DE231" s="638"/>
      <c r="DF231" s="638"/>
      <c r="DG231" s="638"/>
      <c r="DH231" s="638"/>
      <c r="DI231" s="638"/>
      <c r="DJ231" s="638"/>
      <c r="DK231" s="638"/>
      <c r="DL231" s="638"/>
      <c r="DM231" s="638"/>
      <c r="DN231" s="638"/>
      <c r="DO231" s="638"/>
      <c r="DP231" s="638"/>
      <c r="DQ231" s="638"/>
      <c r="DR231" s="638"/>
      <c r="DS231" s="638"/>
      <c r="DT231" s="638"/>
      <c r="DU231" s="638"/>
      <c r="DV231" s="638"/>
      <c r="DW231" s="638"/>
      <c r="DX231" s="638"/>
      <c r="DY231" s="638"/>
      <c r="DZ231" s="638"/>
      <c r="EA231" s="638"/>
      <c r="EB231" s="638"/>
      <c r="EC231" s="638"/>
      <c r="ED231" s="638"/>
      <c r="EE231" s="638"/>
      <c r="EF231" s="638"/>
      <c r="EG231" s="638"/>
      <c r="EH231" s="638"/>
      <c r="EI231" s="638"/>
      <c r="EJ231" s="638"/>
      <c r="EK231" s="638"/>
      <c r="EL231" s="638"/>
      <c r="EM231" s="638"/>
      <c r="EN231" s="638"/>
      <c r="EO231" s="638"/>
      <c r="EP231" s="638"/>
      <c r="EQ231" s="638"/>
      <c r="ER231" s="638"/>
      <c r="ES231" s="638"/>
      <c r="ET231" s="638"/>
      <c r="EU231" s="638"/>
      <c r="EV231" s="638"/>
      <c r="EW231" s="638"/>
      <c r="EX231" s="638"/>
      <c r="EY231" s="638"/>
      <c r="EZ231" s="638"/>
      <c r="FA231" s="638"/>
      <c r="FB231" s="638"/>
      <c r="FC231" s="638"/>
      <c r="FD231" s="638"/>
      <c r="FE231" s="638"/>
      <c r="FF231" s="638"/>
      <c r="FG231" s="638"/>
      <c r="FH231" s="638"/>
      <c r="FI231" s="638"/>
      <c r="FJ231" s="638"/>
      <c r="FK231" s="638"/>
      <c r="FL231" s="638"/>
      <c r="FM231" s="638"/>
      <c r="FN231" s="638"/>
      <c r="FO231" s="638"/>
      <c r="FP231" s="638"/>
      <c r="FQ231" s="638"/>
      <c r="FR231" s="638"/>
      <c r="FS231" s="638"/>
      <c r="FT231" s="638"/>
      <c r="FU231" s="638"/>
      <c r="FV231" s="638"/>
      <c r="FW231" s="638"/>
      <c r="FX231" s="638"/>
      <c r="FY231" s="638"/>
      <c r="FZ231" s="638"/>
      <c r="GA231" s="638"/>
      <c r="GB231" s="638"/>
      <c r="GC231" s="638"/>
      <c r="GD231" s="638"/>
      <c r="GE231" s="638"/>
      <c r="GF231" s="638"/>
      <c r="GG231" s="638"/>
      <c r="GH231" s="638"/>
      <c r="GI231" s="638"/>
      <c r="GJ231" s="638"/>
      <c r="GK231" s="638"/>
      <c r="GL231" s="638"/>
      <c r="GM231" s="638"/>
      <c r="GN231" s="638"/>
      <c r="GO231" s="638"/>
      <c r="GP231" s="638"/>
      <c r="GQ231" s="638"/>
      <c r="GR231" s="638"/>
      <c r="GS231" s="638"/>
      <c r="GT231" s="638"/>
      <c r="GU231" s="638"/>
      <c r="GV231" s="638"/>
      <c r="GW231" s="638"/>
      <c r="GX231" s="638"/>
      <c r="GY231" s="638"/>
      <c r="GZ231" s="638"/>
      <c r="HA231" s="638"/>
      <c r="HB231" s="638"/>
      <c r="HC231" s="638"/>
      <c r="HD231" s="638"/>
      <c r="HE231" s="638"/>
      <c r="HF231" s="638"/>
      <c r="HG231" s="638"/>
      <c r="HH231" s="638"/>
      <c r="HI231" s="638"/>
      <c r="HJ231" s="638"/>
      <c r="HK231" s="638"/>
      <c r="HL231" s="638"/>
      <c r="HM231" s="638"/>
      <c r="HN231" s="638"/>
      <c r="HO231" s="638"/>
      <c r="HP231" s="638"/>
      <c r="HQ231" s="638"/>
      <c r="HR231" s="638"/>
      <c r="HS231" s="638"/>
      <c r="HT231" s="638"/>
      <c r="HU231" s="638"/>
      <c r="HV231" s="638"/>
      <c r="HW231" s="638"/>
      <c r="HX231" s="638"/>
      <c r="HY231" s="638"/>
      <c r="HZ231" s="638"/>
      <c r="IA231" s="638"/>
      <c r="IB231" s="638"/>
      <c r="IC231" s="638"/>
      <c r="ID231" s="638"/>
      <c r="IE231" s="638"/>
      <c r="IF231" s="638"/>
      <c r="IG231" s="638"/>
      <c r="IH231" s="638"/>
      <c r="II231" s="638"/>
      <c r="IJ231" s="638"/>
      <c r="IK231" s="638"/>
      <c r="IL231" s="638"/>
      <c r="IM231" s="638"/>
      <c r="IN231" s="638"/>
      <c r="IO231" s="638"/>
      <c r="IP231" s="638"/>
      <c r="IQ231" s="638"/>
      <c r="IR231" s="638"/>
      <c r="IS231" s="638"/>
      <c r="IT231" s="638"/>
      <c r="IU231" s="638"/>
      <c r="IV231" s="638"/>
      <c r="IW231" s="638"/>
      <c r="IX231" s="638"/>
      <c r="IY231" s="638"/>
      <c r="IZ231" s="638"/>
      <c r="JA231" s="638"/>
      <c r="JB231" s="638"/>
      <c r="JC231" s="638"/>
      <c r="JD231" s="638"/>
      <c r="JE231" s="638"/>
      <c r="JF231" s="638"/>
      <c r="JG231" s="638"/>
      <c r="JH231" s="638"/>
      <c r="JI231" s="638"/>
      <c r="JJ231" s="638"/>
      <c r="JK231" s="638"/>
      <c r="JL231" s="638"/>
      <c r="JM231" s="638"/>
      <c r="JN231" s="638"/>
      <c r="JO231" s="638"/>
      <c r="JP231" s="638"/>
      <c r="JQ231" s="638"/>
      <c r="JR231" s="638"/>
      <c r="JS231" s="638"/>
      <c r="JT231" s="638"/>
      <c r="JU231" s="638"/>
      <c r="JV231" s="638"/>
      <c r="JW231" s="638"/>
      <c r="JX231" s="638"/>
      <c r="JY231" s="638"/>
      <c r="JZ231" s="638"/>
      <c r="KA231" s="638"/>
      <c r="KB231" s="638"/>
      <c r="KC231" s="638"/>
      <c r="KD231" s="638"/>
      <c r="KE231" s="638"/>
      <c r="KF231" s="638"/>
      <c r="KG231" s="638"/>
      <c r="KH231" s="638"/>
      <c r="KI231" s="638"/>
      <c r="KJ231" s="638"/>
      <c r="KK231" s="638"/>
      <c r="KL231" s="638"/>
      <c r="KM231" s="638"/>
      <c r="KN231" s="638"/>
      <c r="KO231" s="638"/>
      <c r="KP231" s="638"/>
      <c r="KQ231" s="638"/>
      <c r="KR231" s="638"/>
      <c r="KS231" s="638"/>
      <c r="KT231" s="638"/>
      <c r="KU231" s="638"/>
      <c r="KV231" s="638"/>
      <c r="KW231" s="638"/>
      <c r="KX231" s="638"/>
      <c r="KY231" s="638"/>
      <c r="KZ231" s="638"/>
      <c r="LA231" s="638"/>
      <c r="LB231" s="638"/>
      <c r="LC231" s="638"/>
      <c r="LD231" s="638"/>
      <c r="LE231" s="638"/>
      <c r="LF231" s="638"/>
      <c r="LG231" s="638"/>
      <c r="LH231" s="638"/>
      <c r="LI231" s="638"/>
      <c r="LJ231" s="638"/>
      <c r="LK231" s="638"/>
      <c r="LL231" s="638"/>
      <c r="LM231" s="638"/>
      <c r="LN231" s="638"/>
      <c r="LO231" s="638"/>
      <c r="LP231" s="638"/>
      <c r="LQ231" s="638"/>
      <c r="LR231" s="638"/>
      <c r="LS231" s="638"/>
      <c r="LT231" s="638"/>
      <c r="LU231" s="638"/>
      <c r="LV231" s="638"/>
      <c r="LW231" s="638"/>
      <c r="LX231" s="638"/>
      <c r="LY231" s="638"/>
      <c r="LZ231" s="638"/>
      <c r="MA231" s="638"/>
      <c r="MB231" s="638"/>
      <c r="MC231" s="638"/>
      <c r="MD231" s="638"/>
      <c r="ME231" s="638"/>
      <c r="MF231" s="638"/>
      <c r="MG231" s="638"/>
      <c r="MH231" s="638"/>
      <c r="MI231" s="638"/>
      <c r="MJ231" s="638"/>
      <c r="MK231" s="638"/>
      <c r="ML231" s="638"/>
      <c r="MM231" s="638"/>
      <c r="MN231" s="638"/>
      <c r="MO231" s="638"/>
      <c r="MP231" s="638"/>
      <c r="MQ231" s="638"/>
      <c r="MR231" s="638"/>
      <c r="MS231" s="638"/>
      <c r="MT231" s="638"/>
      <c r="MU231" s="638"/>
      <c r="MV231" s="638"/>
      <c r="MW231" s="638"/>
      <c r="MX231" s="638"/>
      <c r="MY231" s="638"/>
      <c r="MZ231" s="638"/>
      <c r="NA231" s="638"/>
      <c r="NB231" s="638"/>
      <c r="NC231" s="638"/>
      <c r="ND231" s="638"/>
      <c r="NE231" s="638"/>
      <c r="NF231" s="638"/>
      <c r="NG231" s="638"/>
      <c r="NH231" s="638"/>
      <c r="NI231" s="638"/>
      <c r="NJ231" s="638"/>
    </row>
    <row r="232" spans="1:374" s="700" customFormat="1" ht="32.450000000000003" customHeight="1">
      <c r="A232" s="735" t="s">
        <v>713</v>
      </c>
      <c r="B232" s="639" t="s">
        <v>1522</v>
      </c>
      <c r="C232" s="644" t="s">
        <v>1053</v>
      </c>
      <c r="D232" s="699" t="s">
        <v>739</v>
      </c>
      <c r="E232" s="665"/>
      <c r="F232" s="644"/>
      <c r="G232" s="644"/>
      <c r="H232" s="663"/>
      <c r="I232" s="664"/>
      <c r="J232" s="640"/>
      <c r="K232" s="641"/>
      <c r="L232" s="641"/>
      <c r="M232" s="640"/>
      <c r="N232" s="640"/>
      <c r="O232" s="640"/>
      <c r="P232" s="640"/>
      <c r="Q232" s="662"/>
      <c r="R232" s="638"/>
      <c r="S232" s="638"/>
      <c r="T232" s="638"/>
      <c r="U232" s="638"/>
      <c r="V232" s="638"/>
      <c r="W232" s="638"/>
      <c r="X232" s="638"/>
      <c r="Y232" s="638"/>
      <c r="Z232" s="638"/>
      <c r="AA232" s="638"/>
      <c r="AB232" s="638"/>
      <c r="AC232" s="638"/>
      <c r="AD232" s="638"/>
      <c r="AE232" s="638"/>
      <c r="AF232" s="638"/>
      <c r="AG232" s="638"/>
      <c r="AH232" s="638"/>
      <c r="AI232" s="638"/>
      <c r="AJ232" s="638"/>
      <c r="AK232" s="638"/>
      <c r="AL232" s="638"/>
      <c r="AM232" s="638"/>
      <c r="AN232" s="638"/>
      <c r="AO232" s="638"/>
      <c r="AP232" s="638"/>
      <c r="AQ232" s="638"/>
      <c r="AR232" s="638"/>
      <c r="AS232" s="638"/>
      <c r="AT232" s="638"/>
      <c r="AU232" s="638"/>
      <c r="AV232" s="638"/>
      <c r="AW232" s="638"/>
      <c r="AX232" s="638"/>
      <c r="AY232" s="638"/>
      <c r="AZ232" s="638"/>
      <c r="BA232" s="638"/>
      <c r="BB232" s="638"/>
      <c r="BC232" s="638"/>
      <c r="BD232" s="638"/>
      <c r="BE232" s="638"/>
      <c r="BF232" s="638"/>
      <c r="BG232" s="638"/>
      <c r="BH232" s="638"/>
      <c r="BI232" s="638"/>
      <c r="BJ232" s="638"/>
      <c r="BK232" s="638"/>
      <c r="BL232" s="638"/>
      <c r="BM232" s="638"/>
      <c r="BN232" s="638"/>
      <c r="BO232" s="638"/>
      <c r="BP232" s="638"/>
      <c r="BQ232" s="638"/>
      <c r="BR232" s="638"/>
      <c r="BS232" s="638"/>
      <c r="BT232" s="638"/>
      <c r="BU232" s="638"/>
      <c r="BV232" s="638"/>
      <c r="BW232" s="638"/>
      <c r="BX232" s="638"/>
      <c r="BY232" s="638"/>
      <c r="BZ232" s="638"/>
      <c r="CA232" s="638"/>
      <c r="CB232" s="638"/>
      <c r="CC232" s="638"/>
      <c r="CD232" s="638"/>
      <c r="CE232" s="638"/>
      <c r="CF232" s="638"/>
      <c r="CG232" s="638"/>
      <c r="CH232" s="638"/>
      <c r="CI232" s="638"/>
      <c r="CJ232" s="638"/>
      <c r="CK232" s="638"/>
      <c r="CL232" s="638"/>
      <c r="CM232" s="638"/>
      <c r="CN232" s="638"/>
      <c r="CO232" s="638"/>
      <c r="CP232" s="638"/>
      <c r="CQ232" s="638"/>
      <c r="CR232" s="638"/>
      <c r="CS232" s="638"/>
      <c r="CT232" s="638"/>
      <c r="CU232" s="638"/>
      <c r="CV232" s="638"/>
      <c r="CW232" s="638"/>
      <c r="CX232" s="638"/>
      <c r="CY232" s="638"/>
      <c r="CZ232" s="638"/>
      <c r="DA232" s="638"/>
      <c r="DB232" s="638"/>
      <c r="DC232" s="638"/>
      <c r="DD232" s="638"/>
      <c r="DE232" s="638"/>
      <c r="DF232" s="638"/>
      <c r="DG232" s="638"/>
      <c r="DH232" s="638"/>
      <c r="DI232" s="638"/>
      <c r="DJ232" s="638"/>
      <c r="DK232" s="638"/>
      <c r="DL232" s="638"/>
      <c r="DM232" s="638"/>
      <c r="DN232" s="638"/>
      <c r="DO232" s="638"/>
      <c r="DP232" s="638"/>
      <c r="DQ232" s="638"/>
      <c r="DR232" s="638"/>
      <c r="DS232" s="638"/>
      <c r="DT232" s="638"/>
      <c r="DU232" s="638"/>
      <c r="DV232" s="638"/>
      <c r="DW232" s="638"/>
      <c r="DX232" s="638"/>
      <c r="DY232" s="638"/>
      <c r="DZ232" s="638"/>
      <c r="EA232" s="638"/>
      <c r="EB232" s="638"/>
      <c r="EC232" s="638"/>
      <c r="ED232" s="638"/>
      <c r="EE232" s="638"/>
      <c r="EF232" s="638"/>
      <c r="EG232" s="638"/>
      <c r="EH232" s="638"/>
      <c r="EI232" s="638"/>
      <c r="EJ232" s="638"/>
      <c r="EK232" s="638"/>
      <c r="EL232" s="638"/>
      <c r="EM232" s="638"/>
      <c r="EN232" s="638"/>
      <c r="EO232" s="638"/>
      <c r="EP232" s="638"/>
      <c r="EQ232" s="638"/>
      <c r="ER232" s="638"/>
      <c r="ES232" s="638"/>
      <c r="ET232" s="638"/>
      <c r="EU232" s="638"/>
      <c r="EV232" s="638"/>
      <c r="EW232" s="638"/>
      <c r="EX232" s="638"/>
      <c r="EY232" s="638"/>
      <c r="EZ232" s="638"/>
      <c r="FA232" s="638"/>
      <c r="FB232" s="638"/>
      <c r="FC232" s="638"/>
      <c r="FD232" s="638"/>
      <c r="FE232" s="638"/>
      <c r="FF232" s="638"/>
      <c r="FG232" s="638"/>
      <c r="FH232" s="638"/>
      <c r="FI232" s="638"/>
      <c r="FJ232" s="638"/>
      <c r="FK232" s="638"/>
      <c r="FL232" s="638"/>
      <c r="FM232" s="638"/>
      <c r="FN232" s="638"/>
      <c r="FO232" s="638"/>
      <c r="FP232" s="638"/>
      <c r="FQ232" s="638"/>
      <c r="FR232" s="638"/>
      <c r="FS232" s="638"/>
      <c r="FT232" s="638"/>
      <c r="FU232" s="638"/>
      <c r="FV232" s="638"/>
      <c r="FW232" s="638"/>
      <c r="FX232" s="638"/>
      <c r="FY232" s="638"/>
      <c r="FZ232" s="638"/>
      <c r="GA232" s="638"/>
      <c r="GB232" s="638"/>
      <c r="GC232" s="638"/>
      <c r="GD232" s="638"/>
      <c r="GE232" s="638"/>
      <c r="GF232" s="638"/>
      <c r="GG232" s="638"/>
      <c r="GH232" s="638"/>
      <c r="GI232" s="638"/>
      <c r="GJ232" s="638"/>
      <c r="GK232" s="638"/>
      <c r="GL232" s="638"/>
      <c r="GM232" s="638"/>
      <c r="GN232" s="638"/>
      <c r="GO232" s="638"/>
      <c r="GP232" s="638"/>
      <c r="GQ232" s="638"/>
      <c r="GR232" s="638"/>
      <c r="GS232" s="638"/>
      <c r="GT232" s="638"/>
      <c r="GU232" s="638"/>
      <c r="GV232" s="638"/>
      <c r="GW232" s="638"/>
      <c r="GX232" s="638"/>
      <c r="GY232" s="638"/>
      <c r="GZ232" s="638"/>
      <c r="HA232" s="638"/>
      <c r="HB232" s="638"/>
      <c r="HC232" s="638"/>
      <c r="HD232" s="638"/>
      <c r="HE232" s="638"/>
      <c r="HF232" s="638"/>
      <c r="HG232" s="638"/>
      <c r="HH232" s="638"/>
      <c r="HI232" s="638"/>
      <c r="HJ232" s="638"/>
      <c r="HK232" s="638"/>
      <c r="HL232" s="638"/>
      <c r="HM232" s="638"/>
      <c r="HN232" s="638"/>
      <c r="HO232" s="638"/>
      <c r="HP232" s="638"/>
      <c r="HQ232" s="638"/>
      <c r="HR232" s="638"/>
      <c r="HS232" s="638"/>
      <c r="HT232" s="638"/>
      <c r="HU232" s="638"/>
      <c r="HV232" s="638"/>
      <c r="HW232" s="638"/>
      <c r="HX232" s="638"/>
      <c r="HY232" s="638"/>
      <c r="HZ232" s="638"/>
      <c r="IA232" s="638"/>
      <c r="IB232" s="638"/>
      <c r="IC232" s="638"/>
      <c r="ID232" s="638"/>
      <c r="IE232" s="638"/>
      <c r="IF232" s="638"/>
      <c r="IG232" s="638"/>
      <c r="IH232" s="638"/>
      <c r="II232" s="638"/>
      <c r="IJ232" s="638"/>
      <c r="IK232" s="638"/>
      <c r="IL232" s="638"/>
      <c r="IM232" s="638"/>
      <c r="IN232" s="638"/>
      <c r="IO232" s="638"/>
      <c r="IP232" s="638"/>
      <c r="IQ232" s="638"/>
      <c r="IR232" s="638"/>
      <c r="IS232" s="638"/>
      <c r="IT232" s="638"/>
      <c r="IU232" s="638"/>
      <c r="IV232" s="638"/>
      <c r="IW232" s="638"/>
      <c r="IX232" s="638"/>
      <c r="IY232" s="638"/>
      <c r="IZ232" s="638"/>
      <c r="JA232" s="638"/>
      <c r="JB232" s="638"/>
      <c r="JC232" s="638"/>
      <c r="JD232" s="638"/>
      <c r="JE232" s="638"/>
      <c r="JF232" s="638"/>
      <c r="JG232" s="638"/>
      <c r="JH232" s="638"/>
      <c r="JI232" s="638"/>
      <c r="JJ232" s="638"/>
      <c r="JK232" s="638"/>
      <c r="JL232" s="638"/>
      <c r="JM232" s="638"/>
      <c r="JN232" s="638"/>
      <c r="JO232" s="638"/>
      <c r="JP232" s="638"/>
      <c r="JQ232" s="638"/>
      <c r="JR232" s="638"/>
      <c r="JS232" s="638"/>
      <c r="JT232" s="638"/>
      <c r="JU232" s="638"/>
      <c r="JV232" s="638"/>
      <c r="JW232" s="638"/>
      <c r="JX232" s="638"/>
      <c r="JY232" s="638"/>
      <c r="JZ232" s="638"/>
      <c r="KA232" s="638"/>
      <c r="KB232" s="638"/>
      <c r="KC232" s="638"/>
      <c r="KD232" s="638"/>
      <c r="KE232" s="638"/>
      <c r="KF232" s="638"/>
      <c r="KG232" s="638"/>
      <c r="KH232" s="638"/>
      <c r="KI232" s="638"/>
      <c r="KJ232" s="638"/>
      <c r="KK232" s="638"/>
      <c r="KL232" s="638"/>
      <c r="KM232" s="638"/>
      <c r="KN232" s="638"/>
      <c r="KO232" s="638"/>
      <c r="KP232" s="638"/>
      <c r="KQ232" s="638"/>
      <c r="KR232" s="638"/>
      <c r="KS232" s="638"/>
      <c r="KT232" s="638"/>
      <c r="KU232" s="638"/>
      <c r="KV232" s="638"/>
      <c r="KW232" s="638"/>
      <c r="KX232" s="638"/>
      <c r="KY232" s="638"/>
      <c r="KZ232" s="638"/>
      <c r="LA232" s="638"/>
      <c r="LB232" s="638"/>
      <c r="LC232" s="638"/>
      <c r="LD232" s="638"/>
      <c r="LE232" s="638"/>
      <c r="LF232" s="638"/>
      <c r="LG232" s="638"/>
      <c r="LH232" s="638"/>
      <c r="LI232" s="638"/>
      <c r="LJ232" s="638"/>
      <c r="LK232" s="638"/>
      <c r="LL232" s="638"/>
      <c r="LM232" s="638"/>
      <c r="LN232" s="638"/>
      <c r="LO232" s="638"/>
      <c r="LP232" s="638"/>
      <c r="LQ232" s="638"/>
      <c r="LR232" s="638"/>
      <c r="LS232" s="638"/>
      <c r="LT232" s="638"/>
      <c r="LU232" s="638"/>
      <c r="LV232" s="638"/>
      <c r="LW232" s="638"/>
      <c r="LX232" s="638"/>
      <c r="LY232" s="638"/>
      <c r="LZ232" s="638"/>
      <c r="MA232" s="638"/>
      <c r="MB232" s="638"/>
      <c r="MC232" s="638"/>
      <c r="MD232" s="638"/>
      <c r="ME232" s="638"/>
      <c r="MF232" s="638"/>
      <c r="MG232" s="638"/>
      <c r="MH232" s="638"/>
      <c r="MI232" s="638"/>
      <c r="MJ232" s="638"/>
      <c r="MK232" s="638"/>
      <c r="ML232" s="638"/>
      <c r="MM232" s="638"/>
      <c r="MN232" s="638"/>
      <c r="MO232" s="638"/>
      <c r="MP232" s="638"/>
      <c r="MQ232" s="638"/>
      <c r="MR232" s="638"/>
      <c r="MS232" s="638"/>
      <c r="MT232" s="638"/>
      <c r="MU232" s="638"/>
      <c r="MV232" s="638"/>
      <c r="MW232" s="638"/>
      <c r="MX232" s="638"/>
      <c r="MY232" s="638"/>
      <c r="MZ232" s="638"/>
      <c r="NA232" s="638"/>
      <c r="NB232" s="638"/>
      <c r="NC232" s="638"/>
      <c r="ND232" s="638"/>
      <c r="NE232" s="638"/>
      <c r="NF232" s="638"/>
      <c r="NG232" s="638"/>
      <c r="NH232" s="638"/>
      <c r="NI232" s="638"/>
      <c r="NJ232" s="638"/>
    </row>
    <row r="233" spans="1:374" s="700" customFormat="1" ht="32.450000000000003" customHeight="1">
      <c r="A233" s="735" t="s">
        <v>714</v>
      </c>
      <c r="B233" s="639" t="s">
        <v>1523</v>
      </c>
      <c r="C233" s="644" t="s">
        <v>1053</v>
      </c>
      <c r="D233" s="699" t="s">
        <v>740</v>
      </c>
      <c r="E233" s="665"/>
      <c r="F233" s="644"/>
      <c r="G233" s="644"/>
      <c r="H233" s="663"/>
      <c r="I233" s="664"/>
      <c r="J233" s="640"/>
      <c r="K233" s="641"/>
      <c r="L233" s="641"/>
      <c r="M233" s="640"/>
      <c r="N233" s="640"/>
      <c r="O233" s="640"/>
      <c r="P233" s="640"/>
      <c r="Q233" s="662"/>
      <c r="R233" s="638"/>
      <c r="S233" s="638"/>
      <c r="T233" s="638"/>
      <c r="U233" s="638"/>
      <c r="V233" s="638"/>
      <c r="W233" s="638"/>
      <c r="X233" s="638"/>
      <c r="Y233" s="638"/>
      <c r="Z233" s="638"/>
      <c r="AA233" s="638"/>
      <c r="AB233" s="638"/>
      <c r="AC233" s="638"/>
      <c r="AD233" s="638"/>
      <c r="AE233" s="638"/>
      <c r="AF233" s="638"/>
      <c r="AG233" s="638"/>
      <c r="AH233" s="638"/>
      <c r="AI233" s="638"/>
      <c r="AJ233" s="638"/>
      <c r="AK233" s="638"/>
      <c r="AL233" s="638"/>
      <c r="AM233" s="638"/>
      <c r="AN233" s="638"/>
      <c r="AO233" s="638"/>
      <c r="AP233" s="638"/>
      <c r="AQ233" s="638"/>
      <c r="AR233" s="638"/>
      <c r="AS233" s="638"/>
      <c r="AT233" s="638"/>
      <c r="AU233" s="638"/>
      <c r="AV233" s="638"/>
      <c r="AW233" s="638"/>
      <c r="AX233" s="638"/>
      <c r="AY233" s="638"/>
      <c r="AZ233" s="638"/>
      <c r="BA233" s="638"/>
      <c r="BB233" s="638"/>
      <c r="BC233" s="638"/>
      <c r="BD233" s="638"/>
      <c r="BE233" s="638"/>
      <c r="BF233" s="638"/>
      <c r="BG233" s="638"/>
      <c r="BH233" s="638"/>
      <c r="BI233" s="638"/>
      <c r="BJ233" s="638"/>
      <c r="BK233" s="638"/>
      <c r="BL233" s="638"/>
      <c r="BM233" s="638"/>
      <c r="BN233" s="638"/>
      <c r="BO233" s="638"/>
      <c r="BP233" s="638"/>
      <c r="BQ233" s="638"/>
      <c r="BR233" s="638"/>
      <c r="BS233" s="638"/>
      <c r="BT233" s="638"/>
      <c r="BU233" s="638"/>
      <c r="BV233" s="638"/>
      <c r="BW233" s="638"/>
      <c r="BX233" s="638"/>
      <c r="BY233" s="638"/>
      <c r="BZ233" s="638"/>
      <c r="CA233" s="638"/>
      <c r="CB233" s="638"/>
      <c r="CC233" s="638"/>
      <c r="CD233" s="638"/>
      <c r="CE233" s="638"/>
      <c r="CF233" s="638"/>
      <c r="CG233" s="638"/>
      <c r="CH233" s="638"/>
      <c r="CI233" s="638"/>
      <c r="CJ233" s="638"/>
      <c r="CK233" s="638"/>
      <c r="CL233" s="638"/>
      <c r="CM233" s="638"/>
      <c r="CN233" s="638"/>
      <c r="CO233" s="638"/>
      <c r="CP233" s="638"/>
      <c r="CQ233" s="638"/>
      <c r="CR233" s="638"/>
      <c r="CS233" s="638"/>
      <c r="CT233" s="638"/>
      <c r="CU233" s="638"/>
      <c r="CV233" s="638"/>
      <c r="CW233" s="638"/>
      <c r="CX233" s="638"/>
      <c r="CY233" s="638"/>
      <c r="CZ233" s="638"/>
      <c r="DA233" s="638"/>
      <c r="DB233" s="638"/>
      <c r="DC233" s="638"/>
      <c r="DD233" s="638"/>
      <c r="DE233" s="638"/>
      <c r="DF233" s="638"/>
      <c r="DG233" s="638"/>
      <c r="DH233" s="638"/>
      <c r="DI233" s="638"/>
      <c r="DJ233" s="638"/>
      <c r="DK233" s="638"/>
      <c r="DL233" s="638"/>
      <c r="DM233" s="638"/>
      <c r="DN233" s="638"/>
      <c r="DO233" s="638"/>
      <c r="DP233" s="638"/>
      <c r="DQ233" s="638"/>
      <c r="DR233" s="638"/>
      <c r="DS233" s="638"/>
      <c r="DT233" s="638"/>
      <c r="DU233" s="638"/>
      <c r="DV233" s="638"/>
      <c r="DW233" s="638"/>
      <c r="DX233" s="638"/>
      <c r="DY233" s="638"/>
      <c r="DZ233" s="638"/>
      <c r="EA233" s="638"/>
      <c r="EB233" s="638"/>
      <c r="EC233" s="638"/>
      <c r="ED233" s="638"/>
      <c r="EE233" s="638"/>
      <c r="EF233" s="638"/>
      <c r="EG233" s="638"/>
      <c r="EH233" s="638"/>
      <c r="EI233" s="638"/>
      <c r="EJ233" s="638"/>
      <c r="EK233" s="638"/>
      <c r="EL233" s="638"/>
      <c r="EM233" s="638"/>
      <c r="EN233" s="638"/>
      <c r="EO233" s="638"/>
      <c r="EP233" s="638"/>
      <c r="EQ233" s="638"/>
      <c r="ER233" s="638"/>
      <c r="ES233" s="638"/>
      <c r="ET233" s="638"/>
      <c r="EU233" s="638"/>
      <c r="EV233" s="638"/>
      <c r="EW233" s="638"/>
      <c r="EX233" s="638"/>
      <c r="EY233" s="638"/>
      <c r="EZ233" s="638"/>
      <c r="FA233" s="638"/>
      <c r="FB233" s="638"/>
      <c r="FC233" s="638"/>
      <c r="FD233" s="638"/>
      <c r="FE233" s="638"/>
      <c r="FF233" s="638"/>
      <c r="FG233" s="638"/>
      <c r="FH233" s="638"/>
      <c r="FI233" s="638"/>
      <c r="FJ233" s="638"/>
      <c r="FK233" s="638"/>
      <c r="FL233" s="638"/>
      <c r="FM233" s="638"/>
      <c r="FN233" s="638"/>
      <c r="FO233" s="638"/>
      <c r="FP233" s="638"/>
      <c r="FQ233" s="638"/>
      <c r="FR233" s="638"/>
      <c r="FS233" s="638"/>
      <c r="FT233" s="638"/>
      <c r="FU233" s="638"/>
      <c r="FV233" s="638"/>
      <c r="FW233" s="638"/>
      <c r="FX233" s="638"/>
      <c r="FY233" s="638"/>
      <c r="FZ233" s="638"/>
      <c r="GA233" s="638"/>
      <c r="GB233" s="638"/>
      <c r="GC233" s="638"/>
      <c r="GD233" s="638"/>
      <c r="GE233" s="638"/>
      <c r="GF233" s="638"/>
      <c r="GG233" s="638"/>
      <c r="GH233" s="638"/>
      <c r="GI233" s="638"/>
      <c r="GJ233" s="638"/>
      <c r="GK233" s="638"/>
      <c r="GL233" s="638"/>
      <c r="GM233" s="638"/>
      <c r="GN233" s="638"/>
      <c r="GO233" s="638"/>
      <c r="GP233" s="638"/>
      <c r="GQ233" s="638"/>
      <c r="GR233" s="638"/>
      <c r="GS233" s="638"/>
      <c r="GT233" s="638"/>
      <c r="GU233" s="638"/>
      <c r="GV233" s="638"/>
      <c r="GW233" s="638"/>
      <c r="GX233" s="638"/>
      <c r="GY233" s="638"/>
      <c r="GZ233" s="638"/>
      <c r="HA233" s="638"/>
      <c r="HB233" s="638"/>
      <c r="HC233" s="638"/>
      <c r="HD233" s="638"/>
      <c r="HE233" s="638"/>
      <c r="HF233" s="638"/>
      <c r="HG233" s="638"/>
      <c r="HH233" s="638"/>
      <c r="HI233" s="638"/>
      <c r="HJ233" s="638"/>
      <c r="HK233" s="638"/>
      <c r="HL233" s="638"/>
      <c r="HM233" s="638"/>
      <c r="HN233" s="638"/>
      <c r="HO233" s="638"/>
      <c r="HP233" s="638"/>
      <c r="HQ233" s="638"/>
      <c r="HR233" s="638"/>
      <c r="HS233" s="638"/>
      <c r="HT233" s="638"/>
      <c r="HU233" s="638"/>
      <c r="HV233" s="638"/>
      <c r="HW233" s="638"/>
      <c r="HX233" s="638"/>
      <c r="HY233" s="638"/>
      <c r="HZ233" s="638"/>
      <c r="IA233" s="638"/>
      <c r="IB233" s="638"/>
      <c r="IC233" s="638"/>
      <c r="ID233" s="638"/>
      <c r="IE233" s="638"/>
      <c r="IF233" s="638"/>
      <c r="IG233" s="638"/>
      <c r="IH233" s="638"/>
      <c r="II233" s="638"/>
      <c r="IJ233" s="638"/>
      <c r="IK233" s="638"/>
      <c r="IL233" s="638"/>
      <c r="IM233" s="638"/>
      <c r="IN233" s="638"/>
      <c r="IO233" s="638"/>
      <c r="IP233" s="638"/>
      <c r="IQ233" s="638"/>
      <c r="IR233" s="638"/>
      <c r="IS233" s="638"/>
      <c r="IT233" s="638"/>
      <c r="IU233" s="638"/>
      <c r="IV233" s="638"/>
      <c r="IW233" s="638"/>
      <c r="IX233" s="638"/>
      <c r="IY233" s="638"/>
      <c r="IZ233" s="638"/>
      <c r="JA233" s="638"/>
      <c r="JB233" s="638"/>
      <c r="JC233" s="638"/>
      <c r="JD233" s="638"/>
      <c r="JE233" s="638"/>
      <c r="JF233" s="638"/>
      <c r="JG233" s="638"/>
      <c r="JH233" s="638"/>
      <c r="JI233" s="638"/>
      <c r="JJ233" s="638"/>
      <c r="JK233" s="638"/>
      <c r="JL233" s="638"/>
      <c r="JM233" s="638"/>
      <c r="JN233" s="638"/>
      <c r="JO233" s="638"/>
      <c r="JP233" s="638"/>
      <c r="JQ233" s="638"/>
      <c r="JR233" s="638"/>
      <c r="JS233" s="638"/>
      <c r="JT233" s="638"/>
      <c r="JU233" s="638"/>
      <c r="JV233" s="638"/>
      <c r="JW233" s="638"/>
      <c r="JX233" s="638"/>
      <c r="JY233" s="638"/>
      <c r="JZ233" s="638"/>
      <c r="KA233" s="638"/>
      <c r="KB233" s="638"/>
      <c r="KC233" s="638"/>
      <c r="KD233" s="638"/>
      <c r="KE233" s="638"/>
      <c r="KF233" s="638"/>
      <c r="KG233" s="638"/>
      <c r="KH233" s="638"/>
      <c r="KI233" s="638"/>
      <c r="KJ233" s="638"/>
      <c r="KK233" s="638"/>
      <c r="KL233" s="638"/>
      <c r="KM233" s="638"/>
      <c r="KN233" s="638"/>
      <c r="KO233" s="638"/>
      <c r="KP233" s="638"/>
      <c r="KQ233" s="638"/>
      <c r="KR233" s="638"/>
      <c r="KS233" s="638"/>
      <c r="KT233" s="638"/>
      <c r="KU233" s="638"/>
      <c r="KV233" s="638"/>
      <c r="KW233" s="638"/>
      <c r="KX233" s="638"/>
      <c r="KY233" s="638"/>
      <c r="KZ233" s="638"/>
      <c r="LA233" s="638"/>
      <c r="LB233" s="638"/>
      <c r="LC233" s="638"/>
      <c r="LD233" s="638"/>
      <c r="LE233" s="638"/>
      <c r="LF233" s="638"/>
      <c r="LG233" s="638"/>
      <c r="LH233" s="638"/>
      <c r="LI233" s="638"/>
      <c r="LJ233" s="638"/>
      <c r="LK233" s="638"/>
      <c r="LL233" s="638"/>
      <c r="LM233" s="638"/>
      <c r="LN233" s="638"/>
      <c r="LO233" s="638"/>
      <c r="LP233" s="638"/>
      <c r="LQ233" s="638"/>
      <c r="LR233" s="638"/>
      <c r="LS233" s="638"/>
      <c r="LT233" s="638"/>
      <c r="LU233" s="638"/>
      <c r="LV233" s="638"/>
      <c r="LW233" s="638"/>
      <c r="LX233" s="638"/>
      <c r="LY233" s="638"/>
      <c r="LZ233" s="638"/>
      <c r="MA233" s="638"/>
      <c r="MB233" s="638"/>
      <c r="MC233" s="638"/>
      <c r="MD233" s="638"/>
      <c r="ME233" s="638"/>
      <c r="MF233" s="638"/>
      <c r="MG233" s="638"/>
      <c r="MH233" s="638"/>
      <c r="MI233" s="638"/>
      <c r="MJ233" s="638"/>
      <c r="MK233" s="638"/>
      <c r="ML233" s="638"/>
      <c r="MM233" s="638"/>
      <c r="MN233" s="638"/>
      <c r="MO233" s="638"/>
      <c r="MP233" s="638"/>
      <c r="MQ233" s="638"/>
      <c r="MR233" s="638"/>
      <c r="MS233" s="638"/>
      <c r="MT233" s="638"/>
      <c r="MU233" s="638"/>
      <c r="MV233" s="638"/>
      <c r="MW233" s="638"/>
      <c r="MX233" s="638"/>
      <c r="MY233" s="638"/>
      <c r="MZ233" s="638"/>
      <c r="NA233" s="638"/>
      <c r="NB233" s="638"/>
      <c r="NC233" s="638"/>
      <c r="ND233" s="638"/>
      <c r="NE233" s="638"/>
      <c r="NF233" s="638"/>
      <c r="NG233" s="638"/>
      <c r="NH233" s="638"/>
      <c r="NI233" s="638"/>
      <c r="NJ233" s="638"/>
    </row>
    <row r="234" spans="1:374" s="700" customFormat="1" ht="32.450000000000003" customHeight="1">
      <c r="A234" s="735" t="s">
        <v>715</v>
      </c>
      <c r="B234" s="639" t="s">
        <v>1524</v>
      </c>
      <c r="C234" s="644" t="s">
        <v>1053</v>
      </c>
      <c r="D234" s="699" t="s">
        <v>741</v>
      </c>
      <c r="E234" s="665"/>
      <c r="F234" s="644"/>
      <c r="G234" s="644"/>
      <c r="H234" s="663"/>
      <c r="I234" s="664"/>
      <c r="J234" s="640"/>
      <c r="K234" s="641"/>
      <c r="L234" s="641"/>
      <c r="M234" s="640"/>
      <c r="N234" s="640"/>
      <c r="O234" s="640"/>
      <c r="P234" s="640"/>
      <c r="Q234" s="662"/>
      <c r="R234" s="638"/>
      <c r="S234" s="638"/>
      <c r="T234" s="638"/>
      <c r="U234" s="638"/>
      <c r="V234" s="638"/>
      <c r="W234" s="638"/>
      <c r="X234" s="638"/>
      <c r="Y234" s="638"/>
      <c r="Z234" s="638"/>
      <c r="AA234" s="638"/>
      <c r="AB234" s="638"/>
      <c r="AC234" s="638"/>
      <c r="AD234" s="638"/>
      <c r="AE234" s="638"/>
      <c r="AF234" s="638"/>
      <c r="AG234" s="638"/>
      <c r="AH234" s="638"/>
      <c r="AI234" s="638"/>
      <c r="AJ234" s="638"/>
      <c r="AK234" s="638"/>
      <c r="AL234" s="638"/>
      <c r="AM234" s="638"/>
      <c r="AN234" s="638"/>
      <c r="AO234" s="638"/>
      <c r="AP234" s="638"/>
      <c r="AQ234" s="638"/>
      <c r="AR234" s="638"/>
      <c r="AS234" s="638"/>
      <c r="AT234" s="638"/>
      <c r="AU234" s="638"/>
      <c r="AV234" s="638"/>
      <c r="AW234" s="638"/>
      <c r="AX234" s="638"/>
      <c r="AY234" s="638"/>
      <c r="AZ234" s="638"/>
      <c r="BA234" s="638"/>
      <c r="BB234" s="638"/>
      <c r="BC234" s="638"/>
      <c r="BD234" s="638"/>
      <c r="BE234" s="638"/>
      <c r="BF234" s="638"/>
      <c r="BG234" s="638"/>
      <c r="BH234" s="638"/>
      <c r="BI234" s="638"/>
      <c r="BJ234" s="638"/>
      <c r="BK234" s="638"/>
      <c r="BL234" s="638"/>
      <c r="BM234" s="638"/>
      <c r="BN234" s="638"/>
      <c r="BO234" s="638"/>
      <c r="BP234" s="638"/>
      <c r="BQ234" s="638"/>
      <c r="BR234" s="638"/>
      <c r="BS234" s="638"/>
      <c r="BT234" s="638"/>
      <c r="BU234" s="638"/>
      <c r="BV234" s="638"/>
      <c r="BW234" s="638"/>
      <c r="BX234" s="638"/>
      <c r="BY234" s="638"/>
      <c r="BZ234" s="638"/>
      <c r="CA234" s="638"/>
      <c r="CB234" s="638"/>
      <c r="CC234" s="638"/>
      <c r="CD234" s="638"/>
      <c r="CE234" s="638"/>
      <c r="CF234" s="638"/>
      <c r="CG234" s="638"/>
      <c r="CH234" s="638"/>
      <c r="CI234" s="638"/>
      <c r="CJ234" s="638"/>
      <c r="CK234" s="638"/>
      <c r="CL234" s="638"/>
      <c r="CM234" s="638"/>
      <c r="CN234" s="638"/>
      <c r="CO234" s="638"/>
      <c r="CP234" s="638"/>
      <c r="CQ234" s="638"/>
      <c r="CR234" s="638"/>
      <c r="CS234" s="638"/>
      <c r="CT234" s="638"/>
      <c r="CU234" s="638"/>
      <c r="CV234" s="638"/>
      <c r="CW234" s="638"/>
      <c r="CX234" s="638"/>
      <c r="CY234" s="638"/>
      <c r="CZ234" s="638"/>
      <c r="DA234" s="638"/>
      <c r="DB234" s="638"/>
      <c r="DC234" s="638"/>
      <c r="DD234" s="638"/>
      <c r="DE234" s="638"/>
      <c r="DF234" s="638"/>
      <c r="DG234" s="638"/>
      <c r="DH234" s="638"/>
      <c r="DI234" s="638"/>
      <c r="DJ234" s="638"/>
      <c r="DK234" s="638"/>
      <c r="DL234" s="638"/>
      <c r="DM234" s="638"/>
      <c r="DN234" s="638"/>
      <c r="DO234" s="638"/>
      <c r="DP234" s="638"/>
      <c r="DQ234" s="638"/>
      <c r="DR234" s="638"/>
      <c r="DS234" s="638"/>
      <c r="DT234" s="638"/>
      <c r="DU234" s="638"/>
      <c r="DV234" s="638"/>
      <c r="DW234" s="638"/>
      <c r="DX234" s="638"/>
      <c r="DY234" s="638"/>
      <c r="DZ234" s="638"/>
      <c r="EA234" s="638"/>
      <c r="EB234" s="638"/>
      <c r="EC234" s="638"/>
      <c r="ED234" s="638"/>
      <c r="EE234" s="638"/>
      <c r="EF234" s="638"/>
      <c r="EG234" s="638"/>
      <c r="EH234" s="638"/>
      <c r="EI234" s="638"/>
      <c r="EJ234" s="638"/>
      <c r="EK234" s="638"/>
      <c r="EL234" s="638"/>
      <c r="EM234" s="638"/>
      <c r="EN234" s="638"/>
      <c r="EO234" s="638"/>
      <c r="EP234" s="638"/>
      <c r="EQ234" s="638"/>
      <c r="ER234" s="638"/>
      <c r="ES234" s="638"/>
      <c r="ET234" s="638"/>
      <c r="EU234" s="638"/>
      <c r="EV234" s="638"/>
      <c r="EW234" s="638"/>
      <c r="EX234" s="638"/>
      <c r="EY234" s="638"/>
      <c r="EZ234" s="638"/>
      <c r="FA234" s="638"/>
      <c r="FB234" s="638"/>
      <c r="FC234" s="638"/>
      <c r="FD234" s="638"/>
      <c r="FE234" s="638"/>
      <c r="FF234" s="638"/>
      <c r="FG234" s="638"/>
      <c r="FH234" s="638"/>
      <c r="FI234" s="638"/>
      <c r="FJ234" s="638"/>
      <c r="FK234" s="638"/>
      <c r="FL234" s="638"/>
      <c r="FM234" s="638"/>
      <c r="FN234" s="638"/>
      <c r="FO234" s="638"/>
      <c r="FP234" s="638"/>
      <c r="FQ234" s="638"/>
      <c r="FR234" s="638"/>
      <c r="FS234" s="638"/>
      <c r="FT234" s="638"/>
      <c r="FU234" s="638"/>
      <c r="FV234" s="638"/>
      <c r="FW234" s="638"/>
      <c r="FX234" s="638"/>
      <c r="FY234" s="638"/>
      <c r="FZ234" s="638"/>
      <c r="GA234" s="638"/>
      <c r="GB234" s="638"/>
      <c r="GC234" s="638"/>
      <c r="GD234" s="638"/>
      <c r="GE234" s="638"/>
      <c r="GF234" s="638"/>
      <c r="GG234" s="638"/>
      <c r="GH234" s="638"/>
      <c r="GI234" s="638"/>
      <c r="GJ234" s="638"/>
      <c r="GK234" s="638"/>
      <c r="GL234" s="638"/>
      <c r="GM234" s="638"/>
      <c r="GN234" s="638"/>
      <c r="GO234" s="638"/>
      <c r="GP234" s="638"/>
      <c r="GQ234" s="638"/>
      <c r="GR234" s="638"/>
      <c r="GS234" s="638"/>
      <c r="GT234" s="638"/>
      <c r="GU234" s="638"/>
      <c r="GV234" s="638"/>
      <c r="GW234" s="638"/>
      <c r="GX234" s="638"/>
      <c r="GY234" s="638"/>
      <c r="GZ234" s="638"/>
      <c r="HA234" s="638"/>
      <c r="HB234" s="638"/>
      <c r="HC234" s="638"/>
      <c r="HD234" s="638"/>
      <c r="HE234" s="638"/>
      <c r="HF234" s="638"/>
      <c r="HG234" s="638"/>
      <c r="HH234" s="638"/>
      <c r="HI234" s="638"/>
      <c r="HJ234" s="638"/>
      <c r="HK234" s="638"/>
      <c r="HL234" s="638"/>
      <c r="HM234" s="638"/>
      <c r="HN234" s="638"/>
      <c r="HO234" s="638"/>
      <c r="HP234" s="638"/>
      <c r="HQ234" s="638"/>
      <c r="HR234" s="638"/>
      <c r="HS234" s="638"/>
      <c r="HT234" s="638"/>
      <c r="HU234" s="638"/>
      <c r="HV234" s="638"/>
      <c r="HW234" s="638"/>
      <c r="HX234" s="638"/>
      <c r="HY234" s="638"/>
      <c r="HZ234" s="638"/>
      <c r="IA234" s="638"/>
      <c r="IB234" s="638"/>
      <c r="IC234" s="638"/>
      <c r="ID234" s="638"/>
      <c r="IE234" s="638"/>
      <c r="IF234" s="638"/>
      <c r="IG234" s="638"/>
      <c r="IH234" s="638"/>
      <c r="II234" s="638"/>
      <c r="IJ234" s="638"/>
      <c r="IK234" s="638"/>
      <c r="IL234" s="638"/>
      <c r="IM234" s="638"/>
      <c r="IN234" s="638"/>
      <c r="IO234" s="638"/>
      <c r="IP234" s="638"/>
      <c r="IQ234" s="638"/>
      <c r="IR234" s="638"/>
      <c r="IS234" s="638"/>
      <c r="IT234" s="638"/>
      <c r="IU234" s="638"/>
      <c r="IV234" s="638"/>
      <c r="IW234" s="638"/>
      <c r="IX234" s="638"/>
      <c r="IY234" s="638"/>
      <c r="IZ234" s="638"/>
      <c r="JA234" s="638"/>
      <c r="JB234" s="638"/>
      <c r="JC234" s="638"/>
      <c r="JD234" s="638"/>
      <c r="JE234" s="638"/>
      <c r="JF234" s="638"/>
      <c r="JG234" s="638"/>
      <c r="JH234" s="638"/>
      <c r="JI234" s="638"/>
      <c r="JJ234" s="638"/>
      <c r="JK234" s="638"/>
      <c r="JL234" s="638"/>
      <c r="JM234" s="638"/>
      <c r="JN234" s="638"/>
      <c r="JO234" s="638"/>
      <c r="JP234" s="638"/>
      <c r="JQ234" s="638"/>
      <c r="JR234" s="638"/>
      <c r="JS234" s="638"/>
      <c r="JT234" s="638"/>
      <c r="JU234" s="638"/>
      <c r="JV234" s="638"/>
      <c r="JW234" s="638"/>
      <c r="JX234" s="638"/>
      <c r="JY234" s="638"/>
      <c r="JZ234" s="638"/>
      <c r="KA234" s="638"/>
      <c r="KB234" s="638"/>
      <c r="KC234" s="638"/>
      <c r="KD234" s="638"/>
      <c r="KE234" s="638"/>
      <c r="KF234" s="638"/>
      <c r="KG234" s="638"/>
      <c r="KH234" s="638"/>
      <c r="KI234" s="638"/>
      <c r="KJ234" s="638"/>
      <c r="KK234" s="638"/>
      <c r="KL234" s="638"/>
      <c r="KM234" s="638"/>
      <c r="KN234" s="638"/>
      <c r="KO234" s="638"/>
      <c r="KP234" s="638"/>
      <c r="KQ234" s="638"/>
      <c r="KR234" s="638"/>
      <c r="KS234" s="638"/>
      <c r="KT234" s="638"/>
      <c r="KU234" s="638"/>
      <c r="KV234" s="638"/>
      <c r="KW234" s="638"/>
      <c r="KX234" s="638"/>
      <c r="KY234" s="638"/>
      <c r="KZ234" s="638"/>
      <c r="LA234" s="638"/>
      <c r="LB234" s="638"/>
      <c r="LC234" s="638"/>
      <c r="LD234" s="638"/>
      <c r="LE234" s="638"/>
      <c r="LF234" s="638"/>
      <c r="LG234" s="638"/>
      <c r="LH234" s="638"/>
      <c r="LI234" s="638"/>
      <c r="LJ234" s="638"/>
      <c r="LK234" s="638"/>
      <c r="LL234" s="638"/>
      <c r="LM234" s="638"/>
      <c r="LN234" s="638"/>
      <c r="LO234" s="638"/>
      <c r="LP234" s="638"/>
      <c r="LQ234" s="638"/>
      <c r="LR234" s="638"/>
      <c r="LS234" s="638"/>
      <c r="LT234" s="638"/>
      <c r="LU234" s="638"/>
      <c r="LV234" s="638"/>
      <c r="LW234" s="638"/>
      <c r="LX234" s="638"/>
      <c r="LY234" s="638"/>
      <c r="LZ234" s="638"/>
      <c r="MA234" s="638"/>
      <c r="MB234" s="638"/>
      <c r="MC234" s="638"/>
      <c r="MD234" s="638"/>
      <c r="ME234" s="638"/>
      <c r="MF234" s="638"/>
      <c r="MG234" s="638"/>
      <c r="MH234" s="638"/>
      <c r="MI234" s="638"/>
      <c r="MJ234" s="638"/>
      <c r="MK234" s="638"/>
      <c r="ML234" s="638"/>
      <c r="MM234" s="638"/>
      <c r="MN234" s="638"/>
      <c r="MO234" s="638"/>
      <c r="MP234" s="638"/>
      <c r="MQ234" s="638"/>
      <c r="MR234" s="638"/>
      <c r="MS234" s="638"/>
      <c r="MT234" s="638"/>
      <c r="MU234" s="638"/>
      <c r="MV234" s="638"/>
      <c r="MW234" s="638"/>
      <c r="MX234" s="638"/>
      <c r="MY234" s="638"/>
      <c r="MZ234" s="638"/>
      <c r="NA234" s="638"/>
      <c r="NB234" s="638"/>
      <c r="NC234" s="638"/>
      <c r="ND234" s="638"/>
      <c r="NE234" s="638"/>
      <c r="NF234" s="638"/>
      <c r="NG234" s="638"/>
      <c r="NH234" s="638"/>
      <c r="NI234" s="638"/>
      <c r="NJ234" s="638"/>
    </row>
    <row r="235" spans="1:374" s="642" customFormat="1" ht="157.5" customHeight="1">
      <c r="A235" s="734">
        <v>2</v>
      </c>
      <c r="B235" s="639">
        <v>188</v>
      </c>
      <c r="C235" s="644" t="s">
        <v>1053</v>
      </c>
      <c r="D235" s="666" t="s">
        <v>383</v>
      </c>
      <c r="E235" s="665" t="s">
        <v>744</v>
      </c>
      <c r="F235" s="701">
        <v>14000</v>
      </c>
      <c r="G235" s="644" t="s">
        <v>178</v>
      </c>
      <c r="H235" s="663">
        <v>70070</v>
      </c>
      <c r="I235" s="663">
        <v>70070</v>
      </c>
      <c r="J235" s="640" t="s">
        <v>16</v>
      </c>
      <c r="K235" s="641">
        <v>46112</v>
      </c>
      <c r="L235" s="641">
        <v>46234</v>
      </c>
      <c r="M235" s="640"/>
      <c r="N235" s="640"/>
      <c r="O235" s="640"/>
      <c r="P235" s="640" t="s">
        <v>1302</v>
      </c>
      <c r="Q235" s="662" t="s">
        <v>1322</v>
      </c>
    </row>
    <row r="236" spans="1:374" s="643" customFormat="1" ht="138.6" customHeight="1">
      <c r="A236" s="734">
        <v>3</v>
      </c>
      <c r="B236" s="639">
        <v>189</v>
      </c>
      <c r="C236" s="644" t="s">
        <v>1053</v>
      </c>
      <c r="D236" s="666" t="s">
        <v>384</v>
      </c>
      <c r="E236" s="665" t="s">
        <v>1385</v>
      </c>
      <c r="F236" s="644">
        <v>52</v>
      </c>
      <c r="G236" s="644" t="s">
        <v>178</v>
      </c>
      <c r="H236" s="663">
        <v>210000</v>
      </c>
      <c r="I236" s="663">
        <v>210000</v>
      </c>
      <c r="J236" s="640" t="s">
        <v>16</v>
      </c>
      <c r="K236" s="641">
        <v>46112</v>
      </c>
      <c r="L236" s="641">
        <v>46234</v>
      </c>
      <c r="M236" s="640"/>
      <c r="N236" s="640"/>
      <c r="O236" s="640"/>
      <c r="P236" s="640" t="s">
        <v>1302</v>
      </c>
      <c r="Q236" s="662" t="s">
        <v>1308</v>
      </c>
      <c r="R236" s="642"/>
      <c r="S236" s="642"/>
      <c r="T236" s="642"/>
      <c r="U236" s="642"/>
      <c r="V236" s="642"/>
      <c r="W236" s="642"/>
      <c r="X236" s="642"/>
      <c r="Y236" s="642"/>
      <c r="Z236" s="642"/>
      <c r="AA236" s="642"/>
      <c r="AB236" s="642"/>
      <c r="AC236" s="642"/>
      <c r="AD236" s="642"/>
      <c r="AE236" s="642"/>
      <c r="AF236" s="642"/>
      <c r="AG236" s="642"/>
      <c r="AH236" s="642"/>
      <c r="AI236" s="642"/>
      <c r="AJ236" s="642"/>
      <c r="AK236" s="642"/>
      <c r="AL236" s="642"/>
      <c r="AM236" s="642"/>
      <c r="AN236" s="642"/>
      <c r="AO236" s="642"/>
      <c r="AP236" s="642"/>
      <c r="AQ236" s="642"/>
      <c r="AR236" s="642"/>
      <c r="AS236" s="642"/>
      <c r="AT236" s="642"/>
      <c r="AU236" s="642"/>
      <c r="AV236" s="642"/>
      <c r="AW236" s="642"/>
      <c r="AX236" s="642"/>
      <c r="AY236" s="642"/>
      <c r="AZ236" s="642"/>
      <c r="BA236" s="642"/>
      <c r="BB236" s="642"/>
      <c r="BC236" s="642"/>
      <c r="BD236" s="642"/>
      <c r="BE236" s="642"/>
      <c r="BF236" s="642"/>
      <c r="BG236" s="642"/>
      <c r="BH236" s="642"/>
      <c r="BI236" s="642"/>
      <c r="BJ236" s="642"/>
      <c r="BK236" s="642"/>
      <c r="BL236" s="642"/>
      <c r="BM236" s="642"/>
      <c r="BN236" s="642"/>
      <c r="BO236" s="642"/>
      <c r="BP236" s="642"/>
      <c r="BQ236" s="642"/>
      <c r="BR236" s="642"/>
      <c r="BS236" s="642"/>
      <c r="BT236" s="642"/>
      <c r="BU236" s="642"/>
      <c r="BV236" s="642"/>
      <c r="BW236" s="642"/>
      <c r="BX236" s="642"/>
      <c r="BY236" s="642"/>
      <c r="BZ236" s="642"/>
      <c r="CA236" s="642"/>
      <c r="CB236" s="642"/>
      <c r="CC236" s="642"/>
      <c r="CD236" s="642"/>
      <c r="CE236" s="642"/>
      <c r="CF236" s="642"/>
      <c r="CG236" s="642"/>
      <c r="CH236" s="642"/>
      <c r="CI236" s="642"/>
      <c r="CJ236" s="642"/>
      <c r="CK236" s="642"/>
      <c r="CL236" s="642"/>
      <c r="CM236" s="642"/>
      <c r="CN236" s="642"/>
      <c r="CO236" s="642"/>
      <c r="CP236" s="642"/>
      <c r="CQ236" s="642"/>
      <c r="CR236" s="642"/>
      <c r="CS236" s="642"/>
      <c r="CT236" s="642"/>
      <c r="CU236" s="642"/>
      <c r="CV236" s="642"/>
      <c r="CW236" s="642"/>
      <c r="CX236" s="642"/>
      <c r="CY236" s="642"/>
      <c r="CZ236" s="642"/>
      <c r="DA236" s="642"/>
      <c r="DB236" s="642"/>
      <c r="DC236" s="642"/>
      <c r="DD236" s="642"/>
      <c r="DE236" s="642"/>
      <c r="DF236" s="642"/>
      <c r="DG236" s="642"/>
      <c r="DH236" s="642"/>
      <c r="DI236" s="642"/>
      <c r="DJ236" s="642"/>
      <c r="DK236" s="642"/>
      <c r="DL236" s="642"/>
      <c r="DM236" s="642"/>
      <c r="DN236" s="642"/>
      <c r="DO236" s="642"/>
      <c r="DP236" s="642"/>
      <c r="DQ236" s="642"/>
      <c r="DR236" s="642"/>
      <c r="DS236" s="642"/>
      <c r="DT236" s="642"/>
      <c r="DU236" s="642"/>
      <c r="DV236" s="642"/>
      <c r="DW236" s="642"/>
      <c r="DX236" s="642"/>
      <c r="DY236" s="642"/>
      <c r="DZ236" s="642"/>
      <c r="EA236" s="642"/>
      <c r="EB236" s="642"/>
      <c r="EC236" s="642"/>
      <c r="ED236" s="642"/>
      <c r="EE236" s="642"/>
      <c r="EF236" s="642"/>
      <c r="EG236" s="642"/>
      <c r="EH236" s="642"/>
      <c r="EI236" s="642"/>
      <c r="EJ236" s="642"/>
      <c r="EK236" s="642"/>
      <c r="EL236" s="642"/>
      <c r="EM236" s="642"/>
      <c r="EN236" s="642"/>
      <c r="EO236" s="642"/>
      <c r="EP236" s="642"/>
      <c r="EQ236" s="642"/>
      <c r="ER236" s="642"/>
      <c r="ES236" s="642"/>
      <c r="ET236" s="642"/>
      <c r="EU236" s="642"/>
      <c r="EV236" s="642"/>
      <c r="EW236" s="642"/>
      <c r="EX236" s="642"/>
      <c r="EY236" s="642"/>
      <c r="EZ236" s="642"/>
      <c r="FA236" s="642"/>
      <c r="FB236" s="642"/>
      <c r="FC236" s="642"/>
      <c r="FD236" s="642"/>
      <c r="FE236" s="642"/>
      <c r="FF236" s="642"/>
      <c r="FG236" s="642"/>
      <c r="FH236" s="642"/>
      <c r="FI236" s="642"/>
      <c r="FJ236" s="642"/>
      <c r="FK236" s="642"/>
      <c r="FL236" s="642"/>
      <c r="FM236" s="642"/>
      <c r="FN236" s="642"/>
      <c r="FO236" s="642"/>
      <c r="FP236" s="642"/>
      <c r="FQ236" s="642"/>
      <c r="FR236" s="642"/>
      <c r="FS236" s="642"/>
      <c r="FT236" s="642"/>
      <c r="FU236" s="642"/>
      <c r="FV236" s="642"/>
      <c r="FW236" s="642"/>
      <c r="FX236" s="642"/>
      <c r="FY236" s="642"/>
      <c r="FZ236" s="642"/>
      <c r="GA236" s="642"/>
      <c r="GB236" s="642"/>
      <c r="GC236" s="642"/>
      <c r="GD236" s="642"/>
      <c r="GE236" s="642"/>
      <c r="GF236" s="642"/>
      <c r="GG236" s="642"/>
      <c r="GH236" s="642"/>
      <c r="GI236" s="642"/>
      <c r="GJ236" s="642"/>
      <c r="GK236" s="642"/>
      <c r="GL236" s="642"/>
      <c r="GM236" s="642"/>
      <c r="GN236" s="642"/>
      <c r="GO236" s="642"/>
      <c r="GP236" s="642"/>
      <c r="GQ236" s="642"/>
      <c r="GR236" s="642"/>
      <c r="GS236" s="642"/>
      <c r="GT236" s="642"/>
      <c r="GU236" s="642"/>
      <c r="GV236" s="642"/>
      <c r="GW236" s="642"/>
      <c r="GX236" s="642"/>
      <c r="GY236" s="642"/>
      <c r="GZ236" s="642"/>
      <c r="HA236" s="642"/>
      <c r="HB236" s="642"/>
      <c r="HC236" s="642"/>
      <c r="HD236" s="642"/>
      <c r="HE236" s="642"/>
      <c r="HF236" s="642"/>
      <c r="HG236" s="642"/>
      <c r="HH236" s="642"/>
      <c r="HI236" s="642"/>
      <c r="HJ236" s="642"/>
      <c r="HK236" s="642"/>
      <c r="HL236" s="642"/>
      <c r="HM236" s="642"/>
      <c r="HN236" s="642"/>
      <c r="HO236" s="642"/>
      <c r="HP236" s="642"/>
      <c r="HQ236" s="642"/>
      <c r="HR236" s="642"/>
      <c r="HS236" s="642"/>
      <c r="HT236" s="642"/>
      <c r="HU236" s="642"/>
      <c r="HV236" s="642"/>
      <c r="HW236" s="642"/>
      <c r="HX236" s="642"/>
      <c r="HY236" s="642"/>
      <c r="HZ236" s="642"/>
      <c r="IA236" s="642"/>
      <c r="IB236" s="642"/>
      <c r="IC236" s="642"/>
      <c r="ID236" s="642"/>
      <c r="IE236" s="642"/>
      <c r="IF236" s="642"/>
      <c r="IG236" s="642"/>
      <c r="IH236" s="642"/>
      <c r="II236" s="642"/>
      <c r="IJ236" s="642"/>
      <c r="IK236" s="642"/>
      <c r="IL236" s="642"/>
      <c r="IM236" s="642"/>
      <c r="IN236" s="642"/>
      <c r="IO236" s="642"/>
      <c r="IP236" s="642"/>
      <c r="IQ236" s="642"/>
      <c r="IR236" s="642"/>
      <c r="IS236" s="642"/>
      <c r="IT236" s="642"/>
      <c r="IU236" s="642"/>
      <c r="IV236" s="642"/>
      <c r="IW236" s="642"/>
      <c r="IX236" s="642"/>
      <c r="IY236" s="642"/>
      <c r="IZ236" s="642"/>
      <c r="JA236" s="642"/>
      <c r="JB236" s="642"/>
      <c r="JC236" s="642"/>
      <c r="JD236" s="642"/>
      <c r="JE236" s="642"/>
      <c r="JF236" s="642"/>
      <c r="JG236" s="642"/>
      <c r="JH236" s="642"/>
      <c r="JI236" s="642"/>
      <c r="JJ236" s="642"/>
      <c r="JK236" s="642"/>
      <c r="JL236" s="642"/>
      <c r="JM236" s="642"/>
      <c r="JN236" s="642"/>
      <c r="JO236" s="642"/>
      <c r="JP236" s="642"/>
      <c r="JQ236" s="642"/>
      <c r="JR236" s="642"/>
      <c r="JS236" s="642"/>
      <c r="JT236" s="642"/>
      <c r="JU236" s="642"/>
      <c r="JV236" s="642"/>
      <c r="JW236" s="642"/>
      <c r="JX236" s="642"/>
      <c r="JY236" s="642"/>
      <c r="JZ236" s="642"/>
      <c r="KA236" s="642"/>
      <c r="KB236" s="642"/>
      <c r="KC236" s="642"/>
      <c r="KD236" s="642"/>
      <c r="KE236" s="642"/>
      <c r="KF236" s="642"/>
      <c r="KG236" s="642"/>
      <c r="KH236" s="642"/>
      <c r="KI236" s="642"/>
      <c r="KJ236" s="642"/>
      <c r="KK236" s="642"/>
      <c r="KL236" s="642"/>
      <c r="KM236" s="642"/>
      <c r="KN236" s="642"/>
      <c r="KO236" s="642"/>
      <c r="KP236" s="642"/>
      <c r="KQ236" s="642"/>
      <c r="KR236" s="642"/>
      <c r="KS236" s="642"/>
      <c r="KT236" s="642"/>
      <c r="KU236" s="642"/>
      <c r="KV236" s="642"/>
      <c r="KW236" s="642"/>
      <c r="KX236" s="642"/>
      <c r="KY236" s="642"/>
      <c r="KZ236" s="642"/>
      <c r="LA236" s="642"/>
      <c r="LB236" s="642"/>
      <c r="LC236" s="642"/>
      <c r="LD236" s="642"/>
      <c r="LE236" s="642"/>
      <c r="LF236" s="642"/>
      <c r="LG236" s="642"/>
      <c r="LH236" s="642"/>
      <c r="LI236" s="642"/>
      <c r="LJ236" s="642"/>
      <c r="LK236" s="642"/>
      <c r="LL236" s="642"/>
      <c r="LM236" s="642"/>
      <c r="LN236" s="642"/>
      <c r="LO236" s="642"/>
      <c r="LP236" s="642"/>
      <c r="LQ236" s="642"/>
      <c r="LR236" s="642"/>
      <c r="LS236" s="642"/>
      <c r="LT236" s="642"/>
      <c r="LU236" s="642"/>
      <c r="LV236" s="642"/>
      <c r="LW236" s="642"/>
      <c r="LX236" s="642"/>
      <c r="LY236" s="642"/>
      <c r="LZ236" s="642"/>
      <c r="MA236" s="642"/>
      <c r="MB236" s="642"/>
      <c r="MC236" s="642"/>
      <c r="MD236" s="642"/>
      <c r="ME236" s="642"/>
      <c r="MF236" s="642"/>
      <c r="MG236" s="642"/>
      <c r="MH236" s="642"/>
      <c r="MI236" s="642"/>
      <c r="MJ236" s="642"/>
      <c r="MK236" s="642"/>
      <c r="ML236" s="642"/>
      <c r="MM236" s="642"/>
      <c r="MN236" s="642"/>
      <c r="MO236" s="642"/>
      <c r="MP236" s="642"/>
      <c r="MQ236" s="642"/>
      <c r="MR236" s="642"/>
      <c r="MS236" s="642"/>
      <c r="MT236" s="642"/>
      <c r="MU236" s="642"/>
      <c r="MV236" s="642"/>
      <c r="MW236" s="642"/>
      <c r="MX236" s="642"/>
      <c r="MY236" s="642"/>
      <c r="MZ236" s="642"/>
      <c r="NA236" s="642"/>
      <c r="NB236" s="642"/>
      <c r="NC236" s="642"/>
      <c r="ND236" s="642"/>
      <c r="NE236" s="642"/>
      <c r="NF236" s="642"/>
      <c r="NG236" s="642"/>
      <c r="NH236" s="642"/>
      <c r="NI236" s="642"/>
      <c r="NJ236" s="642"/>
    </row>
    <row r="237" spans="1:374" ht="157.15" customHeight="1">
      <c r="A237" s="735">
        <v>4</v>
      </c>
      <c r="B237" s="639">
        <v>190</v>
      </c>
      <c r="C237" s="644" t="s">
        <v>1053</v>
      </c>
      <c r="D237" s="666" t="s">
        <v>440</v>
      </c>
      <c r="E237" s="665" t="s">
        <v>1287</v>
      </c>
      <c r="F237" s="644">
        <v>62</v>
      </c>
      <c r="G237" s="644" t="s">
        <v>178</v>
      </c>
      <c r="H237" s="663">
        <v>110000</v>
      </c>
      <c r="I237" s="663">
        <v>110000</v>
      </c>
      <c r="J237" s="640" t="s">
        <v>16</v>
      </c>
      <c r="K237" s="641">
        <v>45961</v>
      </c>
      <c r="L237" s="641">
        <v>46053</v>
      </c>
      <c r="M237" s="640"/>
      <c r="N237" s="640"/>
      <c r="O237" s="640"/>
      <c r="P237" s="640" t="s">
        <v>1302</v>
      </c>
      <c r="Q237" s="662" t="s">
        <v>1308</v>
      </c>
    </row>
    <row r="238" spans="1:374" s="643" customFormat="1" ht="274.14999999999998" customHeight="1">
      <c r="A238" s="734">
        <v>5</v>
      </c>
      <c r="B238" s="639">
        <v>191</v>
      </c>
      <c r="C238" s="644" t="s">
        <v>1053</v>
      </c>
      <c r="D238" s="666" t="s">
        <v>1242</v>
      </c>
      <c r="E238" s="665" t="s">
        <v>347</v>
      </c>
      <c r="F238" s="644">
        <v>1</v>
      </c>
      <c r="G238" s="644" t="s">
        <v>745</v>
      </c>
      <c r="H238" s="663">
        <v>70000</v>
      </c>
      <c r="I238" s="663">
        <v>70000</v>
      </c>
      <c r="J238" s="640" t="s">
        <v>11</v>
      </c>
      <c r="K238" s="641">
        <v>46142</v>
      </c>
      <c r="L238" s="641">
        <v>46203</v>
      </c>
      <c r="M238" s="640"/>
      <c r="N238" s="640"/>
      <c r="O238" s="640"/>
      <c r="P238" s="640" t="s">
        <v>1302</v>
      </c>
      <c r="Q238" s="662" t="s">
        <v>1308</v>
      </c>
      <c r="R238" s="642"/>
      <c r="S238" s="642"/>
      <c r="T238" s="642"/>
      <c r="U238" s="642"/>
      <c r="V238" s="642"/>
      <c r="W238" s="642"/>
      <c r="X238" s="642"/>
      <c r="Y238" s="642"/>
      <c r="Z238" s="642"/>
      <c r="AA238" s="642"/>
      <c r="AB238" s="642"/>
      <c r="AC238" s="642"/>
      <c r="AD238" s="642"/>
      <c r="AE238" s="642"/>
      <c r="AF238" s="642"/>
      <c r="AG238" s="642"/>
      <c r="AH238" s="642"/>
      <c r="AI238" s="642"/>
      <c r="AJ238" s="642"/>
      <c r="AK238" s="642"/>
      <c r="AL238" s="642"/>
      <c r="AM238" s="642"/>
      <c r="AN238" s="642"/>
      <c r="AO238" s="642"/>
      <c r="AP238" s="642"/>
      <c r="AQ238" s="642"/>
      <c r="AR238" s="642"/>
      <c r="AS238" s="642"/>
      <c r="AT238" s="642"/>
      <c r="AU238" s="642"/>
      <c r="AV238" s="642"/>
      <c r="AW238" s="642"/>
      <c r="AX238" s="642"/>
      <c r="AY238" s="642"/>
      <c r="AZ238" s="642"/>
      <c r="BA238" s="642"/>
      <c r="BB238" s="642"/>
      <c r="BC238" s="642"/>
      <c r="BD238" s="642"/>
      <c r="BE238" s="642"/>
      <c r="BF238" s="642"/>
      <c r="BG238" s="642"/>
      <c r="BH238" s="642"/>
      <c r="BI238" s="642"/>
      <c r="BJ238" s="642"/>
      <c r="BK238" s="642"/>
      <c r="BL238" s="642"/>
      <c r="BM238" s="642"/>
      <c r="BN238" s="642"/>
      <c r="BO238" s="642"/>
      <c r="BP238" s="642"/>
      <c r="BQ238" s="642"/>
      <c r="BR238" s="642"/>
      <c r="BS238" s="642"/>
      <c r="BT238" s="642"/>
      <c r="BU238" s="642"/>
      <c r="BV238" s="642"/>
      <c r="BW238" s="642"/>
      <c r="BX238" s="642"/>
      <c r="BY238" s="642"/>
      <c r="BZ238" s="642"/>
      <c r="CA238" s="642"/>
      <c r="CB238" s="642"/>
      <c r="CC238" s="642"/>
      <c r="CD238" s="642"/>
      <c r="CE238" s="642"/>
      <c r="CF238" s="642"/>
      <c r="CG238" s="642"/>
      <c r="CH238" s="642"/>
      <c r="CI238" s="642"/>
      <c r="CJ238" s="642"/>
      <c r="CK238" s="642"/>
      <c r="CL238" s="642"/>
      <c r="CM238" s="642"/>
      <c r="CN238" s="642"/>
      <c r="CO238" s="642"/>
      <c r="CP238" s="642"/>
      <c r="CQ238" s="642"/>
      <c r="CR238" s="642"/>
      <c r="CS238" s="642"/>
      <c r="CT238" s="642"/>
      <c r="CU238" s="642"/>
      <c r="CV238" s="642"/>
      <c r="CW238" s="642"/>
      <c r="CX238" s="642"/>
      <c r="CY238" s="642"/>
      <c r="CZ238" s="642"/>
      <c r="DA238" s="642"/>
      <c r="DB238" s="642"/>
      <c r="DC238" s="642"/>
      <c r="DD238" s="642"/>
      <c r="DE238" s="642"/>
      <c r="DF238" s="642"/>
      <c r="DG238" s="642"/>
      <c r="DH238" s="642"/>
      <c r="DI238" s="642"/>
      <c r="DJ238" s="642"/>
      <c r="DK238" s="642"/>
      <c r="DL238" s="642"/>
      <c r="DM238" s="642"/>
      <c r="DN238" s="642"/>
      <c r="DO238" s="642"/>
      <c r="DP238" s="642"/>
      <c r="DQ238" s="642"/>
      <c r="DR238" s="642"/>
      <c r="DS238" s="642"/>
      <c r="DT238" s="642"/>
      <c r="DU238" s="642"/>
      <c r="DV238" s="642"/>
      <c r="DW238" s="642"/>
      <c r="DX238" s="642"/>
      <c r="DY238" s="642"/>
      <c r="DZ238" s="642"/>
      <c r="EA238" s="642"/>
      <c r="EB238" s="642"/>
      <c r="EC238" s="642"/>
      <c r="ED238" s="642"/>
      <c r="EE238" s="642"/>
      <c r="EF238" s="642"/>
      <c r="EG238" s="642"/>
      <c r="EH238" s="642"/>
      <c r="EI238" s="642"/>
      <c r="EJ238" s="642"/>
      <c r="EK238" s="642"/>
      <c r="EL238" s="642"/>
      <c r="EM238" s="642"/>
      <c r="EN238" s="642"/>
      <c r="EO238" s="642"/>
      <c r="EP238" s="642"/>
      <c r="EQ238" s="642"/>
      <c r="ER238" s="642"/>
      <c r="ES238" s="642"/>
      <c r="ET238" s="642"/>
      <c r="EU238" s="642"/>
      <c r="EV238" s="642"/>
      <c r="EW238" s="642"/>
      <c r="EX238" s="642"/>
      <c r="EY238" s="642"/>
      <c r="EZ238" s="642"/>
      <c r="FA238" s="642"/>
      <c r="FB238" s="642"/>
      <c r="FC238" s="642"/>
      <c r="FD238" s="642"/>
      <c r="FE238" s="642"/>
      <c r="FF238" s="642"/>
      <c r="FG238" s="642"/>
      <c r="FH238" s="642"/>
      <c r="FI238" s="642"/>
      <c r="FJ238" s="642"/>
      <c r="FK238" s="642"/>
      <c r="FL238" s="642"/>
      <c r="FM238" s="642"/>
      <c r="FN238" s="642"/>
      <c r="FO238" s="642"/>
      <c r="FP238" s="642"/>
      <c r="FQ238" s="642"/>
      <c r="FR238" s="642"/>
      <c r="FS238" s="642"/>
      <c r="FT238" s="642"/>
      <c r="FU238" s="642"/>
      <c r="FV238" s="642"/>
      <c r="FW238" s="642"/>
      <c r="FX238" s="642"/>
      <c r="FY238" s="642"/>
      <c r="FZ238" s="642"/>
      <c r="GA238" s="642"/>
      <c r="GB238" s="642"/>
      <c r="GC238" s="642"/>
      <c r="GD238" s="642"/>
      <c r="GE238" s="642"/>
      <c r="GF238" s="642"/>
      <c r="GG238" s="642"/>
      <c r="GH238" s="642"/>
      <c r="GI238" s="642"/>
      <c r="GJ238" s="642"/>
      <c r="GK238" s="642"/>
      <c r="GL238" s="642"/>
      <c r="GM238" s="642"/>
      <c r="GN238" s="642"/>
      <c r="GO238" s="642"/>
      <c r="GP238" s="642"/>
      <c r="GQ238" s="642"/>
      <c r="GR238" s="642"/>
      <c r="GS238" s="642"/>
      <c r="GT238" s="642"/>
      <c r="GU238" s="642"/>
      <c r="GV238" s="642"/>
      <c r="GW238" s="642"/>
      <c r="GX238" s="642"/>
      <c r="GY238" s="642"/>
      <c r="GZ238" s="642"/>
      <c r="HA238" s="642"/>
      <c r="HB238" s="642"/>
      <c r="HC238" s="642"/>
      <c r="HD238" s="642"/>
      <c r="HE238" s="642"/>
      <c r="HF238" s="642"/>
      <c r="HG238" s="642"/>
      <c r="HH238" s="642"/>
      <c r="HI238" s="642"/>
      <c r="HJ238" s="642"/>
      <c r="HK238" s="642"/>
      <c r="HL238" s="642"/>
      <c r="HM238" s="642"/>
      <c r="HN238" s="642"/>
      <c r="HO238" s="642"/>
      <c r="HP238" s="642"/>
      <c r="HQ238" s="642"/>
      <c r="HR238" s="642"/>
      <c r="HS238" s="642"/>
      <c r="HT238" s="642"/>
      <c r="HU238" s="642"/>
      <c r="HV238" s="642"/>
      <c r="HW238" s="642"/>
      <c r="HX238" s="642"/>
      <c r="HY238" s="642"/>
      <c r="HZ238" s="642"/>
      <c r="IA238" s="642"/>
      <c r="IB238" s="642"/>
      <c r="IC238" s="642"/>
      <c r="ID238" s="642"/>
      <c r="IE238" s="642"/>
      <c r="IF238" s="642"/>
      <c r="IG238" s="642"/>
      <c r="IH238" s="642"/>
      <c r="II238" s="642"/>
      <c r="IJ238" s="642"/>
      <c r="IK238" s="642"/>
      <c r="IL238" s="642"/>
      <c r="IM238" s="642"/>
      <c r="IN238" s="642"/>
      <c r="IO238" s="642"/>
      <c r="IP238" s="642"/>
      <c r="IQ238" s="642"/>
      <c r="IR238" s="642"/>
      <c r="IS238" s="642"/>
      <c r="IT238" s="642"/>
      <c r="IU238" s="642"/>
      <c r="IV238" s="642"/>
      <c r="IW238" s="642"/>
      <c r="IX238" s="642"/>
      <c r="IY238" s="642"/>
      <c r="IZ238" s="642"/>
      <c r="JA238" s="642"/>
      <c r="JB238" s="642"/>
      <c r="JC238" s="642"/>
      <c r="JD238" s="642"/>
      <c r="JE238" s="642"/>
      <c r="JF238" s="642"/>
      <c r="JG238" s="642"/>
      <c r="JH238" s="642"/>
      <c r="JI238" s="642"/>
      <c r="JJ238" s="642"/>
      <c r="JK238" s="642"/>
      <c r="JL238" s="642"/>
      <c r="JM238" s="642"/>
      <c r="JN238" s="642"/>
      <c r="JO238" s="642"/>
      <c r="JP238" s="642"/>
      <c r="JQ238" s="642"/>
      <c r="JR238" s="642"/>
      <c r="JS238" s="642"/>
      <c r="JT238" s="642"/>
      <c r="JU238" s="642"/>
      <c r="JV238" s="642"/>
      <c r="JW238" s="642"/>
      <c r="JX238" s="642"/>
      <c r="JY238" s="642"/>
      <c r="JZ238" s="642"/>
      <c r="KA238" s="642"/>
      <c r="KB238" s="642"/>
      <c r="KC238" s="642"/>
      <c r="KD238" s="642"/>
      <c r="KE238" s="642"/>
      <c r="KF238" s="642"/>
      <c r="KG238" s="642"/>
      <c r="KH238" s="642"/>
      <c r="KI238" s="642"/>
      <c r="KJ238" s="642"/>
      <c r="KK238" s="642"/>
      <c r="KL238" s="642"/>
      <c r="KM238" s="642"/>
      <c r="KN238" s="642"/>
      <c r="KO238" s="642"/>
      <c r="KP238" s="642"/>
      <c r="KQ238" s="642"/>
      <c r="KR238" s="642"/>
      <c r="KS238" s="642"/>
      <c r="KT238" s="642"/>
      <c r="KU238" s="642"/>
      <c r="KV238" s="642"/>
      <c r="KW238" s="642"/>
      <c r="KX238" s="642"/>
      <c r="KY238" s="642"/>
      <c r="KZ238" s="642"/>
      <c r="LA238" s="642"/>
      <c r="LB238" s="642"/>
      <c r="LC238" s="642"/>
      <c r="LD238" s="642"/>
      <c r="LE238" s="642"/>
      <c r="LF238" s="642"/>
      <c r="LG238" s="642"/>
      <c r="LH238" s="642"/>
      <c r="LI238" s="642"/>
      <c r="LJ238" s="642"/>
      <c r="LK238" s="642"/>
      <c r="LL238" s="642"/>
      <c r="LM238" s="642"/>
      <c r="LN238" s="642"/>
      <c r="LO238" s="642"/>
      <c r="LP238" s="642"/>
      <c r="LQ238" s="642"/>
      <c r="LR238" s="642"/>
      <c r="LS238" s="642"/>
      <c r="LT238" s="642"/>
      <c r="LU238" s="642"/>
      <c r="LV238" s="642"/>
      <c r="LW238" s="642"/>
      <c r="LX238" s="642"/>
      <c r="LY238" s="642"/>
      <c r="LZ238" s="642"/>
      <c r="MA238" s="642"/>
      <c r="MB238" s="642"/>
      <c r="MC238" s="642"/>
      <c r="MD238" s="642"/>
      <c r="ME238" s="642"/>
      <c r="MF238" s="642"/>
      <c r="MG238" s="642"/>
      <c r="MH238" s="642"/>
      <c r="MI238" s="642"/>
      <c r="MJ238" s="642"/>
      <c r="MK238" s="642"/>
      <c r="ML238" s="642"/>
      <c r="MM238" s="642"/>
      <c r="MN238" s="642"/>
      <c r="MO238" s="642"/>
      <c r="MP238" s="642"/>
      <c r="MQ238" s="642"/>
      <c r="MR238" s="642"/>
      <c r="MS238" s="642"/>
      <c r="MT238" s="642"/>
      <c r="MU238" s="642"/>
      <c r="MV238" s="642"/>
      <c r="MW238" s="642"/>
      <c r="MX238" s="642"/>
      <c r="MY238" s="642"/>
      <c r="MZ238" s="642"/>
      <c r="NA238" s="642"/>
      <c r="NB238" s="642"/>
      <c r="NC238" s="642"/>
      <c r="ND238" s="642"/>
      <c r="NE238" s="642"/>
      <c r="NF238" s="642"/>
      <c r="NG238" s="642"/>
      <c r="NH238" s="642"/>
      <c r="NI238" s="642"/>
      <c r="NJ238" s="642"/>
    </row>
    <row r="239" spans="1:374" s="643" customFormat="1" ht="117" customHeight="1">
      <c r="A239" s="734">
        <v>6</v>
      </c>
      <c r="B239" s="639">
        <v>192</v>
      </c>
      <c r="C239" s="644" t="s">
        <v>1053</v>
      </c>
      <c r="D239" s="666" t="s">
        <v>441</v>
      </c>
      <c r="E239" s="665" t="s">
        <v>442</v>
      </c>
      <c r="F239" s="644">
        <v>7</v>
      </c>
      <c r="G239" s="644" t="s">
        <v>443</v>
      </c>
      <c r="H239" s="663">
        <v>300000</v>
      </c>
      <c r="I239" s="663">
        <v>300000</v>
      </c>
      <c r="J239" s="640" t="s">
        <v>16</v>
      </c>
      <c r="K239" s="641">
        <v>46053</v>
      </c>
      <c r="L239" s="641">
        <v>46234</v>
      </c>
      <c r="M239" s="640"/>
      <c r="N239" s="640"/>
      <c r="O239" s="640"/>
      <c r="P239" s="640" t="s">
        <v>1302</v>
      </c>
      <c r="Q239" s="662" t="s">
        <v>1308</v>
      </c>
      <c r="R239" s="642"/>
      <c r="S239" s="642"/>
      <c r="T239" s="642"/>
      <c r="U239" s="642"/>
      <c r="V239" s="642"/>
      <c r="W239" s="642"/>
      <c r="X239" s="642"/>
      <c r="Y239" s="642"/>
      <c r="Z239" s="642"/>
      <c r="AA239" s="642"/>
      <c r="AB239" s="642"/>
      <c r="AC239" s="642"/>
      <c r="AD239" s="642"/>
      <c r="AE239" s="642"/>
      <c r="AF239" s="642"/>
      <c r="AG239" s="642"/>
      <c r="AH239" s="642"/>
      <c r="AI239" s="642"/>
      <c r="AJ239" s="642"/>
      <c r="AK239" s="642"/>
      <c r="AL239" s="642"/>
      <c r="AM239" s="642"/>
      <c r="AN239" s="642"/>
      <c r="AO239" s="642"/>
      <c r="AP239" s="642"/>
      <c r="AQ239" s="642"/>
      <c r="AR239" s="642"/>
      <c r="AS239" s="642"/>
      <c r="AT239" s="642"/>
      <c r="AU239" s="642"/>
      <c r="AV239" s="642"/>
      <c r="AW239" s="642"/>
      <c r="AX239" s="642"/>
      <c r="AY239" s="642"/>
      <c r="AZ239" s="642"/>
      <c r="BA239" s="642"/>
      <c r="BB239" s="642"/>
      <c r="BC239" s="642"/>
      <c r="BD239" s="642"/>
      <c r="BE239" s="642"/>
      <c r="BF239" s="642"/>
      <c r="BG239" s="642"/>
      <c r="BH239" s="642"/>
      <c r="BI239" s="642"/>
      <c r="BJ239" s="642"/>
      <c r="BK239" s="642"/>
      <c r="BL239" s="642"/>
      <c r="BM239" s="642"/>
      <c r="BN239" s="642"/>
      <c r="BO239" s="642"/>
      <c r="BP239" s="642"/>
      <c r="BQ239" s="642"/>
      <c r="BR239" s="642"/>
      <c r="BS239" s="642"/>
      <c r="BT239" s="642"/>
      <c r="BU239" s="642"/>
      <c r="BV239" s="642"/>
      <c r="BW239" s="642"/>
      <c r="BX239" s="642"/>
      <c r="BY239" s="642"/>
      <c r="BZ239" s="642"/>
      <c r="CA239" s="642"/>
      <c r="CB239" s="642"/>
      <c r="CC239" s="642"/>
      <c r="CD239" s="642"/>
      <c r="CE239" s="642"/>
      <c r="CF239" s="642"/>
      <c r="CG239" s="642"/>
      <c r="CH239" s="642"/>
      <c r="CI239" s="642"/>
      <c r="CJ239" s="642"/>
      <c r="CK239" s="642"/>
      <c r="CL239" s="642"/>
      <c r="CM239" s="642"/>
      <c r="CN239" s="642"/>
      <c r="CO239" s="642"/>
      <c r="CP239" s="642"/>
      <c r="CQ239" s="642"/>
      <c r="CR239" s="642"/>
      <c r="CS239" s="642"/>
      <c r="CT239" s="642"/>
      <c r="CU239" s="642"/>
      <c r="CV239" s="642"/>
      <c r="CW239" s="642"/>
      <c r="CX239" s="642"/>
      <c r="CY239" s="642"/>
      <c r="CZ239" s="642"/>
      <c r="DA239" s="642"/>
      <c r="DB239" s="642"/>
      <c r="DC239" s="642"/>
      <c r="DD239" s="642"/>
      <c r="DE239" s="642"/>
      <c r="DF239" s="642"/>
      <c r="DG239" s="642"/>
      <c r="DH239" s="642"/>
      <c r="DI239" s="642"/>
      <c r="DJ239" s="642"/>
      <c r="DK239" s="642"/>
      <c r="DL239" s="642"/>
      <c r="DM239" s="642"/>
      <c r="DN239" s="642"/>
      <c r="DO239" s="642"/>
      <c r="DP239" s="642"/>
      <c r="DQ239" s="642"/>
      <c r="DR239" s="642"/>
      <c r="DS239" s="642"/>
      <c r="DT239" s="642"/>
      <c r="DU239" s="642"/>
      <c r="DV239" s="642"/>
      <c r="DW239" s="642"/>
      <c r="DX239" s="642"/>
      <c r="DY239" s="642"/>
      <c r="DZ239" s="642"/>
      <c r="EA239" s="642"/>
      <c r="EB239" s="642"/>
      <c r="EC239" s="642"/>
      <c r="ED239" s="642"/>
      <c r="EE239" s="642"/>
      <c r="EF239" s="642"/>
      <c r="EG239" s="642"/>
      <c r="EH239" s="642"/>
      <c r="EI239" s="642"/>
      <c r="EJ239" s="642"/>
      <c r="EK239" s="642"/>
      <c r="EL239" s="642"/>
      <c r="EM239" s="642"/>
      <c r="EN239" s="642"/>
      <c r="EO239" s="642"/>
      <c r="EP239" s="642"/>
      <c r="EQ239" s="642"/>
      <c r="ER239" s="642"/>
      <c r="ES239" s="642"/>
      <c r="ET239" s="642"/>
      <c r="EU239" s="642"/>
      <c r="EV239" s="642"/>
      <c r="EW239" s="642"/>
      <c r="EX239" s="642"/>
      <c r="EY239" s="642"/>
      <c r="EZ239" s="642"/>
      <c r="FA239" s="642"/>
      <c r="FB239" s="642"/>
      <c r="FC239" s="642"/>
      <c r="FD239" s="642"/>
      <c r="FE239" s="642"/>
      <c r="FF239" s="642"/>
      <c r="FG239" s="642"/>
      <c r="FH239" s="642"/>
      <c r="FI239" s="642"/>
      <c r="FJ239" s="642"/>
      <c r="FK239" s="642"/>
      <c r="FL239" s="642"/>
      <c r="FM239" s="642"/>
      <c r="FN239" s="642"/>
      <c r="FO239" s="642"/>
      <c r="FP239" s="642"/>
      <c r="FQ239" s="642"/>
      <c r="FR239" s="642"/>
      <c r="FS239" s="642"/>
      <c r="FT239" s="642"/>
      <c r="FU239" s="642"/>
      <c r="FV239" s="642"/>
      <c r="FW239" s="642"/>
      <c r="FX239" s="642"/>
      <c r="FY239" s="642"/>
      <c r="FZ239" s="642"/>
      <c r="GA239" s="642"/>
      <c r="GB239" s="642"/>
      <c r="GC239" s="642"/>
      <c r="GD239" s="642"/>
      <c r="GE239" s="642"/>
      <c r="GF239" s="642"/>
      <c r="GG239" s="642"/>
      <c r="GH239" s="642"/>
      <c r="GI239" s="642"/>
      <c r="GJ239" s="642"/>
      <c r="GK239" s="642"/>
      <c r="GL239" s="642"/>
      <c r="GM239" s="642"/>
      <c r="GN239" s="642"/>
      <c r="GO239" s="642"/>
      <c r="GP239" s="642"/>
      <c r="GQ239" s="642"/>
      <c r="GR239" s="642"/>
      <c r="GS239" s="642"/>
      <c r="GT239" s="642"/>
      <c r="GU239" s="642"/>
      <c r="GV239" s="642"/>
      <c r="GW239" s="642"/>
      <c r="GX239" s="642"/>
      <c r="GY239" s="642"/>
      <c r="GZ239" s="642"/>
      <c r="HA239" s="642"/>
      <c r="HB239" s="642"/>
      <c r="HC239" s="642"/>
      <c r="HD239" s="642"/>
      <c r="HE239" s="642"/>
      <c r="HF239" s="642"/>
      <c r="HG239" s="642"/>
      <c r="HH239" s="642"/>
      <c r="HI239" s="642"/>
      <c r="HJ239" s="642"/>
      <c r="HK239" s="642"/>
      <c r="HL239" s="642"/>
      <c r="HM239" s="642"/>
      <c r="HN239" s="642"/>
      <c r="HO239" s="642"/>
      <c r="HP239" s="642"/>
      <c r="HQ239" s="642"/>
      <c r="HR239" s="642"/>
      <c r="HS239" s="642"/>
      <c r="HT239" s="642"/>
      <c r="HU239" s="642"/>
      <c r="HV239" s="642"/>
      <c r="HW239" s="642"/>
      <c r="HX239" s="642"/>
      <c r="HY239" s="642"/>
      <c r="HZ239" s="642"/>
      <c r="IA239" s="642"/>
      <c r="IB239" s="642"/>
      <c r="IC239" s="642"/>
      <c r="ID239" s="642"/>
      <c r="IE239" s="642"/>
      <c r="IF239" s="642"/>
      <c r="IG239" s="642"/>
      <c r="IH239" s="642"/>
      <c r="II239" s="642"/>
      <c r="IJ239" s="642"/>
      <c r="IK239" s="642"/>
      <c r="IL239" s="642"/>
      <c r="IM239" s="642"/>
      <c r="IN239" s="642"/>
      <c r="IO239" s="642"/>
      <c r="IP239" s="642"/>
      <c r="IQ239" s="642"/>
      <c r="IR239" s="642"/>
      <c r="IS239" s="642"/>
      <c r="IT239" s="642"/>
      <c r="IU239" s="642"/>
      <c r="IV239" s="642"/>
      <c r="IW239" s="642"/>
      <c r="IX239" s="642"/>
      <c r="IY239" s="642"/>
      <c r="IZ239" s="642"/>
      <c r="JA239" s="642"/>
      <c r="JB239" s="642"/>
      <c r="JC239" s="642"/>
      <c r="JD239" s="642"/>
      <c r="JE239" s="642"/>
      <c r="JF239" s="642"/>
      <c r="JG239" s="642"/>
      <c r="JH239" s="642"/>
      <c r="JI239" s="642"/>
      <c r="JJ239" s="642"/>
      <c r="JK239" s="642"/>
      <c r="JL239" s="642"/>
      <c r="JM239" s="642"/>
      <c r="JN239" s="642"/>
      <c r="JO239" s="642"/>
      <c r="JP239" s="642"/>
      <c r="JQ239" s="642"/>
      <c r="JR239" s="642"/>
      <c r="JS239" s="642"/>
      <c r="JT239" s="642"/>
      <c r="JU239" s="642"/>
      <c r="JV239" s="642"/>
      <c r="JW239" s="642"/>
      <c r="JX239" s="642"/>
      <c r="JY239" s="642"/>
      <c r="JZ239" s="642"/>
      <c r="KA239" s="642"/>
      <c r="KB239" s="642"/>
      <c r="KC239" s="642"/>
      <c r="KD239" s="642"/>
      <c r="KE239" s="642"/>
      <c r="KF239" s="642"/>
      <c r="KG239" s="642"/>
      <c r="KH239" s="642"/>
      <c r="KI239" s="642"/>
      <c r="KJ239" s="642"/>
      <c r="KK239" s="642"/>
      <c r="KL239" s="642"/>
      <c r="KM239" s="642"/>
      <c r="KN239" s="642"/>
      <c r="KO239" s="642"/>
      <c r="KP239" s="642"/>
      <c r="KQ239" s="642"/>
      <c r="KR239" s="642"/>
      <c r="KS239" s="642"/>
      <c r="KT239" s="642"/>
      <c r="KU239" s="642"/>
      <c r="KV239" s="642"/>
      <c r="KW239" s="642"/>
      <c r="KX239" s="642"/>
      <c r="KY239" s="642"/>
      <c r="KZ239" s="642"/>
      <c r="LA239" s="642"/>
      <c r="LB239" s="642"/>
      <c r="LC239" s="642"/>
      <c r="LD239" s="642"/>
      <c r="LE239" s="642"/>
      <c r="LF239" s="642"/>
      <c r="LG239" s="642"/>
      <c r="LH239" s="642"/>
      <c r="LI239" s="642"/>
      <c r="LJ239" s="642"/>
      <c r="LK239" s="642"/>
      <c r="LL239" s="642"/>
      <c r="LM239" s="642"/>
      <c r="LN239" s="642"/>
      <c r="LO239" s="642"/>
      <c r="LP239" s="642"/>
      <c r="LQ239" s="642"/>
      <c r="LR239" s="642"/>
      <c r="LS239" s="642"/>
      <c r="LT239" s="642"/>
      <c r="LU239" s="642"/>
      <c r="LV239" s="642"/>
      <c r="LW239" s="642"/>
      <c r="LX239" s="642"/>
      <c r="LY239" s="642"/>
      <c r="LZ239" s="642"/>
      <c r="MA239" s="642"/>
      <c r="MB239" s="642"/>
      <c r="MC239" s="642"/>
      <c r="MD239" s="642"/>
      <c r="ME239" s="642"/>
      <c r="MF239" s="642"/>
      <c r="MG239" s="642"/>
      <c r="MH239" s="642"/>
      <c r="MI239" s="642"/>
      <c r="MJ239" s="642"/>
      <c r="MK239" s="642"/>
      <c r="ML239" s="642"/>
      <c r="MM239" s="642"/>
      <c r="MN239" s="642"/>
      <c r="MO239" s="642"/>
      <c r="MP239" s="642"/>
      <c r="MQ239" s="642"/>
      <c r="MR239" s="642"/>
      <c r="MS239" s="642"/>
      <c r="MT239" s="642"/>
      <c r="MU239" s="642"/>
      <c r="MV239" s="642"/>
      <c r="MW239" s="642"/>
      <c r="MX239" s="642"/>
      <c r="MY239" s="642"/>
      <c r="MZ239" s="642"/>
      <c r="NA239" s="642"/>
      <c r="NB239" s="642"/>
      <c r="NC239" s="642"/>
      <c r="ND239" s="642"/>
      <c r="NE239" s="642"/>
      <c r="NF239" s="642"/>
      <c r="NG239" s="642"/>
      <c r="NH239" s="642"/>
      <c r="NI239" s="642"/>
      <c r="NJ239" s="642"/>
    </row>
    <row r="240" spans="1:374" ht="100.9" customHeight="1">
      <c r="A240" s="735">
        <v>7</v>
      </c>
      <c r="B240" s="639">
        <v>193</v>
      </c>
      <c r="C240" s="644" t="s">
        <v>1053</v>
      </c>
      <c r="D240" s="666" t="s">
        <v>746</v>
      </c>
      <c r="E240" s="665" t="s">
        <v>747</v>
      </c>
      <c r="F240" s="644">
        <v>1</v>
      </c>
      <c r="G240" s="644" t="s">
        <v>444</v>
      </c>
      <c r="H240" s="690">
        <v>496000</v>
      </c>
      <c r="I240" s="690">
        <v>496000</v>
      </c>
      <c r="J240" s="640" t="s">
        <v>16</v>
      </c>
      <c r="K240" s="641">
        <v>45930</v>
      </c>
      <c r="L240" s="641">
        <v>46112</v>
      </c>
      <c r="M240" s="640"/>
      <c r="N240" s="640"/>
      <c r="O240" s="640"/>
      <c r="P240" s="640" t="s">
        <v>1302</v>
      </c>
      <c r="Q240" s="662" t="s">
        <v>1308</v>
      </c>
    </row>
    <row r="241" spans="1:374" s="643" customFormat="1" ht="151.9" customHeight="1">
      <c r="A241" s="734">
        <v>8</v>
      </c>
      <c r="B241" s="639">
        <v>194</v>
      </c>
      <c r="C241" s="644" t="s">
        <v>1053</v>
      </c>
      <c r="D241" s="666" t="s">
        <v>385</v>
      </c>
      <c r="E241" s="665" t="s">
        <v>359</v>
      </c>
      <c r="F241" s="644">
        <v>12</v>
      </c>
      <c r="G241" s="644" t="s">
        <v>182</v>
      </c>
      <c r="H241" s="663">
        <v>1127368</v>
      </c>
      <c r="I241" s="663">
        <v>1127368</v>
      </c>
      <c r="J241" s="640" t="s">
        <v>11</v>
      </c>
      <c r="K241" s="677">
        <v>46112</v>
      </c>
      <c r="L241" s="677">
        <v>46173</v>
      </c>
      <c r="M241" s="640"/>
      <c r="N241" s="640"/>
      <c r="O241" s="640"/>
      <c r="P241" s="640" t="s">
        <v>1302</v>
      </c>
      <c r="Q241" s="662" t="s">
        <v>1308</v>
      </c>
      <c r="R241" s="642"/>
      <c r="S241" s="642"/>
      <c r="T241" s="642"/>
      <c r="U241" s="642"/>
      <c r="V241" s="642"/>
      <c r="W241" s="642"/>
      <c r="X241" s="642"/>
      <c r="Y241" s="642"/>
      <c r="Z241" s="642"/>
      <c r="AA241" s="642"/>
      <c r="AB241" s="642"/>
      <c r="AC241" s="642"/>
      <c r="AD241" s="642"/>
      <c r="AE241" s="642"/>
      <c r="AF241" s="642"/>
      <c r="AG241" s="642"/>
      <c r="AH241" s="642"/>
      <c r="AI241" s="642"/>
      <c r="AJ241" s="642"/>
      <c r="AK241" s="642"/>
      <c r="AL241" s="642"/>
      <c r="AM241" s="642"/>
      <c r="AN241" s="642"/>
      <c r="AO241" s="642"/>
      <c r="AP241" s="642"/>
      <c r="AQ241" s="642"/>
      <c r="AR241" s="642"/>
      <c r="AS241" s="642"/>
      <c r="AT241" s="642"/>
      <c r="AU241" s="642"/>
      <c r="AV241" s="642"/>
      <c r="AW241" s="642"/>
      <c r="AX241" s="642"/>
      <c r="AY241" s="642"/>
      <c r="AZ241" s="642"/>
      <c r="BA241" s="642"/>
      <c r="BB241" s="642"/>
      <c r="BC241" s="642"/>
      <c r="BD241" s="642"/>
      <c r="BE241" s="642"/>
      <c r="BF241" s="642"/>
      <c r="BG241" s="642"/>
      <c r="BH241" s="642"/>
      <c r="BI241" s="642"/>
      <c r="BJ241" s="642"/>
      <c r="BK241" s="642"/>
      <c r="BL241" s="642"/>
      <c r="BM241" s="642"/>
      <c r="BN241" s="642"/>
      <c r="BO241" s="642"/>
      <c r="BP241" s="642"/>
      <c r="BQ241" s="642"/>
      <c r="BR241" s="642"/>
      <c r="BS241" s="642"/>
      <c r="BT241" s="642"/>
      <c r="BU241" s="642"/>
      <c r="BV241" s="642"/>
      <c r="BW241" s="642"/>
      <c r="BX241" s="642"/>
      <c r="BY241" s="642"/>
      <c r="BZ241" s="642"/>
      <c r="CA241" s="642"/>
      <c r="CB241" s="642"/>
      <c r="CC241" s="642"/>
      <c r="CD241" s="642"/>
      <c r="CE241" s="642"/>
      <c r="CF241" s="642"/>
      <c r="CG241" s="642"/>
      <c r="CH241" s="642"/>
      <c r="CI241" s="642"/>
      <c r="CJ241" s="642"/>
      <c r="CK241" s="642"/>
      <c r="CL241" s="642"/>
      <c r="CM241" s="642"/>
      <c r="CN241" s="642"/>
      <c r="CO241" s="642"/>
      <c r="CP241" s="642"/>
      <c r="CQ241" s="642"/>
      <c r="CR241" s="642"/>
      <c r="CS241" s="642"/>
      <c r="CT241" s="642"/>
      <c r="CU241" s="642"/>
      <c r="CV241" s="642"/>
      <c r="CW241" s="642"/>
      <c r="CX241" s="642"/>
      <c r="CY241" s="642"/>
      <c r="CZ241" s="642"/>
      <c r="DA241" s="642"/>
      <c r="DB241" s="642"/>
      <c r="DC241" s="642"/>
      <c r="DD241" s="642"/>
      <c r="DE241" s="642"/>
      <c r="DF241" s="642"/>
      <c r="DG241" s="642"/>
      <c r="DH241" s="642"/>
      <c r="DI241" s="642"/>
      <c r="DJ241" s="642"/>
      <c r="DK241" s="642"/>
      <c r="DL241" s="642"/>
      <c r="DM241" s="642"/>
      <c r="DN241" s="642"/>
      <c r="DO241" s="642"/>
      <c r="DP241" s="642"/>
      <c r="DQ241" s="642"/>
      <c r="DR241" s="642"/>
      <c r="DS241" s="642"/>
      <c r="DT241" s="642"/>
      <c r="DU241" s="642"/>
      <c r="DV241" s="642"/>
      <c r="DW241" s="642"/>
      <c r="DX241" s="642"/>
      <c r="DY241" s="642"/>
      <c r="DZ241" s="642"/>
      <c r="EA241" s="642"/>
      <c r="EB241" s="642"/>
      <c r="EC241" s="642"/>
      <c r="ED241" s="642"/>
      <c r="EE241" s="642"/>
      <c r="EF241" s="642"/>
      <c r="EG241" s="642"/>
      <c r="EH241" s="642"/>
      <c r="EI241" s="642"/>
      <c r="EJ241" s="642"/>
      <c r="EK241" s="642"/>
      <c r="EL241" s="642"/>
      <c r="EM241" s="642"/>
      <c r="EN241" s="642"/>
      <c r="EO241" s="642"/>
      <c r="EP241" s="642"/>
      <c r="EQ241" s="642"/>
      <c r="ER241" s="642"/>
      <c r="ES241" s="642"/>
      <c r="ET241" s="642"/>
      <c r="EU241" s="642"/>
      <c r="EV241" s="642"/>
      <c r="EW241" s="642"/>
      <c r="EX241" s="642"/>
      <c r="EY241" s="642"/>
      <c r="EZ241" s="642"/>
      <c r="FA241" s="642"/>
      <c r="FB241" s="642"/>
      <c r="FC241" s="642"/>
      <c r="FD241" s="642"/>
      <c r="FE241" s="642"/>
      <c r="FF241" s="642"/>
      <c r="FG241" s="642"/>
      <c r="FH241" s="642"/>
      <c r="FI241" s="642"/>
      <c r="FJ241" s="642"/>
      <c r="FK241" s="642"/>
      <c r="FL241" s="642"/>
      <c r="FM241" s="642"/>
      <c r="FN241" s="642"/>
      <c r="FO241" s="642"/>
      <c r="FP241" s="642"/>
      <c r="FQ241" s="642"/>
      <c r="FR241" s="642"/>
      <c r="FS241" s="642"/>
      <c r="FT241" s="642"/>
      <c r="FU241" s="642"/>
      <c r="FV241" s="642"/>
      <c r="FW241" s="642"/>
      <c r="FX241" s="642"/>
      <c r="FY241" s="642"/>
      <c r="FZ241" s="642"/>
      <c r="GA241" s="642"/>
      <c r="GB241" s="642"/>
      <c r="GC241" s="642"/>
      <c r="GD241" s="642"/>
      <c r="GE241" s="642"/>
      <c r="GF241" s="642"/>
      <c r="GG241" s="642"/>
      <c r="GH241" s="642"/>
      <c r="GI241" s="642"/>
      <c r="GJ241" s="642"/>
      <c r="GK241" s="642"/>
      <c r="GL241" s="642"/>
      <c r="GM241" s="642"/>
      <c r="GN241" s="642"/>
      <c r="GO241" s="642"/>
      <c r="GP241" s="642"/>
      <c r="GQ241" s="642"/>
      <c r="GR241" s="642"/>
      <c r="GS241" s="642"/>
      <c r="GT241" s="642"/>
      <c r="GU241" s="642"/>
      <c r="GV241" s="642"/>
      <c r="GW241" s="642"/>
      <c r="GX241" s="642"/>
      <c r="GY241" s="642"/>
      <c r="GZ241" s="642"/>
      <c r="HA241" s="642"/>
      <c r="HB241" s="642"/>
      <c r="HC241" s="642"/>
      <c r="HD241" s="642"/>
      <c r="HE241" s="642"/>
      <c r="HF241" s="642"/>
      <c r="HG241" s="642"/>
      <c r="HH241" s="642"/>
      <c r="HI241" s="642"/>
      <c r="HJ241" s="642"/>
      <c r="HK241" s="642"/>
      <c r="HL241" s="642"/>
      <c r="HM241" s="642"/>
      <c r="HN241" s="642"/>
      <c r="HO241" s="642"/>
      <c r="HP241" s="642"/>
      <c r="HQ241" s="642"/>
      <c r="HR241" s="642"/>
      <c r="HS241" s="642"/>
      <c r="HT241" s="642"/>
      <c r="HU241" s="642"/>
      <c r="HV241" s="642"/>
      <c r="HW241" s="642"/>
      <c r="HX241" s="642"/>
      <c r="HY241" s="642"/>
      <c r="HZ241" s="642"/>
      <c r="IA241" s="642"/>
      <c r="IB241" s="642"/>
      <c r="IC241" s="642"/>
      <c r="ID241" s="642"/>
      <c r="IE241" s="642"/>
      <c r="IF241" s="642"/>
      <c r="IG241" s="642"/>
      <c r="IH241" s="642"/>
      <c r="II241" s="642"/>
      <c r="IJ241" s="642"/>
      <c r="IK241" s="642"/>
      <c r="IL241" s="642"/>
      <c r="IM241" s="642"/>
      <c r="IN241" s="642"/>
      <c r="IO241" s="642"/>
      <c r="IP241" s="642"/>
      <c r="IQ241" s="642"/>
      <c r="IR241" s="642"/>
      <c r="IS241" s="642"/>
      <c r="IT241" s="642"/>
      <c r="IU241" s="642"/>
      <c r="IV241" s="642"/>
      <c r="IW241" s="642"/>
      <c r="IX241" s="642"/>
      <c r="IY241" s="642"/>
      <c r="IZ241" s="642"/>
      <c r="JA241" s="642"/>
      <c r="JB241" s="642"/>
      <c r="JC241" s="642"/>
      <c r="JD241" s="642"/>
      <c r="JE241" s="642"/>
      <c r="JF241" s="642"/>
      <c r="JG241" s="642"/>
      <c r="JH241" s="642"/>
      <c r="JI241" s="642"/>
      <c r="JJ241" s="642"/>
      <c r="JK241" s="642"/>
      <c r="JL241" s="642"/>
      <c r="JM241" s="642"/>
      <c r="JN241" s="642"/>
      <c r="JO241" s="642"/>
      <c r="JP241" s="642"/>
      <c r="JQ241" s="642"/>
      <c r="JR241" s="642"/>
      <c r="JS241" s="642"/>
      <c r="JT241" s="642"/>
      <c r="JU241" s="642"/>
      <c r="JV241" s="642"/>
      <c r="JW241" s="642"/>
      <c r="JX241" s="642"/>
      <c r="JY241" s="642"/>
      <c r="JZ241" s="642"/>
      <c r="KA241" s="642"/>
      <c r="KB241" s="642"/>
      <c r="KC241" s="642"/>
      <c r="KD241" s="642"/>
      <c r="KE241" s="642"/>
      <c r="KF241" s="642"/>
      <c r="KG241" s="642"/>
      <c r="KH241" s="642"/>
      <c r="KI241" s="642"/>
      <c r="KJ241" s="642"/>
      <c r="KK241" s="642"/>
      <c r="KL241" s="642"/>
      <c r="KM241" s="642"/>
      <c r="KN241" s="642"/>
      <c r="KO241" s="642"/>
      <c r="KP241" s="642"/>
      <c r="KQ241" s="642"/>
      <c r="KR241" s="642"/>
      <c r="KS241" s="642"/>
      <c r="KT241" s="642"/>
      <c r="KU241" s="642"/>
      <c r="KV241" s="642"/>
      <c r="KW241" s="642"/>
      <c r="KX241" s="642"/>
      <c r="KY241" s="642"/>
      <c r="KZ241" s="642"/>
      <c r="LA241" s="642"/>
      <c r="LB241" s="642"/>
      <c r="LC241" s="642"/>
      <c r="LD241" s="642"/>
      <c r="LE241" s="642"/>
      <c r="LF241" s="642"/>
      <c r="LG241" s="642"/>
      <c r="LH241" s="642"/>
      <c r="LI241" s="642"/>
      <c r="LJ241" s="642"/>
      <c r="LK241" s="642"/>
      <c r="LL241" s="642"/>
      <c r="LM241" s="642"/>
      <c r="LN241" s="642"/>
      <c r="LO241" s="642"/>
      <c r="LP241" s="642"/>
      <c r="LQ241" s="642"/>
      <c r="LR241" s="642"/>
      <c r="LS241" s="642"/>
      <c r="LT241" s="642"/>
      <c r="LU241" s="642"/>
      <c r="LV241" s="642"/>
      <c r="LW241" s="642"/>
      <c r="LX241" s="642"/>
      <c r="LY241" s="642"/>
      <c r="LZ241" s="642"/>
      <c r="MA241" s="642"/>
      <c r="MB241" s="642"/>
      <c r="MC241" s="642"/>
      <c r="MD241" s="642"/>
      <c r="ME241" s="642"/>
      <c r="MF241" s="642"/>
      <c r="MG241" s="642"/>
      <c r="MH241" s="642"/>
      <c r="MI241" s="642"/>
      <c r="MJ241" s="642"/>
      <c r="MK241" s="642"/>
      <c r="ML241" s="642"/>
      <c r="MM241" s="642"/>
      <c r="MN241" s="642"/>
      <c r="MO241" s="642"/>
      <c r="MP241" s="642"/>
      <c r="MQ241" s="642"/>
      <c r="MR241" s="642"/>
      <c r="MS241" s="642"/>
      <c r="MT241" s="642"/>
      <c r="MU241" s="642"/>
      <c r="MV241" s="642"/>
      <c r="MW241" s="642"/>
      <c r="MX241" s="642"/>
      <c r="MY241" s="642"/>
      <c r="MZ241" s="642"/>
      <c r="NA241" s="642"/>
      <c r="NB241" s="642"/>
      <c r="NC241" s="642"/>
      <c r="ND241" s="642"/>
      <c r="NE241" s="642"/>
      <c r="NF241" s="642"/>
      <c r="NG241" s="642"/>
      <c r="NH241" s="642"/>
      <c r="NI241" s="642"/>
      <c r="NJ241" s="642"/>
    </row>
    <row r="242" spans="1:374" s="643" customFormat="1" ht="151.9" customHeight="1">
      <c r="A242" s="734">
        <v>9</v>
      </c>
      <c r="B242" s="639">
        <v>195</v>
      </c>
      <c r="C242" s="644" t="s">
        <v>1053</v>
      </c>
      <c r="D242" s="666" t="s">
        <v>749</v>
      </c>
      <c r="E242" s="665" t="s">
        <v>355</v>
      </c>
      <c r="F242" s="644">
        <v>12</v>
      </c>
      <c r="G242" s="644" t="s">
        <v>750</v>
      </c>
      <c r="H242" s="663">
        <v>550000</v>
      </c>
      <c r="I242" s="663">
        <v>550000</v>
      </c>
      <c r="J242" s="640" t="s">
        <v>11</v>
      </c>
      <c r="K242" s="641">
        <v>45808</v>
      </c>
      <c r="L242" s="641">
        <v>46053</v>
      </c>
      <c r="M242" s="640"/>
      <c r="N242" s="640"/>
      <c r="O242" s="640"/>
      <c r="P242" s="640" t="s">
        <v>1302</v>
      </c>
      <c r="Q242" s="662" t="s">
        <v>1308</v>
      </c>
      <c r="R242" s="642"/>
      <c r="S242" s="642"/>
      <c r="T242" s="642"/>
      <c r="U242" s="642"/>
      <c r="V242" s="642"/>
      <c r="W242" s="642"/>
      <c r="X242" s="642"/>
      <c r="Y242" s="642"/>
      <c r="Z242" s="642"/>
      <c r="AA242" s="642"/>
      <c r="AB242" s="642"/>
      <c r="AC242" s="642"/>
      <c r="AD242" s="642"/>
      <c r="AE242" s="642"/>
      <c r="AF242" s="642"/>
      <c r="AG242" s="642"/>
      <c r="AH242" s="642"/>
      <c r="AI242" s="642"/>
      <c r="AJ242" s="642"/>
      <c r="AK242" s="642"/>
      <c r="AL242" s="642"/>
      <c r="AM242" s="642"/>
      <c r="AN242" s="642"/>
      <c r="AO242" s="642"/>
      <c r="AP242" s="642"/>
      <c r="AQ242" s="642"/>
      <c r="AR242" s="642"/>
      <c r="AS242" s="642"/>
      <c r="AT242" s="642"/>
      <c r="AU242" s="642"/>
      <c r="AV242" s="642"/>
      <c r="AW242" s="642"/>
      <c r="AX242" s="642"/>
      <c r="AY242" s="642"/>
      <c r="AZ242" s="642"/>
      <c r="BA242" s="642"/>
      <c r="BB242" s="642"/>
      <c r="BC242" s="642"/>
      <c r="BD242" s="642"/>
      <c r="BE242" s="642"/>
      <c r="BF242" s="642"/>
      <c r="BG242" s="642"/>
      <c r="BH242" s="642"/>
      <c r="BI242" s="642"/>
      <c r="BJ242" s="642"/>
      <c r="BK242" s="642"/>
      <c r="BL242" s="642"/>
      <c r="BM242" s="642"/>
      <c r="BN242" s="642"/>
      <c r="BO242" s="642"/>
      <c r="BP242" s="642"/>
      <c r="BQ242" s="642"/>
      <c r="BR242" s="642"/>
      <c r="BS242" s="642"/>
      <c r="BT242" s="642"/>
      <c r="BU242" s="642"/>
      <c r="BV242" s="642"/>
      <c r="BW242" s="642"/>
      <c r="BX242" s="642"/>
      <c r="BY242" s="642"/>
      <c r="BZ242" s="642"/>
      <c r="CA242" s="642"/>
      <c r="CB242" s="642"/>
      <c r="CC242" s="642"/>
      <c r="CD242" s="642"/>
      <c r="CE242" s="642"/>
      <c r="CF242" s="642"/>
      <c r="CG242" s="642"/>
      <c r="CH242" s="642"/>
      <c r="CI242" s="642"/>
      <c r="CJ242" s="642"/>
      <c r="CK242" s="642"/>
      <c r="CL242" s="642"/>
      <c r="CM242" s="642"/>
      <c r="CN242" s="642"/>
      <c r="CO242" s="642"/>
      <c r="CP242" s="642"/>
      <c r="CQ242" s="642"/>
      <c r="CR242" s="642"/>
      <c r="CS242" s="642"/>
      <c r="CT242" s="642"/>
      <c r="CU242" s="642"/>
      <c r="CV242" s="642"/>
      <c r="CW242" s="642"/>
      <c r="CX242" s="642"/>
      <c r="CY242" s="642"/>
      <c r="CZ242" s="642"/>
      <c r="DA242" s="642"/>
      <c r="DB242" s="642"/>
      <c r="DC242" s="642"/>
      <c r="DD242" s="642"/>
      <c r="DE242" s="642"/>
      <c r="DF242" s="642"/>
      <c r="DG242" s="642"/>
      <c r="DH242" s="642"/>
      <c r="DI242" s="642"/>
      <c r="DJ242" s="642"/>
      <c r="DK242" s="642"/>
      <c r="DL242" s="642"/>
      <c r="DM242" s="642"/>
      <c r="DN242" s="642"/>
      <c r="DO242" s="642"/>
      <c r="DP242" s="642"/>
      <c r="DQ242" s="642"/>
      <c r="DR242" s="642"/>
      <c r="DS242" s="642"/>
      <c r="DT242" s="642"/>
      <c r="DU242" s="642"/>
      <c r="DV242" s="642"/>
      <c r="DW242" s="642"/>
      <c r="DX242" s="642"/>
      <c r="DY242" s="642"/>
      <c r="DZ242" s="642"/>
      <c r="EA242" s="642"/>
      <c r="EB242" s="642"/>
      <c r="EC242" s="642"/>
      <c r="ED242" s="642"/>
      <c r="EE242" s="642"/>
      <c r="EF242" s="642"/>
      <c r="EG242" s="642"/>
      <c r="EH242" s="642"/>
      <c r="EI242" s="642"/>
      <c r="EJ242" s="642"/>
      <c r="EK242" s="642"/>
      <c r="EL242" s="642"/>
      <c r="EM242" s="642"/>
      <c r="EN242" s="642"/>
      <c r="EO242" s="642"/>
      <c r="EP242" s="642"/>
      <c r="EQ242" s="642"/>
      <c r="ER242" s="642"/>
      <c r="ES242" s="642"/>
      <c r="ET242" s="642"/>
      <c r="EU242" s="642"/>
      <c r="EV242" s="642"/>
      <c r="EW242" s="642"/>
      <c r="EX242" s="642"/>
      <c r="EY242" s="642"/>
      <c r="EZ242" s="642"/>
      <c r="FA242" s="642"/>
      <c r="FB242" s="642"/>
      <c r="FC242" s="642"/>
      <c r="FD242" s="642"/>
      <c r="FE242" s="642"/>
      <c r="FF242" s="642"/>
      <c r="FG242" s="642"/>
      <c r="FH242" s="642"/>
      <c r="FI242" s="642"/>
      <c r="FJ242" s="642"/>
      <c r="FK242" s="642"/>
      <c r="FL242" s="642"/>
      <c r="FM242" s="642"/>
      <c r="FN242" s="642"/>
      <c r="FO242" s="642"/>
      <c r="FP242" s="642"/>
      <c r="FQ242" s="642"/>
      <c r="FR242" s="642"/>
      <c r="FS242" s="642"/>
      <c r="FT242" s="642"/>
      <c r="FU242" s="642"/>
      <c r="FV242" s="642"/>
      <c r="FW242" s="642"/>
      <c r="FX242" s="642"/>
      <c r="FY242" s="642"/>
      <c r="FZ242" s="642"/>
      <c r="GA242" s="642"/>
      <c r="GB242" s="642"/>
      <c r="GC242" s="642"/>
      <c r="GD242" s="642"/>
      <c r="GE242" s="642"/>
      <c r="GF242" s="642"/>
      <c r="GG242" s="642"/>
      <c r="GH242" s="642"/>
      <c r="GI242" s="642"/>
      <c r="GJ242" s="642"/>
      <c r="GK242" s="642"/>
      <c r="GL242" s="642"/>
      <c r="GM242" s="642"/>
      <c r="GN242" s="642"/>
      <c r="GO242" s="642"/>
      <c r="GP242" s="642"/>
      <c r="GQ242" s="642"/>
      <c r="GR242" s="642"/>
      <c r="GS242" s="642"/>
      <c r="GT242" s="642"/>
      <c r="GU242" s="642"/>
      <c r="GV242" s="642"/>
      <c r="GW242" s="642"/>
      <c r="GX242" s="642"/>
      <c r="GY242" s="642"/>
      <c r="GZ242" s="642"/>
      <c r="HA242" s="642"/>
      <c r="HB242" s="642"/>
      <c r="HC242" s="642"/>
      <c r="HD242" s="642"/>
      <c r="HE242" s="642"/>
      <c r="HF242" s="642"/>
      <c r="HG242" s="642"/>
      <c r="HH242" s="642"/>
      <c r="HI242" s="642"/>
      <c r="HJ242" s="642"/>
      <c r="HK242" s="642"/>
      <c r="HL242" s="642"/>
      <c r="HM242" s="642"/>
      <c r="HN242" s="642"/>
      <c r="HO242" s="642"/>
      <c r="HP242" s="642"/>
      <c r="HQ242" s="642"/>
      <c r="HR242" s="642"/>
      <c r="HS242" s="642"/>
      <c r="HT242" s="642"/>
      <c r="HU242" s="642"/>
      <c r="HV242" s="642"/>
      <c r="HW242" s="642"/>
      <c r="HX242" s="642"/>
      <c r="HY242" s="642"/>
      <c r="HZ242" s="642"/>
      <c r="IA242" s="642"/>
      <c r="IB242" s="642"/>
      <c r="IC242" s="642"/>
      <c r="ID242" s="642"/>
      <c r="IE242" s="642"/>
      <c r="IF242" s="642"/>
      <c r="IG242" s="642"/>
      <c r="IH242" s="642"/>
      <c r="II242" s="642"/>
      <c r="IJ242" s="642"/>
      <c r="IK242" s="642"/>
      <c r="IL242" s="642"/>
      <c r="IM242" s="642"/>
      <c r="IN242" s="642"/>
      <c r="IO242" s="642"/>
      <c r="IP242" s="642"/>
      <c r="IQ242" s="642"/>
      <c r="IR242" s="642"/>
      <c r="IS242" s="642"/>
      <c r="IT242" s="642"/>
      <c r="IU242" s="642"/>
      <c r="IV242" s="642"/>
      <c r="IW242" s="642"/>
      <c r="IX242" s="642"/>
      <c r="IY242" s="642"/>
      <c r="IZ242" s="642"/>
      <c r="JA242" s="642"/>
      <c r="JB242" s="642"/>
      <c r="JC242" s="642"/>
      <c r="JD242" s="642"/>
      <c r="JE242" s="642"/>
      <c r="JF242" s="642"/>
      <c r="JG242" s="642"/>
      <c r="JH242" s="642"/>
      <c r="JI242" s="642"/>
      <c r="JJ242" s="642"/>
      <c r="JK242" s="642"/>
      <c r="JL242" s="642"/>
      <c r="JM242" s="642"/>
      <c r="JN242" s="642"/>
      <c r="JO242" s="642"/>
      <c r="JP242" s="642"/>
      <c r="JQ242" s="642"/>
      <c r="JR242" s="642"/>
      <c r="JS242" s="642"/>
      <c r="JT242" s="642"/>
      <c r="JU242" s="642"/>
      <c r="JV242" s="642"/>
      <c r="JW242" s="642"/>
      <c r="JX242" s="642"/>
      <c r="JY242" s="642"/>
      <c r="JZ242" s="642"/>
      <c r="KA242" s="642"/>
      <c r="KB242" s="642"/>
      <c r="KC242" s="642"/>
      <c r="KD242" s="642"/>
      <c r="KE242" s="642"/>
      <c r="KF242" s="642"/>
      <c r="KG242" s="642"/>
      <c r="KH242" s="642"/>
      <c r="KI242" s="642"/>
      <c r="KJ242" s="642"/>
      <c r="KK242" s="642"/>
      <c r="KL242" s="642"/>
      <c r="KM242" s="642"/>
      <c r="KN242" s="642"/>
      <c r="KO242" s="642"/>
      <c r="KP242" s="642"/>
      <c r="KQ242" s="642"/>
      <c r="KR242" s="642"/>
      <c r="KS242" s="642"/>
      <c r="KT242" s="642"/>
      <c r="KU242" s="642"/>
      <c r="KV242" s="642"/>
      <c r="KW242" s="642"/>
      <c r="KX242" s="642"/>
      <c r="KY242" s="642"/>
      <c r="KZ242" s="642"/>
      <c r="LA242" s="642"/>
      <c r="LB242" s="642"/>
      <c r="LC242" s="642"/>
      <c r="LD242" s="642"/>
      <c r="LE242" s="642"/>
      <c r="LF242" s="642"/>
      <c r="LG242" s="642"/>
      <c r="LH242" s="642"/>
      <c r="LI242" s="642"/>
      <c r="LJ242" s="642"/>
      <c r="LK242" s="642"/>
      <c r="LL242" s="642"/>
      <c r="LM242" s="642"/>
      <c r="LN242" s="642"/>
      <c r="LO242" s="642"/>
      <c r="LP242" s="642"/>
      <c r="LQ242" s="642"/>
      <c r="LR242" s="642"/>
      <c r="LS242" s="642"/>
      <c r="LT242" s="642"/>
      <c r="LU242" s="642"/>
      <c r="LV242" s="642"/>
      <c r="LW242" s="642"/>
      <c r="LX242" s="642"/>
      <c r="LY242" s="642"/>
      <c r="LZ242" s="642"/>
      <c r="MA242" s="642"/>
      <c r="MB242" s="642"/>
      <c r="MC242" s="642"/>
      <c r="MD242" s="642"/>
      <c r="ME242" s="642"/>
      <c r="MF242" s="642"/>
      <c r="MG242" s="642"/>
      <c r="MH242" s="642"/>
      <c r="MI242" s="642"/>
      <c r="MJ242" s="642"/>
      <c r="MK242" s="642"/>
      <c r="ML242" s="642"/>
      <c r="MM242" s="642"/>
      <c r="MN242" s="642"/>
      <c r="MO242" s="642"/>
      <c r="MP242" s="642"/>
      <c r="MQ242" s="642"/>
      <c r="MR242" s="642"/>
      <c r="MS242" s="642"/>
      <c r="MT242" s="642"/>
      <c r="MU242" s="642"/>
      <c r="MV242" s="642"/>
      <c r="MW242" s="642"/>
      <c r="MX242" s="642"/>
      <c r="MY242" s="642"/>
      <c r="MZ242" s="642"/>
      <c r="NA242" s="642"/>
      <c r="NB242" s="642"/>
      <c r="NC242" s="642"/>
      <c r="ND242" s="642"/>
      <c r="NE242" s="642"/>
      <c r="NF242" s="642"/>
      <c r="NG242" s="642"/>
      <c r="NH242" s="642"/>
      <c r="NI242" s="642"/>
      <c r="NJ242" s="642"/>
    </row>
    <row r="243" spans="1:374" ht="151.9" customHeight="1">
      <c r="A243" s="735">
        <v>10</v>
      </c>
      <c r="B243" s="639">
        <v>196</v>
      </c>
      <c r="C243" s="644" t="s">
        <v>1053</v>
      </c>
      <c r="D243" s="666" t="s">
        <v>751</v>
      </c>
      <c r="E243" s="665" t="s">
        <v>357</v>
      </c>
      <c r="F243" s="644">
        <v>1</v>
      </c>
      <c r="G243" s="644" t="s">
        <v>185</v>
      </c>
      <c r="H243" s="663">
        <v>1199086</v>
      </c>
      <c r="I243" s="663">
        <v>1199086</v>
      </c>
      <c r="J243" s="640" t="s">
        <v>16</v>
      </c>
      <c r="K243" s="641">
        <v>45961</v>
      </c>
      <c r="L243" s="641">
        <v>46053</v>
      </c>
      <c r="M243" s="640"/>
      <c r="N243" s="640"/>
      <c r="O243" s="640"/>
      <c r="P243" s="640" t="s">
        <v>1302</v>
      </c>
      <c r="Q243" s="662" t="s">
        <v>1303</v>
      </c>
    </row>
    <row r="244" spans="1:374" s="643" customFormat="1" ht="97.15" customHeight="1">
      <c r="A244" s="734">
        <v>11</v>
      </c>
      <c r="B244" s="639">
        <v>197</v>
      </c>
      <c r="C244" s="644" t="s">
        <v>1053</v>
      </c>
      <c r="D244" s="666" t="s">
        <v>445</v>
      </c>
      <c r="E244" s="665" t="s">
        <v>1289</v>
      </c>
      <c r="F244" s="644">
        <v>1</v>
      </c>
      <c r="G244" s="644" t="s">
        <v>185</v>
      </c>
      <c r="H244" s="663">
        <v>16727</v>
      </c>
      <c r="I244" s="663">
        <v>16727</v>
      </c>
      <c r="J244" s="640" t="s">
        <v>5</v>
      </c>
      <c r="K244" s="641">
        <v>46234</v>
      </c>
      <c r="L244" s="641">
        <v>46295</v>
      </c>
      <c r="M244" s="640"/>
      <c r="N244" s="640"/>
      <c r="O244" s="640"/>
      <c r="P244" s="640" t="s">
        <v>1302</v>
      </c>
      <c r="Q244" s="662" t="s">
        <v>1308</v>
      </c>
      <c r="R244" s="642"/>
      <c r="S244" s="642"/>
      <c r="T244" s="642"/>
      <c r="U244" s="642"/>
      <c r="V244" s="642"/>
      <c r="W244" s="642"/>
      <c r="X244" s="642"/>
      <c r="Y244" s="642"/>
      <c r="Z244" s="642"/>
      <c r="AA244" s="642"/>
      <c r="AB244" s="642"/>
      <c r="AC244" s="642"/>
      <c r="AD244" s="642"/>
      <c r="AE244" s="642"/>
      <c r="AF244" s="642"/>
      <c r="AG244" s="642"/>
      <c r="AH244" s="642"/>
      <c r="AI244" s="642"/>
      <c r="AJ244" s="642"/>
      <c r="AK244" s="642"/>
      <c r="AL244" s="642"/>
      <c r="AM244" s="642"/>
      <c r="AN244" s="642"/>
      <c r="AO244" s="642"/>
      <c r="AP244" s="642"/>
      <c r="AQ244" s="642"/>
      <c r="AR244" s="642"/>
      <c r="AS244" s="642"/>
      <c r="AT244" s="642"/>
      <c r="AU244" s="642"/>
      <c r="AV244" s="642"/>
      <c r="AW244" s="642"/>
      <c r="AX244" s="642"/>
      <c r="AY244" s="642"/>
      <c r="AZ244" s="642"/>
      <c r="BA244" s="642"/>
      <c r="BB244" s="642"/>
      <c r="BC244" s="642"/>
      <c r="BD244" s="642"/>
      <c r="BE244" s="642"/>
      <c r="BF244" s="642"/>
      <c r="BG244" s="642"/>
      <c r="BH244" s="642"/>
      <c r="BI244" s="642"/>
      <c r="BJ244" s="642"/>
      <c r="BK244" s="642"/>
      <c r="BL244" s="642"/>
      <c r="BM244" s="642"/>
      <c r="BN244" s="642"/>
      <c r="BO244" s="642"/>
      <c r="BP244" s="642"/>
      <c r="BQ244" s="642"/>
      <c r="BR244" s="642"/>
      <c r="BS244" s="642"/>
      <c r="BT244" s="642"/>
      <c r="BU244" s="642"/>
      <c r="BV244" s="642"/>
      <c r="BW244" s="642"/>
      <c r="BX244" s="642"/>
      <c r="BY244" s="642"/>
      <c r="BZ244" s="642"/>
      <c r="CA244" s="642"/>
      <c r="CB244" s="642"/>
      <c r="CC244" s="642"/>
      <c r="CD244" s="642"/>
      <c r="CE244" s="642"/>
      <c r="CF244" s="642"/>
      <c r="CG244" s="642"/>
      <c r="CH244" s="642"/>
      <c r="CI244" s="642"/>
      <c r="CJ244" s="642"/>
      <c r="CK244" s="642"/>
      <c r="CL244" s="642"/>
      <c r="CM244" s="642"/>
      <c r="CN244" s="642"/>
      <c r="CO244" s="642"/>
      <c r="CP244" s="642"/>
      <c r="CQ244" s="642"/>
      <c r="CR244" s="642"/>
      <c r="CS244" s="642"/>
      <c r="CT244" s="642"/>
      <c r="CU244" s="642"/>
      <c r="CV244" s="642"/>
      <c r="CW244" s="642"/>
      <c r="CX244" s="642"/>
      <c r="CY244" s="642"/>
      <c r="CZ244" s="642"/>
      <c r="DA244" s="642"/>
      <c r="DB244" s="642"/>
      <c r="DC244" s="642"/>
      <c r="DD244" s="642"/>
      <c r="DE244" s="642"/>
      <c r="DF244" s="642"/>
      <c r="DG244" s="642"/>
      <c r="DH244" s="642"/>
      <c r="DI244" s="642"/>
      <c r="DJ244" s="642"/>
      <c r="DK244" s="642"/>
      <c r="DL244" s="642"/>
      <c r="DM244" s="642"/>
      <c r="DN244" s="642"/>
      <c r="DO244" s="642"/>
      <c r="DP244" s="642"/>
      <c r="DQ244" s="642"/>
      <c r="DR244" s="642"/>
      <c r="DS244" s="642"/>
      <c r="DT244" s="642"/>
      <c r="DU244" s="642"/>
      <c r="DV244" s="642"/>
      <c r="DW244" s="642"/>
      <c r="DX244" s="642"/>
      <c r="DY244" s="642"/>
      <c r="DZ244" s="642"/>
      <c r="EA244" s="642"/>
      <c r="EB244" s="642"/>
      <c r="EC244" s="642"/>
      <c r="ED244" s="642"/>
      <c r="EE244" s="642"/>
      <c r="EF244" s="642"/>
      <c r="EG244" s="642"/>
      <c r="EH244" s="642"/>
      <c r="EI244" s="642"/>
      <c r="EJ244" s="642"/>
      <c r="EK244" s="642"/>
      <c r="EL244" s="642"/>
      <c r="EM244" s="642"/>
      <c r="EN244" s="642"/>
      <c r="EO244" s="642"/>
      <c r="EP244" s="642"/>
      <c r="EQ244" s="642"/>
      <c r="ER244" s="642"/>
      <c r="ES244" s="642"/>
      <c r="ET244" s="642"/>
      <c r="EU244" s="642"/>
      <c r="EV244" s="642"/>
      <c r="EW244" s="642"/>
      <c r="EX244" s="642"/>
      <c r="EY244" s="642"/>
      <c r="EZ244" s="642"/>
      <c r="FA244" s="642"/>
      <c r="FB244" s="642"/>
      <c r="FC244" s="642"/>
      <c r="FD244" s="642"/>
      <c r="FE244" s="642"/>
      <c r="FF244" s="642"/>
      <c r="FG244" s="642"/>
      <c r="FH244" s="642"/>
      <c r="FI244" s="642"/>
      <c r="FJ244" s="642"/>
      <c r="FK244" s="642"/>
      <c r="FL244" s="642"/>
      <c r="FM244" s="642"/>
      <c r="FN244" s="642"/>
      <c r="FO244" s="642"/>
      <c r="FP244" s="642"/>
      <c r="FQ244" s="642"/>
      <c r="FR244" s="642"/>
      <c r="FS244" s="642"/>
      <c r="FT244" s="642"/>
      <c r="FU244" s="642"/>
      <c r="FV244" s="642"/>
      <c r="FW244" s="642"/>
      <c r="FX244" s="642"/>
      <c r="FY244" s="642"/>
      <c r="FZ244" s="642"/>
      <c r="GA244" s="642"/>
      <c r="GB244" s="642"/>
      <c r="GC244" s="642"/>
      <c r="GD244" s="642"/>
      <c r="GE244" s="642"/>
      <c r="GF244" s="642"/>
      <c r="GG244" s="642"/>
      <c r="GH244" s="642"/>
      <c r="GI244" s="642"/>
      <c r="GJ244" s="642"/>
      <c r="GK244" s="642"/>
      <c r="GL244" s="642"/>
      <c r="GM244" s="642"/>
      <c r="GN244" s="642"/>
      <c r="GO244" s="642"/>
      <c r="GP244" s="642"/>
      <c r="GQ244" s="642"/>
      <c r="GR244" s="642"/>
      <c r="GS244" s="642"/>
      <c r="GT244" s="642"/>
      <c r="GU244" s="642"/>
      <c r="GV244" s="642"/>
      <c r="GW244" s="642"/>
      <c r="GX244" s="642"/>
      <c r="GY244" s="642"/>
      <c r="GZ244" s="642"/>
      <c r="HA244" s="642"/>
      <c r="HB244" s="642"/>
      <c r="HC244" s="642"/>
      <c r="HD244" s="642"/>
      <c r="HE244" s="642"/>
      <c r="HF244" s="642"/>
      <c r="HG244" s="642"/>
      <c r="HH244" s="642"/>
      <c r="HI244" s="642"/>
      <c r="HJ244" s="642"/>
      <c r="HK244" s="642"/>
      <c r="HL244" s="642"/>
      <c r="HM244" s="642"/>
      <c r="HN244" s="642"/>
      <c r="HO244" s="642"/>
      <c r="HP244" s="642"/>
      <c r="HQ244" s="642"/>
      <c r="HR244" s="642"/>
      <c r="HS244" s="642"/>
      <c r="HT244" s="642"/>
      <c r="HU244" s="642"/>
      <c r="HV244" s="642"/>
      <c r="HW244" s="642"/>
      <c r="HX244" s="642"/>
      <c r="HY244" s="642"/>
      <c r="HZ244" s="642"/>
      <c r="IA244" s="642"/>
      <c r="IB244" s="642"/>
      <c r="IC244" s="642"/>
      <c r="ID244" s="642"/>
      <c r="IE244" s="642"/>
      <c r="IF244" s="642"/>
      <c r="IG244" s="642"/>
      <c r="IH244" s="642"/>
      <c r="II244" s="642"/>
      <c r="IJ244" s="642"/>
      <c r="IK244" s="642"/>
      <c r="IL244" s="642"/>
      <c r="IM244" s="642"/>
      <c r="IN244" s="642"/>
      <c r="IO244" s="642"/>
      <c r="IP244" s="642"/>
      <c r="IQ244" s="642"/>
      <c r="IR244" s="642"/>
      <c r="IS244" s="642"/>
      <c r="IT244" s="642"/>
      <c r="IU244" s="642"/>
      <c r="IV244" s="642"/>
      <c r="IW244" s="642"/>
      <c r="IX244" s="642"/>
      <c r="IY244" s="642"/>
      <c r="IZ244" s="642"/>
      <c r="JA244" s="642"/>
      <c r="JB244" s="642"/>
      <c r="JC244" s="642"/>
      <c r="JD244" s="642"/>
      <c r="JE244" s="642"/>
      <c r="JF244" s="642"/>
      <c r="JG244" s="642"/>
      <c r="JH244" s="642"/>
      <c r="JI244" s="642"/>
      <c r="JJ244" s="642"/>
      <c r="JK244" s="642"/>
      <c r="JL244" s="642"/>
      <c r="JM244" s="642"/>
      <c r="JN244" s="642"/>
      <c r="JO244" s="642"/>
      <c r="JP244" s="642"/>
      <c r="JQ244" s="642"/>
      <c r="JR244" s="642"/>
      <c r="JS244" s="642"/>
      <c r="JT244" s="642"/>
      <c r="JU244" s="642"/>
      <c r="JV244" s="642"/>
      <c r="JW244" s="642"/>
      <c r="JX244" s="642"/>
      <c r="JY244" s="642"/>
      <c r="JZ244" s="642"/>
      <c r="KA244" s="642"/>
      <c r="KB244" s="642"/>
      <c r="KC244" s="642"/>
      <c r="KD244" s="642"/>
      <c r="KE244" s="642"/>
      <c r="KF244" s="642"/>
      <c r="KG244" s="642"/>
      <c r="KH244" s="642"/>
      <c r="KI244" s="642"/>
      <c r="KJ244" s="642"/>
      <c r="KK244" s="642"/>
      <c r="KL244" s="642"/>
      <c r="KM244" s="642"/>
      <c r="KN244" s="642"/>
      <c r="KO244" s="642"/>
      <c r="KP244" s="642"/>
      <c r="KQ244" s="642"/>
      <c r="KR244" s="642"/>
      <c r="KS244" s="642"/>
      <c r="KT244" s="642"/>
      <c r="KU244" s="642"/>
      <c r="KV244" s="642"/>
      <c r="KW244" s="642"/>
      <c r="KX244" s="642"/>
      <c r="KY244" s="642"/>
      <c r="KZ244" s="642"/>
      <c r="LA244" s="642"/>
      <c r="LB244" s="642"/>
      <c r="LC244" s="642"/>
      <c r="LD244" s="642"/>
      <c r="LE244" s="642"/>
      <c r="LF244" s="642"/>
      <c r="LG244" s="642"/>
      <c r="LH244" s="642"/>
      <c r="LI244" s="642"/>
      <c r="LJ244" s="642"/>
      <c r="LK244" s="642"/>
      <c r="LL244" s="642"/>
      <c r="LM244" s="642"/>
      <c r="LN244" s="642"/>
      <c r="LO244" s="642"/>
      <c r="LP244" s="642"/>
      <c r="LQ244" s="642"/>
      <c r="LR244" s="642"/>
      <c r="LS244" s="642"/>
      <c r="LT244" s="642"/>
      <c r="LU244" s="642"/>
      <c r="LV244" s="642"/>
      <c r="LW244" s="642"/>
      <c r="LX244" s="642"/>
      <c r="LY244" s="642"/>
      <c r="LZ244" s="642"/>
      <c r="MA244" s="642"/>
      <c r="MB244" s="642"/>
      <c r="MC244" s="642"/>
      <c r="MD244" s="642"/>
      <c r="ME244" s="642"/>
      <c r="MF244" s="642"/>
      <c r="MG244" s="642"/>
      <c r="MH244" s="642"/>
      <c r="MI244" s="642"/>
      <c r="MJ244" s="642"/>
      <c r="MK244" s="642"/>
      <c r="ML244" s="642"/>
      <c r="MM244" s="642"/>
      <c r="MN244" s="642"/>
      <c r="MO244" s="642"/>
      <c r="MP244" s="642"/>
      <c r="MQ244" s="642"/>
      <c r="MR244" s="642"/>
      <c r="MS244" s="642"/>
      <c r="MT244" s="642"/>
      <c r="MU244" s="642"/>
      <c r="MV244" s="642"/>
      <c r="MW244" s="642"/>
      <c r="MX244" s="642"/>
      <c r="MY244" s="642"/>
      <c r="MZ244" s="642"/>
      <c r="NA244" s="642"/>
      <c r="NB244" s="642"/>
      <c r="NC244" s="642"/>
      <c r="ND244" s="642"/>
      <c r="NE244" s="642"/>
      <c r="NF244" s="642"/>
      <c r="NG244" s="642"/>
      <c r="NH244" s="642"/>
      <c r="NI244" s="642"/>
      <c r="NJ244" s="642"/>
    </row>
    <row r="245" spans="1:374" ht="64.150000000000006" customHeight="1">
      <c r="A245" s="735">
        <v>12</v>
      </c>
      <c r="B245" s="639">
        <v>198</v>
      </c>
      <c r="C245" s="644" t="s">
        <v>1053</v>
      </c>
      <c r="D245" s="693" t="s">
        <v>1332</v>
      </c>
      <c r="E245" s="665" t="s">
        <v>752</v>
      </c>
      <c r="F245" s="644">
        <v>8</v>
      </c>
      <c r="G245" s="644" t="s">
        <v>178</v>
      </c>
      <c r="H245" s="663">
        <v>1675000</v>
      </c>
      <c r="I245" s="663">
        <v>1675000</v>
      </c>
      <c r="J245" s="640" t="s">
        <v>16</v>
      </c>
      <c r="K245" s="641">
        <v>46081</v>
      </c>
      <c r="L245" s="641">
        <v>46265</v>
      </c>
      <c r="M245" s="640"/>
      <c r="N245" s="640"/>
      <c r="O245" s="640"/>
      <c r="P245" s="640" t="s">
        <v>1302</v>
      </c>
      <c r="Q245" s="662" t="s">
        <v>1323</v>
      </c>
    </row>
    <row r="246" spans="1:374" ht="133.15" customHeight="1">
      <c r="A246" s="735">
        <v>13</v>
      </c>
      <c r="B246" s="639">
        <v>199</v>
      </c>
      <c r="C246" s="644" t="s">
        <v>1053</v>
      </c>
      <c r="D246" s="666" t="s">
        <v>753</v>
      </c>
      <c r="E246" s="665" t="s">
        <v>1419</v>
      </c>
      <c r="F246" s="644">
        <v>1</v>
      </c>
      <c r="G246" s="644" t="s">
        <v>185</v>
      </c>
      <c r="H246" s="663">
        <v>285599</v>
      </c>
      <c r="I246" s="663">
        <v>285599</v>
      </c>
      <c r="J246" s="640" t="s">
        <v>11</v>
      </c>
      <c r="K246" s="641">
        <v>46081</v>
      </c>
      <c r="L246" s="641">
        <v>46142</v>
      </c>
      <c r="M246" s="640"/>
      <c r="N246" s="640"/>
      <c r="O246" s="640"/>
      <c r="P246" s="640" t="s">
        <v>1302</v>
      </c>
      <c r="Q246" s="662" t="s">
        <v>1303</v>
      </c>
    </row>
    <row r="247" spans="1:374" ht="232.15" customHeight="1">
      <c r="A247" s="735">
        <v>14</v>
      </c>
      <c r="B247" s="639">
        <v>200</v>
      </c>
      <c r="C247" s="644" t="s">
        <v>1053</v>
      </c>
      <c r="D247" s="666" t="s">
        <v>386</v>
      </c>
      <c r="E247" s="665" t="s">
        <v>447</v>
      </c>
      <c r="F247" s="644">
        <v>1</v>
      </c>
      <c r="G247" s="644" t="s">
        <v>185</v>
      </c>
      <c r="H247" s="663">
        <f>763639+151281</f>
        <v>914920</v>
      </c>
      <c r="I247" s="663">
        <f>763639+151281</f>
        <v>914920</v>
      </c>
      <c r="J247" s="640" t="s">
        <v>11</v>
      </c>
      <c r="K247" s="641">
        <v>46173</v>
      </c>
      <c r="L247" s="641">
        <v>46234</v>
      </c>
      <c r="M247" s="640"/>
      <c r="N247" s="640"/>
      <c r="O247" s="640"/>
      <c r="P247" s="640" t="s">
        <v>1302</v>
      </c>
      <c r="Q247" s="662" t="s">
        <v>1303</v>
      </c>
    </row>
    <row r="248" spans="1:374" ht="91.5" customHeight="1">
      <c r="A248" s="735">
        <v>16</v>
      </c>
      <c r="B248" s="639">
        <v>201</v>
      </c>
      <c r="C248" s="644" t="s">
        <v>1053</v>
      </c>
      <c r="D248" s="666" t="s">
        <v>448</v>
      </c>
      <c r="E248" s="665" t="s">
        <v>449</v>
      </c>
      <c r="F248" s="644">
        <v>1</v>
      </c>
      <c r="G248" s="644" t="s">
        <v>185</v>
      </c>
      <c r="H248" s="663">
        <v>450000</v>
      </c>
      <c r="I248" s="663">
        <v>450000</v>
      </c>
      <c r="J248" s="644" t="s">
        <v>11</v>
      </c>
      <c r="K248" s="641">
        <v>46203</v>
      </c>
      <c r="L248" s="641">
        <v>46387</v>
      </c>
      <c r="M248" s="640"/>
      <c r="N248" s="640"/>
      <c r="O248" s="640"/>
      <c r="P248" s="640" t="s">
        <v>1302</v>
      </c>
      <c r="Q248" s="662" t="s">
        <v>1308</v>
      </c>
    </row>
    <row r="249" spans="1:374" ht="102" customHeight="1">
      <c r="A249" s="735">
        <v>17</v>
      </c>
      <c r="B249" s="639">
        <v>202</v>
      </c>
      <c r="C249" s="644" t="s">
        <v>1053</v>
      </c>
      <c r="D249" s="666" t="s">
        <v>754</v>
      </c>
      <c r="E249" s="665" t="s">
        <v>755</v>
      </c>
      <c r="F249" s="644">
        <v>1</v>
      </c>
      <c r="G249" s="644" t="s">
        <v>185</v>
      </c>
      <c r="H249" s="663">
        <v>150000</v>
      </c>
      <c r="I249" s="663">
        <v>150000</v>
      </c>
      <c r="J249" s="644" t="s">
        <v>16</v>
      </c>
      <c r="K249" s="641">
        <v>46053</v>
      </c>
      <c r="L249" s="641">
        <v>46234</v>
      </c>
      <c r="M249" s="640"/>
      <c r="N249" s="640"/>
      <c r="O249" s="640"/>
      <c r="P249" s="640" t="s">
        <v>1302</v>
      </c>
      <c r="Q249" s="662" t="s">
        <v>1308</v>
      </c>
    </row>
    <row r="250" spans="1:374" ht="102" customHeight="1">
      <c r="A250" s="752">
        <v>19</v>
      </c>
      <c r="B250" s="639">
        <v>203</v>
      </c>
      <c r="C250" s="644" t="s">
        <v>1053</v>
      </c>
      <c r="D250" s="666" t="s">
        <v>450</v>
      </c>
      <c r="E250" s="665" t="s">
        <v>757</v>
      </c>
      <c r="F250" s="644">
        <v>1</v>
      </c>
      <c r="G250" s="644" t="s">
        <v>185</v>
      </c>
      <c r="H250" s="663">
        <v>100000</v>
      </c>
      <c r="I250" s="663">
        <v>100000</v>
      </c>
      <c r="J250" s="640" t="s">
        <v>16</v>
      </c>
      <c r="K250" s="641">
        <v>46053</v>
      </c>
      <c r="L250" s="641">
        <v>46203</v>
      </c>
      <c r="M250" s="640"/>
      <c r="N250" s="640"/>
      <c r="O250" s="640"/>
      <c r="P250" s="640" t="s">
        <v>1302</v>
      </c>
      <c r="Q250" s="662" t="s">
        <v>1303</v>
      </c>
    </row>
    <row r="251" spans="1:374" ht="351.6" customHeight="1" thickBot="1">
      <c r="A251" s="752">
        <v>19</v>
      </c>
      <c r="B251" s="771">
        <v>204</v>
      </c>
      <c r="C251" s="772" t="s">
        <v>64</v>
      </c>
      <c r="D251" s="773" t="s">
        <v>1539</v>
      </c>
      <c r="E251" s="774" t="s">
        <v>1540</v>
      </c>
      <c r="F251" s="800" t="s">
        <v>1541</v>
      </c>
      <c r="G251" s="772" t="s">
        <v>1542</v>
      </c>
      <c r="H251" s="775">
        <v>10000000</v>
      </c>
      <c r="I251" s="775" t="s">
        <v>1543</v>
      </c>
      <c r="J251" s="772" t="s">
        <v>11</v>
      </c>
      <c r="K251" s="776">
        <v>46081</v>
      </c>
      <c r="L251" s="776">
        <v>46173</v>
      </c>
      <c r="M251" s="777"/>
      <c r="N251" s="777"/>
      <c r="O251" s="777"/>
      <c r="P251" s="772" t="s">
        <v>1544</v>
      </c>
      <c r="Q251" s="778"/>
    </row>
    <row r="252" spans="1:374" ht="16.899999999999999" customHeight="1">
      <c r="A252" s="753"/>
      <c r="B252" s="762"/>
      <c r="C252" s="755"/>
      <c r="D252" s="756"/>
      <c r="E252" s="757"/>
      <c r="F252" s="758"/>
      <c r="G252" s="755"/>
      <c r="H252" s="759"/>
      <c r="I252" s="760"/>
      <c r="J252" s="755"/>
      <c r="K252" s="761"/>
      <c r="L252" s="761"/>
      <c r="M252" s="754"/>
      <c r="N252" s="754"/>
      <c r="O252" s="754"/>
      <c r="P252" s="754"/>
      <c r="Q252" s="754"/>
    </row>
    <row r="253" spans="1:374" s="609" customFormat="1" ht="15" customHeight="1">
      <c r="A253" s="703"/>
      <c r="B253" s="703"/>
      <c r="C253" s="709" t="s">
        <v>1414</v>
      </c>
      <c r="D253" s="712"/>
      <c r="E253" s="712"/>
      <c r="F253" s="710"/>
      <c r="G253" s="710"/>
      <c r="H253" s="711" t="s">
        <v>102</v>
      </c>
      <c r="I253" s="710"/>
      <c r="J253" s="710"/>
      <c r="K253" s="713"/>
      <c r="L253" s="608"/>
      <c r="M253" s="607"/>
      <c r="N253" s="607"/>
      <c r="O253" s="607"/>
      <c r="P253" s="744"/>
      <c r="Q253" s="744"/>
      <c r="R253" s="607"/>
      <c r="S253" s="607"/>
      <c r="T253" s="607"/>
      <c r="U253" s="607"/>
      <c r="V253" s="607"/>
      <c r="W253" s="607"/>
      <c r="X253" s="607"/>
      <c r="Y253" s="607"/>
      <c r="Z253" s="607"/>
      <c r="AA253" s="607"/>
      <c r="AB253" s="607"/>
      <c r="AC253" s="607"/>
      <c r="AD253" s="607"/>
      <c r="AE253" s="607"/>
      <c r="AF253" s="607"/>
      <c r="AG253" s="607"/>
      <c r="AH253" s="607"/>
      <c r="AI253" s="607"/>
      <c r="AJ253" s="607"/>
      <c r="AK253" s="607"/>
      <c r="AL253" s="607"/>
      <c r="AM253" s="607"/>
      <c r="AN253" s="607"/>
      <c r="AO253" s="607"/>
      <c r="AP253" s="607"/>
      <c r="AQ253" s="607"/>
      <c r="AR253" s="607"/>
      <c r="AS253" s="607"/>
      <c r="AT253" s="607"/>
      <c r="AU253" s="607"/>
      <c r="AV253" s="607"/>
      <c r="AW253" s="607"/>
      <c r="AX253" s="607"/>
      <c r="AY253" s="607"/>
      <c r="AZ253" s="607"/>
      <c r="BA253" s="607"/>
      <c r="BB253" s="607"/>
      <c r="BC253" s="607"/>
      <c r="BD253" s="607"/>
      <c r="BE253" s="607"/>
      <c r="BF253" s="607"/>
      <c r="BG253" s="607"/>
      <c r="BH253" s="607"/>
      <c r="BI253" s="607"/>
      <c r="BJ253" s="607"/>
      <c r="BK253" s="607"/>
      <c r="BL253" s="607"/>
      <c r="BM253" s="607"/>
      <c r="BN253" s="607"/>
      <c r="BO253" s="607"/>
      <c r="BP253" s="607"/>
      <c r="BQ253" s="607"/>
      <c r="BR253" s="607"/>
      <c r="BS253" s="607"/>
      <c r="BT253" s="607"/>
      <c r="BU253" s="607"/>
      <c r="BV253" s="607"/>
      <c r="BW253" s="607"/>
      <c r="BX253" s="607"/>
      <c r="BY253" s="607"/>
      <c r="BZ253" s="607"/>
      <c r="CA253" s="607"/>
      <c r="CB253" s="607"/>
      <c r="CC253" s="607"/>
      <c r="CD253" s="607"/>
      <c r="CE253" s="607"/>
      <c r="CF253" s="607"/>
      <c r="CG253" s="607"/>
      <c r="CH253" s="607"/>
      <c r="CI253" s="607"/>
      <c r="CJ253" s="607"/>
      <c r="CK253" s="607"/>
      <c r="CL253" s="607"/>
      <c r="CM253" s="607"/>
      <c r="CN253" s="607"/>
      <c r="CO253" s="607"/>
      <c r="CP253" s="607"/>
      <c r="CQ253" s="607"/>
      <c r="CR253" s="607"/>
      <c r="CS253" s="607"/>
      <c r="CT253" s="607"/>
      <c r="CU253" s="607"/>
      <c r="CV253" s="607"/>
      <c r="CW253" s="607"/>
      <c r="CX253" s="607"/>
      <c r="CY253" s="607"/>
      <c r="CZ253" s="607"/>
      <c r="DA253" s="607"/>
      <c r="DB253" s="607"/>
      <c r="DC253" s="607"/>
      <c r="DD253" s="607"/>
      <c r="DE253" s="607"/>
      <c r="DF253" s="607"/>
      <c r="DG253" s="607"/>
      <c r="DH253" s="607"/>
      <c r="DI253" s="607"/>
      <c r="DJ253" s="607"/>
      <c r="DK253" s="607"/>
      <c r="DL253" s="607"/>
      <c r="DM253" s="607"/>
      <c r="DN253" s="607"/>
      <c r="DO253" s="607"/>
      <c r="DP253" s="607"/>
      <c r="DQ253" s="607"/>
      <c r="DR253" s="607"/>
      <c r="DS253" s="607"/>
      <c r="DT253" s="607"/>
      <c r="DU253" s="607"/>
      <c r="DV253" s="607"/>
      <c r="DW253" s="607"/>
      <c r="DX253" s="607"/>
      <c r="DY253" s="607"/>
      <c r="DZ253" s="607"/>
      <c r="EA253" s="607"/>
      <c r="EB253" s="607"/>
      <c r="EC253" s="607"/>
      <c r="ED253" s="607"/>
      <c r="EE253" s="607"/>
      <c r="EF253" s="607"/>
      <c r="EG253" s="607"/>
      <c r="EH253" s="607"/>
      <c r="EI253" s="607"/>
      <c r="EJ253" s="607"/>
      <c r="EK253" s="607"/>
      <c r="EL253" s="607"/>
      <c r="EM253" s="607"/>
      <c r="EN253" s="607"/>
      <c r="EO253" s="607"/>
      <c r="EP253" s="607"/>
      <c r="EQ253" s="607"/>
      <c r="ER253" s="607"/>
      <c r="ES253" s="607"/>
      <c r="ET253" s="607"/>
      <c r="EU253" s="607"/>
      <c r="EV253" s="607"/>
      <c r="EW253" s="607"/>
      <c r="EX253" s="607"/>
      <c r="EY253" s="607"/>
      <c r="EZ253" s="607"/>
      <c r="FA253" s="607"/>
      <c r="FB253" s="607"/>
      <c r="FC253" s="607"/>
      <c r="FD253" s="607"/>
      <c r="FE253" s="607"/>
      <c r="FF253" s="607"/>
      <c r="FG253" s="607"/>
      <c r="FH253" s="607"/>
      <c r="FI253" s="607"/>
      <c r="FJ253" s="607"/>
      <c r="FK253" s="607"/>
      <c r="FL253" s="607"/>
      <c r="FM253" s="607"/>
      <c r="FN253" s="607"/>
      <c r="FO253" s="607"/>
      <c r="FP253" s="607"/>
      <c r="FQ253" s="607"/>
      <c r="FR253" s="607"/>
      <c r="FS253" s="607"/>
      <c r="FT253" s="607"/>
      <c r="FU253" s="607"/>
      <c r="FV253" s="607"/>
      <c r="FW253" s="607"/>
      <c r="FX253" s="607"/>
      <c r="FY253" s="607"/>
      <c r="FZ253" s="607"/>
      <c r="GA253" s="607"/>
      <c r="GB253" s="607"/>
      <c r="GC253" s="607"/>
      <c r="GD253" s="607"/>
      <c r="GE253" s="607"/>
      <c r="GF253" s="607"/>
      <c r="GG253" s="607"/>
      <c r="GH253" s="607"/>
      <c r="GI253" s="607"/>
      <c r="GJ253" s="607"/>
      <c r="GK253" s="607"/>
      <c r="GL253" s="607"/>
      <c r="GM253" s="607"/>
      <c r="GN253" s="607"/>
      <c r="GO253" s="607"/>
      <c r="GP253" s="607"/>
      <c r="GQ253" s="607"/>
      <c r="GR253" s="607"/>
      <c r="GS253" s="607"/>
      <c r="GT253" s="607"/>
      <c r="GU253" s="607"/>
      <c r="GV253" s="607"/>
      <c r="GW253" s="607"/>
      <c r="GX253" s="607"/>
      <c r="GY253" s="607"/>
      <c r="GZ253" s="607"/>
      <c r="HA253" s="607"/>
      <c r="HB253" s="607"/>
      <c r="HC253" s="607"/>
      <c r="HD253" s="607"/>
      <c r="HE253" s="607"/>
      <c r="HF253" s="607"/>
      <c r="HG253" s="607"/>
      <c r="HH253" s="607"/>
      <c r="HI253" s="607"/>
      <c r="HJ253" s="607"/>
      <c r="HK253" s="607"/>
      <c r="HL253" s="607"/>
      <c r="HM253" s="607"/>
      <c r="HN253" s="607"/>
      <c r="HO253" s="607"/>
      <c r="HP253" s="607"/>
      <c r="HQ253" s="607"/>
      <c r="HR253" s="607"/>
      <c r="HS253" s="607"/>
      <c r="HT253" s="607"/>
      <c r="HU253" s="607"/>
      <c r="HV253" s="607"/>
      <c r="HW253" s="607"/>
      <c r="HX253" s="607"/>
      <c r="HY253" s="607"/>
      <c r="HZ253" s="607"/>
      <c r="IA253" s="607"/>
      <c r="IB253" s="607"/>
      <c r="IC253" s="607"/>
      <c r="ID253" s="607"/>
      <c r="IE253" s="607"/>
      <c r="IF253" s="607"/>
      <c r="IG253" s="607"/>
      <c r="IH253" s="607"/>
      <c r="II253" s="607"/>
      <c r="IJ253" s="607"/>
      <c r="IK253" s="607"/>
      <c r="IL253" s="607"/>
      <c r="IM253" s="607"/>
      <c r="IN253" s="607"/>
      <c r="IO253" s="607"/>
      <c r="IP253" s="607"/>
      <c r="IQ253" s="607"/>
      <c r="IR253" s="607"/>
      <c r="IS253" s="607"/>
      <c r="IT253" s="607"/>
      <c r="IU253" s="607"/>
      <c r="IV253" s="607"/>
      <c r="IW253" s="607"/>
      <c r="IX253" s="607"/>
      <c r="IY253" s="607"/>
      <c r="IZ253" s="607"/>
      <c r="JA253" s="607"/>
      <c r="JB253" s="607"/>
      <c r="JC253" s="607"/>
      <c r="JD253" s="607"/>
      <c r="JE253" s="607"/>
      <c r="JF253" s="607"/>
      <c r="JG253" s="607"/>
      <c r="JH253" s="607"/>
      <c r="JI253" s="607"/>
      <c r="JJ253" s="607"/>
      <c r="JK253" s="607"/>
      <c r="JL253" s="607"/>
      <c r="JM253" s="607"/>
      <c r="JN253" s="607"/>
      <c r="JO253" s="607"/>
      <c r="JP253" s="607"/>
      <c r="JQ253" s="607"/>
      <c r="JR253" s="607"/>
      <c r="JS253" s="607"/>
      <c r="JT253" s="607"/>
      <c r="JU253" s="607"/>
      <c r="JV253" s="607"/>
      <c r="JW253" s="607"/>
      <c r="JX253" s="607"/>
      <c r="JY253" s="607"/>
      <c r="JZ253" s="607"/>
      <c r="KA253" s="607"/>
      <c r="KB253" s="607"/>
      <c r="KC253" s="607"/>
      <c r="KD253" s="607"/>
      <c r="KE253" s="607"/>
      <c r="KF253" s="607"/>
      <c r="KG253" s="607"/>
      <c r="KH253" s="607"/>
      <c r="KI253" s="607"/>
      <c r="KJ253" s="607"/>
      <c r="KK253" s="607"/>
      <c r="KL253" s="607"/>
      <c r="KM253" s="607"/>
      <c r="KN253" s="607"/>
      <c r="KO253" s="607"/>
      <c r="KP253" s="607"/>
      <c r="KQ253" s="607"/>
      <c r="KR253" s="607"/>
      <c r="KS253" s="607"/>
      <c r="KT253" s="607"/>
      <c r="KU253" s="607"/>
      <c r="KV253" s="607"/>
      <c r="KW253" s="607"/>
      <c r="KX253" s="607"/>
      <c r="KY253" s="607"/>
      <c r="KZ253" s="607"/>
      <c r="LA253" s="607"/>
      <c r="LB253" s="607"/>
      <c r="LC253" s="607"/>
      <c r="LD253" s="607"/>
      <c r="LE253" s="607"/>
      <c r="LF253" s="607"/>
      <c r="LG253" s="607"/>
      <c r="LH253" s="607"/>
      <c r="LI253" s="607"/>
      <c r="LJ253" s="607"/>
      <c r="LK253" s="607"/>
      <c r="LL253" s="607"/>
      <c r="LM253" s="607"/>
      <c r="LN253" s="607"/>
      <c r="LO253" s="607"/>
      <c r="LP253" s="607"/>
      <c r="LQ253" s="607"/>
      <c r="LR253" s="607"/>
      <c r="LS253" s="607"/>
      <c r="LT253" s="607"/>
      <c r="LU253" s="607"/>
      <c r="LV253" s="607"/>
      <c r="LW253" s="607"/>
      <c r="LX253" s="607"/>
      <c r="LY253" s="607"/>
      <c r="LZ253" s="607"/>
      <c r="MA253" s="607"/>
      <c r="MB253" s="607"/>
      <c r="MC253" s="607"/>
      <c r="MD253" s="607"/>
      <c r="ME253" s="607"/>
      <c r="MF253" s="607"/>
      <c r="MG253" s="607"/>
      <c r="MH253" s="607"/>
      <c r="MI253" s="607"/>
      <c r="MJ253" s="607"/>
      <c r="MK253" s="607"/>
      <c r="ML253" s="607"/>
      <c r="MM253" s="607"/>
      <c r="MN253" s="607"/>
      <c r="MO253" s="607"/>
      <c r="MP253" s="607"/>
      <c r="MQ253" s="607"/>
      <c r="MR253" s="607"/>
      <c r="MS253" s="607"/>
      <c r="MT253" s="607"/>
      <c r="MU253" s="607"/>
      <c r="MV253" s="607"/>
      <c r="MW253" s="607"/>
      <c r="MX253" s="607"/>
      <c r="MY253" s="607"/>
      <c r="MZ253" s="607"/>
      <c r="NA253" s="607"/>
      <c r="NB253" s="607"/>
      <c r="NC253" s="607"/>
      <c r="ND253" s="607"/>
      <c r="NE253" s="607"/>
      <c r="NF253" s="607"/>
      <c r="NG253" s="607"/>
      <c r="NH253" s="607"/>
      <c r="NI253" s="607"/>
      <c r="NJ253" s="607"/>
    </row>
    <row r="254" spans="1:374" s="609" customFormat="1" ht="15" customHeight="1">
      <c r="A254" s="703"/>
      <c r="B254" s="703"/>
      <c r="C254" s="615" t="s">
        <v>1410</v>
      </c>
      <c r="D254" s="616" t="s">
        <v>1411</v>
      </c>
      <c r="E254" s="613"/>
      <c r="F254" s="611"/>
      <c r="G254" s="611"/>
      <c r="H254" s="611"/>
      <c r="I254" s="611"/>
      <c r="J254" s="611"/>
      <c r="K254" s="614"/>
      <c r="L254" s="608"/>
      <c r="M254" s="607"/>
      <c r="N254" s="607"/>
      <c r="O254" s="607"/>
      <c r="P254" s="744"/>
      <c r="Q254" s="744"/>
      <c r="R254" s="607"/>
      <c r="S254" s="607"/>
      <c r="T254" s="607"/>
      <c r="U254" s="607"/>
      <c r="V254" s="607"/>
      <c r="W254" s="607"/>
      <c r="X254" s="607"/>
      <c r="Y254" s="607"/>
      <c r="Z254" s="607"/>
      <c r="AA254" s="607"/>
      <c r="AB254" s="607"/>
      <c r="AC254" s="607"/>
      <c r="AD254" s="607"/>
      <c r="AE254" s="607"/>
      <c r="AF254" s="607"/>
      <c r="AG254" s="607"/>
      <c r="AH254" s="607"/>
      <c r="AI254" s="607"/>
      <c r="AJ254" s="607"/>
      <c r="AK254" s="607"/>
      <c r="AL254" s="607"/>
      <c r="AM254" s="607"/>
      <c r="AN254" s="607"/>
      <c r="AO254" s="607"/>
      <c r="AP254" s="607"/>
      <c r="AQ254" s="607"/>
      <c r="AR254" s="607"/>
      <c r="AS254" s="607"/>
      <c r="AT254" s="607"/>
      <c r="AU254" s="607"/>
      <c r="AV254" s="607"/>
      <c r="AW254" s="607"/>
      <c r="AX254" s="607"/>
      <c r="AY254" s="607"/>
      <c r="AZ254" s="607"/>
      <c r="BA254" s="607"/>
      <c r="BB254" s="607"/>
      <c r="BC254" s="607"/>
      <c r="BD254" s="607"/>
      <c r="BE254" s="607"/>
      <c r="BF254" s="607"/>
      <c r="BG254" s="607"/>
      <c r="BH254" s="607"/>
      <c r="BI254" s="607"/>
      <c r="BJ254" s="607"/>
      <c r="BK254" s="607"/>
      <c r="BL254" s="607"/>
      <c r="BM254" s="607"/>
      <c r="BN254" s="607"/>
      <c r="BO254" s="607"/>
      <c r="BP254" s="607"/>
      <c r="BQ254" s="607"/>
      <c r="BR254" s="607"/>
      <c r="BS254" s="607"/>
      <c r="BT254" s="607"/>
      <c r="BU254" s="607"/>
      <c r="BV254" s="607"/>
      <c r="BW254" s="607"/>
      <c r="BX254" s="607"/>
      <c r="BY254" s="607"/>
      <c r="BZ254" s="607"/>
      <c r="CA254" s="607"/>
      <c r="CB254" s="607"/>
      <c r="CC254" s="607"/>
      <c r="CD254" s="607"/>
      <c r="CE254" s="607"/>
      <c r="CF254" s="607"/>
      <c r="CG254" s="607"/>
      <c r="CH254" s="607"/>
      <c r="CI254" s="607"/>
      <c r="CJ254" s="607"/>
      <c r="CK254" s="607"/>
      <c r="CL254" s="607"/>
      <c r="CM254" s="607"/>
      <c r="CN254" s="607"/>
      <c r="CO254" s="607"/>
      <c r="CP254" s="607"/>
      <c r="CQ254" s="607"/>
      <c r="CR254" s="607"/>
      <c r="CS254" s="607"/>
      <c r="CT254" s="607"/>
      <c r="CU254" s="607"/>
      <c r="CV254" s="607"/>
      <c r="CW254" s="607"/>
      <c r="CX254" s="607"/>
      <c r="CY254" s="607"/>
      <c r="CZ254" s="607"/>
      <c r="DA254" s="607"/>
      <c r="DB254" s="607"/>
      <c r="DC254" s="607"/>
      <c r="DD254" s="607"/>
      <c r="DE254" s="607"/>
      <c r="DF254" s="607"/>
      <c r="DG254" s="607"/>
      <c r="DH254" s="607"/>
      <c r="DI254" s="607"/>
      <c r="DJ254" s="607"/>
      <c r="DK254" s="607"/>
      <c r="DL254" s="607"/>
      <c r="DM254" s="607"/>
      <c r="DN254" s="607"/>
      <c r="DO254" s="607"/>
      <c r="DP254" s="607"/>
      <c r="DQ254" s="607"/>
      <c r="DR254" s="607"/>
      <c r="DS254" s="607"/>
      <c r="DT254" s="607"/>
      <c r="DU254" s="607"/>
      <c r="DV254" s="607"/>
      <c r="DW254" s="607"/>
      <c r="DX254" s="607"/>
      <c r="DY254" s="607"/>
      <c r="DZ254" s="607"/>
      <c r="EA254" s="607"/>
      <c r="EB254" s="607"/>
      <c r="EC254" s="607"/>
      <c r="ED254" s="607"/>
      <c r="EE254" s="607"/>
      <c r="EF254" s="607"/>
      <c r="EG254" s="607"/>
      <c r="EH254" s="607"/>
      <c r="EI254" s="607"/>
      <c r="EJ254" s="607"/>
      <c r="EK254" s="607"/>
      <c r="EL254" s="607"/>
      <c r="EM254" s="607"/>
      <c r="EN254" s="607"/>
      <c r="EO254" s="607"/>
      <c r="EP254" s="607"/>
      <c r="EQ254" s="607"/>
      <c r="ER254" s="607"/>
      <c r="ES254" s="607"/>
      <c r="ET254" s="607"/>
      <c r="EU254" s="607"/>
      <c r="EV254" s="607"/>
      <c r="EW254" s="607"/>
      <c r="EX254" s="607"/>
      <c r="EY254" s="607"/>
      <c r="EZ254" s="607"/>
      <c r="FA254" s="607"/>
      <c r="FB254" s="607"/>
      <c r="FC254" s="607"/>
      <c r="FD254" s="607"/>
      <c r="FE254" s="607"/>
      <c r="FF254" s="607"/>
      <c r="FG254" s="607"/>
      <c r="FH254" s="607"/>
      <c r="FI254" s="607"/>
      <c r="FJ254" s="607"/>
      <c r="FK254" s="607"/>
      <c r="FL254" s="607"/>
      <c r="FM254" s="607"/>
      <c r="FN254" s="607"/>
      <c r="FO254" s="607"/>
      <c r="FP254" s="607"/>
      <c r="FQ254" s="607"/>
      <c r="FR254" s="607"/>
      <c r="FS254" s="607"/>
      <c r="FT254" s="607"/>
      <c r="FU254" s="607"/>
      <c r="FV254" s="607"/>
      <c r="FW254" s="607"/>
      <c r="FX254" s="607"/>
      <c r="FY254" s="607"/>
      <c r="FZ254" s="607"/>
      <c r="GA254" s="607"/>
      <c r="GB254" s="607"/>
      <c r="GC254" s="607"/>
      <c r="GD254" s="607"/>
      <c r="GE254" s="607"/>
      <c r="GF254" s="607"/>
      <c r="GG254" s="607"/>
      <c r="GH254" s="607"/>
      <c r="GI254" s="607"/>
      <c r="GJ254" s="607"/>
      <c r="GK254" s="607"/>
      <c r="GL254" s="607"/>
      <c r="GM254" s="607"/>
      <c r="GN254" s="607"/>
      <c r="GO254" s="607"/>
      <c r="GP254" s="607"/>
      <c r="GQ254" s="607"/>
      <c r="GR254" s="607"/>
      <c r="GS254" s="607"/>
      <c r="GT254" s="607"/>
      <c r="GU254" s="607"/>
      <c r="GV254" s="607"/>
      <c r="GW254" s="607"/>
      <c r="GX254" s="607"/>
      <c r="GY254" s="607"/>
      <c r="GZ254" s="607"/>
      <c r="HA254" s="607"/>
      <c r="HB254" s="607"/>
      <c r="HC254" s="607"/>
      <c r="HD254" s="607"/>
      <c r="HE254" s="607"/>
      <c r="HF254" s="607"/>
      <c r="HG254" s="607"/>
      <c r="HH254" s="607"/>
      <c r="HI254" s="607"/>
      <c r="HJ254" s="607"/>
      <c r="HK254" s="607"/>
      <c r="HL254" s="607"/>
      <c r="HM254" s="607"/>
      <c r="HN254" s="607"/>
      <c r="HO254" s="607"/>
      <c r="HP254" s="607"/>
      <c r="HQ254" s="607"/>
      <c r="HR254" s="607"/>
      <c r="HS254" s="607"/>
      <c r="HT254" s="607"/>
      <c r="HU254" s="607"/>
      <c r="HV254" s="607"/>
      <c r="HW254" s="607"/>
      <c r="HX254" s="607"/>
      <c r="HY254" s="607"/>
      <c r="HZ254" s="607"/>
      <c r="IA254" s="607"/>
      <c r="IB254" s="607"/>
      <c r="IC254" s="607"/>
      <c r="ID254" s="607"/>
      <c r="IE254" s="607"/>
      <c r="IF254" s="607"/>
      <c r="IG254" s="607"/>
      <c r="IH254" s="607"/>
      <c r="II254" s="607"/>
      <c r="IJ254" s="607"/>
      <c r="IK254" s="607"/>
      <c r="IL254" s="607"/>
      <c r="IM254" s="607"/>
      <c r="IN254" s="607"/>
      <c r="IO254" s="607"/>
      <c r="IP254" s="607"/>
      <c r="IQ254" s="607"/>
      <c r="IR254" s="607"/>
      <c r="IS254" s="607"/>
      <c r="IT254" s="607"/>
      <c r="IU254" s="607"/>
      <c r="IV254" s="607"/>
      <c r="IW254" s="607"/>
      <c r="IX254" s="607"/>
      <c r="IY254" s="607"/>
      <c r="IZ254" s="607"/>
      <c r="JA254" s="607"/>
      <c r="JB254" s="607"/>
      <c r="JC254" s="607"/>
      <c r="JD254" s="607"/>
      <c r="JE254" s="607"/>
      <c r="JF254" s="607"/>
      <c r="JG254" s="607"/>
      <c r="JH254" s="607"/>
      <c r="JI254" s="607"/>
      <c r="JJ254" s="607"/>
      <c r="JK254" s="607"/>
      <c r="JL254" s="607"/>
      <c r="JM254" s="607"/>
      <c r="JN254" s="607"/>
      <c r="JO254" s="607"/>
      <c r="JP254" s="607"/>
      <c r="JQ254" s="607"/>
      <c r="JR254" s="607"/>
      <c r="JS254" s="607"/>
      <c r="JT254" s="607"/>
      <c r="JU254" s="607"/>
      <c r="JV254" s="607"/>
      <c r="JW254" s="607"/>
      <c r="JX254" s="607"/>
      <c r="JY254" s="607"/>
      <c r="JZ254" s="607"/>
      <c r="KA254" s="607"/>
      <c r="KB254" s="607"/>
      <c r="KC254" s="607"/>
      <c r="KD254" s="607"/>
      <c r="KE254" s="607"/>
      <c r="KF254" s="607"/>
      <c r="KG254" s="607"/>
      <c r="KH254" s="607"/>
      <c r="KI254" s="607"/>
      <c r="KJ254" s="607"/>
      <c r="KK254" s="607"/>
      <c r="KL254" s="607"/>
      <c r="KM254" s="607"/>
      <c r="KN254" s="607"/>
      <c r="KO254" s="607"/>
      <c r="KP254" s="607"/>
      <c r="KQ254" s="607"/>
      <c r="KR254" s="607"/>
      <c r="KS254" s="607"/>
      <c r="KT254" s="607"/>
      <c r="KU254" s="607"/>
      <c r="KV254" s="607"/>
      <c r="KW254" s="607"/>
      <c r="KX254" s="607"/>
      <c r="KY254" s="607"/>
      <c r="KZ254" s="607"/>
      <c r="LA254" s="607"/>
      <c r="LB254" s="607"/>
      <c r="LC254" s="607"/>
      <c r="LD254" s="607"/>
      <c r="LE254" s="607"/>
      <c r="LF254" s="607"/>
      <c r="LG254" s="607"/>
      <c r="LH254" s="607"/>
      <c r="LI254" s="607"/>
      <c r="LJ254" s="607"/>
      <c r="LK254" s="607"/>
      <c r="LL254" s="607"/>
      <c r="LM254" s="607"/>
      <c r="LN254" s="607"/>
      <c r="LO254" s="607"/>
      <c r="LP254" s="607"/>
      <c r="LQ254" s="607"/>
      <c r="LR254" s="607"/>
      <c r="LS254" s="607"/>
      <c r="LT254" s="607"/>
      <c r="LU254" s="607"/>
      <c r="LV254" s="607"/>
      <c r="LW254" s="607"/>
      <c r="LX254" s="607"/>
      <c r="LY254" s="607"/>
      <c r="LZ254" s="607"/>
      <c r="MA254" s="607"/>
      <c r="MB254" s="607"/>
      <c r="MC254" s="607"/>
      <c r="MD254" s="607"/>
      <c r="ME254" s="607"/>
      <c r="MF254" s="607"/>
      <c r="MG254" s="607"/>
      <c r="MH254" s="607"/>
      <c r="MI254" s="607"/>
      <c r="MJ254" s="607"/>
      <c r="MK254" s="607"/>
      <c r="ML254" s="607"/>
      <c r="MM254" s="607"/>
      <c r="MN254" s="607"/>
      <c r="MO254" s="607"/>
      <c r="MP254" s="607"/>
      <c r="MQ254" s="607"/>
      <c r="MR254" s="607"/>
      <c r="MS254" s="607"/>
      <c r="MT254" s="607"/>
      <c r="MU254" s="607"/>
      <c r="MV254" s="607"/>
      <c r="MW254" s="607"/>
      <c r="MX254" s="607"/>
      <c r="MY254" s="607"/>
      <c r="MZ254" s="607"/>
      <c r="NA254" s="607"/>
      <c r="NB254" s="607"/>
      <c r="NC254" s="607"/>
      <c r="ND254" s="607"/>
      <c r="NE254" s="607"/>
      <c r="NF254" s="607"/>
      <c r="NG254" s="607"/>
      <c r="NH254" s="607"/>
      <c r="NI254" s="607"/>
      <c r="NJ254" s="607"/>
    </row>
    <row r="255" spans="1:374" s="609" customFormat="1" ht="15" customHeight="1">
      <c r="A255" s="703"/>
      <c r="B255" s="703"/>
      <c r="C255" s="610"/>
      <c r="D255" s="613"/>
      <c r="E255" s="613"/>
      <c r="F255" s="611"/>
      <c r="G255" s="611"/>
      <c r="H255" s="611"/>
      <c r="I255" s="611"/>
      <c r="J255" s="611"/>
      <c r="K255" s="614"/>
      <c r="L255" s="608"/>
      <c r="M255" s="607"/>
      <c r="N255" s="607"/>
      <c r="O255" s="607"/>
      <c r="P255" s="744"/>
      <c r="Q255" s="744"/>
      <c r="R255" s="607"/>
      <c r="S255" s="607"/>
      <c r="T255" s="607"/>
      <c r="U255" s="607"/>
      <c r="V255" s="607"/>
      <c r="W255" s="607"/>
      <c r="X255" s="607"/>
      <c r="Y255" s="607"/>
      <c r="Z255" s="607"/>
      <c r="AA255" s="607"/>
      <c r="AB255" s="607"/>
      <c r="AC255" s="607"/>
      <c r="AD255" s="607"/>
      <c r="AE255" s="607"/>
      <c r="AF255" s="607"/>
      <c r="AG255" s="607"/>
      <c r="AH255" s="607"/>
      <c r="AI255" s="607"/>
      <c r="AJ255" s="607"/>
      <c r="AK255" s="607"/>
      <c r="AL255" s="607"/>
      <c r="AM255" s="607"/>
      <c r="AN255" s="607"/>
      <c r="AO255" s="607"/>
      <c r="AP255" s="607"/>
      <c r="AQ255" s="607"/>
      <c r="AR255" s="607"/>
      <c r="AS255" s="607"/>
      <c r="AT255" s="607"/>
      <c r="AU255" s="607"/>
      <c r="AV255" s="607"/>
      <c r="AW255" s="607"/>
      <c r="AX255" s="607"/>
      <c r="AY255" s="607"/>
      <c r="AZ255" s="607"/>
      <c r="BA255" s="607"/>
      <c r="BB255" s="607"/>
      <c r="BC255" s="607"/>
      <c r="BD255" s="607"/>
      <c r="BE255" s="607"/>
      <c r="BF255" s="607"/>
      <c r="BG255" s="607"/>
      <c r="BH255" s="607"/>
      <c r="BI255" s="607"/>
      <c r="BJ255" s="607"/>
      <c r="BK255" s="607"/>
      <c r="BL255" s="607"/>
      <c r="BM255" s="607"/>
      <c r="BN255" s="607"/>
      <c r="BO255" s="607"/>
      <c r="BP255" s="607"/>
      <c r="BQ255" s="607"/>
      <c r="BR255" s="607"/>
      <c r="BS255" s="607"/>
      <c r="BT255" s="607"/>
      <c r="BU255" s="607"/>
      <c r="BV255" s="607"/>
      <c r="BW255" s="607"/>
      <c r="BX255" s="607"/>
      <c r="BY255" s="607"/>
      <c r="BZ255" s="607"/>
      <c r="CA255" s="607"/>
      <c r="CB255" s="607"/>
      <c r="CC255" s="607"/>
      <c r="CD255" s="607"/>
      <c r="CE255" s="607"/>
      <c r="CF255" s="607"/>
      <c r="CG255" s="607"/>
      <c r="CH255" s="607"/>
      <c r="CI255" s="607"/>
      <c r="CJ255" s="607"/>
      <c r="CK255" s="607"/>
      <c r="CL255" s="607"/>
      <c r="CM255" s="607"/>
      <c r="CN255" s="607"/>
      <c r="CO255" s="607"/>
      <c r="CP255" s="607"/>
      <c r="CQ255" s="607"/>
      <c r="CR255" s="607"/>
      <c r="CS255" s="607"/>
      <c r="CT255" s="607"/>
      <c r="CU255" s="607"/>
      <c r="CV255" s="607"/>
      <c r="CW255" s="607"/>
      <c r="CX255" s="607"/>
      <c r="CY255" s="607"/>
      <c r="CZ255" s="607"/>
      <c r="DA255" s="607"/>
      <c r="DB255" s="607"/>
      <c r="DC255" s="607"/>
      <c r="DD255" s="607"/>
      <c r="DE255" s="607"/>
      <c r="DF255" s="607"/>
      <c r="DG255" s="607"/>
      <c r="DH255" s="607"/>
      <c r="DI255" s="607"/>
      <c r="DJ255" s="607"/>
      <c r="DK255" s="607"/>
      <c r="DL255" s="607"/>
      <c r="DM255" s="607"/>
      <c r="DN255" s="607"/>
      <c r="DO255" s="607"/>
      <c r="DP255" s="607"/>
      <c r="DQ255" s="607"/>
      <c r="DR255" s="607"/>
      <c r="DS255" s="607"/>
      <c r="DT255" s="607"/>
      <c r="DU255" s="607"/>
      <c r="DV255" s="607"/>
      <c r="DW255" s="607"/>
      <c r="DX255" s="607"/>
      <c r="DY255" s="607"/>
      <c r="DZ255" s="607"/>
      <c r="EA255" s="607"/>
      <c r="EB255" s="607"/>
      <c r="EC255" s="607"/>
      <c r="ED255" s="607"/>
      <c r="EE255" s="607"/>
      <c r="EF255" s="607"/>
      <c r="EG255" s="607"/>
      <c r="EH255" s="607"/>
      <c r="EI255" s="607"/>
      <c r="EJ255" s="607"/>
      <c r="EK255" s="607"/>
      <c r="EL255" s="607"/>
      <c r="EM255" s="607"/>
      <c r="EN255" s="607"/>
      <c r="EO255" s="607"/>
      <c r="EP255" s="607"/>
      <c r="EQ255" s="607"/>
      <c r="ER255" s="607"/>
      <c r="ES255" s="607"/>
      <c r="ET255" s="607"/>
      <c r="EU255" s="607"/>
      <c r="EV255" s="607"/>
      <c r="EW255" s="607"/>
      <c r="EX255" s="607"/>
      <c r="EY255" s="607"/>
      <c r="EZ255" s="607"/>
      <c r="FA255" s="607"/>
      <c r="FB255" s="607"/>
      <c r="FC255" s="607"/>
      <c r="FD255" s="607"/>
      <c r="FE255" s="607"/>
      <c r="FF255" s="607"/>
      <c r="FG255" s="607"/>
      <c r="FH255" s="607"/>
      <c r="FI255" s="607"/>
      <c r="FJ255" s="607"/>
      <c r="FK255" s="607"/>
      <c r="FL255" s="607"/>
      <c r="FM255" s="607"/>
      <c r="FN255" s="607"/>
      <c r="FO255" s="607"/>
      <c r="FP255" s="607"/>
      <c r="FQ255" s="607"/>
      <c r="FR255" s="607"/>
      <c r="FS255" s="607"/>
      <c r="FT255" s="607"/>
      <c r="FU255" s="607"/>
      <c r="FV255" s="607"/>
      <c r="FW255" s="607"/>
      <c r="FX255" s="607"/>
      <c r="FY255" s="607"/>
      <c r="FZ255" s="607"/>
      <c r="GA255" s="607"/>
      <c r="GB255" s="607"/>
      <c r="GC255" s="607"/>
      <c r="GD255" s="607"/>
      <c r="GE255" s="607"/>
      <c r="GF255" s="607"/>
      <c r="GG255" s="607"/>
      <c r="GH255" s="607"/>
      <c r="GI255" s="607"/>
      <c r="GJ255" s="607"/>
      <c r="GK255" s="607"/>
      <c r="GL255" s="607"/>
      <c r="GM255" s="607"/>
      <c r="GN255" s="607"/>
      <c r="GO255" s="607"/>
      <c r="GP255" s="607"/>
      <c r="GQ255" s="607"/>
      <c r="GR255" s="607"/>
      <c r="GS255" s="607"/>
      <c r="GT255" s="607"/>
      <c r="GU255" s="607"/>
      <c r="GV255" s="607"/>
      <c r="GW255" s="607"/>
      <c r="GX255" s="607"/>
      <c r="GY255" s="607"/>
      <c r="GZ255" s="607"/>
      <c r="HA255" s="607"/>
      <c r="HB255" s="607"/>
      <c r="HC255" s="607"/>
      <c r="HD255" s="607"/>
      <c r="HE255" s="607"/>
      <c r="HF255" s="607"/>
      <c r="HG255" s="607"/>
      <c r="HH255" s="607"/>
      <c r="HI255" s="607"/>
      <c r="HJ255" s="607"/>
      <c r="HK255" s="607"/>
      <c r="HL255" s="607"/>
      <c r="HM255" s="607"/>
      <c r="HN255" s="607"/>
      <c r="HO255" s="607"/>
      <c r="HP255" s="607"/>
      <c r="HQ255" s="607"/>
      <c r="HR255" s="607"/>
      <c r="HS255" s="607"/>
      <c r="HT255" s="607"/>
      <c r="HU255" s="607"/>
      <c r="HV255" s="607"/>
      <c r="HW255" s="607"/>
      <c r="HX255" s="607"/>
      <c r="HY255" s="607"/>
      <c r="HZ255" s="607"/>
      <c r="IA255" s="607"/>
      <c r="IB255" s="607"/>
      <c r="IC255" s="607"/>
      <c r="ID255" s="607"/>
      <c r="IE255" s="607"/>
      <c r="IF255" s="607"/>
      <c r="IG255" s="607"/>
      <c r="IH255" s="607"/>
      <c r="II255" s="607"/>
      <c r="IJ255" s="607"/>
      <c r="IK255" s="607"/>
      <c r="IL255" s="607"/>
      <c r="IM255" s="607"/>
      <c r="IN255" s="607"/>
      <c r="IO255" s="607"/>
      <c r="IP255" s="607"/>
      <c r="IQ255" s="607"/>
      <c r="IR255" s="607"/>
      <c r="IS255" s="607"/>
      <c r="IT255" s="607"/>
      <c r="IU255" s="607"/>
      <c r="IV255" s="607"/>
      <c r="IW255" s="607"/>
      <c r="IX255" s="607"/>
      <c r="IY255" s="607"/>
      <c r="IZ255" s="607"/>
      <c r="JA255" s="607"/>
      <c r="JB255" s="607"/>
      <c r="JC255" s="607"/>
      <c r="JD255" s="607"/>
      <c r="JE255" s="607"/>
      <c r="JF255" s="607"/>
      <c r="JG255" s="607"/>
      <c r="JH255" s="607"/>
      <c r="JI255" s="607"/>
      <c r="JJ255" s="607"/>
      <c r="JK255" s="607"/>
      <c r="JL255" s="607"/>
      <c r="JM255" s="607"/>
      <c r="JN255" s="607"/>
      <c r="JO255" s="607"/>
      <c r="JP255" s="607"/>
      <c r="JQ255" s="607"/>
      <c r="JR255" s="607"/>
      <c r="JS255" s="607"/>
      <c r="JT255" s="607"/>
      <c r="JU255" s="607"/>
      <c r="JV255" s="607"/>
      <c r="JW255" s="607"/>
      <c r="JX255" s="607"/>
      <c r="JY255" s="607"/>
      <c r="JZ255" s="607"/>
      <c r="KA255" s="607"/>
      <c r="KB255" s="607"/>
      <c r="KC255" s="607"/>
      <c r="KD255" s="607"/>
      <c r="KE255" s="607"/>
      <c r="KF255" s="607"/>
      <c r="KG255" s="607"/>
      <c r="KH255" s="607"/>
      <c r="KI255" s="607"/>
      <c r="KJ255" s="607"/>
      <c r="KK255" s="607"/>
      <c r="KL255" s="607"/>
      <c r="KM255" s="607"/>
      <c r="KN255" s="607"/>
      <c r="KO255" s="607"/>
      <c r="KP255" s="607"/>
      <c r="KQ255" s="607"/>
      <c r="KR255" s="607"/>
      <c r="KS255" s="607"/>
      <c r="KT255" s="607"/>
      <c r="KU255" s="607"/>
      <c r="KV255" s="607"/>
      <c r="KW255" s="607"/>
      <c r="KX255" s="607"/>
      <c r="KY255" s="607"/>
      <c r="KZ255" s="607"/>
      <c r="LA255" s="607"/>
      <c r="LB255" s="607"/>
      <c r="LC255" s="607"/>
      <c r="LD255" s="607"/>
      <c r="LE255" s="607"/>
      <c r="LF255" s="607"/>
      <c r="LG255" s="607"/>
      <c r="LH255" s="607"/>
      <c r="LI255" s="607"/>
      <c r="LJ255" s="607"/>
      <c r="LK255" s="607"/>
      <c r="LL255" s="607"/>
      <c r="LM255" s="607"/>
      <c r="LN255" s="607"/>
      <c r="LO255" s="607"/>
      <c r="LP255" s="607"/>
      <c r="LQ255" s="607"/>
      <c r="LR255" s="607"/>
      <c r="LS255" s="607"/>
      <c r="LT255" s="607"/>
      <c r="LU255" s="607"/>
      <c r="LV255" s="607"/>
      <c r="LW255" s="607"/>
      <c r="LX255" s="607"/>
      <c r="LY255" s="607"/>
      <c r="LZ255" s="607"/>
      <c r="MA255" s="607"/>
      <c r="MB255" s="607"/>
      <c r="MC255" s="607"/>
      <c r="MD255" s="607"/>
      <c r="ME255" s="607"/>
      <c r="MF255" s="607"/>
      <c r="MG255" s="607"/>
      <c r="MH255" s="607"/>
      <c r="MI255" s="607"/>
      <c r="MJ255" s="607"/>
      <c r="MK255" s="607"/>
      <c r="ML255" s="607"/>
      <c r="MM255" s="607"/>
      <c r="MN255" s="607"/>
      <c r="MO255" s="607"/>
      <c r="MP255" s="607"/>
      <c r="MQ255" s="607"/>
      <c r="MR255" s="607"/>
      <c r="MS255" s="607"/>
      <c r="MT255" s="607"/>
      <c r="MU255" s="607"/>
      <c r="MV255" s="607"/>
      <c r="MW255" s="607"/>
      <c r="MX255" s="607"/>
      <c r="MY255" s="607"/>
      <c r="MZ255" s="607"/>
      <c r="NA255" s="607"/>
      <c r="NB255" s="607"/>
      <c r="NC255" s="607"/>
      <c r="ND255" s="607"/>
      <c r="NE255" s="607"/>
      <c r="NF255" s="607"/>
      <c r="NG255" s="607"/>
      <c r="NH255" s="607"/>
      <c r="NI255" s="607"/>
      <c r="NJ255" s="607"/>
    </row>
    <row r="256" spans="1:374" s="609" customFormat="1" ht="15" customHeight="1">
      <c r="A256" s="703"/>
      <c r="B256" s="703"/>
      <c r="C256" s="610" t="s">
        <v>1415</v>
      </c>
      <c r="D256" s="613"/>
      <c r="E256" s="613"/>
      <c r="F256" s="611"/>
      <c r="G256" s="611"/>
      <c r="H256" s="612" t="s">
        <v>1412</v>
      </c>
      <c r="I256" s="611"/>
      <c r="J256" s="611"/>
      <c r="K256" s="614"/>
      <c r="L256" s="608"/>
      <c r="M256" s="607"/>
      <c r="N256" s="607"/>
      <c r="O256" s="607"/>
      <c r="P256" s="744"/>
      <c r="Q256" s="744"/>
      <c r="R256" s="607"/>
      <c r="S256" s="607"/>
      <c r="T256" s="607"/>
      <c r="U256" s="607"/>
      <c r="V256" s="607"/>
      <c r="W256" s="607"/>
      <c r="X256" s="607"/>
      <c r="Y256" s="607"/>
      <c r="Z256" s="607"/>
      <c r="AA256" s="607"/>
      <c r="AB256" s="607"/>
      <c r="AC256" s="607"/>
      <c r="AD256" s="607"/>
      <c r="AE256" s="607"/>
      <c r="AF256" s="607"/>
      <c r="AG256" s="607"/>
      <c r="AH256" s="607"/>
      <c r="AI256" s="607"/>
      <c r="AJ256" s="607"/>
      <c r="AK256" s="607"/>
      <c r="AL256" s="607"/>
      <c r="AM256" s="607"/>
      <c r="AN256" s="607"/>
      <c r="AO256" s="607"/>
      <c r="AP256" s="607"/>
      <c r="AQ256" s="607"/>
      <c r="AR256" s="607"/>
      <c r="AS256" s="607"/>
      <c r="AT256" s="607"/>
      <c r="AU256" s="607"/>
      <c r="AV256" s="607"/>
      <c r="AW256" s="607"/>
      <c r="AX256" s="607"/>
      <c r="AY256" s="607"/>
      <c r="AZ256" s="607"/>
      <c r="BA256" s="607"/>
      <c r="BB256" s="607"/>
      <c r="BC256" s="607"/>
      <c r="BD256" s="607"/>
      <c r="BE256" s="607"/>
      <c r="BF256" s="607"/>
      <c r="BG256" s="607"/>
      <c r="BH256" s="607"/>
      <c r="BI256" s="607"/>
      <c r="BJ256" s="607"/>
      <c r="BK256" s="607"/>
      <c r="BL256" s="607"/>
      <c r="BM256" s="607"/>
      <c r="BN256" s="607"/>
      <c r="BO256" s="607"/>
      <c r="BP256" s="607"/>
      <c r="BQ256" s="607"/>
      <c r="BR256" s="607"/>
      <c r="BS256" s="607"/>
      <c r="BT256" s="607"/>
      <c r="BU256" s="607"/>
      <c r="BV256" s="607"/>
      <c r="BW256" s="607"/>
      <c r="BX256" s="607"/>
      <c r="BY256" s="607"/>
      <c r="BZ256" s="607"/>
      <c r="CA256" s="607"/>
      <c r="CB256" s="607"/>
      <c r="CC256" s="607"/>
      <c r="CD256" s="607"/>
      <c r="CE256" s="607"/>
      <c r="CF256" s="607"/>
      <c r="CG256" s="607"/>
      <c r="CH256" s="607"/>
      <c r="CI256" s="607"/>
      <c r="CJ256" s="607"/>
      <c r="CK256" s="607"/>
      <c r="CL256" s="607"/>
      <c r="CM256" s="607"/>
      <c r="CN256" s="607"/>
      <c r="CO256" s="607"/>
      <c r="CP256" s="607"/>
      <c r="CQ256" s="607"/>
      <c r="CR256" s="607"/>
      <c r="CS256" s="607"/>
      <c r="CT256" s="607"/>
      <c r="CU256" s="607"/>
      <c r="CV256" s="607"/>
      <c r="CW256" s="607"/>
      <c r="CX256" s="607"/>
      <c r="CY256" s="607"/>
      <c r="CZ256" s="607"/>
      <c r="DA256" s="607"/>
      <c r="DB256" s="607"/>
      <c r="DC256" s="607"/>
      <c r="DD256" s="607"/>
      <c r="DE256" s="607"/>
      <c r="DF256" s="607"/>
      <c r="DG256" s="607"/>
      <c r="DH256" s="607"/>
      <c r="DI256" s="607"/>
      <c r="DJ256" s="607"/>
      <c r="DK256" s="607"/>
      <c r="DL256" s="607"/>
      <c r="DM256" s="607"/>
      <c r="DN256" s="607"/>
      <c r="DO256" s="607"/>
      <c r="DP256" s="607"/>
      <c r="DQ256" s="607"/>
      <c r="DR256" s="607"/>
      <c r="DS256" s="607"/>
      <c r="DT256" s="607"/>
      <c r="DU256" s="607"/>
      <c r="DV256" s="607"/>
      <c r="DW256" s="607"/>
      <c r="DX256" s="607"/>
      <c r="DY256" s="607"/>
      <c r="DZ256" s="607"/>
      <c r="EA256" s="607"/>
      <c r="EB256" s="607"/>
      <c r="EC256" s="607"/>
      <c r="ED256" s="607"/>
      <c r="EE256" s="607"/>
      <c r="EF256" s="607"/>
      <c r="EG256" s="607"/>
      <c r="EH256" s="607"/>
      <c r="EI256" s="607"/>
      <c r="EJ256" s="607"/>
      <c r="EK256" s="607"/>
      <c r="EL256" s="607"/>
      <c r="EM256" s="607"/>
      <c r="EN256" s="607"/>
      <c r="EO256" s="607"/>
      <c r="EP256" s="607"/>
      <c r="EQ256" s="607"/>
      <c r="ER256" s="607"/>
      <c r="ES256" s="607"/>
      <c r="ET256" s="607"/>
      <c r="EU256" s="607"/>
      <c r="EV256" s="607"/>
      <c r="EW256" s="607"/>
      <c r="EX256" s="607"/>
      <c r="EY256" s="607"/>
      <c r="EZ256" s="607"/>
      <c r="FA256" s="607"/>
      <c r="FB256" s="607"/>
      <c r="FC256" s="607"/>
      <c r="FD256" s="607"/>
      <c r="FE256" s="607"/>
      <c r="FF256" s="607"/>
      <c r="FG256" s="607"/>
      <c r="FH256" s="607"/>
      <c r="FI256" s="607"/>
      <c r="FJ256" s="607"/>
      <c r="FK256" s="607"/>
      <c r="FL256" s="607"/>
      <c r="FM256" s="607"/>
      <c r="FN256" s="607"/>
      <c r="FO256" s="607"/>
      <c r="FP256" s="607"/>
      <c r="FQ256" s="607"/>
      <c r="FR256" s="607"/>
      <c r="FS256" s="607"/>
      <c r="FT256" s="607"/>
      <c r="FU256" s="607"/>
      <c r="FV256" s="607"/>
      <c r="FW256" s="607"/>
      <c r="FX256" s="607"/>
      <c r="FY256" s="607"/>
      <c r="FZ256" s="607"/>
      <c r="GA256" s="607"/>
      <c r="GB256" s="607"/>
      <c r="GC256" s="607"/>
      <c r="GD256" s="607"/>
      <c r="GE256" s="607"/>
      <c r="GF256" s="607"/>
      <c r="GG256" s="607"/>
      <c r="GH256" s="607"/>
      <c r="GI256" s="607"/>
      <c r="GJ256" s="607"/>
      <c r="GK256" s="607"/>
      <c r="GL256" s="607"/>
      <c r="GM256" s="607"/>
      <c r="GN256" s="607"/>
      <c r="GO256" s="607"/>
      <c r="GP256" s="607"/>
      <c r="GQ256" s="607"/>
      <c r="GR256" s="607"/>
      <c r="GS256" s="607"/>
      <c r="GT256" s="607"/>
      <c r="GU256" s="607"/>
      <c r="GV256" s="607"/>
      <c r="GW256" s="607"/>
      <c r="GX256" s="607"/>
      <c r="GY256" s="607"/>
      <c r="GZ256" s="607"/>
      <c r="HA256" s="607"/>
      <c r="HB256" s="607"/>
      <c r="HC256" s="607"/>
      <c r="HD256" s="607"/>
      <c r="HE256" s="607"/>
      <c r="HF256" s="607"/>
      <c r="HG256" s="607"/>
      <c r="HH256" s="607"/>
      <c r="HI256" s="607"/>
      <c r="HJ256" s="607"/>
      <c r="HK256" s="607"/>
      <c r="HL256" s="607"/>
      <c r="HM256" s="607"/>
      <c r="HN256" s="607"/>
      <c r="HO256" s="607"/>
      <c r="HP256" s="607"/>
      <c r="HQ256" s="607"/>
      <c r="HR256" s="607"/>
      <c r="HS256" s="607"/>
      <c r="HT256" s="607"/>
      <c r="HU256" s="607"/>
      <c r="HV256" s="607"/>
      <c r="HW256" s="607"/>
      <c r="HX256" s="607"/>
      <c r="HY256" s="607"/>
      <c r="HZ256" s="607"/>
      <c r="IA256" s="607"/>
      <c r="IB256" s="607"/>
      <c r="IC256" s="607"/>
      <c r="ID256" s="607"/>
      <c r="IE256" s="607"/>
      <c r="IF256" s="607"/>
      <c r="IG256" s="607"/>
      <c r="IH256" s="607"/>
      <c r="II256" s="607"/>
      <c r="IJ256" s="607"/>
      <c r="IK256" s="607"/>
      <c r="IL256" s="607"/>
      <c r="IM256" s="607"/>
      <c r="IN256" s="607"/>
      <c r="IO256" s="607"/>
      <c r="IP256" s="607"/>
      <c r="IQ256" s="607"/>
      <c r="IR256" s="607"/>
      <c r="IS256" s="607"/>
      <c r="IT256" s="607"/>
      <c r="IU256" s="607"/>
      <c r="IV256" s="607"/>
      <c r="IW256" s="607"/>
      <c r="IX256" s="607"/>
      <c r="IY256" s="607"/>
      <c r="IZ256" s="607"/>
      <c r="JA256" s="607"/>
      <c r="JB256" s="607"/>
      <c r="JC256" s="607"/>
      <c r="JD256" s="607"/>
      <c r="JE256" s="607"/>
      <c r="JF256" s="607"/>
      <c r="JG256" s="607"/>
      <c r="JH256" s="607"/>
      <c r="JI256" s="607"/>
      <c r="JJ256" s="607"/>
      <c r="JK256" s="607"/>
      <c r="JL256" s="607"/>
      <c r="JM256" s="607"/>
      <c r="JN256" s="607"/>
      <c r="JO256" s="607"/>
      <c r="JP256" s="607"/>
      <c r="JQ256" s="607"/>
      <c r="JR256" s="607"/>
      <c r="JS256" s="607"/>
      <c r="JT256" s="607"/>
      <c r="JU256" s="607"/>
      <c r="JV256" s="607"/>
      <c r="JW256" s="607"/>
      <c r="JX256" s="607"/>
      <c r="JY256" s="607"/>
      <c r="JZ256" s="607"/>
      <c r="KA256" s="607"/>
      <c r="KB256" s="607"/>
      <c r="KC256" s="607"/>
      <c r="KD256" s="607"/>
      <c r="KE256" s="607"/>
      <c r="KF256" s="607"/>
      <c r="KG256" s="607"/>
      <c r="KH256" s="607"/>
      <c r="KI256" s="607"/>
      <c r="KJ256" s="607"/>
      <c r="KK256" s="607"/>
      <c r="KL256" s="607"/>
      <c r="KM256" s="607"/>
      <c r="KN256" s="607"/>
      <c r="KO256" s="607"/>
      <c r="KP256" s="607"/>
      <c r="KQ256" s="607"/>
      <c r="KR256" s="607"/>
      <c r="KS256" s="607"/>
      <c r="KT256" s="607"/>
      <c r="KU256" s="607"/>
      <c r="KV256" s="607"/>
      <c r="KW256" s="607"/>
      <c r="KX256" s="607"/>
      <c r="KY256" s="607"/>
      <c r="KZ256" s="607"/>
      <c r="LA256" s="607"/>
      <c r="LB256" s="607"/>
      <c r="LC256" s="607"/>
      <c r="LD256" s="607"/>
      <c r="LE256" s="607"/>
      <c r="LF256" s="607"/>
      <c r="LG256" s="607"/>
      <c r="LH256" s="607"/>
      <c r="LI256" s="607"/>
      <c r="LJ256" s="607"/>
      <c r="LK256" s="607"/>
      <c r="LL256" s="607"/>
      <c r="LM256" s="607"/>
      <c r="LN256" s="607"/>
      <c r="LO256" s="607"/>
      <c r="LP256" s="607"/>
      <c r="LQ256" s="607"/>
      <c r="LR256" s="607"/>
      <c r="LS256" s="607"/>
      <c r="LT256" s="607"/>
      <c r="LU256" s="607"/>
      <c r="LV256" s="607"/>
      <c r="LW256" s="607"/>
      <c r="LX256" s="607"/>
      <c r="LY256" s="607"/>
      <c r="LZ256" s="607"/>
      <c r="MA256" s="607"/>
      <c r="MB256" s="607"/>
      <c r="MC256" s="607"/>
      <c r="MD256" s="607"/>
      <c r="ME256" s="607"/>
      <c r="MF256" s="607"/>
      <c r="MG256" s="607"/>
      <c r="MH256" s="607"/>
      <c r="MI256" s="607"/>
      <c r="MJ256" s="607"/>
      <c r="MK256" s="607"/>
      <c r="ML256" s="607"/>
      <c r="MM256" s="607"/>
      <c r="MN256" s="607"/>
      <c r="MO256" s="607"/>
      <c r="MP256" s="607"/>
      <c r="MQ256" s="607"/>
      <c r="MR256" s="607"/>
      <c r="MS256" s="607"/>
      <c r="MT256" s="607"/>
      <c r="MU256" s="607"/>
      <c r="MV256" s="607"/>
      <c r="MW256" s="607"/>
      <c r="MX256" s="607"/>
      <c r="MY256" s="607"/>
      <c r="MZ256" s="607"/>
      <c r="NA256" s="607"/>
      <c r="NB256" s="607"/>
      <c r="NC256" s="607"/>
      <c r="ND256" s="607"/>
      <c r="NE256" s="607"/>
      <c r="NF256" s="607"/>
      <c r="NG256" s="607"/>
      <c r="NH256" s="607"/>
      <c r="NI256" s="607"/>
      <c r="NJ256" s="607"/>
    </row>
    <row r="257" spans="1:374" s="609" customFormat="1" ht="15" customHeight="1" thickBot="1">
      <c r="A257" s="704"/>
      <c r="B257" s="704"/>
      <c r="C257" s="617" t="s">
        <v>1410</v>
      </c>
      <c r="D257" s="619" t="s">
        <v>1413</v>
      </c>
      <c r="E257" s="620"/>
      <c r="F257" s="618"/>
      <c r="G257" s="618"/>
      <c r="H257" s="618"/>
      <c r="I257" s="618"/>
      <c r="J257" s="618"/>
      <c r="K257" s="621"/>
      <c r="L257" s="623"/>
      <c r="M257" s="622"/>
      <c r="N257" s="622"/>
      <c r="O257" s="622"/>
      <c r="P257" s="745"/>
      <c r="Q257" s="745"/>
      <c r="R257" s="607"/>
      <c r="S257" s="607"/>
      <c r="T257" s="607"/>
      <c r="U257" s="607"/>
      <c r="V257" s="607"/>
      <c r="W257" s="607"/>
      <c r="X257" s="607"/>
      <c r="Y257" s="607"/>
      <c r="Z257" s="607"/>
      <c r="AA257" s="607"/>
      <c r="AB257" s="607"/>
      <c r="AC257" s="607"/>
      <c r="AD257" s="607"/>
      <c r="AE257" s="607"/>
      <c r="AF257" s="607"/>
      <c r="AG257" s="607"/>
      <c r="AH257" s="607"/>
      <c r="AI257" s="607"/>
      <c r="AJ257" s="607"/>
      <c r="AK257" s="607"/>
      <c r="AL257" s="607"/>
      <c r="AM257" s="607"/>
      <c r="AN257" s="607"/>
      <c r="AO257" s="607"/>
      <c r="AP257" s="607"/>
      <c r="AQ257" s="607"/>
      <c r="AR257" s="607"/>
      <c r="AS257" s="607"/>
      <c r="AT257" s="607"/>
      <c r="AU257" s="607"/>
      <c r="AV257" s="607"/>
      <c r="AW257" s="607"/>
      <c r="AX257" s="607"/>
      <c r="AY257" s="607"/>
      <c r="AZ257" s="607"/>
      <c r="BA257" s="607"/>
      <c r="BB257" s="607"/>
      <c r="BC257" s="607"/>
      <c r="BD257" s="607"/>
      <c r="BE257" s="607"/>
      <c r="BF257" s="607"/>
      <c r="BG257" s="607"/>
      <c r="BH257" s="607"/>
      <c r="BI257" s="607"/>
      <c r="BJ257" s="607"/>
      <c r="BK257" s="607"/>
      <c r="BL257" s="607"/>
      <c r="BM257" s="607"/>
      <c r="BN257" s="607"/>
      <c r="BO257" s="607"/>
      <c r="BP257" s="607"/>
      <c r="BQ257" s="607"/>
      <c r="BR257" s="607"/>
      <c r="BS257" s="607"/>
      <c r="BT257" s="607"/>
      <c r="BU257" s="607"/>
      <c r="BV257" s="607"/>
      <c r="BW257" s="607"/>
      <c r="BX257" s="607"/>
      <c r="BY257" s="607"/>
      <c r="BZ257" s="607"/>
      <c r="CA257" s="607"/>
      <c r="CB257" s="607"/>
      <c r="CC257" s="607"/>
      <c r="CD257" s="607"/>
      <c r="CE257" s="607"/>
      <c r="CF257" s="607"/>
      <c r="CG257" s="607"/>
      <c r="CH257" s="607"/>
      <c r="CI257" s="607"/>
      <c r="CJ257" s="607"/>
      <c r="CK257" s="607"/>
      <c r="CL257" s="607"/>
      <c r="CM257" s="607"/>
      <c r="CN257" s="607"/>
      <c r="CO257" s="607"/>
      <c r="CP257" s="607"/>
      <c r="CQ257" s="607"/>
      <c r="CR257" s="607"/>
      <c r="CS257" s="607"/>
      <c r="CT257" s="607"/>
      <c r="CU257" s="607"/>
      <c r="CV257" s="607"/>
      <c r="CW257" s="607"/>
      <c r="CX257" s="607"/>
      <c r="CY257" s="607"/>
      <c r="CZ257" s="607"/>
      <c r="DA257" s="607"/>
      <c r="DB257" s="607"/>
      <c r="DC257" s="607"/>
      <c r="DD257" s="607"/>
      <c r="DE257" s="607"/>
      <c r="DF257" s="607"/>
      <c r="DG257" s="607"/>
      <c r="DH257" s="607"/>
      <c r="DI257" s="607"/>
      <c r="DJ257" s="607"/>
      <c r="DK257" s="607"/>
      <c r="DL257" s="607"/>
      <c r="DM257" s="607"/>
      <c r="DN257" s="607"/>
      <c r="DO257" s="607"/>
      <c r="DP257" s="607"/>
      <c r="DQ257" s="607"/>
      <c r="DR257" s="607"/>
      <c r="DS257" s="607"/>
      <c r="DT257" s="607"/>
      <c r="DU257" s="607"/>
      <c r="DV257" s="607"/>
      <c r="DW257" s="607"/>
      <c r="DX257" s="607"/>
      <c r="DY257" s="607"/>
      <c r="DZ257" s="607"/>
      <c r="EA257" s="607"/>
      <c r="EB257" s="607"/>
      <c r="EC257" s="607"/>
      <c r="ED257" s="607"/>
      <c r="EE257" s="607"/>
      <c r="EF257" s="607"/>
      <c r="EG257" s="607"/>
      <c r="EH257" s="607"/>
      <c r="EI257" s="607"/>
      <c r="EJ257" s="607"/>
      <c r="EK257" s="607"/>
      <c r="EL257" s="607"/>
      <c r="EM257" s="607"/>
      <c r="EN257" s="607"/>
      <c r="EO257" s="607"/>
      <c r="EP257" s="607"/>
      <c r="EQ257" s="607"/>
      <c r="ER257" s="607"/>
      <c r="ES257" s="607"/>
      <c r="ET257" s="607"/>
      <c r="EU257" s="607"/>
      <c r="EV257" s="607"/>
      <c r="EW257" s="607"/>
      <c r="EX257" s="607"/>
      <c r="EY257" s="607"/>
      <c r="EZ257" s="607"/>
      <c r="FA257" s="607"/>
      <c r="FB257" s="607"/>
      <c r="FC257" s="607"/>
      <c r="FD257" s="607"/>
      <c r="FE257" s="607"/>
      <c r="FF257" s="607"/>
      <c r="FG257" s="607"/>
      <c r="FH257" s="607"/>
      <c r="FI257" s="607"/>
      <c r="FJ257" s="607"/>
      <c r="FK257" s="607"/>
      <c r="FL257" s="607"/>
      <c r="FM257" s="607"/>
      <c r="FN257" s="607"/>
      <c r="FO257" s="607"/>
      <c r="FP257" s="607"/>
      <c r="FQ257" s="607"/>
      <c r="FR257" s="607"/>
      <c r="FS257" s="607"/>
      <c r="FT257" s="607"/>
      <c r="FU257" s="607"/>
      <c r="FV257" s="607"/>
      <c r="FW257" s="607"/>
      <c r="FX257" s="607"/>
      <c r="FY257" s="607"/>
      <c r="FZ257" s="607"/>
      <c r="GA257" s="607"/>
      <c r="GB257" s="607"/>
      <c r="GC257" s="607"/>
      <c r="GD257" s="607"/>
      <c r="GE257" s="607"/>
      <c r="GF257" s="607"/>
      <c r="GG257" s="607"/>
      <c r="GH257" s="607"/>
      <c r="GI257" s="607"/>
      <c r="GJ257" s="607"/>
      <c r="GK257" s="607"/>
      <c r="GL257" s="607"/>
      <c r="GM257" s="607"/>
      <c r="GN257" s="607"/>
      <c r="GO257" s="607"/>
      <c r="GP257" s="607"/>
      <c r="GQ257" s="607"/>
      <c r="GR257" s="607"/>
      <c r="GS257" s="607"/>
      <c r="GT257" s="607"/>
      <c r="GU257" s="607"/>
      <c r="GV257" s="607"/>
      <c r="GW257" s="607"/>
      <c r="GX257" s="607"/>
      <c r="GY257" s="607"/>
      <c r="GZ257" s="607"/>
      <c r="HA257" s="607"/>
      <c r="HB257" s="607"/>
      <c r="HC257" s="607"/>
      <c r="HD257" s="607"/>
      <c r="HE257" s="607"/>
      <c r="HF257" s="607"/>
      <c r="HG257" s="607"/>
      <c r="HH257" s="607"/>
      <c r="HI257" s="607"/>
      <c r="HJ257" s="607"/>
      <c r="HK257" s="607"/>
      <c r="HL257" s="607"/>
      <c r="HM257" s="607"/>
      <c r="HN257" s="607"/>
      <c r="HO257" s="607"/>
      <c r="HP257" s="607"/>
      <c r="HQ257" s="607"/>
      <c r="HR257" s="607"/>
      <c r="HS257" s="607"/>
      <c r="HT257" s="607"/>
      <c r="HU257" s="607"/>
      <c r="HV257" s="607"/>
      <c r="HW257" s="607"/>
      <c r="HX257" s="607"/>
      <c r="HY257" s="607"/>
      <c r="HZ257" s="607"/>
      <c r="IA257" s="607"/>
      <c r="IB257" s="607"/>
      <c r="IC257" s="607"/>
      <c r="ID257" s="607"/>
      <c r="IE257" s="607"/>
      <c r="IF257" s="607"/>
      <c r="IG257" s="607"/>
      <c r="IH257" s="607"/>
      <c r="II257" s="607"/>
      <c r="IJ257" s="607"/>
      <c r="IK257" s="607"/>
      <c r="IL257" s="607"/>
      <c r="IM257" s="607"/>
      <c r="IN257" s="607"/>
      <c r="IO257" s="607"/>
      <c r="IP257" s="607"/>
      <c r="IQ257" s="607"/>
      <c r="IR257" s="607"/>
      <c r="IS257" s="607"/>
      <c r="IT257" s="607"/>
      <c r="IU257" s="607"/>
      <c r="IV257" s="607"/>
      <c r="IW257" s="607"/>
      <c r="IX257" s="607"/>
      <c r="IY257" s="607"/>
      <c r="IZ257" s="607"/>
      <c r="JA257" s="607"/>
      <c r="JB257" s="607"/>
      <c r="JC257" s="607"/>
      <c r="JD257" s="607"/>
      <c r="JE257" s="607"/>
      <c r="JF257" s="607"/>
      <c r="JG257" s="607"/>
      <c r="JH257" s="607"/>
      <c r="JI257" s="607"/>
      <c r="JJ257" s="607"/>
      <c r="JK257" s="607"/>
      <c r="JL257" s="607"/>
      <c r="JM257" s="607"/>
      <c r="JN257" s="607"/>
      <c r="JO257" s="607"/>
      <c r="JP257" s="607"/>
      <c r="JQ257" s="607"/>
      <c r="JR257" s="607"/>
      <c r="JS257" s="607"/>
      <c r="JT257" s="607"/>
      <c r="JU257" s="607"/>
      <c r="JV257" s="607"/>
      <c r="JW257" s="607"/>
      <c r="JX257" s="607"/>
      <c r="JY257" s="607"/>
      <c r="JZ257" s="607"/>
      <c r="KA257" s="607"/>
      <c r="KB257" s="607"/>
      <c r="KC257" s="607"/>
      <c r="KD257" s="607"/>
      <c r="KE257" s="607"/>
      <c r="KF257" s="607"/>
      <c r="KG257" s="607"/>
      <c r="KH257" s="607"/>
      <c r="KI257" s="607"/>
      <c r="KJ257" s="607"/>
      <c r="KK257" s="607"/>
      <c r="KL257" s="607"/>
      <c r="KM257" s="607"/>
      <c r="KN257" s="607"/>
      <c r="KO257" s="607"/>
      <c r="KP257" s="607"/>
      <c r="KQ257" s="607"/>
      <c r="KR257" s="607"/>
      <c r="KS257" s="607"/>
      <c r="KT257" s="607"/>
      <c r="KU257" s="607"/>
      <c r="KV257" s="607"/>
      <c r="KW257" s="607"/>
      <c r="KX257" s="607"/>
      <c r="KY257" s="607"/>
      <c r="KZ257" s="607"/>
      <c r="LA257" s="607"/>
      <c r="LB257" s="607"/>
      <c r="LC257" s="607"/>
      <c r="LD257" s="607"/>
      <c r="LE257" s="607"/>
      <c r="LF257" s="607"/>
      <c r="LG257" s="607"/>
      <c r="LH257" s="607"/>
      <c r="LI257" s="607"/>
      <c r="LJ257" s="607"/>
      <c r="LK257" s="607"/>
      <c r="LL257" s="607"/>
      <c r="LM257" s="607"/>
      <c r="LN257" s="607"/>
      <c r="LO257" s="607"/>
      <c r="LP257" s="607"/>
      <c r="LQ257" s="607"/>
      <c r="LR257" s="607"/>
      <c r="LS257" s="607"/>
      <c r="LT257" s="607"/>
      <c r="LU257" s="607"/>
      <c r="LV257" s="607"/>
      <c r="LW257" s="607"/>
      <c r="LX257" s="607"/>
      <c r="LY257" s="607"/>
      <c r="LZ257" s="607"/>
      <c r="MA257" s="607"/>
      <c r="MB257" s="607"/>
      <c r="MC257" s="607"/>
      <c r="MD257" s="607"/>
      <c r="ME257" s="607"/>
      <c r="MF257" s="607"/>
      <c r="MG257" s="607"/>
      <c r="MH257" s="607"/>
      <c r="MI257" s="607"/>
      <c r="MJ257" s="607"/>
      <c r="MK257" s="607"/>
      <c r="ML257" s="607"/>
      <c r="MM257" s="607"/>
      <c r="MN257" s="607"/>
      <c r="MO257" s="607"/>
      <c r="MP257" s="607"/>
      <c r="MQ257" s="607"/>
      <c r="MR257" s="607"/>
      <c r="MS257" s="607"/>
      <c r="MT257" s="607"/>
      <c r="MU257" s="607"/>
      <c r="MV257" s="607"/>
      <c r="MW257" s="607"/>
      <c r="MX257" s="607"/>
      <c r="MY257" s="607"/>
      <c r="MZ257" s="607"/>
      <c r="NA257" s="607"/>
      <c r="NB257" s="607"/>
      <c r="NC257" s="607"/>
      <c r="ND257" s="607"/>
      <c r="NE257" s="607"/>
      <c r="NF257" s="607"/>
      <c r="NG257" s="607"/>
      <c r="NH257" s="607"/>
      <c r="NI257" s="607"/>
      <c r="NJ257" s="607"/>
    </row>
  </sheetData>
  <sheetProtection formatCells="0" insertRows="0" insertHyperlinks="0" sort="0" autoFilter="0" pivotTables="0"/>
  <autoFilter ref="A8:Q257"/>
  <mergeCells count="4">
    <mergeCell ref="K5:L5"/>
    <mergeCell ref="M5:N5"/>
    <mergeCell ref="B1:Q1"/>
    <mergeCell ref="B3:Q3"/>
  </mergeCells>
  <conditionalFormatting sqref="G9 G50:G52 G166:G178 G206:G234 G248:G249 G115:G119">
    <cfRule type="expression" dxfId="780" priority="1683" stopIfTrue="1">
      <formula>#REF!="Item do PAA completamente executado"</formula>
    </cfRule>
  </conditionalFormatting>
  <conditionalFormatting sqref="G9 G46:G47 G25 G49:G61 G115:G134">
    <cfRule type="expression" dxfId="779" priority="1684" stopIfTrue="1">
      <formula>#REF!="Item do PAA com execução interrompida"</formula>
    </cfRule>
    <cfRule type="expression" dxfId="778" priority="1685" stopIfTrue="1">
      <formula>#REF!="Item do PAA sem execução"</formula>
    </cfRule>
  </conditionalFormatting>
  <conditionalFormatting sqref="G10">
    <cfRule type="expression" dxfId="777" priority="499">
      <formula>#REF!="Item do PAA com execução iniciada"</formula>
    </cfRule>
    <cfRule type="expression" dxfId="776" priority="500">
      <formula>#REF!="Item do PAA completamente executado"</formula>
    </cfRule>
    <cfRule type="expression" dxfId="775" priority="501">
      <formula>#REF!="Item do PAA com execução interrompida"</formula>
    </cfRule>
    <cfRule type="expression" dxfId="774" priority="502">
      <formula>#REF!="Item do PAA sem execução"</formula>
    </cfRule>
    <cfRule type="expression" dxfId="773" priority="503">
      <formula>#REF!="Sim"</formula>
    </cfRule>
  </conditionalFormatting>
  <conditionalFormatting sqref="G11">
    <cfRule type="expression" dxfId="772" priority="494">
      <formula>#REF!="Item do PAA completamente executado"</formula>
    </cfRule>
    <cfRule type="expression" dxfId="771" priority="495">
      <formula>#REF!="Item do PAA com execução interrompida"</formula>
    </cfRule>
    <cfRule type="expression" dxfId="770" priority="496">
      <formula>#REF!="Item do PAA sem execução"</formula>
    </cfRule>
  </conditionalFormatting>
  <conditionalFormatting sqref="G11:G12">
    <cfRule type="expression" dxfId="769" priority="481">
      <formula>#REF!="Item do PAA com execução iniciada"</formula>
    </cfRule>
  </conditionalFormatting>
  <conditionalFormatting sqref="G11:G13">
    <cfRule type="expression" dxfId="768" priority="497">
      <formula>#REF!="Sim"</formula>
    </cfRule>
  </conditionalFormatting>
  <conditionalFormatting sqref="G12">
    <cfRule type="expression" dxfId="767" priority="482">
      <formula>#REF!="Item do PAA completamente executado"</formula>
    </cfRule>
    <cfRule type="expression" dxfId="766" priority="483">
      <formula>#REF!="Item do PAA com execução interrompida"</formula>
    </cfRule>
    <cfRule type="expression" dxfId="765" priority="484">
      <formula>#REF!="Item do PAA sem execução"</formula>
    </cfRule>
  </conditionalFormatting>
  <conditionalFormatting sqref="G12:G13">
    <cfRule type="expression" dxfId="764" priority="477">
      <formula>#REF!="Item do PAA com execução iniciada"</formula>
    </cfRule>
    <cfRule type="expression" dxfId="763" priority="478">
      <formula>#REF!="Item do PAA completamente executado"</formula>
    </cfRule>
    <cfRule type="expression" dxfId="762" priority="479">
      <formula>#REF!="Item do PAA com execução interrompida"</formula>
    </cfRule>
    <cfRule type="expression" dxfId="761" priority="480">
      <formula>#REF!="Item do PAA sem execução"</formula>
    </cfRule>
  </conditionalFormatting>
  <conditionalFormatting sqref="G14:G15">
    <cfRule type="expression" dxfId="760" priority="444">
      <formula>#REF!="Item do PAA com execução iniciada"</formula>
    </cfRule>
    <cfRule type="expression" dxfId="759" priority="445">
      <formula>#REF!="Item do PAA completamente executado"</formula>
    </cfRule>
    <cfRule type="expression" dxfId="758" priority="446">
      <formula>#REF!="Item do PAA com execução interrompida"</formula>
    </cfRule>
    <cfRule type="expression" dxfId="757" priority="447">
      <formula>#REF!="Item do PAA sem execução"</formula>
    </cfRule>
    <cfRule type="expression" dxfId="756" priority="448">
      <formula>#REF!="Sim"</formula>
    </cfRule>
  </conditionalFormatting>
  <conditionalFormatting sqref="G205 G16:G22">
    <cfRule type="expression" dxfId="755" priority="1129" stopIfTrue="1">
      <formula>#REF!="Item do PAA com execução iniciada"</formula>
    </cfRule>
    <cfRule type="expression" dxfId="754" priority="1130" stopIfTrue="1">
      <formula>#REF!="Item do PAA completamente executado"</formula>
    </cfRule>
    <cfRule type="expression" dxfId="753" priority="1131" stopIfTrue="1">
      <formula>#REF!="Item do PAA com execução interrompida"</formula>
    </cfRule>
    <cfRule type="expression" dxfId="752" priority="1132" stopIfTrue="1">
      <formula>#REF!="Item do PAA sem execução"</formula>
    </cfRule>
  </conditionalFormatting>
  <conditionalFormatting sqref="G34:G43 G46:G47 G150:G164 G166:G178 G205:G242 G16:G22 G25 G248:G249 G49:G68 G252 G99:G134">
    <cfRule type="expression" dxfId="751" priority="1145" stopIfTrue="1">
      <formula>#REF!="Sim"</formula>
    </cfRule>
  </conditionalFormatting>
  <conditionalFormatting sqref="G28:G36 G50:G52 G206:G234 G248:G249 G48 G25 G109:G164">
    <cfRule type="expression" dxfId="748" priority="1070" stopIfTrue="1">
      <formula>#REF!="Item do PAA com execução iniciada"</formula>
    </cfRule>
  </conditionalFormatting>
  <conditionalFormatting sqref="G48">
    <cfRule type="expression" dxfId="747" priority="1067" stopIfTrue="1">
      <formula>#REF!="Item do PAA completamente executado"</formula>
    </cfRule>
    <cfRule type="expression" dxfId="746" priority="1068" stopIfTrue="1">
      <formula>#REF!="Item do PAA com execução interrompida"</formula>
    </cfRule>
    <cfRule type="expression" dxfId="745" priority="1069" stopIfTrue="1">
      <formula>#REF!="Item do PAA sem execução"</formula>
    </cfRule>
    <cfRule type="expression" dxfId="744" priority="1075" stopIfTrue="1">
      <formula>#REF!="Sim"</formula>
    </cfRule>
  </conditionalFormatting>
  <conditionalFormatting sqref="G24">
    <cfRule type="expression" dxfId="743" priority="607">
      <formula>#REF!="Item do PAA completamente executado"</formula>
    </cfRule>
    <cfRule type="expression" dxfId="742" priority="608">
      <formula>#REF!="Item do PAA com execução interrompida"</formula>
    </cfRule>
    <cfRule type="expression" dxfId="741" priority="609">
      <formula>#REF!="Item do PAA sem execução"</formula>
    </cfRule>
  </conditionalFormatting>
  <conditionalFormatting sqref="G24">
    <cfRule type="expression" dxfId="740" priority="610">
      <formula>#REF!="Item do PAA com execução iniciada"</formula>
    </cfRule>
    <cfRule type="expression" dxfId="739" priority="615">
      <formula>#REF!="Sim"</formula>
    </cfRule>
  </conditionalFormatting>
  <conditionalFormatting sqref="G25">
    <cfRule type="expression" dxfId="738" priority="1676" stopIfTrue="1">
      <formula>#REF!="Item do PAA completamente executado"</formula>
    </cfRule>
  </conditionalFormatting>
  <conditionalFormatting sqref="G26">
    <cfRule type="expression" dxfId="737" priority="587" stopIfTrue="1">
      <formula>#REF!="Item do PAA com execução iniciada"</formula>
    </cfRule>
    <cfRule type="expression" dxfId="736" priority="591" stopIfTrue="1">
      <formula>#REF!="Sim"</formula>
    </cfRule>
  </conditionalFormatting>
  <conditionalFormatting sqref="G26:G37 G135:G164">
    <cfRule type="expression" dxfId="735" priority="588" stopIfTrue="1">
      <formula>#REF!="Item do PAA completamente executado"</formula>
    </cfRule>
    <cfRule type="expression" dxfId="734" priority="589" stopIfTrue="1">
      <formula>#REF!="Item do PAA com execução interrompida"</formula>
    </cfRule>
    <cfRule type="expression" dxfId="733" priority="590" stopIfTrue="1">
      <formula>#REF!="Item do PAA sem execução"</formula>
    </cfRule>
  </conditionalFormatting>
  <conditionalFormatting sqref="G27:G31">
    <cfRule type="expression" dxfId="732" priority="1056" stopIfTrue="1">
      <formula>#REF!="Sim"</formula>
    </cfRule>
  </conditionalFormatting>
  <conditionalFormatting sqref="G32">
    <cfRule type="expression" dxfId="731" priority="955" stopIfTrue="1">
      <formula>#REF!="Sim"</formula>
    </cfRule>
  </conditionalFormatting>
  <conditionalFormatting sqref="G33">
    <cfRule type="expression" dxfId="730" priority="563" stopIfTrue="1">
      <formula>#REF!="Sim"</formula>
    </cfRule>
  </conditionalFormatting>
  <conditionalFormatting sqref="G38:G40">
    <cfRule type="expression" dxfId="729" priority="1179" stopIfTrue="1">
      <formula>#REF!="Item do PAA com execução iniciada"</formula>
    </cfRule>
    <cfRule type="expression" dxfId="728" priority="1180" stopIfTrue="1">
      <formula>#REF!="Item do PAA completamente executado"</formula>
    </cfRule>
    <cfRule type="expression" dxfId="727" priority="1181" stopIfTrue="1">
      <formula>#REF!="Item do PAA com execução interrompida"</formula>
    </cfRule>
    <cfRule type="expression" dxfId="726" priority="1182" stopIfTrue="1">
      <formula>#REF!="Item do PAA sem execução"</formula>
    </cfRule>
  </conditionalFormatting>
  <conditionalFormatting sqref="G41:G43 G27 G37">
    <cfRule type="expression" dxfId="725" priority="1051" stopIfTrue="1">
      <formula>#REF!="Item do PAA com execução iniciada"</formula>
    </cfRule>
  </conditionalFormatting>
  <conditionalFormatting sqref="G41:G43">
    <cfRule type="expression" dxfId="724" priority="1048" stopIfTrue="1">
      <formula>#REF!="Item do PAA completamente executado"</formula>
    </cfRule>
    <cfRule type="expression" dxfId="723" priority="1049" stopIfTrue="1">
      <formula>#REF!="Item do PAA com execução interrompida"</formula>
    </cfRule>
    <cfRule type="expression" dxfId="722" priority="1050" stopIfTrue="1">
      <formula>#REF!="Item do PAA sem execução"</formula>
    </cfRule>
  </conditionalFormatting>
  <conditionalFormatting sqref="G44:G45">
    <cfRule type="expression" dxfId="721" priority="1052">
      <formula>#REF!="Item do PAA com execução iniciada"</formula>
    </cfRule>
    <cfRule type="expression" dxfId="720" priority="1053">
      <formula>#REF!="Item do PAA completamente executado"</formula>
    </cfRule>
    <cfRule type="expression" dxfId="719" priority="1054">
      <formula>#REF!="Item do PAA com execução interrompida"</formula>
    </cfRule>
    <cfRule type="expression" dxfId="718" priority="1055">
      <formula>#REF!="Item do PAA sem execução"</formula>
    </cfRule>
    <cfRule type="expression" dxfId="717" priority="1057">
      <formula>#REF!="Sim"</formula>
    </cfRule>
  </conditionalFormatting>
  <conditionalFormatting sqref="G46:G47 G53:G60 G49">
    <cfRule type="expression" dxfId="716" priority="926" stopIfTrue="1">
      <formula>#REF!="Item do PAA com execução iniciada"</formula>
    </cfRule>
    <cfRule type="expression" dxfId="715" priority="927" stopIfTrue="1">
      <formula>#REF!="Item do PAA completamente executado"</formula>
    </cfRule>
  </conditionalFormatting>
  <conditionalFormatting sqref="G59:G68 G78">
    <cfRule type="expression" dxfId="714" priority="933" stopIfTrue="1">
      <formula>#REF!="Item do PAA completamente executado"</formula>
    </cfRule>
  </conditionalFormatting>
  <conditionalFormatting sqref="G78">
    <cfRule type="expression" dxfId="713" priority="950" stopIfTrue="1">
      <formula>#REF!="Sim"</formula>
    </cfRule>
  </conditionalFormatting>
  <conditionalFormatting sqref="G59:G60">
    <cfRule type="expression" dxfId="712" priority="889" stopIfTrue="1">
      <formula>#REF!="Item do PAA com execução interrompida"</formula>
    </cfRule>
    <cfRule type="expression" dxfId="711" priority="890" stopIfTrue="1">
      <formula>#REF!="Item do PAA sem execução"</formula>
    </cfRule>
  </conditionalFormatting>
  <conditionalFormatting sqref="G59:G68 G78">
    <cfRule type="expression" dxfId="710" priority="932" stopIfTrue="1">
      <formula>#REF!="Item do PAA com execução iniciada"</formula>
    </cfRule>
  </conditionalFormatting>
  <conditionalFormatting sqref="G62:G64">
    <cfRule type="expression" dxfId="709" priority="936" stopIfTrue="1">
      <formula>#REF!="Item do PAA com execução interrompida"</formula>
    </cfRule>
    <cfRule type="expression" dxfId="708" priority="937" stopIfTrue="1">
      <formula>#REF!="Item do PAA sem execução"</formula>
    </cfRule>
  </conditionalFormatting>
  <conditionalFormatting sqref="G65:G67">
    <cfRule type="expression" dxfId="707" priority="930" stopIfTrue="1">
      <formula>#REF!="Item do PAA com execução interrompida"</formula>
    </cfRule>
    <cfRule type="expression" dxfId="706" priority="931" stopIfTrue="1">
      <formula>#REF!="Item do PAA sem execução"</formula>
    </cfRule>
  </conditionalFormatting>
  <conditionalFormatting sqref="G68">
    <cfRule type="expression" dxfId="705" priority="940" stopIfTrue="1">
      <formula>#REF!="Item do PAA com execução interrompida"</formula>
    </cfRule>
    <cfRule type="expression" dxfId="704" priority="941" stopIfTrue="1">
      <formula>#REF!="Item do PAA sem execução"</formula>
    </cfRule>
  </conditionalFormatting>
  <conditionalFormatting sqref="G78">
    <cfRule type="expression" dxfId="703" priority="944" stopIfTrue="1">
      <formula>#REF!="Item do PAA com execução interrompida"</formula>
    </cfRule>
    <cfRule type="expression" dxfId="702" priority="945" stopIfTrue="1">
      <formula>#REF!="Item do PAA sem execução"</formula>
    </cfRule>
  </conditionalFormatting>
  <conditionalFormatting sqref="G165">
    <cfRule type="expression" dxfId="701" priority="2095">
      <formula>#REF!="Sim"</formula>
    </cfRule>
  </conditionalFormatting>
  <conditionalFormatting sqref="G165">
    <cfRule type="expression" dxfId="700" priority="1948">
      <formula>#REF!="Item do PAA com execução iniciada"</formula>
    </cfRule>
    <cfRule type="expression" dxfId="699" priority="1949">
      <formula>#REF!="Item do PAA completamente executado"</formula>
    </cfRule>
    <cfRule type="expression" dxfId="698" priority="1950">
      <formula>#REF!="Item do PAA com execução interrompida"</formula>
    </cfRule>
    <cfRule type="expression" dxfId="697" priority="1951">
      <formula>#REF!="Item do PAA sem execução"</formula>
    </cfRule>
  </conditionalFormatting>
  <conditionalFormatting sqref="G166:G179">
    <cfRule type="expression" dxfId="696" priority="1040" stopIfTrue="1">
      <formula>#REF!="Item do PAA com execução iniciada"</formula>
    </cfRule>
    <cfRule type="expression" dxfId="695" priority="1042" stopIfTrue="1">
      <formula>#REF!="Item do PAA com execução interrompida"</formula>
    </cfRule>
  </conditionalFormatting>
  <conditionalFormatting sqref="G166:G179 G206:G234 G248:G249 G88:G94">
    <cfRule type="expression" dxfId="694" priority="684" stopIfTrue="1">
      <formula>#REF!="Item do PAA sem execução"</formula>
    </cfRule>
  </conditionalFormatting>
  <conditionalFormatting sqref="G88:G94">
    <cfRule type="expression" dxfId="693" priority="681" stopIfTrue="1">
      <formula>#REF!="Item do PAA com execução iniciada"</formula>
    </cfRule>
    <cfRule type="expression" dxfId="692" priority="682" stopIfTrue="1">
      <formula>#REF!="Item do PAA completamente executado"</formula>
    </cfRule>
    <cfRule type="expression" dxfId="691" priority="683" stopIfTrue="1">
      <formula>#REF!="Item do PAA com execução interrompida"</formula>
    </cfRule>
  </conditionalFormatting>
  <conditionalFormatting sqref="G89:G90">
    <cfRule type="expression" dxfId="690" priority="685" stopIfTrue="1">
      <formula>#REF!="Sim"</formula>
    </cfRule>
  </conditionalFormatting>
  <conditionalFormatting sqref="G95:G97 G111:G112">
    <cfRule type="expression" dxfId="689" priority="723" stopIfTrue="1">
      <formula>#REF!="Item do PAA completamente executado"</formula>
    </cfRule>
    <cfRule type="expression" dxfId="688" priority="724" stopIfTrue="1">
      <formula>#REF!="Item do PAA com execução interrompida"</formula>
    </cfRule>
    <cfRule type="expression" dxfId="687" priority="725" stopIfTrue="1">
      <formula>#REF!="Item do PAA sem execução"</formula>
    </cfRule>
  </conditionalFormatting>
  <conditionalFormatting sqref="G92:G97">
    <cfRule type="expression" dxfId="686" priority="777" stopIfTrue="1">
      <formula>#REF!="Sim"</formula>
    </cfRule>
  </conditionalFormatting>
  <conditionalFormatting sqref="G95:G97">
    <cfRule type="expression" dxfId="685" priority="722" stopIfTrue="1">
      <formula>#REF!="Item do PAA com execução iniciada"</formula>
    </cfRule>
  </conditionalFormatting>
  <conditionalFormatting sqref="G98">
    <cfRule type="expression" dxfId="684" priority="778">
      <formula>#REF!="Sim"</formula>
    </cfRule>
  </conditionalFormatting>
  <conditionalFormatting sqref="G98">
    <cfRule type="expression" dxfId="683" priority="762">
      <formula>#REF!="Item do PAA com execução iniciada"</formula>
    </cfRule>
    <cfRule type="expression" dxfId="682" priority="763">
      <formula>#REF!="Item do PAA completamente executado"</formula>
    </cfRule>
    <cfRule type="expression" dxfId="681" priority="764">
      <formula>#REF!="Item do PAA com execução interrompida"</formula>
    </cfRule>
    <cfRule type="expression" dxfId="680" priority="765">
      <formula>#REF!="Item do PAA sem execução"</formula>
    </cfRule>
  </conditionalFormatting>
  <conditionalFormatting sqref="G99:G108">
    <cfRule type="expression" dxfId="679" priority="698" stopIfTrue="1">
      <formula>#REF!="Item do PAA com execução iniciada"</formula>
    </cfRule>
    <cfRule type="expression" dxfId="678" priority="699" stopIfTrue="1">
      <formula>#REF!="Item do PAA completamente executado"</formula>
    </cfRule>
    <cfRule type="expression" dxfId="677" priority="700" stopIfTrue="1">
      <formula>#REF!="Item do PAA com execução interrompida"</formula>
    </cfRule>
    <cfRule type="expression" dxfId="676" priority="701" stopIfTrue="1">
      <formula>#REF!="Item do PAA sem execução"</formula>
    </cfRule>
  </conditionalFormatting>
  <conditionalFormatting sqref="G109:G110">
    <cfRule type="expression" dxfId="675" priority="739" stopIfTrue="1">
      <formula>#REF!="Item do PAA completamente executado"</formula>
    </cfRule>
    <cfRule type="expression" dxfId="674" priority="740" stopIfTrue="1">
      <formula>#REF!="Item do PAA com execução interrompida"</formula>
    </cfRule>
    <cfRule type="expression" dxfId="673" priority="741" stopIfTrue="1">
      <formula>#REF!="Item do PAA sem execução"</formula>
    </cfRule>
  </conditionalFormatting>
  <conditionalFormatting sqref="G113:G114">
    <cfRule type="expression" dxfId="672" priority="743" stopIfTrue="1">
      <formula>#REF!="Item do PAA completamente executado"</formula>
    </cfRule>
    <cfRule type="expression" dxfId="671" priority="744" stopIfTrue="1">
      <formula>#REF!="Item do PAA com execução interrompida"</formula>
    </cfRule>
    <cfRule type="expression" dxfId="670" priority="745" stopIfTrue="1">
      <formula>#REF!="Item do PAA sem execução"</formula>
    </cfRule>
  </conditionalFormatting>
  <conditionalFormatting sqref="G120:G134">
    <cfRule type="expression" dxfId="669" priority="770" stopIfTrue="1">
      <formula>#REF!="Item do PAA completamente executado"</formula>
    </cfRule>
  </conditionalFormatting>
  <conditionalFormatting sqref="G179">
    <cfRule type="expression" dxfId="668" priority="583" stopIfTrue="1">
      <formula>#REF!="Item do PAA completamente executado"</formula>
    </cfRule>
    <cfRule type="expression" dxfId="667" priority="586" stopIfTrue="1">
      <formula>#REF!="Sim"</formula>
    </cfRule>
  </conditionalFormatting>
  <conditionalFormatting sqref="G9">
    <cfRule type="expression" dxfId="662" priority="2028" stopIfTrue="1">
      <formula>#REF!="Sim"</formula>
    </cfRule>
  </conditionalFormatting>
  <conditionalFormatting sqref="G9">
    <cfRule type="expression" dxfId="659" priority="1682" stopIfTrue="1">
      <formula>#REF!="Item do PAA com execução iniciada"</formula>
    </cfRule>
  </conditionalFormatting>
  <conditionalFormatting sqref="O95 O151:O250">
    <cfRule type="expression" dxfId="652" priority="545" stopIfTrue="1">
      <formula>#REF!="Item do PAA com execução iniciada"</formula>
    </cfRule>
    <cfRule type="expression" dxfId="651" priority="546" stopIfTrue="1">
      <formula>#REF!="Item do PAA completamente executado"</formula>
    </cfRule>
    <cfRule type="expression" dxfId="650" priority="547" stopIfTrue="1">
      <formula>#REF!="Item do PAA com execução interrompida"</formula>
    </cfRule>
    <cfRule type="expression" dxfId="649" priority="548" stopIfTrue="1">
      <formula>#REF!="Item do PAA sem execução"</formula>
    </cfRule>
    <cfRule type="expression" dxfId="648" priority="557" stopIfTrue="1">
      <formula>#REF!="Sim"</formula>
    </cfRule>
  </conditionalFormatting>
  <conditionalFormatting sqref="G79 G87">
    <cfRule type="expression" dxfId="647" priority="437">
      <formula>#REF!="Sim"</formula>
    </cfRule>
  </conditionalFormatting>
  <conditionalFormatting sqref="G206:G234 G248:G249">
    <cfRule type="expression" dxfId="646" priority="410" stopIfTrue="1">
      <formula>#REF!="Item do PAA com execução interrompida"</formula>
    </cfRule>
  </conditionalFormatting>
  <conditionalFormatting sqref="G191">
    <cfRule type="expression" dxfId="645" priority="412" stopIfTrue="1">
      <formula>#REF!="Item do PAA com execução iniciada"</formula>
    </cfRule>
  </conditionalFormatting>
  <conditionalFormatting sqref="G191">
    <cfRule type="expression" dxfId="644" priority="413" stopIfTrue="1">
      <formula>#REF!="Item do PAA completamente executado"</formula>
    </cfRule>
  </conditionalFormatting>
  <conditionalFormatting sqref="G191">
    <cfRule type="expression" dxfId="643" priority="414" stopIfTrue="1">
      <formula>#REF!="Item do PAA com execução interrompida"</formula>
    </cfRule>
  </conditionalFormatting>
  <conditionalFormatting sqref="G191">
    <cfRule type="expression" dxfId="642" priority="415" stopIfTrue="1">
      <formula>#REF!="Item do PAA sem execução"</formula>
    </cfRule>
  </conditionalFormatting>
  <conditionalFormatting sqref="G192">
    <cfRule type="expression" dxfId="641" priority="416" stopIfTrue="1">
      <formula>#REF!="Item do PAA com execução iniciada"</formula>
    </cfRule>
  </conditionalFormatting>
  <conditionalFormatting sqref="G192">
    <cfRule type="expression" dxfId="640" priority="417" stopIfTrue="1">
      <formula>#REF!="Item do PAA completamente executado"</formula>
    </cfRule>
  </conditionalFormatting>
  <conditionalFormatting sqref="G192">
    <cfRule type="expression" dxfId="639" priority="418" stopIfTrue="1">
      <formula>#REF!="Item do PAA com execução interrompida"</formula>
    </cfRule>
  </conditionalFormatting>
  <conditionalFormatting sqref="G192">
    <cfRule type="expression" dxfId="638" priority="419" stopIfTrue="1">
      <formula>#REF!="Item do PAA sem execução"</formula>
    </cfRule>
  </conditionalFormatting>
  <conditionalFormatting sqref="G191:G192">
    <cfRule type="expression" dxfId="637" priority="420" stopIfTrue="1">
      <formula>#REF!="Sim"</formula>
    </cfRule>
  </conditionalFormatting>
  <conditionalFormatting sqref="G193">
    <cfRule type="expression" dxfId="636" priority="421" stopIfTrue="1">
      <formula>#REF!="Item do PAA com execução iniciada"</formula>
    </cfRule>
  </conditionalFormatting>
  <conditionalFormatting sqref="G193">
    <cfRule type="expression" dxfId="635" priority="422" stopIfTrue="1">
      <formula>#REF!="Item do PAA completamente executado"</formula>
    </cfRule>
  </conditionalFormatting>
  <conditionalFormatting sqref="G193">
    <cfRule type="expression" dxfId="634" priority="423" stopIfTrue="1">
      <formula>#REF!="Item do PAA com execução interrompida"</formula>
    </cfRule>
  </conditionalFormatting>
  <conditionalFormatting sqref="G193">
    <cfRule type="expression" dxfId="633" priority="424" stopIfTrue="1">
      <formula>#REF!="Item do PAA sem execução"</formula>
    </cfRule>
  </conditionalFormatting>
  <conditionalFormatting sqref="G193">
    <cfRule type="expression" dxfId="632" priority="425" stopIfTrue="1">
      <formula>#REF!="Sim"</formula>
    </cfRule>
  </conditionalFormatting>
  <conditionalFormatting sqref="G194">
    <cfRule type="expression" dxfId="631" priority="426" stopIfTrue="1">
      <formula>#REF!="Item do PAA com execução iniciada"</formula>
    </cfRule>
  </conditionalFormatting>
  <conditionalFormatting sqref="G194">
    <cfRule type="expression" dxfId="630" priority="427" stopIfTrue="1">
      <formula>#REF!="Item do PAA completamente executado"</formula>
    </cfRule>
  </conditionalFormatting>
  <conditionalFormatting sqref="G194">
    <cfRule type="expression" dxfId="629" priority="428" stopIfTrue="1">
      <formula>#REF!="Item do PAA com execução interrompida"</formula>
    </cfRule>
  </conditionalFormatting>
  <conditionalFormatting sqref="G194">
    <cfRule type="expression" dxfId="628" priority="429" stopIfTrue="1">
      <formula>#REF!="Item do PAA sem execução"</formula>
    </cfRule>
  </conditionalFormatting>
  <conditionalFormatting sqref="G194">
    <cfRule type="expression" dxfId="627" priority="430" stopIfTrue="1">
      <formula>#REF!="Sim"</formula>
    </cfRule>
  </conditionalFormatting>
  <conditionalFormatting sqref="G200">
    <cfRule type="expression" dxfId="626" priority="376" stopIfTrue="1">
      <formula>#REF!="Item do PAA com execução iniciada"</formula>
    </cfRule>
  </conditionalFormatting>
  <conditionalFormatting sqref="G200">
    <cfRule type="expression" dxfId="625" priority="377" stopIfTrue="1">
      <formula>#REF!="Item do PAA completamente executado"</formula>
    </cfRule>
  </conditionalFormatting>
  <conditionalFormatting sqref="G200">
    <cfRule type="expression" dxfId="624" priority="378" stopIfTrue="1">
      <formula>#REF!="Item do PAA com execução interrompida"</formula>
    </cfRule>
  </conditionalFormatting>
  <conditionalFormatting sqref="G200">
    <cfRule type="expression" dxfId="623" priority="379" stopIfTrue="1">
      <formula>#REF!="Item do PAA sem execução"</formula>
    </cfRule>
  </conditionalFormatting>
  <conditionalFormatting sqref="G201">
    <cfRule type="expression" dxfId="622" priority="380" stopIfTrue="1">
      <formula>#REF!="Item do PAA com execução iniciada"</formula>
    </cfRule>
  </conditionalFormatting>
  <conditionalFormatting sqref="G201">
    <cfRule type="expression" dxfId="621" priority="381" stopIfTrue="1">
      <formula>#REF!="Item do PAA completamente executado"</formula>
    </cfRule>
  </conditionalFormatting>
  <conditionalFormatting sqref="G201">
    <cfRule type="expression" dxfId="620" priority="382" stopIfTrue="1">
      <formula>#REF!="Item do PAA com execução interrompida"</formula>
    </cfRule>
  </conditionalFormatting>
  <conditionalFormatting sqref="G201">
    <cfRule type="expression" dxfId="619" priority="383" stopIfTrue="1">
      <formula>#REF!="Item do PAA sem execução"</formula>
    </cfRule>
  </conditionalFormatting>
  <conditionalFormatting sqref="G200:G201">
    <cfRule type="expression" dxfId="618" priority="384" stopIfTrue="1">
      <formula>#REF!="Sim"</formula>
    </cfRule>
  </conditionalFormatting>
  <conditionalFormatting sqref="G196">
    <cfRule type="expression" dxfId="617" priority="319" stopIfTrue="1">
      <formula>#REF!="Sim"</formula>
    </cfRule>
  </conditionalFormatting>
  <conditionalFormatting sqref="G202">
    <cfRule type="expression" dxfId="616" priority="320" stopIfTrue="1">
      <formula>#REF!="Item do PAA com execução iniciada"</formula>
    </cfRule>
  </conditionalFormatting>
  <conditionalFormatting sqref="G196">
    <cfRule type="expression" dxfId="615" priority="310" stopIfTrue="1">
      <formula>#REF!="Item do PAA com execução iniciada"</formula>
    </cfRule>
  </conditionalFormatting>
  <conditionalFormatting sqref="G202">
    <cfRule type="expression" dxfId="614" priority="321" stopIfTrue="1">
      <formula>#REF!="Item do PAA completamente executado"</formula>
    </cfRule>
  </conditionalFormatting>
  <conditionalFormatting sqref="G202">
    <cfRule type="expression" dxfId="613" priority="322" stopIfTrue="1">
      <formula>#REF!="Item do PAA com execução interrompida"</formula>
    </cfRule>
  </conditionalFormatting>
  <conditionalFormatting sqref="G202">
    <cfRule type="expression" dxfId="612" priority="323" stopIfTrue="1">
      <formula>#REF!="Item do PAA sem execução"</formula>
    </cfRule>
  </conditionalFormatting>
  <conditionalFormatting sqref="G202">
    <cfRule type="expression" dxfId="611" priority="324" stopIfTrue="1">
      <formula>#REF!="Sim"</formula>
    </cfRule>
  </conditionalFormatting>
  <conditionalFormatting sqref="G196">
    <cfRule type="expression" dxfId="610" priority="311" stopIfTrue="1">
      <formula>#REF!="Item do PAA completamente executado"</formula>
    </cfRule>
  </conditionalFormatting>
  <conditionalFormatting sqref="G196">
    <cfRule type="expression" dxfId="609" priority="312" stopIfTrue="1">
      <formula>#REF!="Item do PAA com execução interrompida"</formula>
    </cfRule>
  </conditionalFormatting>
  <conditionalFormatting sqref="G196">
    <cfRule type="expression" dxfId="608" priority="313" stopIfTrue="1">
      <formula>#REF!="Item do PAA sem execução"</formula>
    </cfRule>
  </conditionalFormatting>
  <conditionalFormatting sqref="G196">
    <cfRule type="expression" dxfId="607" priority="314" stopIfTrue="1">
      <formula>#REF!="Item do PAA com execução iniciada"</formula>
    </cfRule>
  </conditionalFormatting>
  <conditionalFormatting sqref="G196">
    <cfRule type="expression" dxfId="606" priority="315" stopIfTrue="1">
      <formula>#REF!="Item do PAA completamente executado"</formula>
    </cfRule>
  </conditionalFormatting>
  <conditionalFormatting sqref="G196">
    <cfRule type="expression" dxfId="605" priority="316" stopIfTrue="1">
      <formula>#REF!="Item do PAA com execução interrompida"</formula>
    </cfRule>
  </conditionalFormatting>
  <conditionalFormatting sqref="G196">
    <cfRule type="expression" dxfId="604" priority="317" stopIfTrue="1">
      <formula>#REF!="Item do PAA sem execução"</formula>
    </cfRule>
  </conditionalFormatting>
  <conditionalFormatting sqref="G196">
    <cfRule type="expression" dxfId="603" priority="318" stopIfTrue="1">
      <formula>#REF!="Sim"</formula>
    </cfRule>
  </conditionalFormatting>
  <conditionalFormatting sqref="G203">
    <cfRule type="expression" dxfId="602" priority="291" stopIfTrue="1">
      <formula>#REF!="Item do PAA com execução iniciada"</formula>
    </cfRule>
  </conditionalFormatting>
  <conditionalFormatting sqref="G203">
    <cfRule type="expression" dxfId="601" priority="292" stopIfTrue="1">
      <formula>#REF!="Item do PAA completamente executado"</formula>
    </cfRule>
  </conditionalFormatting>
  <conditionalFormatting sqref="G203">
    <cfRule type="expression" dxfId="600" priority="293" stopIfTrue="1">
      <formula>#REF!="Item do PAA com execução interrompida"</formula>
    </cfRule>
  </conditionalFormatting>
  <conditionalFormatting sqref="G203">
    <cfRule type="expression" dxfId="599" priority="294" stopIfTrue="1">
      <formula>#REF!="Item do PAA sem execução"</formula>
    </cfRule>
  </conditionalFormatting>
  <conditionalFormatting sqref="G203">
    <cfRule type="expression" dxfId="598" priority="295" stopIfTrue="1">
      <formula>#REF!="Sim"</formula>
    </cfRule>
  </conditionalFormatting>
  <conditionalFormatting sqref="G79 G87">
    <cfRule type="expression" dxfId="597" priority="271">
      <formula>#REF!="Item do PAA com execução iniciada"</formula>
    </cfRule>
  </conditionalFormatting>
  <conditionalFormatting sqref="G79 G87">
    <cfRule type="expression" dxfId="596" priority="272">
      <formula>#REF!="Item do PAA completamente executado"</formula>
    </cfRule>
  </conditionalFormatting>
  <conditionalFormatting sqref="G79 G87">
    <cfRule type="expression" dxfId="595" priority="273">
      <formula>#REF!="Item do PAA com execução interrompida"</formula>
    </cfRule>
  </conditionalFormatting>
  <conditionalFormatting sqref="G79 G87">
    <cfRule type="expression" dxfId="594" priority="274">
      <formula>#REF!="Item do PAA sem execução"</formula>
    </cfRule>
  </conditionalFormatting>
  <conditionalFormatting sqref="G82:G84">
    <cfRule type="expression" dxfId="593" priority="276">
      <formula>#REF!="Item do PAA sem execução"</formula>
    </cfRule>
  </conditionalFormatting>
  <conditionalFormatting sqref="G80">
    <cfRule type="expression" dxfId="592" priority="261">
      <formula>#REF!="Item do PAA com execução iniciada"</formula>
    </cfRule>
  </conditionalFormatting>
  <conditionalFormatting sqref="G80">
    <cfRule type="expression" dxfId="591" priority="262">
      <formula>#REF!="Item do PAA completamente executado"</formula>
    </cfRule>
  </conditionalFormatting>
  <conditionalFormatting sqref="G80">
    <cfRule type="expression" dxfId="590" priority="263">
      <formula>#REF!="Item do PAA com execução interrompida"</formula>
    </cfRule>
  </conditionalFormatting>
  <conditionalFormatting sqref="G80">
    <cfRule type="expression" dxfId="589" priority="264">
      <formula>#REF!="Item do PAA sem execução"</formula>
    </cfRule>
  </conditionalFormatting>
  <conditionalFormatting sqref="G80">
    <cfRule type="expression" dxfId="588" priority="270">
      <formula>#REF!="Sim"</formula>
    </cfRule>
  </conditionalFormatting>
  <conditionalFormatting sqref="G85:G86">
    <cfRule type="expression" dxfId="587" priority="244">
      <formula>#REF!="Item do PAA com execução iniciada"</formula>
    </cfRule>
  </conditionalFormatting>
  <conditionalFormatting sqref="G85:G86">
    <cfRule type="expression" dxfId="586" priority="245">
      <formula>#REF!="Item do PAA completamente executado"</formula>
    </cfRule>
  </conditionalFormatting>
  <conditionalFormatting sqref="G85:G86">
    <cfRule type="expression" dxfId="585" priority="246">
      <formula>#REF!="Item do PAA com execução interrompida"</formula>
    </cfRule>
  </conditionalFormatting>
  <conditionalFormatting sqref="G85:G86">
    <cfRule type="expression" dxfId="584" priority="247">
      <formula>#REF!="Item do PAA sem execução"</formula>
    </cfRule>
  </conditionalFormatting>
  <conditionalFormatting sqref="G85:G86">
    <cfRule type="expression" dxfId="583" priority="248">
      <formula>#REF!="Sim"</formula>
    </cfRule>
  </conditionalFormatting>
  <conditionalFormatting sqref="G82:G84">
    <cfRule type="expression" dxfId="582" priority="249">
      <formula>#REF!="Item do PAA com execução iniciada"</formula>
    </cfRule>
  </conditionalFormatting>
  <conditionalFormatting sqref="G82:G84">
    <cfRule type="expression" dxfId="581" priority="250">
      <formula>#REF!="Item do PAA completamente executado"</formula>
    </cfRule>
  </conditionalFormatting>
  <conditionalFormatting sqref="G82:G84">
    <cfRule type="expression" dxfId="580" priority="251">
      <formula>#REF!="Item do PAA com execução interrompida"</formula>
    </cfRule>
  </conditionalFormatting>
  <conditionalFormatting sqref="G82:G84">
    <cfRule type="expression" dxfId="579" priority="256">
      <formula>#REF!="Sim"</formula>
    </cfRule>
  </conditionalFormatting>
  <conditionalFormatting sqref="G81">
    <cfRule type="expression" dxfId="578" priority="224">
      <formula>#REF!="Item do PAA completamente executado"</formula>
    </cfRule>
  </conditionalFormatting>
  <conditionalFormatting sqref="G81">
    <cfRule type="expression" dxfId="577" priority="227">
      <formula>#REF!="Item do PAA com execução iniciada"</formula>
    </cfRule>
  </conditionalFormatting>
  <conditionalFormatting sqref="G81">
    <cfRule type="expression" dxfId="576" priority="228">
      <formula>#REF!="Item do PAA completamente executado"</formula>
    </cfRule>
  </conditionalFormatting>
  <conditionalFormatting sqref="G81">
    <cfRule type="expression" dxfId="575" priority="229">
      <formula>#REF!="Item do PAA com execução interrompida"</formula>
    </cfRule>
  </conditionalFormatting>
  <conditionalFormatting sqref="G81">
    <cfRule type="expression" dxfId="574" priority="230">
      <formula>#REF!="Item do PAA sem execução"</formula>
    </cfRule>
  </conditionalFormatting>
  <conditionalFormatting sqref="G81">
    <cfRule type="expression" dxfId="573" priority="231">
      <formula>#REF!="Sim"</formula>
    </cfRule>
  </conditionalFormatting>
  <conditionalFormatting sqref="G81">
    <cfRule type="expression" dxfId="572" priority="232">
      <formula>#REF!="Item do PAA com execução iniciada"</formula>
    </cfRule>
  </conditionalFormatting>
  <conditionalFormatting sqref="G81">
    <cfRule type="expression" dxfId="571" priority="233">
      <formula>#REF!="Item do PAA com execução interrompida"</formula>
    </cfRule>
  </conditionalFormatting>
  <conditionalFormatting sqref="G81">
    <cfRule type="expression" dxfId="570" priority="234">
      <formula>#REF!="Item do PAA sem execução"</formula>
    </cfRule>
  </conditionalFormatting>
  <conditionalFormatting sqref="G81">
    <cfRule type="expression" dxfId="569" priority="235">
      <formula>#REF!="Sim"</formula>
    </cfRule>
  </conditionalFormatting>
  <conditionalFormatting sqref="G69">
    <cfRule type="expression" dxfId="568" priority="214" stopIfTrue="1">
      <formula>#REF!="Item do PAA com execução iniciada"</formula>
    </cfRule>
  </conditionalFormatting>
  <conditionalFormatting sqref="G69">
    <cfRule type="expression" dxfId="567" priority="215" stopIfTrue="1">
      <formula>#REF!="Item do PAA completamente executado"</formula>
    </cfRule>
  </conditionalFormatting>
  <conditionalFormatting sqref="G69">
    <cfRule type="expression" dxfId="566" priority="216" stopIfTrue="1">
      <formula>#REF!="Item do PAA com execução interrompida"</formula>
    </cfRule>
  </conditionalFormatting>
  <conditionalFormatting sqref="G69">
    <cfRule type="expression" dxfId="565" priority="217" stopIfTrue="1">
      <formula>#REF!="Item do PAA sem execução"</formula>
    </cfRule>
  </conditionalFormatting>
  <conditionalFormatting sqref="G69">
    <cfRule type="expression" dxfId="564" priority="218" stopIfTrue="1">
      <formula>#REF!="Sim"</formula>
    </cfRule>
  </conditionalFormatting>
  <conditionalFormatting sqref="G70:G77">
    <cfRule type="expression" dxfId="563" priority="209" stopIfTrue="1">
      <formula>#REF!="Item do PAA com execução iniciada"</formula>
    </cfRule>
  </conditionalFormatting>
  <conditionalFormatting sqref="G70:G77">
    <cfRule type="expression" dxfId="562" priority="210" stopIfTrue="1">
      <formula>#REF!="Item do PAA completamente executado"</formula>
    </cfRule>
  </conditionalFormatting>
  <conditionalFormatting sqref="G70:G77">
    <cfRule type="expression" dxfId="561" priority="211" stopIfTrue="1">
      <formula>#REF!="Item do PAA com execução interrompida"</formula>
    </cfRule>
  </conditionalFormatting>
  <conditionalFormatting sqref="G70:G77">
    <cfRule type="expression" dxfId="560" priority="212" stopIfTrue="1">
      <formula>#REF!="Item do PAA sem execução"</formula>
    </cfRule>
  </conditionalFormatting>
  <conditionalFormatting sqref="G70:G77">
    <cfRule type="expression" dxfId="559" priority="213" stopIfTrue="1">
      <formula>#REF!="Sim"</formula>
    </cfRule>
  </conditionalFormatting>
  <conditionalFormatting sqref="G239:G242 G244:G247">
    <cfRule type="expression" dxfId="558" priority="179" stopIfTrue="1">
      <formula>#REF!="Item do PAA com execução iniciada"</formula>
    </cfRule>
  </conditionalFormatting>
  <conditionalFormatting sqref="G239:G242 G244:G247">
    <cfRule type="expression" dxfId="557" priority="180" stopIfTrue="1">
      <formula>#REF!="Item do PAA completamente executado"</formula>
    </cfRule>
  </conditionalFormatting>
  <conditionalFormatting sqref="G239:G242 G244:G247">
    <cfRule type="expression" dxfId="556" priority="181" stopIfTrue="1">
      <formula>#REF!="Item do PAA com execução interrompida"</formula>
    </cfRule>
  </conditionalFormatting>
  <conditionalFormatting sqref="G239:G242 G244:G247">
    <cfRule type="expression" dxfId="555" priority="182" stopIfTrue="1">
      <formula>#REF!="Item do PAA sem execução"</formula>
    </cfRule>
  </conditionalFormatting>
  <conditionalFormatting sqref="G235">
    <cfRule type="expression" dxfId="554" priority="183" stopIfTrue="1">
      <formula>#REF!="Item do PAA com execução iniciada"</formula>
    </cfRule>
  </conditionalFormatting>
  <conditionalFormatting sqref="G235">
    <cfRule type="expression" dxfId="553" priority="184" stopIfTrue="1">
      <formula>#REF!="Item do PAA completamente executado"</formula>
    </cfRule>
  </conditionalFormatting>
  <conditionalFormatting sqref="G235">
    <cfRule type="expression" dxfId="552" priority="185" stopIfTrue="1">
      <formula>#REF!="Item do PAA com execução interrompida"</formula>
    </cfRule>
  </conditionalFormatting>
  <conditionalFormatting sqref="G235">
    <cfRule type="expression" dxfId="551" priority="186" stopIfTrue="1">
      <formula>#REF!="Item do PAA sem execução"</formula>
    </cfRule>
  </conditionalFormatting>
  <conditionalFormatting sqref="G236">
    <cfRule type="expression" dxfId="550" priority="187" stopIfTrue="1">
      <formula>#REF!="Item do PAA com execução iniciada"</formula>
    </cfRule>
  </conditionalFormatting>
  <conditionalFormatting sqref="G236">
    <cfRule type="expression" dxfId="549" priority="188" stopIfTrue="1">
      <formula>#REF!="Item do PAA completamente executado"</formula>
    </cfRule>
  </conditionalFormatting>
  <conditionalFormatting sqref="G236">
    <cfRule type="expression" dxfId="548" priority="189" stopIfTrue="1">
      <formula>#REF!="Item do PAA com execução interrompida"</formula>
    </cfRule>
  </conditionalFormatting>
  <conditionalFormatting sqref="G236">
    <cfRule type="expression" dxfId="547" priority="190" stopIfTrue="1">
      <formula>#REF!="Item do PAA sem execução"</formula>
    </cfRule>
  </conditionalFormatting>
  <conditionalFormatting sqref="G237">
    <cfRule type="expression" dxfId="546" priority="191" stopIfTrue="1">
      <formula>#REF!="Item do PAA com execução iniciada"</formula>
    </cfRule>
  </conditionalFormatting>
  <conditionalFormatting sqref="G237">
    <cfRule type="expression" dxfId="545" priority="192" stopIfTrue="1">
      <formula>#REF!="Item do PAA completamente executado"</formula>
    </cfRule>
  </conditionalFormatting>
  <conditionalFormatting sqref="G237">
    <cfRule type="expression" dxfId="544" priority="193" stopIfTrue="1">
      <formula>#REF!="Item do PAA com execução interrompida"</formula>
    </cfRule>
  </conditionalFormatting>
  <conditionalFormatting sqref="G237">
    <cfRule type="expression" dxfId="543" priority="194" stopIfTrue="1">
      <formula>#REF!="Item do PAA sem execução"</formula>
    </cfRule>
  </conditionalFormatting>
  <conditionalFormatting sqref="G238">
    <cfRule type="expression" dxfId="542" priority="199" stopIfTrue="1">
      <formula>#REF!="Item do PAA com execução iniciada"</formula>
    </cfRule>
  </conditionalFormatting>
  <conditionalFormatting sqref="G238">
    <cfRule type="expression" dxfId="541" priority="200" stopIfTrue="1">
      <formula>#REF!="Item do PAA completamente executado"</formula>
    </cfRule>
  </conditionalFormatting>
  <conditionalFormatting sqref="G238">
    <cfRule type="expression" dxfId="540" priority="201" stopIfTrue="1">
      <formula>#REF!="Item do PAA com execução interrompida"</formula>
    </cfRule>
  </conditionalFormatting>
  <conditionalFormatting sqref="G238">
    <cfRule type="expression" dxfId="539" priority="202" stopIfTrue="1">
      <formula>#REF!="Item do PAA sem execução"</formula>
    </cfRule>
  </conditionalFormatting>
  <conditionalFormatting sqref="G244:G247">
    <cfRule type="expression" dxfId="538" priority="203" stopIfTrue="1">
      <formula>#REF!="Sim"</formula>
    </cfRule>
  </conditionalFormatting>
  <conditionalFormatting sqref="G243">
    <cfRule type="expression" dxfId="537" priority="204" stopIfTrue="1">
      <formula>#REF!="Item do PAA com execução iniciada"</formula>
    </cfRule>
  </conditionalFormatting>
  <conditionalFormatting sqref="G243">
    <cfRule type="expression" dxfId="536" priority="205" stopIfTrue="1">
      <formula>#REF!="Item do PAA completamente executado"</formula>
    </cfRule>
  </conditionalFormatting>
  <conditionalFormatting sqref="G243">
    <cfRule type="expression" dxfId="535" priority="206" stopIfTrue="1">
      <formula>#REF!="Item do PAA com execução interrompida"</formula>
    </cfRule>
  </conditionalFormatting>
  <conditionalFormatting sqref="G243">
    <cfRule type="expression" dxfId="534" priority="207" stopIfTrue="1">
      <formula>#REF!="Item do PAA sem execução"</formula>
    </cfRule>
  </conditionalFormatting>
  <conditionalFormatting sqref="G243">
    <cfRule type="expression" dxfId="533" priority="208" stopIfTrue="1">
      <formula>#REF!="Sim"</formula>
    </cfRule>
  </conditionalFormatting>
  <conditionalFormatting sqref="G252">
    <cfRule type="expression" dxfId="532" priority="134" stopIfTrue="1">
      <formula>#REF!="Item do PAA com execução iniciada"</formula>
    </cfRule>
    <cfRule type="expression" dxfId="531" priority="135" stopIfTrue="1">
      <formula>#REF!="Item do PAA completamente executado"</formula>
    </cfRule>
    <cfRule type="expression" dxfId="530" priority="136" stopIfTrue="1">
      <formula>#REF!="Item do PAA com execução interrompida"</formula>
    </cfRule>
    <cfRule type="expression" dxfId="529" priority="137" stopIfTrue="1">
      <formula>#REF!="Item do PAA sem execução"</formula>
    </cfRule>
  </conditionalFormatting>
  <conditionalFormatting sqref="G190">
    <cfRule type="expression" dxfId="528" priority="128" stopIfTrue="1">
      <formula>#REF!="Item do PAA com execução iniciada"</formula>
    </cfRule>
  </conditionalFormatting>
  <conditionalFormatting sqref="G190">
    <cfRule type="expression" dxfId="527" priority="129" stopIfTrue="1">
      <formula>#REF!="Item do PAA completamente executado"</formula>
    </cfRule>
  </conditionalFormatting>
  <conditionalFormatting sqref="G190">
    <cfRule type="expression" dxfId="526" priority="130" stopIfTrue="1">
      <formula>#REF!="Item do PAA com execução interrompida"</formula>
    </cfRule>
  </conditionalFormatting>
  <conditionalFormatting sqref="G190">
    <cfRule type="expression" dxfId="525" priority="131" stopIfTrue="1">
      <formula>#REF!="Item do PAA sem execução"</formula>
    </cfRule>
  </conditionalFormatting>
  <conditionalFormatting sqref="G190">
    <cfRule type="expression" dxfId="524" priority="132" stopIfTrue="1">
      <formula>#REF!="Sim"</formula>
    </cfRule>
  </conditionalFormatting>
  <conditionalFormatting sqref="B23">
    <cfRule type="expression" dxfId="523" priority="127" stopIfTrue="1">
      <formula>#REF!="Sim"</formula>
    </cfRule>
  </conditionalFormatting>
  <conditionalFormatting sqref="B23">
    <cfRule type="expression" dxfId="522" priority="123" stopIfTrue="1">
      <formula>#REF!="Item do PAA com execução iniciada"</formula>
    </cfRule>
    <cfRule type="expression" dxfId="521" priority="124" stopIfTrue="1">
      <formula>#REF!="Item do PAA completamente executado"</formula>
    </cfRule>
    <cfRule type="expression" dxfId="520" priority="125" stopIfTrue="1">
      <formula>#REF!="Item do PAA com execução interrompida"</formula>
    </cfRule>
    <cfRule type="expression" dxfId="519" priority="126" stopIfTrue="1">
      <formula>#REF!="Item do PAA sem execução"</formula>
    </cfRule>
  </conditionalFormatting>
  <conditionalFormatting sqref="G23">
    <cfRule type="expression" dxfId="518" priority="122" stopIfTrue="1">
      <formula>#REF!="Sim"</formula>
    </cfRule>
  </conditionalFormatting>
  <conditionalFormatting sqref="G23">
    <cfRule type="expression" dxfId="517" priority="118" stopIfTrue="1">
      <formula>#REF!="Item do PAA com execução iniciada"</formula>
    </cfRule>
    <cfRule type="expression" dxfId="516" priority="119" stopIfTrue="1">
      <formula>#REF!="Item do PAA completamente executado"</formula>
    </cfRule>
    <cfRule type="expression" dxfId="515" priority="120" stopIfTrue="1">
      <formula>#REF!="Item do PAA com execução interrompida"</formula>
    </cfRule>
    <cfRule type="expression" dxfId="514" priority="121" stopIfTrue="1">
      <formula>#REF!="Item do PAA sem execução"</formula>
    </cfRule>
  </conditionalFormatting>
  <conditionalFormatting sqref="G195">
    <cfRule type="expression" dxfId="513" priority="116" stopIfTrue="1">
      <formula>#REF!="Item do PAA com execução interrompida"</formula>
    </cfRule>
    <cfRule type="expression" dxfId="512" priority="117" stopIfTrue="1">
      <formula>#REF!="Item do PAA sem execução"</formula>
    </cfRule>
  </conditionalFormatting>
  <conditionalFormatting sqref="G195">
    <cfRule type="expression" dxfId="511" priority="113" stopIfTrue="1">
      <formula>#REF!="Item do PAA com execução iniciada"</formula>
    </cfRule>
    <cfRule type="expression" dxfId="510" priority="114" stopIfTrue="1">
      <formula>#REF!="Item do PAA completamente executado"</formula>
    </cfRule>
    <cfRule type="expression" dxfId="509" priority="115" stopIfTrue="1">
      <formula>#REF!="Sim"</formula>
    </cfRule>
  </conditionalFormatting>
  <conditionalFormatting sqref="G197">
    <cfRule type="expression" dxfId="508" priority="108">
      <formula>#REF!="Item do PAA com execução iniciada"</formula>
    </cfRule>
  </conditionalFormatting>
  <conditionalFormatting sqref="G197">
    <cfRule type="expression" dxfId="507" priority="104">
      <formula>#REF!="Item do PAA com execução iniciada"</formula>
    </cfRule>
    <cfRule type="expression" dxfId="506" priority="105">
      <formula>#REF!="Item do PAA com execução interrompida"</formula>
    </cfRule>
    <cfRule type="expression" dxfId="505" priority="106">
      <formula>#REF!="Item do PAA sem execução"</formula>
    </cfRule>
    <cfRule type="expression" dxfId="504" priority="107">
      <formula>#REF!="Sim"</formula>
    </cfRule>
    <cfRule type="expression" dxfId="503" priority="109">
      <formula>#REF!="Item do PAA completamente executado"</formula>
    </cfRule>
    <cfRule type="expression" dxfId="502" priority="110">
      <formula>#REF!="Item do PAA com execução interrompida"</formula>
    </cfRule>
    <cfRule type="expression" dxfId="501" priority="111">
      <formula>#REF!="Item do PAA sem execução"</formula>
    </cfRule>
    <cfRule type="expression" dxfId="500" priority="112">
      <formula>#REF!="Sim"</formula>
    </cfRule>
  </conditionalFormatting>
  <conditionalFormatting sqref="G197:G198">
    <cfRule type="expression" dxfId="499" priority="100">
      <formula>#REF!="Item do PAA completamente executado"</formula>
    </cfRule>
  </conditionalFormatting>
  <conditionalFormatting sqref="G198">
    <cfRule type="expression" dxfId="498" priority="95">
      <formula>#REF!="Item do PAA com execução iniciada"</formula>
    </cfRule>
    <cfRule type="expression" dxfId="497" priority="96">
      <formula>#REF!="Item do PAA com execução interrompida"</formula>
    </cfRule>
    <cfRule type="expression" dxfId="496" priority="97">
      <formula>#REF!="Item do PAA sem execução"</formula>
    </cfRule>
    <cfRule type="expression" dxfId="495" priority="98">
      <formula>#REF!="Sim"</formula>
    </cfRule>
    <cfRule type="expression" dxfId="494" priority="99">
      <formula>#REF!="Item do PAA com execução iniciada"</formula>
    </cfRule>
    <cfRule type="expression" dxfId="493" priority="101">
      <formula>#REF!="Item do PAA com execução interrompida"</formula>
    </cfRule>
    <cfRule type="expression" dxfId="492" priority="102">
      <formula>#REF!="Item do PAA sem execução"</formula>
    </cfRule>
    <cfRule type="expression" dxfId="491" priority="103">
      <formula>#REF!="Sim"</formula>
    </cfRule>
  </conditionalFormatting>
  <conditionalFormatting sqref="G198:G199">
    <cfRule type="expression" dxfId="490" priority="91">
      <formula>#REF!="Item do PAA completamente executado"</formula>
    </cfRule>
  </conditionalFormatting>
  <conditionalFormatting sqref="G199">
    <cfRule type="expression" dxfId="489" priority="85">
      <formula>#REF!="Item do PAA completamente executado"</formula>
    </cfRule>
    <cfRule type="expression" dxfId="488" priority="86">
      <formula>#REF!="Item do PAA com execução iniciada"</formula>
    </cfRule>
    <cfRule type="expression" dxfId="487" priority="87">
      <formula>#REF!="Item do PAA com execução interrompida"</formula>
    </cfRule>
    <cfRule type="expression" dxfId="486" priority="88">
      <formula>#REF!="Item do PAA sem execução"</formula>
    </cfRule>
    <cfRule type="expression" dxfId="485" priority="89">
      <formula>#REF!="Sim"</formula>
    </cfRule>
    <cfRule type="expression" dxfId="484" priority="90">
      <formula>#REF!="Item do PAA com execução iniciada"</formula>
    </cfRule>
    <cfRule type="expression" dxfId="483" priority="92">
      <formula>#REF!="Item do PAA com execução interrompida"</formula>
    </cfRule>
    <cfRule type="expression" dxfId="482" priority="93">
      <formula>#REF!="Item do PAA sem execução"</formula>
    </cfRule>
    <cfRule type="expression" dxfId="481" priority="94">
      <formula>#REF!="Sim"</formula>
    </cfRule>
  </conditionalFormatting>
  <conditionalFormatting sqref="G204">
    <cfRule type="expression" dxfId="480" priority="80">
      <formula>#REF!="Sim"</formula>
    </cfRule>
    <cfRule type="expression" dxfId="479" priority="81">
      <formula>#REF!="Item do PAA com execução iniciada"</formula>
    </cfRule>
    <cfRule type="expression" dxfId="478" priority="82">
      <formula>#REF!="Item do PAA completamente executado"</formula>
    </cfRule>
    <cfRule type="expression" dxfId="477" priority="83">
      <formula>#REF!="Item do PAA com execução interrompida"</formula>
    </cfRule>
    <cfRule type="expression" dxfId="476" priority="84">
      <formula>#REF!="Item do PAA sem execução"</formula>
    </cfRule>
  </conditionalFormatting>
  <conditionalFormatting sqref="G250">
    <cfRule type="expression" dxfId="475" priority="79" stopIfTrue="1">
      <formula>#REF!="Item do PAA completamente executado"</formula>
    </cfRule>
  </conditionalFormatting>
  <conditionalFormatting sqref="G250">
    <cfRule type="expression" dxfId="474" priority="78" stopIfTrue="1">
      <formula>#REF!="Sim"</formula>
    </cfRule>
  </conditionalFormatting>
  <conditionalFormatting sqref="G250">
    <cfRule type="expression" dxfId="473" priority="77" stopIfTrue="1">
      <formula>#REF!="Item do PAA com execução iniciada"</formula>
    </cfRule>
  </conditionalFormatting>
  <conditionalFormatting sqref="G250">
    <cfRule type="expression" dxfId="472" priority="76" stopIfTrue="1">
      <formula>#REF!="Item do PAA sem execução"</formula>
    </cfRule>
  </conditionalFormatting>
  <conditionalFormatting sqref="G250">
    <cfRule type="expression" dxfId="471" priority="75" stopIfTrue="1">
      <formula>#REF!="Item do PAA com execução interrompida"</formula>
    </cfRule>
  </conditionalFormatting>
  <conditionalFormatting sqref="G251">
    <cfRule type="expression" dxfId="470" priority="74" stopIfTrue="1">
      <formula>#REF!="Sim"</formula>
    </cfRule>
  </conditionalFormatting>
  <conditionalFormatting sqref="G251">
    <cfRule type="expression" dxfId="469" priority="61">
      <formula>#REF!="Item do PAA completamente executado"</formula>
    </cfRule>
    <cfRule type="expression" dxfId="468" priority="62">
      <formula>#REF!="Item do PAA com execução iniciada"</formula>
    </cfRule>
    <cfRule type="expression" dxfId="467" priority="63">
      <formula>#REF!="Item do PAA com execução interrompida"</formula>
    </cfRule>
    <cfRule type="expression" dxfId="466" priority="64">
      <formula>#REF!="Item do PAA sem execução"</formula>
    </cfRule>
    <cfRule type="expression" dxfId="465" priority="65">
      <formula>#REF!="Sim"</formula>
    </cfRule>
    <cfRule type="expression" dxfId="464" priority="66">
      <formula>#REF!="Item do PAA com execução iniciada"</formula>
    </cfRule>
    <cfRule type="expression" dxfId="463" priority="67">
      <formula>#REF!="Item do PAA com execução interrompida"</formula>
    </cfRule>
    <cfRule type="expression" dxfId="462" priority="68">
      <formula>#REF!="Item do PAA sem execução"</formula>
    </cfRule>
    <cfRule type="expression" dxfId="461" priority="69">
      <formula>#REF!="Sim"</formula>
    </cfRule>
  </conditionalFormatting>
  <conditionalFormatting sqref="G251">
    <cfRule type="expression" dxfId="460" priority="70" stopIfTrue="1">
      <formula>#REF!="Item do PAA com execução iniciada"</formula>
    </cfRule>
    <cfRule type="expression" dxfId="459" priority="71" stopIfTrue="1">
      <formula>#REF!="Item do PAA completamente executado"</formula>
    </cfRule>
    <cfRule type="expression" dxfId="458" priority="72" stopIfTrue="1">
      <formula>#REF!="Item do PAA com execução interrompida"</formula>
    </cfRule>
    <cfRule type="expression" dxfId="457" priority="73" stopIfTrue="1">
      <formula>#REF!="Item do PAA sem execução"</formula>
    </cfRule>
  </conditionalFormatting>
  <conditionalFormatting sqref="O96">
    <cfRule type="expression" dxfId="456" priority="56" stopIfTrue="1">
      <formula>#REF!="Item do PAA com execução iniciada"</formula>
    </cfRule>
    <cfRule type="expression" dxfId="455" priority="57" stopIfTrue="1">
      <formula>#REF!="Item do PAA completamente executado"</formula>
    </cfRule>
    <cfRule type="expression" dxfId="454" priority="58" stopIfTrue="1">
      <formula>#REF!="Item do PAA com execução interrompida"</formula>
    </cfRule>
    <cfRule type="expression" dxfId="453" priority="59" stopIfTrue="1">
      <formula>#REF!="Item do PAA sem execução"</formula>
    </cfRule>
    <cfRule type="expression" dxfId="452" priority="60" stopIfTrue="1">
      <formula>#REF!="Sim"</formula>
    </cfRule>
  </conditionalFormatting>
  <conditionalFormatting sqref="O97">
    <cfRule type="expression" dxfId="451" priority="51" stopIfTrue="1">
      <formula>#REF!="Item do PAA com execução iniciada"</formula>
    </cfRule>
    <cfRule type="expression" dxfId="450" priority="52" stopIfTrue="1">
      <formula>#REF!="Item do PAA completamente executado"</formula>
    </cfRule>
    <cfRule type="expression" dxfId="449" priority="53" stopIfTrue="1">
      <formula>#REF!="Item do PAA com execução interrompida"</formula>
    </cfRule>
    <cfRule type="expression" dxfId="448" priority="54" stopIfTrue="1">
      <formula>#REF!="Item do PAA sem execução"</formula>
    </cfRule>
    <cfRule type="expression" dxfId="447" priority="55" stopIfTrue="1">
      <formula>#REF!="Sim"</formula>
    </cfRule>
  </conditionalFormatting>
  <conditionalFormatting sqref="O98:O103 O108:O114 O116:O117">
    <cfRule type="expression" dxfId="446" priority="46" stopIfTrue="1">
      <formula>#REF!="Item do PAA com execução iniciada"</formula>
    </cfRule>
    <cfRule type="expression" dxfId="445" priority="47" stopIfTrue="1">
      <formula>#REF!="Item do PAA completamente executado"</formula>
    </cfRule>
    <cfRule type="expression" dxfId="444" priority="48" stopIfTrue="1">
      <formula>#REF!="Item do PAA com execução interrompida"</formula>
    </cfRule>
    <cfRule type="expression" dxfId="443" priority="49" stopIfTrue="1">
      <formula>#REF!="Item do PAA sem execução"</formula>
    </cfRule>
    <cfRule type="expression" dxfId="442" priority="50" stopIfTrue="1">
      <formula>#REF!="Sim"</formula>
    </cfRule>
  </conditionalFormatting>
  <conditionalFormatting sqref="O119:O129 O131:O150">
    <cfRule type="expression" dxfId="441" priority="36" stopIfTrue="1">
      <formula>#REF!="Item do PAA com execução iniciada"</formula>
    </cfRule>
    <cfRule type="expression" dxfId="440" priority="37" stopIfTrue="1">
      <formula>#REF!="Item do PAA completamente executado"</formula>
    </cfRule>
    <cfRule type="expression" dxfId="439" priority="38" stopIfTrue="1">
      <formula>#REF!="Item do PAA com execução interrompida"</formula>
    </cfRule>
    <cfRule type="expression" dxfId="438" priority="39" stopIfTrue="1">
      <formula>#REF!="Item do PAA sem execução"</formula>
    </cfRule>
    <cfRule type="expression" dxfId="437" priority="40" stopIfTrue="1">
      <formula>#REF!="Sim"</formula>
    </cfRule>
  </conditionalFormatting>
  <conditionalFormatting sqref="O10">
    <cfRule type="expression" dxfId="436" priority="26" stopIfTrue="1">
      <formula>#REF!="Item do PAA com execução iniciada"</formula>
    </cfRule>
    <cfRule type="expression" dxfId="435" priority="27" stopIfTrue="1">
      <formula>#REF!="Item do PAA completamente executado"</formula>
    </cfRule>
    <cfRule type="expression" dxfId="434" priority="28" stopIfTrue="1">
      <formula>#REF!="Item do PAA com execução interrompida"</formula>
    </cfRule>
    <cfRule type="expression" dxfId="433" priority="29" stopIfTrue="1">
      <formula>#REF!="Item do PAA sem execução"</formula>
    </cfRule>
    <cfRule type="expression" dxfId="432" priority="30" stopIfTrue="1">
      <formula>#REF!="Sim"</formula>
    </cfRule>
  </conditionalFormatting>
  <conditionalFormatting sqref="O11:O94">
    <cfRule type="expression" dxfId="431" priority="21" stopIfTrue="1">
      <formula>#REF!="Item do PAA com execução iniciada"</formula>
    </cfRule>
    <cfRule type="expression" dxfId="430" priority="22" stopIfTrue="1">
      <formula>#REF!="Item do PAA completamente executado"</formula>
    </cfRule>
    <cfRule type="expression" dxfId="429" priority="23" stopIfTrue="1">
      <formula>#REF!="Item do PAA com execução interrompida"</formula>
    </cfRule>
    <cfRule type="expression" dxfId="428" priority="24" stopIfTrue="1">
      <formula>#REF!="Item do PAA sem execução"</formula>
    </cfRule>
    <cfRule type="expression" dxfId="427" priority="25" stopIfTrue="1">
      <formula>#REF!="Sim"</formula>
    </cfRule>
  </conditionalFormatting>
  <conditionalFormatting sqref="O104:O106">
    <cfRule type="expression" dxfId="426" priority="16" stopIfTrue="1">
      <formula>#REF!="Item do PAA com execução iniciada"</formula>
    </cfRule>
    <cfRule type="expression" dxfId="425" priority="17" stopIfTrue="1">
      <formula>#REF!="Item do PAA completamente executado"</formula>
    </cfRule>
    <cfRule type="expression" dxfId="424" priority="18" stopIfTrue="1">
      <formula>#REF!="Item do PAA com execução interrompida"</formula>
    </cfRule>
    <cfRule type="expression" dxfId="423" priority="19" stopIfTrue="1">
      <formula>#REF!="Item do PAA sem execução"</formula>
    </cfRule>
    <cfRule type="expression" dxfId="422" priority="20" stopIfTrue="1">
      <formula>#REF!="Sim"</formula>
    </cfRule>
  </conditionalFormatting>
  <conditionalFormatting sqref="O107">
    <cfRule type="expression" dxfId="421" priority="11" stopIfTrue="1">
      <formula>#REF!="Item do PAA com execução iniciada"</formula>
    </cfRule>
    <cfRule type="expression" dxfId="420" priority="12" stopIfTrue="1">
      <formula>#REF!="Item do PAA completamente executado"</formula>
    </cfRule>
    <cfRule type="expression" dxfId="419" priority="13" stopIfTrue="1">
      <formula>#REF!="Item do PAA com execução interrompida"</formula>
    </cfRule>
    <cfRule type="expression" dxfId="418" priority="14" stopIfTrue="1">
      <formula>#REF!="Item do PAA sem execução"</formula>
    </cfRule>
    <cfRule type="expression" dxfId="417" priority="15" stopIfTrue="1">
      <formula>#REF!="Sim"</formula>
    </cfRule>
  </conditionalFormatting>
  <conditionalFormatting sqref="O115">
    <cfRule type="expression" dxfId="416" priority="6" stopIfTrue="1">
      <formula>#REF!="Item do PAA com execução iniciada"</formula>
    </cfRule>
    <cfRule type="expression" dxfId="415" priority="7" stopIfTrue="1">
      <formula>#REF!="Item do PAA completamente executado"</formula>
    </cfRule>
    <cfRule type="expression" dxfId="414" priority="8" stopIfTrue="1">
      <formula>#REF!="Item do PAA com execução interrompida"</formula>
    </cfRule>
    <cfRule type="expression" dxfId="413" priority="9" stopIfTrue="1">
      <formula>#REF!="Item do PAA sem execução"</formula>
    </cfRule>
    <cfRule type="expression" dxfId="412" priority="10" stopIfTrue="1">
      <formula>#REF!="Sim"</formula>
    </cfRule>
  </conditionalFormatting>
  <conditionalFormatting sqref="O130">
    <cfRule type="expression" dxfId="411" priority="1" stopIfTrue="1">
      <formula>#REF!="Item do PAA com execução iniciada"</formula>
    </cfRule>
    <cfRule type="expression" dxfId="410" priority="2" stopIfTrue="1">
      <formula>#REF!="Item do PAA completamente executado"</formula>
    </cfRule>
    <cfRule type="expression" dxfId="409" priority="3" stopIfTrue="1">
      <formula>#REF!="Item do PAA com execução interrompida"</formula>
    </cfRule>
    <cfRule type="expression" dxfId="408" priority="4" stopIfTrue="1">
      <formula>#REF!="Item do PAA sem execução"</formula>
    </cfRule>
    <cfRule type="expression" dxfId="407" priority="5" stopIfTrue="1">
      <formula>#REF!="Sim"</formula>
    </cfRule>
  </conditionalFormatting>
  <hyperlinks>
    <hyperlink ref="D254" r:id="rId1" location="section-0"/>
    <hyperlink ref="D257" r:id="rId2"/>
    <hyperlink ref="H253" r:id="rId3" location="section-0"/>
    <hyperlink ref="H256" r:id="rId4"/>
  </hyperlinks>
  <printOptions horizontalCentered="1" verticalCentered="1"/>
  <pageMargins left="0.19685039370078741" right="0.19685039370078741" top="0.59055118110236227" bottom="0.70866141732283472" header="0.19685039370078741" footer="0.19685039370078741"/>
  <pageSetup paperSize="9" scale="45" pageOrder="overThenDown" orientation="landscape" r:id="rId5"/>
  <headerFooter>
    <oddFooter>&amp;LPCA 2026 v.4&amp;CPágina &amp;P / &amp;N&amp;R25/03/2026</oddFooter>
  </headerFooter>
  <extLst>
    <ext xmlns:x14="http://schemas.microsoft.com/office/spreadsheetml/2009/9/main" uri="{CCE6A557-97BC-4b89-ADB6-D9C93CAAB3DF}">
      <x14:dataValidations xmlns:xm="http://schemas.microsoft.com/office/excel/2006/main" xWindow="132" yWindow="638" count="8">
        <x14:dataValidation type="list" allowBlank="1" showInputMessage="1" showErrorMessage="1">
          <x14:formula1>
            <xm:f>Listas_Suspensas!$D$8</xm:f>
          </x14:formula1>
          <xm:sqref>M204:M252 M9:M201</xm:sqref>
        </x14:dataValidation>
        <x14:dataValidation type="list" allowBlank="1" showInputMessage="1" showErrorMessage="1">
          <x14:formula1>
            <xm:f>Listas_Suspensas!$AB$2:$AB$4</xm:f>
          </x14:formula1>
          <xm:sqref>N204:N252 N9:N201</xm:sqref>
        </x14:dataValidation>
        <x14:dataValidation type="list" allowBlank="1" showInputMessage="1" showErrorMessage="1" promptTitle="Sigla da área" prompt="Selecione a área demandante / requisitante.">
          <x14:formula1>
            <xm:f>Listas_Suspensas!$B$2:$B$51</xm:f>
          </x14:formula1>
          <xm:sqref>C190:C252 C9:C179</xm:sqref>
        </x14:dataValidation>
        <x14:dataValidation type="list" allowBlank="1" showInputMessage="1" showErrorMessage="1" prompt="Sigla da área">
          <x14:formula1>
            <xm:f>'D:\Drives compartilhados\SENG\ADMINISTRATIVO\ORCAMENTO\PCA 2025\[PCA_2025_v 7.1 sem DLs e ILs peq valor.xlsx]Listas_Suspensas'!#REF!</xm:f>
          </x14:formula1>
          <xm:sqref>C185:C189</xm:sqref>
        </x14:dataValidation>
        <x14:dataValidation type="list" allowBlank="1" showInputMessage="1" showErrorMessage="1" promptTitle="Sigla da área" prompt="Selecione a área demandante / requisitante.">
          <x14:formula1>
            <xm:f>'G:\Drives compartilhados\DADM\PCA\PCA 2026\Versao final PCA26\Entregues areas v-final\[PCA_2026_versao final SENG.xlsx]Listas_Suspensas'!#REF!</xm:f>
          </x14:formula1>
          <xm:sqref>C180:C184</xm:sqref>
        </x14:dataValidation>
        <x14:dataValidation type="list" allowBlank="1" showInputMessage="1" showErrorMessage="1" prompt="Mês do envio do PROAD instruído à DADM / DOF.">
          <x14:formula1>
            <xm:f>Listas_Suspensas!$N$2:$N$21</xm:f>
          </x14:formula1>
          <xm:sqref>K9:K252</xm:sqref>
        </x14:dataValidation>
        <x14:dataValidation type="list" allowBlank="1" showInputMessage="1" showErrorMessage="1" prompt="Selecione o nível de prioridade.">
          <x14:formula1>
            <xm:f>Listas_Suspensas!$D$2:$D$4</xm:f>
          </x14:formula1>
          <xm:sqref>J9:J252</xm:sqref>
        </x14:dataValidation>
        <x14:dataValidation type="list" allowBlank="1" showInputMessage="1" showErrorMessage="1" prompt="Selecione o mês de conclusão da contratação.">
          <x14:formula1>
            <xm:f>Listas_Suspensas!$P$2:$P$13</xm:f>
          </x14:formula1>
          <xm:sqref>L9:L252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7030A0"/>
  </sheetPr>
  <dimension ref="A1:AO1317"/>
  <sheetViews>
    <sheetView showGridLines="0" zoomScale="70" zoomScaleNormal="70" workbookViewId="0">
      <pane xSplit="9" ySplit="8" topLeftCell="J268" activePane="bottomRight" state="frozen"/>
      <selection pane="topRight" activeCell="F1" sqref="F1"/>
      <selection pane="bottomLeft" activeCell="A9" sqref="A9"/>
      <selection pane="bottomRight" activeCell="K384" sqref="K384"/>
    </sheetView>
  </sheetViews>
  <sheetFormatPr defaultColWidth="12.625" defaultRowHeight="15" customHeight="1"/>
  <cols>
    <col min="1" max="1" width="11.5" style="221" customWidth="1"/>
    <col min="2" max="2" width="11.5" style="221" hidden="1" customWidth="1"/>
    <col min="3" max="3" width="15.5" style="221" customWidth="1"/>
    <col min="4" max="5" width="15.5" style="221" hidden="1" customWidth="1"/>
    <col min="6" max="6" width="18.625" style="233" hidden="1" customWidth="1"/>
    <col min="7" max="7" width="24.625" style="221" hidden="1" customWidth="1"/>
    <col min="8" max="8" width="29.875" style="235" customWidth="1"/>
    <col min="9" max="9" width="28.875" style="233" customWidth="1"/>
    <col min="10" max="10" width="14.125" style="221" customWidth="1"/>
    <col min="11" max="11" width="14.375" style="231" customWidth="1"/>
    <col min="12" max="12" width="18.25" style="221" customWidth="1"/>
    <col min="13" max="13" width="18.25" style="221" hidden="1" customWidth="1"/>
    <col min="14" max="14" width="14.875" style="221" hidden="1" customWidth="1"/>
    <col min="15" max="15" width="11.625" style="231" customWidth="1"/>
    <col min="16" max="16" width="14.875" style="604" customWidth="1"/>
    <col min="17" max="17" width="12.625" style="234" customWidth="1"/>
    <col min="18" max="19" width="11.625" style="221" customWidth="1"/>
    <col min="20" max="20" width="13.375" style="221" customWidth="1"/>
    <col min="21" max="22" width="15.375" style="234" hidden="1" customWidth="1"/>
    <col min="23" max="23" width="15.125" style="234" hidden="1" customWidth="1"/>
    <col min="24" max="24" width="15.25" style="231" customWidth="1"/>
    <col min="25" max="25" width="14.125" style="231" customWidth="1"/>
    <col min="26" max="26" width="22" style="234" customWidth="1"/>
    <col min="27" max="31" width="22.125" style="234" customWidth="1"/>
    <col min="32" max="32" width="19.5" style="374" customWidth="1"/>
    <col min="33" max="33" width="19.5" style="225" customWidth="1"/>
    <col min="34" max="34" width="29.625" style="221" customWidth="1"/>
    <col min="35" max="35" width="18.25" style="221" customWidth="1"/>
    <col min="36" max="36" width="29.625" style="225" customWidth="1"/>
    <col min="37" max="37" width="29.625" style="221" customWidth="1"/>
    <col min="38" max="38" width="38.625" style="221" customWidth="1"/>
    <col min="39" max="39" width="37.25" style="221" customWidth="1"/>
    <col min="40" max="16384" width="12.625" style="221"/>
  </cols>
  <sheetData>
    <row r="1" spans="1:39" ht="21.75" customHeight="1" thickBot="1">
      <c r="A1" s="72" t="s">
        <v>0</v>
      </c>
      <c r="B1" s="347"/>
      <c r="C1" s="73"/>
      <c r="D1" s="375"/>
      <c r="E1" s="73"/>
      <c r="F1" s="75"/>
      <c r="G1" s="74"/>
      <c r="H1" s="75"/>
      <c r="I1" s="75"/>
      <c r="J1" s="75"/>
      <c r="K1" s="76"/>
      <c r="L1" s="77"/>
      <c r="M1" s="456"/>
      <c r="N1" s="78"/>
      <c r="O1" s="75"/>
      <c r="P1" s="597"/>
      <c r="Q1" s="544"/>
      <c r="R1" s="79"/>
      <c r="S1" s="79"/>
      <c r="T1" s="80"/>
      <c r="U1" s="220"/>
      <c r="V1" s="220"/>
      <c r="W1" s="220"/>
      <c r="X1" s="75"/>
      <c r="Y1" s="75"/>
      <c r="Z1" s="167"/>
      <c r="AA1" s="167"/>
      <c r="AB1" s="167"/>
      <c r="AC1" s="167"/>
      <c r="AD1" s="167"/>
      <c r="AE1" s="167"/>
      <c r="AF1" s="371"/>
      <c r="AG1" s="448"/>
      <c r="AH1" s="73"/>
      <c r="AI1" s="375"/>
      <c r="AJ1" s="138"/>
      <c r="AK1" s="85"/>
      <c r="AL1" s="85"/>
      <c r="AM1" s="85"/>
    </row>
    <row r="2" spans="1:39" ht="4.5" customHeight="1">
      <c r="A2" s="1"/>
      <c r="B2" s="1"/>
      <c r="C2" s="2"/>
      <c r="D2" s="2"/>
      <c r="E2" s="2"/>
      <c r="F2" s="1"/>
      <c r="G2" s="3"/>
      <c r="H2" s="1"/>
      <c r="I2" s="1"/>
      <c r="J2" s="1"/>
      <c r="K2" s="1"/>
      <c r="L2" s="4"/>
      <c r="M2" s="4"/>
      <c r="N2" s="5"/>
      <c r="O2" s="1"/>
      <c r="P2" s="598"/>
      <c r="Q2" s="160"/>
      <c r="R2" s="7"/>
      <c r="S2" s="7"/>
      <c r="T2" s="7"/>
      <c r="U2" s="160"/>
      <c r="V2" s="160"/>
      <c r="W2" s="160"/>
      <c r="X2" s="6"/>
      <c r="Y2" s="1"/>
      <c r="Z2" s="168"/>
      <c r="AA2" s="1"/>
      <c r="AB2" s="1"/>
      <c r="AC2" s="1"/>
      <c r="AD2" s="1"/>
      <c r="AE2" s="1"/>
      <c r="AF2" s="1"/>
      <c r="AG2" s="449"/>
      <c r="AH2" s="9"/>
      <c r="AI2" s="9"/>
      <c r="AJ2" s="139"/>
      <c r="AK2" s="3"/>
      <c r="AL2" s="3"/>
      <c r="AM2" s="3"/>
    </row>
    <row r="3" spans="1:39" ht="21.75" customHeight="1">
      <c r="A3" s="72" t="s">
        <v>1255</v>
      </c>
      <c r="B3" s="347"/>
      <c r="C3" s="73"/>
      <c r="D3" s="375"/>
      <c r="E3" s="73"/>
      <c r="F3" s="75"/>
      <c r="G3" s="74"/>
      <c r="H3" s="75"/>
      <c r="I3" s="75"/>
      <c r="J3" s="75"/>
      <c r="K3" s="76"/>
      <c r="L3" s="77"/>
      <c r="M3" s="456"/>
      <c r="N3" s="78"/>
      <c r="O3" s="75"/>
      <c r="P3" s="597"/>
      <c r="Q3" s="544"/>
      <c r="R3" s="79"/>
      <c r="S3" s="79"/>
      <c r="T3" s="80"/>
      <c r="U3" s="220"/>
      <c r="V3" s="220"/>
      <c r="W3" s="220"/>
      <c r="X3" s="75"/>
      <c r="Y3" s="75"/>
      <c r="Z3" s="158"/>
      <c r="AA3" s="158"/>
      <c r="AB3" s="158"/>
      <c r="AC3" s="158"/>
      <c r="AD3" s="158"/>
      <c r="AE3" s="158"/>
      <c r="AF3" s="158"/>
      <c r="AG3" s="450"/>
      <c r="AH3" s="73"/>
      <c r="AI3" s="375"/>
      <c r="AJ3" s="138"/>
      <c r="AK3" s="85"/>
      <c r="AL3" s="85"/>
      <c r="AM3" s="85"/>
    </row>
    <row r="4" spans="1:39" ht="4.5" customHeight="1">
      <c r="A4" s="1"/>
      <c r="B4" s="1"/>
      <c r="C4" s="2"/>
      <c r="D4" s="2"/>
      <c r="E4" s="2"/>
      <c r="F4" s="1"/>
      <c r="G4" s="3"/>
      <c r="H4" s="1"/>
      <c r="I4" s="1"/>
      <c r="J4" s="1"/>
      <c r="K4" s="1"/>
      <c r="L4" s="4"/>
      <c r="M4" s="4"/>
      <c r="N4" s="5"/>
      <c r="O4" s="1"/>
      <c r="P4" s="598"/>
      <c r="Q4" s="161"/>
      <c r="R4" s="7"/>
      <c r="S4" s="7"/>
      <c r="T4" s="7"/>
      <c r="U4" s="161"/>
      <c r="V4" s="161"/>
      <c r="W4" s="161"/>
      <c r="X4" s="6"/>
      <c r="Y4" s="1"/>
      <c r="Z4" s="168"/>
      <c r="AA4" s="169"/>
      <c r="AB4" s="169"/>
      <c r="AC4" s="169"/>
      <c r="AD4" s="169"/>
      <c r="AE4" s="169"/>
      <c r="AF4" s="348"/>
      <c r="AG4" s="451"/>
      <c r="AH4" s="8"/>
      <c r="AI4" s="8"/>
      <c r="AJ4" s="140"/>
      <c r="AK4" s="10"/>
      <c r="AL4" s="10"/>
      <c r="AM4" s="10"/>
    </row>
    <row r="5" spans="1:39" ht="45.75" hidden="1" customHeight="1">
      <c r="A5" s="212" t="s">
        <v>1</v>
      </c>
      <c r="B5" s="348"/>
      <c r="C5" s="11"/>
      <c r="D5" s="11"/>
      <c r="E5" s="11"/>
      <c r="F5" s="114"/>
      <c r="G5" s="11"/>
      <c r="H5" s="113"/>
      <c r="I5" s="114"/>
      <c r="J5" s="6"/>
      <c r="K5" s="6"/>
      <c r="L5" s="12"/>
      <c r="M5" s="12"/>
      <c r="N5" s="11"/>
      <c r="O5" s="6"/>
      <c r="P5" s="452"/>
      <c r="Q5" s="161"/>
      <c r="R5" s="6"/>
      <c r="S5" s="811" t="s">
        <v>2</v>
      </c>
      <c r="T5" s="812"/>
      <c r="U5" s="813" t="s">
        <v>3</v>
      </c>
      <c r="V5" s="814"/>
      <c r="W5" s="606"/>
      <c r="X5" s="6"/>
      <c r="Y5" s="6"/>
      <c r="Z5" s="170"/>
      <c r="AA5" s="815"/>
      <c r="AB5" s="816"/>
      <c r="AC5" s="816"/>
      <c r="AD5" s="816"/>
      <c r="AE5" s="816"/>
      <c r="AF5" s="1"/>
      <c r="AH5" s="9"/>
      <c r="AI5" s="9"/>
      <c r="AJ5" s="139"/>
      <c r="AK5" s="3"/>
      <c r="AL5" s="3"/>
      <c r="AM5" s="3"/>
    </row>
    <row r="6" spans="1:39" ht="7.15" customHeight="1">
      <c r="A6" s="3"/>
      <c r="B6" s="3"/>
      <c r="C6" s="2"/>
      <c r="D6" s="2"/>
      <c r="E6" s="2"/>
      <c r="F6" s="1"/>
      <c r="G6" s="3"/>
      <c r="H6" s="3"/>
      <c r="I6" s="1"/>
      <c r="J6" s="1"/>
      <c r="K6" s="1"/>
      <c r="L6" s="4"/>
      <c r="M6" s="4"/>
      <c r="N6" s="5"/>
      <c r="O6" s="1"/>
      <c r="P6" s="598"/>
      <c r="Q6" s="162"/>
      <c r="R6" s="1"/>
      <c r="S6" s="1"/>
      <c r="T6" s="7"/>
      <c r="U6" s="162"/>
      <c r="V6" s="162"/>
      <c r="W6" s="162"/>
      <c r="X6" s="6"/>
      <c r="Y6" s="6"/>
      <c r="Z6" s="160"/>
      <c r="AA6" s="6"/>
      <c r="AB6" s="6"/>
      <c r="AC6" s="6"/>
      <c r="AD6" s="6"/>
      <c r="AE6" s="6"/>
      <c r="AF6" s="6"/>
      <c r="AG6" s="452"/>
      <c r="AH6" s="9"/>
      <c r="AI6" s="9"/>
      <c r="AJ6" s="139"/>
      <c r="AK6" s="3"/>
      <c r="AL6" s="3"/>
      <c r="AM6" s="3"/>
    </row>
    <row r="7" spans="1:39" ht="6" customHeight="1">
      <c r="A7" s="1"/>
      <c r="B7" s="1"/>
      <c r="C7" s="1"/>
      <c r="D7" s="1"/>
      <c r="E7" s="1"/>
      <c r="F7" s="6"/>
      <c r="G7" s="1"/>
      <c r="H7" s="1"/>
      <c r="I7" s="6"/>
      <c r="J7" s="1"/>
      <c r="K7" s="1"/>
      <c r="L7" s="4"/>
      <c r="M7" s="4"/>
      <c r="N7" s="5"/>
      <c r="O7" s="1"/>
      <c r="P7" s="449"/>
      <c r="Q7" s="163"/>
      <c r="R7" s="7"/>
      <c r="S7" s="7"/>
      <c r="T7" s="7"/>
      <c r="U7" s="163"/>
      <c r="V7" s="163"/>
      <c r="W7" s="163"/>
      <c r="X7" s="1"/>
      <c r="Y7" s="1"/>
      <c r="Z7" s="168"/>
      <c r="AA7" s="817"/>
      <c r="AB7" s="818"/>
      <c r="AC7" s="819"/>
      <c r="AD7" s="606"/>
      <c r="AE7" s="606"/>
      <c r="AF7" s="160"/>
      <c r="AG7" s="606"/>
      <c r="AH7" s="9"/>
      <c r="AI7" s="9"/>
      <c r="AJ7" s="139"/>
      <c r="AK7" s="3"/>
      <c r="AL7" s="3"/>
      <c r="AM7" s="3"/>
    </row>
    <row r="8" spans="1:39" s="222" customFormat="1" ht="183.6" customHeight="1">
      <c r="A8" s="115" t="s">
        <v>685</v>
      </c>
      <c r="B8" s="115" t="s">
        <v>1324</v>
      </c>
      <c r="C8" s="115" t="s">
        <v>686</v>
      </c>
      <c r="D8" s="115" t="s">
        <v>1333</v>
      </c>
      <c r="E8" s="344" t="s">
        <v>1328</v>
      </c>
      <c r="F8" s="115" t="s">
        <v>1253</v>
      </c>
      <c r="G8" s="115" t="s">
        <v>748</v>
      </c>
      <c r="H8" s="115" t="s">
        <v>687</v>
      </c>
      <c r="I8" s="115" t="s">
        <v>688</v>
      </c>
      <c r="J8" s="115" t="s">
        <v>689</v>
      </c>
      <c r="K8" s="116" t="s">
        <v>690</v>
      </c>
      <c r="L8" s="458" t="s">
        <v>691</v>
      </c>
      <c r="M8" s="116" t="s">
        <v>1344</v>
      </c>
      <c r="N8" s="116" t="s">
        <v>693</v>
      </c>
      <c r="O8" s="115" t="s">
        <v>692</v>
      </c>
      <c r="P8" s="453" t="s">
        <v>949</v>
      </c>
      <c r="Q8" s="115" t="s">
        <v>950</v>
      </c>
      <c r="R8" s="115" t="s">
        <v>951</v>
      </c>
      <c r="S8" s="115" t="s">
        <v>952</v>
      </c>
      <c r="T8" s="115" t="s">
        <v>953</v>
      </c>
      <c r="U8" s="210" t="s">
        <v>973</v>
      </c>
      <c r="V8" s="210" t="s">
        <v>958</v>
      </c>
      <c r="W8" s="210" t="s">
        <v>959</v>
      </c>
      <c r="X8" s="115" t="s">
        <v>960</v>
      </c>
      <c r="Y8" s="115" t="s">
        <v>961</v>
      </c>
      <c r="Z8" s="115" t="s">
        <v>962</v>
      </c>
      <c r="AA8" s="115" t="s">
        <v>963</v>
      </c>
      <c r="AB8" s="115" t="s">
        <v>964</v>
      </c>
      <c r="AC8" s="115" t="s">
        <v>965</v>
      </c>
      <c r="AD8" s="115" t="s">
        <v>966</v>
      </c>
      <c r="AE8" s="115" t="s">
        <v>967</v>
      </c>
      <c r="AF8" s="115" t="s">
        <v>968</v>
      </c>
      <c r="AG8" s="453" t="s">
        <v>969</v>
      </c>
      <c r="AH8" s="115" t="s">
        <v>970</v>
      </c>
      <c r="AI8" s="115" t="s">
        <v>1329</v>
      </c>
      <c r="AJ8" s="141" t="s">
        <v>784</v>
      </c>
      <c r="AK8" s="211" t="s">
        <v>785</v>
      </c>
      <c r="AL8" s="115" t="s">
        <v>786</v>
      </c>
      <c r="AM8" s="115" t="s">
        <v>787</v>
      </c>
    </row>
    <row r="9" spans="1:39" ht="38.25" hidden="1" customHeight="1">
      <c r="A9" s="213"/>
      <c r="B9" s="368"/>
      <c r="C9" s="213"/>
      <c r="D9" s="213"/>
      <c r="E9" s="213"/>
      <c r="F9" s="214"/>
      <c r="G9" s="214"/>
      <c r="H9" s="214"/>
      <c r="I9" s="214"/>
      <c r="J9" s="213"/>
      <c r="K9" s="213"/>
      <c r="L9" s="215"/>
      <c r="M9" s="215"/>
      <c r="N9" s="216"/>
      <c r="O9" s="213"/>
      <c r="P9" s="159"/>
      <c r="Q9" s="159"/>
      <c r="R9" s="217"/>
      <c r="S9" s="217"/>
      <c r="T9" s="217"/>
      <c r="U9" s="159"/>
      <c r="V9" s="166"/>
      <c r="W9" s="166"/>
      <c r="X9" s="213"/>
      <c r="Y9" s="213"/>
      <c r="Z9" s="166"/>
      <c r="AA9" s="166"/>
      <c r="AB9" s="236"/>
      <c r="AC9" s="236"/>
      <c r="AD9" s="236"/>
      <c r="AE9" s="236"/>
      <c r="AF9" s="166"/>
      <c r="AG9" s="159"/>
      <c r="AH9" s="218"/>
      <c r="AI9" s="218"/>
      <c r="AJ9" s="218"/>
      <c r="AK9" s="218"/>
      <c r="AL9" s="214"/>
      <c r="AM9" s="214"/>
    </row>
    <row r="10" spans="1:39" s="223" customFormat="1" ht="143.44999999999999" customHeight="1">
      <c r="A10" s="189">
        <v>1</v>
      </c>
      <c r="B10" s="99"/>
      <c r="C10" s="358" t="s">
        <v>4</v>
      </c>
      <c r="D10" s="147"/>
      <c r="E10" s="99"/>
      <c r="F10" s="147"/>
      <c r="G10" s="98" t="s">
        <v>187</v>
      </c>
      <c r="H10" s="246" t="s">
        <v>397</v>
      </c>
      <c r="I10" s="147" t="s">
        <v>188</v>
      </c>
      <c r="J10" s="129">
        <v>1</v>
      </c>
      <c r="K10" s="129" t="s">
        <v>391</v>
      </c>
      <c r="L10" s="459">
        <v>20000</v>
      </c>
      <c r="M10" s="522"/>
      <c r="N10" s="505">
        <v>6000</v>
      </c>
      <c r="O10" s="99" t="s">
        <v>16</v>
      </c>
      <c r="P10" s="189" t="s">
        <v>157</v>
      </c>
      <c r="Q10" s="164"/>
      <c r="R10" s="118">
        <v>46142</v>
      </c>
      <c r="S10" s="118">
        <v>46203</v>
      </c>
      <c r="T10" s="118">
        <v>46295</v>
      </c>
      <c r="U10" s="99"/>
      <c r="V10" s="99"/>
      <c r="W10" s="99"/>
      <c r="X10" s="129" t="s">
        <v>1302</v>
      </c>
      <c r="Y10" s="129" t="s">
        <v>1303</v>
      </c>
      <c r="Z10" s="247"/>
      <c r="AA10" s="129" t="s">
        <v>977</v>
      </c>
      <c r="AB10" s="248" t="s">
        <v>977</v>
      </c>
      <c r="AC10" s="248" t="s">
        <v>977</v>
      </c>
      <c r="AD10" s="248" t="s">
        <v>977</v>
      </c>
      <c r="AE10" s="248" t="s">
        <v>977</v>
      </c>
      <c r="AF10" s="248" t="s">
        <v>977</v>
      </c>
      <c r="AG10" s="249" t="s">
        <v>978</v>
      </c>
      <c r="AH10" s="199"/>
      <c r="AI10" s="199"/>
      <c r="AJ10" s="98" t="s">
        <v>788</v>
      </c>
      <c r="AK10" s="86"/>
      <c r="AL10" s="56"/>
      <c r="AM10" s="56"/>
    </row>
    <row r="11" spans="1:39" s="223" customFormat="1" ht="252" hidden="1" customHeight="1">
      <c r="A11" s="189">
        <v>2</v>
      </c>
      <c r="B11" s="99"/>
      <c r="C11" s="358" t="s">
        <v>4</v>
      </c>
      <c r="D11" s="147" t="s">
        <v>1334</v>
      </c>
      <c r="E11" s="99"/>
      <c r="F11" s="147" t="s">
        <v>1291</v>
      </c>
      <c r="G11" s="98" t="s">
        <v>388</v>
      </c>
      <c r="H11" s="246" t="s">
        <v>1389</v>
      </c>
      <c r="I11" s="147" t="s">
        <v>972</v>
      </c>
      <c r="J11" s="129">
        <v>1</v>
      </c>
      <c r="K11" s="129" t="s">
        <v>185</v>
      </c>
      <c r="L11" s="548">
        <f>62000+26640</f>
        <v>88640</v>
      </c>
      <c r="M11" s="523"/>
      <c r="N11" s="505">
        <v>62000</v>
      </c>
      <c r="O11" s="99" t="s">
        <v>16</v>
      </c>
      <c r="P11" s="189" t="s">
        <v>9</v>
      </c>
      <c r="Q11" s="164"/>
      <c r="R11" s="118">
        <v>46053</v>
      </c>
      <c r="S11" s="118">
        <v>46112</v>
      </c>
      <c r="T11" s="118">
        <v>46295</v>
      </c>
      <c r="U11" s="99"/>
      <c r="V11" s="99"/>
      <c r="W11" s="99"/>
      <c r="X11" s="129" t="s">
        <v>1302</v>
      </c>
      <c r="Y11" s="129" t="s">
        <v>1303</v>
      </c>
      <c r="Z11" s="129"/>
      <c r="AA11" s="129" t="s">
        <v>977</v>
      </c>
      <c r="AB11" s="248" t="s">
        <v>977</v>
      </c>
      <c r="AC11" s="248" t="s">
        <v>977</v>
      </c>
      <c r="AD11" s="248" t="s">
        <v>977</v>
      </c>
      <c r="AE11" s="248" t="s">
        <v>977</v>
      </c>
      <c r="AF11" s="248" t="s">
        <v>977</v>
      </c>
      <c r="AG11" s="249" t="s">
        <v>979</v>
      </c>
      <c r="AH11" s="199"/>
      <c r="AI11" s="199"/>
      <c r="AJ11" s="98" t="s">
        <v>789</v>
      </c>
      <c r="AK11" s="86"/>
      <c r="AL11" s="56"/>
      <c r="AM11" s="56"/>
    </row>
    <row r="12" spans="1:39" s="223" customFormat="1" ht="144" customHeight="1">
      <c r="A12" s="189">
        <v>3</v>
      </c>
      <c r="B12" s="99"/>
      <c r="C12" s="358" t="s">
        <v>4</v>
      </c>
      <c r="D12" s="147"/>
      <c r="E12" s="99"/>
      <c r="F12" s="147"/>
      <c r="G12" s="98" t="s">
        <v>189</v>
      </c>
      <c r="H12" s="246" t="s">
        <v>766</v>
      </c>
      <c r="I12" s="147" t="s">
        <v>389</v>
      </c>
      <c r="J12" s="129">
        <v>1</v>
      </c>
      <c r="K12" s="129" t="s">
        <v>391</v>
      </c>
      <c r="L12" s="460">
        <v>2000</v>
      </c>
      <c r="M12" s="523"/>
      <c r="N12" s="505">
        <v>2000</v>
      </c>
      <c r="O12" s="99" t="s">
        <v>16</v>
      </c>
      <c r="P12" s="189" t="s">
        <v>157</v>
      </c>
      <c r="Q12" s="164"/>
      <c r="R12" s="118">
        <v>46142</v>
      </c>
      <c r="S12" s="118">
        <v>46203</v>
      </c>
      <c r="T12" s="118">
        <v>46295</v>
      </c>
      <c r="U12" s="99"/>
      <c r="V12" s="99"/>
      <c r="W12" s="99"/>
      <c r="X12" s="129" t="s">
        <v>1302</v>
      </c>
      <c r="Y12" s="129" t="s">
        <v>1303</v>
      </c>
      <c r="Z12" s="129"/>
      <c r="AA12" s="129" t="s">
        <v>977</v>
      </c>
      <c r="AB12" s="248" t="s">
        <v>977</v>
      </c>
      <c r="AC12" s="248" t="s">
        <v>977</v>
      </c>
      <c r="AD12" s="248" t="s">
        <v>977</v>
      </c>
      <c r="AE12" s="248" t="s">
        <v>977</v>
      </c>
      <c r="AF12" s="248" t="s">
        <v>977</v>
      </c>
      <c r="AG12" s="249" t="s">
        <v>980</v>
      </c>
      <c r="AH12" s="199"/>
      <c r="AI12" s="199"/>
      <c r="AJ12" s="98"/>
      <c r="AK12" s="86"/>
      <c r="AL12" s="56"/>
      <c r="AM12" s="56"/>
    </row>
    <row r="13" spans="1:39" ht="332.45" customHeight="1">
      <c r="A13" s="349">
        <v>4</v>
      </c>
      <c r="B13" s="99"/>
      <c r="C13" s="359" t="s">
        <v>4</v>
      </c>
      <c r="D13" s="147"/>
      <c r="E13" s="55"/>
      <c r="F13" s="147"/>
      <c r="G13" s="98" t="s">
        <v>186</v>
      </c>
      <c r="H13" s="246" t="s">
        <v>390</v>
      </c>
      <c r="I13" s="147" t="s">
        <v>767</v>
      </c>
      <c r="J13" s="129" t="s">
        <v>768</v>
      </c>
      <c r="K13" s="131" t="s">
        <v>178</v>
      </c>
      <c r="L13" s="460">
        <v>2000</v>
      </c>
      <c r="M13" s="523"/>
      <c r="N13" s="505">
        <v>2000</v>
      </c>
      <c r="O13" s="99" t="s">
        <v>16</v>
      </c>
      <c r="P13" s="189" t="s">
        <v>157</v>
      </c>
      <c r="Q13" s="164"/>
      <c r="R13" s="118">
        <v>46142</v>
      </c>
      <c r="S13" s="118">
        <v>46203</v>
      </c>
      <c r="T13" s="118">
        <v>46295</v>
      </c>
      <c r="U13" s="99"/>
      <c r="V13" s="99"/>
      <c r="W13" s="99"/>
      <c r="X13" s="129" t="s">
        <v>1302</v>
      </c>
      <c r="Y13" s="129" t="s">
        <v>1303</v>
      </c>
      <c r="Z13" s="129"/>
      <c r="AA13" s="129" t="s">
        <v>977</v>
      </c>
      <c r="AB13" s="248" t="s">
        <v>977</v>
      </c>
      <c r="AC13" s="248" t="s">
        <v>977</v>
      </c>
      <c r="AD13" s="248" t="s">
        <v>977</v>
      </c>
      <c r="AE13" s="248" t="s">
        <v>977</v>
      </c>
      <c r="AF13" s="248" t="s">
        <v>977</v>
      </c>
      <c r="AG13" s="249" t="s">
        <v>981</v>
      </c>
      <c r="AH13" s="199"/>
      <c r="AI13" s="199"/>
      <c r="AJ13" s="98" t="s">
        <v>790</v>
      </c>
      <c r="AK13" s="86"/>
      <c r="AL13" s="56"/>
      <c r="AM13" s="56"/>
    </row>
    <row r="14" spans="1:39" s="223" customFormat="1" ht="126.6" customHeight="1">
      <c r="A14" s="189">
        <v>5</v>
      </c>
      <c r="B14" s="99"/>
      <c r="C14" s="358" t="s">
        <v>4</v>
      </c>
      <c r="D14" s="147"/>
      <c r="E14" s="99"/>
      <c r="F14" s="147"/>
      <c r="G14" s="98" t="s">
        <v>183</v>
      </c>
      <c r="H14" s="246" t="s">
        <v>369</v>
      </c>
      <c r="I14" s="147" t="s">
        <v>184</v>
      </c>
      <c r="J14" s="129">
        <v>24</v>
      </c>
      <c r="K14" s="129" t="s">
        <v>178</v>
      </c>
      <c r="L14" s="548">
        <v>40000</v>
      </c>
      <c r="M14" s="523"/>
      <c r="N14" s="505">
        <v>10000</v>
      </c>
      <c r="O14" s="99" t="s">
        <v>16</v>
      </c>
      <c r="P14" s="189" t="s">
        <v>157</v>
      </c>
      <c r="Q14" s="164"/>
      <c r="R14" s="118">
        <v>46142</v>
      </c>
      <c r="S14" s="118">
        <v>46203</v>
      </c>
      <c r="T14" s="118">
        <v>46295</v>
      </c>
      <c r="U14" s="99"/>
      <c r="V14" s="99"/>
      <c r="W14" s="99"/>
      <c r="X14" s="129" t="s">
        <v>1302</v>
      </c>
      <c r="Y14" s="129" t="s">
        <v>1303</v>
      </c>
      <c r="Z14" s="129"/>
      <c r="AA14" s="129" t="s">
        <v>977</v>
      </c>
      <c r="AB14" s="248" t="s">
        <v>977</v>
      </c>
      <c r="AC14" s="248" t="s">
        <v>977</v>
      </c>
      <c r="AD14" s="248" t="s">
        <v>977</v>
      </c>
      <c r="AE14" s="248" t="s">
        <v>977</v>
      </c>
      <c r="AF14" s="248" t="s">
        <v>977</v>
      </c>
      <c r="AG14" s="249" t="s">
        <v>982</v>
      </c>
      <c r="AH14" s="199"/>
      <c r="AI14" s="199"/>
      <c r="AJ14" s="98"/>
      <c r="AK14" s="86"/>
      <c r="AL14" s="56"/>
      <c r="AM14" s="56"/>
    </row>
    <row r="15" spans="1:39" ht="208.9" hidden="1" customHeight="1">
      <c r="A15" s="349">
        <v>1</v>
      </c>
      <c r="B15" s="99"/>
      <c r="C15" s="359" t="s">
        <v>6</v>
      </c>
      <c r="D15" s="147"/>
      <c r="E15" s="55"/>
      <c r="F15" s="251"/>
      <c r="G15" s="98" t="s">
        <v>204</v>
      </c>
      <c r="H15" s="250" t="s">
        <v>938</v>
      </c>
      <c r="I15" s="251" t="s">
        <v>205</v>
      </c>
      <c r="J15" s="252">
        <v>24</v>
      </c>
      <c r="K15" s="252" t="s">
        <v>182</v>
      </c>
      <c r="L15" s="548">
        <v>120000</v>
      </c>
      <c r="M15" s="524"/>
      <c r="N15" s="505">
        <v>60000</v>
      </c>
      <c r="O15" s="55" t="s">
        <v>5</v>
      </c>
      <c r="P15" s="189" t="s">
        <v>7</v>
      </c>
      <c r="Q15" s="164"/>
      <c r="R15" s="118">
        <v>45961</v>
      </c>
      <c r="S15" s="118">
        <v>45991</v>
      </c>
      <c r="T15" s="118">
        <v>46053</v>
      </c>
      <c r="U15" s="99"/>
      <c r="V15" s="99"/>
      <c r="W15" s="99"/>
      <c r="X15" s="129" t="s">
        <v>1302</v>
      </c>
      <c r="Y15" s="154" t="s">
        <v>1304</v>
      </c>
      <c r="Z15" s="268"/>
      <c r="AA15" s="269"/>
      <c r="AB15" s="269"/>
      <c r="AC15" s="270"/>
      <c r="AD15" s="269"/>
      <c r="AE15" s="270"/>
      <c r="AF15" s="252"/>
      <c r="AG15" s="445" t="s">
        <v>1024</v>
      </c>
      <c r="AH15" s="383"/>
      <c r="AI15" s="429"/>
      <c r="AJ15" s="418"/>
      <c r="AK15" s="86"/>
      <c r="AL15" s="56" t="s">
        <v>1343</v>
      </c>
      <c r="AM15" s="56"/>
    </row>
    <row r="16" spans="1:39" s="223" customFormat="1" ht="166.9" customHeight="1">
      <c r="A16" s="189">
        <v>2</v>
      </c>
      <c r="B16" s="99"/>
      <c r="C16" s="358" t="s">
        <v>6</v>
      </c>
      <c r="D16" s="147"/>
      <c r="E16" s="99"/>
      <c r="F16" s="251"/>
      <c r="G16" s="98" t="s">
        <v>191</v>
      </c>
      <c r="H16" s="253" t="s">
        <v>939</v>
      </c>
      <c r="I16" s="251" t="s">
        <v>192</v>
      </c>
      <c r="J16" s="252">
        <v>2</v>
      </c>
      <c r="K16" s="252" t="s">
        <v>391</v>
      </c>
      <c r="L16" s="461">
        <v>49000</v>
      </c>
      <c r="M16" s="519"/>
      <c r="N16" s="505">
        <v>49000</v>
      </c>
      <c r="O16" s="99" t="s">
        <v>5</v>
      </c>
      <c r="P16" s="189" t="s">
        <v>7</v>
      </c>
      <c r="Q16" s="164"/>
      <c r="R16" s="118">
        <v>45961</v>
      </c>
      <c r="S16" s="118">
        <v>45991</v>
      </c>
      <c r="T16" s="118">
        <v>46112</v>
      </c>
      <c r="U16" s="99"/>
      <c r="V16" s="99"/>
      <c r="W16" s="99"/>
      <c r="X16" s="129" t="s">
        <v>1302</v>
      </c>
      <c r="Y16" s="154" t="s">
        <v>1304</v>
      </c>
      <c r="Z16" s="268"/>
      <c r="AA16" s="269"/>
      <c r="AB16" s="269"/>
      <c r="AC16" s="270"/>
      <c r="AD16" s="269"/>
      <c r="AE16" s="270"/>
      <c r="AF16" s="252"/>
      <c r="AG16" s="445" t="s">
        <v>1025</v>
      </c>
      <c r="AH16" s="383"/>
      <c r="AI16" s="429"/>
      <c r="AJ16" s="418" t="s">
        <v>791</v>
      </c>
      <c r="AK16" s="86"/>
      <c r="AL16" s="56"/>
      <c r="AM16" s="56"/>
    </row>
    <row r="17" spans="1:39" s="223" customFormat="1" ht="156.6" customHeight="1">
      <c r="A17" s="189">
        <v>4</v>
      </c>
      <c r="B17" s="99"/>
      <c r="C17" s="358" t="s">
        <v>6</v>
      </c>
      <c r="D17" s="147"/>
      <c r="E17" s="99"/>
      <c r="F17" s="251"/>
      <c r="G17" s="98" t="s">
        <v>198</v>
      </c>
      <c r="H17" s="253" t="s">
        <v>393</v>
      </c>
      <c r="I17" s="251" t="s">
        <v>193</v>
      </c>
      <c r="J17" s="252">
        <v>1</v>
      </c>
      <c r="K17" s="252" t="s">
        <v>391</v>
      </c>
      <c r="L17" s="462">
        <v>52400</v>
      </c>
      <c r="M17" s="525"/>
      <c r="N17" s="505">
        <v>52420</v>
      </c>
      <c r="O17" s="99" t="s">
        <v>5</v>
      </c>
      <c r="P17" s="189" t="s">
        <v>7</v>
      </c>
      <c r="Q17" s="164"/>
      <c r="R17" s="118">
        <v>46053</v>
      </c>
      <c r="S17" s="118">
        <v>46081</v>
      </c>
      <c r="T17" s="118">
        <v>46173</v>
      </c>
      <c r="U17" s="99"/>
      <c r="V17" s="99"/>
      <c r="W17" s="99"/>
      <c r="X17" s="129" t="s">
        <v>1302</v>
      </c>
      <c r="Y17" s="154" t="s">
        <v>1304</v>
      </c>
      <c r="Z17" s="271"/>
      <c r="AA17" s="271"/>
      <c r="AB17" s="271"/>
      <c r="AC17" s="271"/>
      <c r="AD17" s="271"/>
      <c r="AE17" s="271"/>
      <c r="AF17" s="272"/>
      <c r="AG17" s="446" t="s">
        <v>1025</v>
      </c>
      <c r="AH17" s="383"/>
      <c r="AI17" s="429"/>
      <c r="AJ17" s="418"/>
      <c r="AK17" s="86"/>
      <c r="AL17" s="56"/>
      <c r="AM17" s="56"/>
    </row>
    <row r="18" spans="1:39" s="223" customFormat="1" ht="168.6" hidden="1" customHeight="1">
      <c r="A18" s="189">
        <v>5</v>
      </c>
      <c r="B18" s="99"/>
      <c r="C18" s="358" t="s">
        <v>6</v>
      </c>
      <c r="D18" s="147"/>
      <c r="E18" s="99"/>
      <c r="F18" s="251"/>
      <c r="G18" s="98" t="s">
        <v>199</v>
      </c>
      <c r="H18" s="549" t="s">
        <v>983</v>
      </c>
      <c r="I18" s="550" t="s">
        <v>200</v>
      </c>
      <c r="J18" s="551">
        <v>2</v>
      </c>
      <c r="K18" s="551" t="s">
        <v>391</v>
      </c>
      <c r="L18" s="552">
        <v>164870</v>
      </c>
      <c r="M18" s="525"/>
      <c r="N18" s="505">
        <v>115000</v>
      </c>
      <c r="O18" s="99" t="s">
        <v>5</v>
      </c>
      <c r="P18" s="189" t="s">
        <v>7</v>
      </c>
      <c r="Q18" s="164"/>
      <c r="R18" s="118">
        <v>46112</v>
      </c>
      <c r="S18" s="118">
        <v>46142</v>
      </c>
      <c r="T18" s="118">
        <v>46173</v>
      </c>
      <c r="U18" s="99"/>
      <c r="V18" s="99"/>
      <c r="W18" s="99"/>
      <c r="X18" s="129" t="s">
        <v>1302</v>
      </c>
      <c r="Y18" s="154" t="s">
        <v>1304</v>
      </c>
      <c r="Z18" s="271"/>
      <c r="AA18" s="271"/>
      <c r="AB18" s="271"/>
      <c r="AC18" s="271"/>
      <c r="AD18" s="271"/>
      <c r="AE18" s="271"/>
      <c r="AF18" s="272"/>
      <c r="AG18" s="445" t="s">
        <v>1025</v>
      </c>
      <c r="AH18" s="383"/>
      <c r="AI18" s="429"/>
      <c r="AJ18" s="418"/>
      <c r="AK18" s="86"/>
      <c r="AL18" s="56"/>
      <c r="AM18" s="56" t="s">
        <v>940</v>
      </c>
    </row>
    <row r="19" spans="1:39" s="223" customFormat="1" ht="143.44999999999999" customHeight="1">
      <c r="A19" s="189">
        <v>6</v>
      </c>
      <c r="B19" s="99"/>
      <c r="C19" s="358" t="s">
        <v>6</v>
      </c>
      <c r="D19" s="147"/>
      <c r="E19" s="99"/>
      <c r="F19" s="251"/>
      <c r="G19" s="98" t="s">
        <v>201</v>
      </c>
      <c r="H19" s="253" t="s">
        <v>395</v>
      </c>
      <c r="I19" s="251" t="s">
        <v>193</v>
      </c>
      <c r="J19" s="252">
        <v>1</v>
      </c>
      <c r="K19" s="252" t="s">
        <v>391</v>
      </c>
      <c r="L19" s="463">
        <v>8500</v>
      </c>
      <c r="M19" s="524"/>
      <c r="N19" s="505">
        <v>8500</v>
      </c>
      <c r="O19" s="99" t="s">
        <v>5</v>
      </c>
      <c r="P19" s="189" t="s">
        <v>7</v>
      </c>
      <c r="Q19" s="164"/>
      <c r="R19" s="118">
        <v>46053</v>
      </c>
      <c r="S19" s="118">
        <v>46081</v>
      </c>
      <c r="T19" s="118">
        <v>46112</v>
      </c>
      <c r="U19" s="99"/>
      <c r="V19" s="99"/>
      <c r="W19" s="99"/>
      <c r="X19" s="129" t="s">
        <v>1302</v>
      </c>
      <c r="Y19" s="154" t="s">
        <v>1304</v>
      </c>
      <c r="Z19" s="269"/>
      <c r="AA19" s="269"/>
      <c r="AB19" s="269"/>
      <c r="AC19" s="269"/>
      <c r="AD19" s="269"/>
      <c r="AE19" s="269"/>
      <c r="AF19" s="252"/>
      <c r="AG19" s="445" t="s">
        <v>1025</v>
      </c>
      <c r="AH19" s="383"/>
      <c r="AI19" s="429"/>
      <c r="AJ19" s="418"/>
      <c r="AK19" s="86"/>
      <c r="AL19" s="56"/>
      <c r="AM19" s="56"/>
    </row>
    <row r="20" spans="1:39" ht="161.44999999999999" customHeight="1">
      <c r="A20" s="349">
        <v>7</v>
      </c>
      <c r="B20" s="99"/>
      <c r="C20" s="359" t="s">
        <v>6</v>
      </c>
      <c r="D20" s="147"/>
      <c r="E20" s="55"/>
      <c r="F20" s="254"/>
      <c r="G20" s="98" t="s">
        <v>202</v>
      </c>
      <c r="H20" s="253" t="s">
        <v>394</v>
      </c>
      <c r="I20" s="254" t="s">
        <v>941</v>
      </c>
      <c r="J20" s="252">
        <v>1</v>
      </c>
      <c r="K20" s="252" t="s">
        <v>391</v>
      </c>
      <c r="L20" s="463">
        <v>7000</v>
      </c>
      <c r="M20" s="525"/>
      <c r="N20" s="505">
        <v>7000</v>
      </c>
      <c r="O20" s="55" t="s">
        <v>5</v>
      </c>
      <c r="P20" s="189" t="s">
        <v>7</v>
      </c>
      <c r="Q20" s="164"/>
      <c r="R20" s="118">
        <v>46203</v>
      </c>
      <c r="S20" s="118">
        <v>46234</v>
      </c>
      <c r="T20" s="118">
        <v>46326</v>
      </c>
      <c r="U20" s="99"/>
      <c r="V20" s="99"/>
      <c r="W20" s="99"/>
      <c r="X20" s="129" t="s">
        <v>1302</v>
      </c>
      <c r="Y20" s="154" t="s">
        <v>1304</v>
      </c>
      <c r="Z20" s="269"/>
      <c r="AA20" s="269"/>
      <c r="AB20" s="269"/>
      <c r="AC20" s="269"/>
      <c r="AD20" s="269"/>
      <c r="AE20" s="269"/>
      <c r="AF20" s="252"/>
      <c r="AG20" s="445" t="s">
        <v>1025</v>
      </c>
      <c r="AH20" s="383"/>
      <c r="AI20" s="429"/>
      <c r="AJ20" s="418" t="s">
        <v>792</v>
      </c>
      <c r="AK20" s="86"/>
      <c r="AL20" s="56"/>
      <c r="AM20" s="56"/>
    </row>
    <row r="21" spans="1:39" s="223" customFormat="1" ht="248.45" customHeight="1">
      <c r="A21" s="189">
        <v>8</v>
      </c>
      <c r="B21" s="99"/>
      <c r="C21" s="358" t="s">
        <v>6</v>
      </c>
      <c r="D21" s="147"/>
      <c r="E21" s="99"/>
      <c r="F21" s="251"/>
      <c r="G21" s="98" t="s">
        <v>194</v>
      </c>
      <c r="H21" s="253" t="s">
        <v>398</v>
      </c>
      <c r="I21" s="251" t="s">
        <v>195</v>
      </c>
      <c r="J21" s="252">
        <v>6</v>
      </c>
      <c r="K21" s="252" t="s">
        <v>391</v>
      </c>
      <c r="L21" s="461">
        <v>50000</v>
      </c>
      <c r="M21" s="519"/>
      <c r="N21" s="505">
        <v>50000</v>
      </c>
      <c r="O21" s="99" t="s">
        <v>5</v>
      </c>
      <c r="P21" s="189" t="s">
        <v>7</v>
      </c>
      <c r="Q21" s="164"/>
      <c r="R21" s="118">
        <v>46081</v>
      </c>
      <c r="S21" s="118">
        <v>46142</v>
      </c>
      <c r="T21" s="118">
        <v>46203</v>
      </c>
      <c r="U21" s="99"/>
      <c r="V21" s="99"/>
      <c r="W21" s="99"/>
      <c r="X21" s="129" t="s">
        <v>1302</v>
      </c>
      <c r="Y21" s="154" t="s">
        <v>1304</v>
      </c>
      <c r="Z21" s="268"/>
      <c r="AA21" s="269"/>
      <c r="AB21" s="269"/>
      <c r="AC21" s="269"/>
      <c r="AD21" s="269"/>
      <c r="AE21" s="269"/>
      <c r="AF21" s="252"/>
      <c r="AG21" s="445" t="s">
        <v>1025</v>
      </c>
      <c r="AH21" s="383"/>
      <c r="AI21" s="429"/>
      <c r="AJ21" s="418" t="s">
        <v>793</v>
      </c>
      <c r="AK21" s="86"/>
      <c r="AL21" s="56"/>
      <c r="AM21" s="56"/>
    </row>
    <row r="22" spans="1:39" s="223" customFormat="1" ht="198" customHeight="1">
      <c r="A22" s="189">
        <v>9</v>
      </c>
      <c r="B22" s="99"/>
      <c r="C22" s="358" t="s">
        <v>6</v>
      </c>
      <c r="D22" s="147"/>
      <c r="E22" s="99"/>
      <c r="F22" s="251"/>
      <c r="G22" s="98" t="s">
        <v>203</v>
      </c>
      <c r="H22" s="253" t="s">
        <v>396</v>
      </c>
      <c r="I22" s="251" t="s">
        <v>368</v>
      </c>
      <c r="J22" s="252">
        <v>12</v>
      </c>
      <c r="K22" s="252" t="s">
        <v>391</v>
      </c>
      <c r="L22" s="463">
        <v>43780</v>
      </c>
      <c r="M22" s="525"/>
      <c r="N22" s="505">
        <v>43780</v>
      </c>
      <c r="O22" s="99" t="s">
        <v>5</v>
      </c>
      <c r="P22" s="189" t="s">
        <v>157</v>
      </c>
      <c r="Q22" s="164"/>
      <c r="R22" s="118">
        <v>45991</v>
      </c>
      <c r="S22" s="118">
        <v>46022</v>
      </c>
      <c r="T22" s="118">
        <v>46112</v>
      </c>
      <c r="U22" s="99"/>
      <c r="V22" s="99"/>
      <c r="W22" s="99"/>
      <c r="X22" s="129" t="s">
        <v>1302</v>
      </c>
      <c r="Y22" s="154" t="s">
        <v>1304</v>
      </c>
      <c r="Z22" s="268"/>
      <c r="AA22" s="269"/>
      <c r="AB22" s="269"/>
      <c r="AC22" s="269"/>
      <c r="AD22" s="269"/>
      <c r="AE22" s="269"/>
      <c r="AF22" s="252"/>
      <c r="AG22" s="283">
        <v>20460</v>
      </c>
      <c r="AH22" s="383"/>
      <c r="AI22" s="429"/>
      <c r="AJ22" s="418"/>
      <c r="AK22" s="86"/>
      <c r="AL22" s="56"/>
      <c r="AM22" s="56"/>
    </row>
    <row r="23" spans="1:39" s="223" customFormat="1" ht="108" hidden="1" customHeight="1">
      <c r="A23" s="189">
        <v>10</v>
      </c>
      <c r="B23" s="99"/>
      <c r="C23" s="360" t="s">
        <v>6</v>
      </c>
      <c r="D23" s="147"/>
      <c r="E23" s="125"/>
      <c r="F23" s="256"/>
      <c r="G23" s="255" t="s">
        <v>367</v>
      </c>
      <c r="H23" s="553" t="s">
        <v>984</v>
      </c>
      <c r="I23" s="554" t="s">
        <v>190</v>
      </c>
      <c r="J23" s="555">
        <v>1</v>
      </c>
      <c r="K23" s="555" t="s">
        <v>392</v>
      </c>
      <c r="L23" s="556">
        <v>48720</v>
      </c>
      <c r="M23" s="519"/>
      <c r="N23" s="506">
        <v>15500</v>
      </c>
      <c r="O23" s="125" t="s">
        <v>5</v>
      </c>
      <c r="P23" s="196" t="s">
        <v>9</v>
      </c>
      <c r="Q23" s="258"/>
      <c r="R23" s="259">
        <v>46081</v>
      </c>
      <c r="S23" s="259">
        <v>46112</v>
      </c>
      <c r="T23" s="259">
        <v>46173</v>
      </c>
      <c r="U23" s="99"/>
      <c r="V23" s="99"/>
      <c r="W23" s="99"/>
      <c r="X23" s="129" t="s">
        <v>1302</v>
      </c>
      <c r="Y23" s="154" t="s">
        <v>1304</v>
      </c>
      <c r="Z23" s="269"/>
      <c r="AA23" s="269"/>
      <c r="AB23" s="269"/>
      <c r="AC23" s="269"/>
      <c r="AD23" s="269"/>
      <c r="AE23" s="269"/>
      <c r="AF23" s="252"/>
      <c r="AG23" s="150">
        <v>15296</v>
      </c>
      <c r="AH23" s="383"/>
      <c r="AI23" s="429"/>
      <c r="AJ23" s="419" t="s">
        <v>794</v>
      </c>
      <c r="AK23" s="260"/>
      <c r="AL23" s="261" t="s">
        <v>795</v>
      </c>
      <c r="AM23" s="261"/>
    </row>
    <row r="24" spans="1:39" s="223" customFormat="1" ht="108" customHeight="1">
      <c r="A24" s="189">
        <v>16</v>
      </c>
      <c r="B24" s="99"/>
      <c r="C24" s="358" t="s">
        <v>6</v>
      </c>
      <c r="D24" s="147"/>
      <c r="E24" s="99"/>
      <c r="F24" s="251"/>
      <c r="G24" s="262" t="s">
        <v>985</v>
      </c>
      <c r="H24" s="251" t="s">
        <v>985</v>
      </c>
      <c r="I24" s="251" t="s">
        <v>986</v>
      </c>
      <c r="J24" s="252">
        <v>1</v>
      </c>
      <c r="K24" s="252" t="s">
        <v>987</v>
      </c>
      <c r="L24" s="464">
        <v>61750</v>
      </c>
      <c r="M24" s="519"/>
      <c r="N24" s="505"/>
      <c r="O24" s="99" t="s">
        <v>5</v>
      </c>
      <c r="P24" s="189" t="s">
        <v>157</v>
      </c>
      <c r="Q24" s="164"/>
      <c r="R24" s="259">
        <v>46081</v>
      </c>
      <c r="S24" s="259">
        <v>46112</v>
      </c>
      <c r="T24" s="259">
        <v>46173</v>
      </c>
      <c r="U24" s="99"/>
      <c r="V24" s="99"/>
      <c r="W24" s="99"/>
      <c r="X24" s="129" t="s">
        <v>1302</v>
      </c>
      <c r="Y24" s="154" t="s">
        <v>1304</v>
      </c>
      <c r="Z24" s="269"/>
      <c r="AA24" s="269"/>
      <c r="AB24" s="269"/>
      <c r="AC24" s="269"/>
      <c r="AD24" s="269"/>
      <c r="AE24" s="269"/>
      <c r="AF24" s="252"/>
      <c r="AG24" s="150">
        <v>13757</v>
      </c>
      <c r="AH24" s="383"/>
      <c r="AI24" s="429"/>
      <c r="AJ24" s="418"/>
      <c r="AK24" s="86"/>
      <c r="AL24" s="56"/>
      <c r="AM24" s="56"/>
    </row>
    <row r="25" spans="1:39" s="223" customFormat="1" ht="143.25" customHeight="1">
      <c r="A25" s="189">
        <v>11</v>
      </c>
      <c r="B25" s="99"/>
      <c r="C25" s="358" t="s">
        <v>6</v>
      </c>
      <c r="D25" s="147"/>
      <c r="E25" s="99"/>
      <c r="F25" s="251"/>
      <c r="G25" s="98" t="s">
        <v>196</v>
      </c>
      <c r="H25" s="253" t="s">
        <v>399</v>
      </c>
      <c r="I25" s="251" t="s">
        <v>197</v>
      </c>
      <c r="J25" s="252">
        <v>10</v>
      </c>
      <c r="K25" s="252" t="s">
        <v>178</v>
      </c>
      <c r="L25" s="461">
        <v>3200</v>
      </c>
      <c r="M25" s="519"/>
      <c r="N25" s="505">
        <v>3200</v>
      </c>
      <c r="O25" s="99" t="s">
        <v>5</v>
      </c>
      <c r="P25" s="189" t="s">
        <v>157</v>
      </c>
      <c r="Q25" s="164"/>
      <c r="R25" s="118">
        <v>46053</v>
      </c>
      <c r="S25" s="118">
        <v>46081</v>
      </c>
      <c r="T25" s="118">
        <v>46112</v>
      </c>
      <c r="U25" s="99"/>
      <c r="V25" s="99"/>
      <c r="W25" s="99"/>
      <c r="X25" s="129" t="s">
        <v>1302</v>
      </c>
      <c r="Y25" s="154" t="s">
        <v>1304</v>
      </c>
      <c r="Z25" s="269"/>
      <c r="AA25" s="269"/>
      <c r="AB25" s="269"/>
      <c r="AC25" s="269"/>
      <c r="AD25" s="269"/>
      <c r="AE25" s="269"/>
      <c r="AF25" s="252"/>
      <c r="AG25" s="445" t="s">
        <v>1026</v>
      </c>
      <c r="AH25" s="383"/>
      <c r="AI25" s="429"/>
      <c r="AJ25" s="418" t="s">
        <v>796</v>
      </c>
      <c r="AK25" s="86"/>
      <c r="AL25" s="56"/>
      <c r="AM25" s="56" t="s">
        <v>797</v>
      </c>
    </row>
    <row r="26" spans="1:39" s="223" customFormat="1" ht="151.9" customHeight="1">
      <c r="A26" s="189">
        <v>17</v>
      </c>
      <c r="B26" s="99"/>
      <c r="C26" s="358" t="s">
        <v>6</v>
      </c>
      <c r="D26" s="147"/>
      <c r="E26" s="99"/>
      <c r="F26" s="263"/>
      <c r="G26" s="262" t="s">
        <v>988</v>
      </c>
      <c r="H26" s="253" t="s">
        <v>989</v>
      </c>
      <c r="I26" s="263" t="s">
        <v>990</v>
      </c>
      <c r="J26" s="252">
        <v>1</v>
      </c>
      <c r="K26" s="252" t="s">
        <v>987</v>
      </c>
      <c r="L26" s="463">
        <v>22730</v>
      </c>
      <c r="M26" s="525"/>
      <c r="N26" s="505"/>
      <c r="O26" s="99" t="s">
        <v>5</v>
      </c>
      <c r="P26" s="189" t="s">
        <v>7</v>
      </c>
      <c r="Q26" s="99"/>
      <c r="R26" s="118">
        <v>46234</v>
      </c>
      <c r="S26" s="118">
        <v>46265</v>
      </c>
      <c r="T26" s="118">
        <v>46295</v>
      </c>
      <c r="U26" s="99"/>
      <c r="V26" s="99"/>
      <c r="W26" s="99"/>
      <c r="X26" s="129" t="s">
        <v>1302</v>
      </c>
      <c r="Y26" s="154" t="s">
        <v>1304</v>
      </c>
      <c r="Z26" s="268"/>
      <c r="AA26" s="252"/>
      <c r="AB26" s="269"/>
      <c r="AC26" s="269"/>
      <c r="AD26" s="269"/>
      <c r="AE26" s="269"/>
      <c r="AF26" s="252"/>
      <c r="AG26" s="445" t="s">
        <v>1025</v>
      </c>
      <c r="AH26" s="383"/>
      <c r="AI26" s="429"/>
      <c r="AJ26" s="418"/>
      <c r="AK26" s="86"/>
      <c r="AL26" s="56"/>
      <c r="AM26" s="56"/>
    </row>
    <row r="27" spans="1:39" s="223" customFormat="1" ht="294" hidden="1" customHeight="1">
      <c r="A27" s="189">
        <v>18</v>
      </c>
      <c r="B27" s="99"/>
      <c r="C27" s="358" t="s">
        <v>6</v>
      </c>
      <c r="D27" s="147"/>
      <c r="E27" s="99"/>
      <c r="F27" s="254"/>
      <c r="G27" s="262" t="s">
        <v>991</v>
      </c>
      <c r="H27" s="254" t="s">
        <v>991</v>
      </c>
      <c r="I27" s="254" t="s">
        <v>992</v>
      </c>
      <c r="J27" s="252">
        <v>1</v>
      </c>
      <c r="K27" s="252" t="s">
        <v>993</v>
      </c>
      <c r="L27" s="463">
        <v>160000</v>
      </c>
      <c r="M27" s="525"/>
      <c r="N27" s="505"/>
      <c r="O27" s="99" t="s">
        <v>5</v>
      </c>
      <c r="P27" s="196" t="s">
        <v>9</v>
      </c>
      <c r="Q27" s="99"/>
      <c r="R27" s="118">
        <v>46081</v>
      </c>
      <c r="S27" s="118">
        <v>46112</v>
      </c>
      <c r="T27" s="118">
        <v>46203</v>
      </c>
      <c r="U27" s="99"/>
      <c r="V27" s="99"/>
      <c r="W27" s="99"/>
      <c r="X27" s="129" t="s">
        <v>1302</v>
      </c>
      <c r="Y27" s="154" t="s">
        <v>1304</v>
      </c>
      <c r="Z27" s="252"/>
      <c r="AA27" s="252"/>
      <c r="AB27" s="269"/>
      <c r="AC27" s="269"/>
      <c r="AD27" s="269"/>
      <c r="AE27" s="269"/>
      <c r="AF27" s="252"/>
      <c r="AG27" s="447">
        <v>10698</v>
      </c>
      <c r="AH27" s="383"/>
      <c r="AI27" s="429"/>
      <c r="AJ27" s="418"/>
      <c r="AK27" s="86"/>
      <c r="AL27" s="56"/>
      <c r="AM27" s="56"/>
    </row>
    <row r="28" spans="1:39" s="223" customFormat="1" ht="209.45" customHeight="1">
      <c r="A28" s="189">
        <v>19</v>
      </c>
      <c r="B28" s="99"/>
      <c r="C28" s="358" t="s">
        <v>6</v>
      </c>
      <c r="D28" s="147"/>
      <c r="E28" s="99"/>
      <c r="F28" s="155"/>
      <c r="G28" s="262" t="s">
        <v>994</v>
      </c>
      <c r="H28" s="155" t="s">
        <v>1292</v>
      </c>
      <c r="I28" s="155" t="s">
        <v>1248</v>
      </c>
      <c r="J28" s="264">
        <v>30</v>
      </c>
      <c r="K28" s="264" t="s">
        <v>995</v>
      </c>
      <c r="L28" s="465">
        <v>57840</v>
      </c>
      <c r="M28" s="526"/>
      <c r="N28" s="505"/>
      <c r="O28" s="99" t="s">
        <v>5</v>
      </c>
      <c r="P28" s="189" t="s">
        <v>157</v>
      </c>
      <c r="Q28" s="99"/>
      <c r="R28" s="118">
        <v>46081</v>
      </c>
      <c r="S28" s="118">
        <v>46112</v>
      </c>
      <c r="T28" s="118">
        <v>46142</v>
      </c>
      <c r="U28" s="99"/>
      <c r="V28" s="99"/>
      <c r="W28" s="99"/>
      <c r="X28" s="129" t="s">
        <v>1302</v>
      </c>
      <c r="Y28" s="154" t="s">
        <v>1304</v>
      </c>
      <c r="Z28" s="252"/>
      <c r="AA28" s="252"/>
      <c r="AB28" s="269"/>
      <c r="AC28" s="269"/>
      <c r="AD28" s="269"/>
      <c r="AE28" s="269"/>
      <c r="AF28" s="252"/>
      <c r="AG28" s="447">
        <v>24376</v>
      </c>
      <c r="AH28" s="383"/>
      <c r="AI28" s="429"/>
      <c r="AJ28" s="418"/>
      <c r="AK28" s="86"/>
      <c r="AL28" s="56"/>
      <c r="AM28" s="56"/>
    </row>
    <row r="29" spans="1:39" s="223" customFormat="1" ht="148.9" customHeight="1">
      <c r="A29" s="189">
        <v>20</v>
      </c>
      <c r="B29" s="99"/>
      <c r="C29" s="358" t="s">
        <v>6</v>
      </c>
      <c r="D29" s="147"/>
      <c r="E29" s="99"/>
      <c r="F29" s="340"/>
      <c r="G29" s="267" t="s">
        <v>1021</v>
      </c>
      <c r="H29" s="340" t="s">
        <v>1022</v>
      </c>
      <c r="I29" s="340" t="s">
        <v>1023</v>
      </c>
      <c r="J29" s="341">
        <v>10</v>
      </c>
      <c r="K29" s="341" t="s">
        <v>423</v>
      </c>
      <c r="L29" s="466">
        <v>16264</v>
      </c>
      <c r="M29" s="520"/>
      <c r="N29" s="505"/>
      <c r="O29" s="99" t="s">
        <v>5</v>
      </c>
      <c r="P29" s="339" t="s">
        <v>157</v>
      </c>
      <c r="Q29" s="99"/>
      <c r="R29" s="118">
        <v>46053</v>
      </c>
      <c r="S29" s="326">
        <v>46081</v>
      </c>
      <c r="T29" s="326">
        <v>46173</v>
      </c>
      <c r="U29" s="99"/>
      <c r="V29" s="99"/>
      <c r="W29" s="99"/>
      <c r="X29" s="129" t="s">
        <v>1302</v>
      </c>
      <c r="Y29" s="154" t="s">
        <v>1304</v>
      </c>
      <c r="Z29" s="273"/>
      <c r="AA29" s="274"/>
      <c r="AB29" s="275"/>
      <c r="AC29" s="275"/>
      <c r="AD29" s="275"/>
      <c r="AE29" s="275"/>
      <c r="AF29" s="252"/>
      <c r="AG29" s="447">
        <v>23574</v>
      </c>
      <c r="AH29" s="383"/>
      <c r="AI29" s="429"/>
      <c r="AJ29" s="418"/>
      <c r="AK29" s="86"/>
      <c r="AL29" s="56"/>
      <c r="AM29" s="56"/>
    </row>
    <row r="30" spans="1:39" s="223" customFormat="1" ht="100.15" customHeight="1">
      <c r="A30" s="189">
        <v>21</v>
      </c>
      <c r="B30" s="99"/>
      <c r="C30" s="358" t="s">
        <v>6</v>
      </c>
      <c r="D30" s="147"/>
      <c r="E30" s="99"/>
      <c r="F30" s="251"/>
      <c r="G30" s="262" t="s">
        <v>996</v>
      </c>
      <c r="H30" s="254" t="s">
        <v>996</v>
      </c>
      <c r="I30" s="251" t="s">
        <v>997</v>
      </c>
      <c r="J30" s="252">
        <v>5</v>
      </c>
      <c r="K30" s="252" t="s">
        <v>995</v>
      </c>
      <c r="L30" s="463">
        <v>9000</v>
      </c>
      <c r="M30" s="525"/>
      <c r="N30" s="505"/>
      <c r="O30" s="99" t="s">
        <v>5</v>
      </c>
      <c r="P30" s="189" t="s">
        <v>157</v>
      </c>
      <c r="Q30" s="99"/>
      <c r="R30" s="118">
        <v>46173</v>
      </c>
      <c r="S30" s="326">
        <v>46203</v>
      </c>
      <c r="T30" s="326">
        <v>46295</v>
      </c>
      <c r="U30" s="99"/>
      <c r="V30" s="99"/>
      <c r="W30" s="99"/>
      <c r="X30" s="129" t="s">
        <v>1302</v>
      </c>
      <c r="Y30" s="154" t="s">
        <v>1304</v>
      </c>
      <c r="Z30" s="252"/>
      <c r="AA30" s="252"/>
      <c r="AB30" s="269"/>
      <c r="AC30" s="269"/>
      <c r="AD30" s="269"/>
      <c r="AE30" s="269"/>
      <c r="AF30" s="252"/>
      <c r="AG30" s="447"/>
      <c r="AH30" s="383"/>
      <c r="AI30" s="429"/>
      <c r="AJ30" s="418"/>
      <c r="AK30" s="86"/>
      <c r="AL30" s="56"/>
      <c r="AM30" s="56"/>
    </row>
    <row r="31" spans="1:39" s="223" customFormat="1" ht="100.15" customHeight="1">
      <c r="A31" s="189">
        <v>22</v>
      </c>
      <c r="B31" s="99"/>
      <c r="C31" s="358" t="s">
        <v>6</v>
      </c>
      <c r="D31" s="147"/>
      <c r="E31" s="99"/>
      <c r="F31" s="251"/>
      <c r="G31" s="262" t="s">
        <v>998</v>
      </c>
      <c r="H31" s="254" t="s">
        <v>999</v>
      </c>
      <c r="I31" s="251" t="s">
        <v>1000</v>
      </c>
      <c r="J31" s="252">
        <v>4</v>
      </c>
      <c r="K31" s="252" t="s">
        <v>987</v>
      </c>
      <c r="L31" s="463">
        <v>1600</v>
      </c>
      <c r="M31" s="525"/>
      <c r="N31" s="505"/>
      <c r="O31" s="99" t="s">
        <v>5</v>
      </c>
      <c r="P31" s="189" t="s">
        <v>157</v>
      </c>
      <c r="Q31" s="99"/>
      <c r="R31" s="118">
        <v>46053</v>
      </c>
      <c r="S31" s="326">
        <v>46081</v>
      </c>
      <c r="T31" s="326">
        <v>46173</v>
      </c>
      <c r="U31" s="99"/>
      <c r="V31" s="99"/>
      <c r="W31" s="99"/>
      <c r="X31" s="129" t="s">
        <v>1302</v>
      </c>
      <c r="Y31" s="154" t="s">
        <v>1304</v>
      </c>
      <c r="Z31" s="252"/>
      <c r="AA31" s="252"/>
      <c r="AB31" s="269"/>
      <c r="AC31" s="269"/>
      <c r="AD31" s="269"/>
      <c r="AE31" s="269"/>
      <c r="AF31" s="252"/>
      <c r="AG31" s="447" t="s">
        <v>1027</v>
      </c>
      <c r="AH31" s="383"/>
      <c r="AI31" s="429"/>
      <c r="AJ31" s="418"/>
      <c r="AK31" s="86"/>
      <c r="AL31" s="56"/>
      <c r="AM31" s="56"/>
    </row>
    <row r="32" spans="1:39" s="223" customFormat="1" ht="127.9" hidden="1" customHeight="1">
      <c r="A32" s="189">
        <v>23</v>
      </c>
      <c r="B32" s="99"/>
      <c r="C32" s="358" t="s">
        <v>6</v>
      </c>
      <c r="D32" s="147"/>
      <c r="E32" s="99"/>
      <c r="F32" s="251"/>
      <c r="G32" s="262" t="s">
        <v>1001</v>
      </c>
      <c r="H32" s="251" t="s">
        <v>1002</v>
      </c>
      <c r="I32" s="251" t="s">
        <v>1003</v>
      </c>
      <c r="J32" s="252">
        <v>4</v>
      </c>
      <c r="K32" s="252" t="s">
        <v>987</v>
      </c>
      <c r="L32" s="467">
        <v>98132</v>
      </c>
      <c r="M32" s="527"/>
      <c r="N32" s="505"/>
      <c r="O32" s="99" t="s">
        <v>5</v>
      </c>
      <c r="P32" s="189" t="s">
        <v>7</v>
      </c>
      <c r="Q32" s="99"/>
      <c r="R32" s="118">
        <v>46142</v>
      </c>
      <c r="S32" s="118">
        <v>46173</v>
      </c>
      <c r="T32" s="118">
        <v>46265</v>
      </c>
      <c r="U32" s="99"/>
      <c r="V32" s="99"/>
      <c r="W32" s="99"/>
      <c r="X32" s="129" t="s">
        <v>1302</v>
      </c>
      <c r="Y32" s="154" t="s">
        <v>1304</v>
      </c>
      <c r="Z32" s="252"/>
      <c r="AA32" s="252"/>
      <c r="AB32" s="269"/>
      <c r="AC32" s="269"/>
      <c r="AD32" s="269"/>
      <c r="AE32" s="269"/>
      <c r="AF32" s="252"/>
      <c r="AG32" s="150">
        <v>15830</v>
      </c>
      <c r="AH32" s="383"/>
      <c r="AI32" s="429"/>
      <c r="AJ32" s="418"/>
      <c r="AK32" s="86"/>
      <c r="AL32" s="56"/>
      <c r="AM32" s="56"/>
    </row>
    <row r="33" spans="1:39" s="223" customFormat="1" ht="100.15" customHeight="1">
      <c r="A33" s="189">
        <v>24</v>
      </c>
      <c r="B33" s="99"/>
      <c r="C33" s="358" t="s">
        <v>6</v>
      </c>
      <c r="D33" s="147"/>
      <c r="E33" s="99"/>
      <c r="F33" s="251"/>
      <c r="G33" s="262" t="s">
        <v>1004</v>
      </c>
      <c r="H33" s="251" t="s">
        <v>1005</v>
      </c>
      <c r="I33" s="251" t="s">
        <v>1006</v>
      </c>
      <c r="J33" s="252">
        <v>1</v>
      </c>
      <c r="K33" s="265" t="s">
        <v>987</v>
      </c>
      <c r="L33" s="468">
        <v>24720</v>
      </c>
      <c r="M33" s="528"/>
      <c r="N33" s="505"/>
      <c r="O33" s="99" t="s">
        <v>5</v>
      </c>
      <c r="P33" s="189" t="s">
        <v>7</v>
      </c>
      <c r="Q33" s="99"/>
      <c r="R33" s="118">
        <v>46053</v>
      </c>
      <c r="S33" s="118">
        <v>46081</v>
      </c>
      <c r="T33" s="118">
        <v>46173</v>
      </c>
      <c r="U33" s="99"/>
      <c r="V33" s="99"/>
      <c r="W33" s="99"/>
      <c r="X33" s="129" t="s">
        <v>1302</v>
      </c>
      <c r="Y33" s="154" t="s">
        <v>1304</v>
      </c>
      <c r="Z33" s="252"/>
      <c r="AA33" s="252"/>
      <c r="AB33" s="269"/>
      <c r="AC33" s="269"/>
      <c r="AD33" s="269"/>
      <c r="AE33" s="269"/>
      <c r="AF33" s="252"/>
      <c r="AG33" s="150">
        <v>15830</v>
      </c>
      <c r="AH33" s="383"/>
      <c r="AI33" s="429"/>
      <c r="AJ33" s="418"/>
      <c r="AK33" s="86"/>
      <c r="AL33" s="56"/>
      <c r="AM33" s="56"/>
    </row>
    <row r="34" spans="1:39" s="223" customFormat="1" ht="112.5" customHeight="1">
      <c r="A34" s="189">
        <v>25</v>
      </c>
      <c r="B34" s="99"/>
      <c r="C34" s="358" t="s">
        <v>6</v>
      </c>
      <c r="D34" s="147"/>
      <c r="E34" s="99"/>
      <c r="F34" s="251"/>
      <c r="G34" s="262" t="s">
        <v>1007</v>
      </c>
      <c r="H34" s="251" t="s">
        <v>1008</v>
      </c>
      <c r="I34" s="251" t="s">
        <v>1009</v>
      </c>
      <c r="J34" s="252">
        <v>2</v>
      </c>
      <c r="K34" s="252" t="s">
        <v>987</v>
      </c>
      <c r="L34" s="467">
        <v>8850</v>
      </c>
      <c r="M34" s="527"/>
      <c r="N34" s="505"/>
      <c r="O34" s="99" t="s">
        <v>5</v>
      </c>
      <c r="P34" s="189" t="s">
        <v>7</v>
      </c>
      <c r="Q34" s="99"/>
      <c r="R34" s="118">
        <v>46203</v>
      </c>
      <c r="S34" s="118">
        <v>46234</v>
      </c>
      <c r="T34" s="118">
        <v>46326</v>
      </c>
      <c r="U34" s="99"/>
      <c r="V34" s="99"/>
      <c r="W34" s="99"/>
      <c r="X34" s="129" t="s">
        <v>1302</v>
      </c>
      <c r="Y34" s="154" t="s">
        <v>1304</v>
      </c>
      <c r="Z34" s="252"/>
      <c r="AA34" s="252"/>
      <c r="AB34" s="269"/>
      <c r="AC34" s="269"/>
      <c r="AD34" s="269"/>
      <c r="AE34" s="269"/>
      <c r="AF34" s="252"/>
      <c r="AG34" s="150">
        <v>929</v>
      </c>
      <c r="AH34" s="383"/>
      <c r="AI34" s="429"/>
      <c r="AJ34" s="418"/>
      <c r="AK34" s="86"/>
      <c r="AL34" s="56"/>
      <c r="AM34" s="56"/>
    </row>
    <row r="35" spans="1:39" s="223" customFormat="1" ht="100.15" customHeight="1">
      <c r="A35" s="189">
        <v>26</v>
      </c>
      <c r="B35" s="99"/>
      <c r="C35" s="358" t="s">
        <v>6</v>
      </c>
      <c r="D35" s="147"/>
      <c r="E35" s="99"/>
      <c r="F35" s="251"/>
      <c r="G35" s="262" t="s">
        <v>1010</v>
      </c>
      <c r="H35" s="251" t="s">
        <v>1011</v>
      </c>
      <c r="I35" s="251" t="s">
        <v>1012</v>
      </c>
      <c r="J35" s="252">
        <v>4</v>
      </c>
      <c r="K35" s="252" t="s">
        <v>987</v>
      </c>
      <c r="L35" s="467">
        <v>4820</v>
      </c>
      <c r="M35" s="527"/>
      <c r="N35" s="505"/>
      <c r="O35" s="99" t="s">
        <v>5</v>
      </c>
      <c r="P35" s="189" t="s">
        <v>157</v>
      </c>
      <c r="Q35" s="99"/>
      <c r="R35" s="118">
        <v>46142</v>
      </c>
      <c r="S35" s="118">
        <v>46173</v>
      </c>
      <c r="T35" s="118">
        <v>46265</v>
      </c>
      <c r="U35" s="99"/>
      <c r="V35" s="99"/>
      <c r="W35" s="99"/>
      <c r="X35" s="129" t="s">
        <v>1302</v>
      </c>
      <c r="Y35" s="154" t="s">
        <v>1304</v>
      </c>
      <c r="Z35" s="252"/>
      <c r="AA35" s="252"/>
      <c r="AB35" s="269"/>
      <c r="AC35" s="269"/>
      <c r="AD35" s="269"/>
      <c r="AE35" s="269"/>
      <c r="AF35" s="252"/>
      <c r="AG35" s="150">
        <v>17361</v>
      </c>
      <c r="AH35" s="383"/>
      <c r="AI35" s="429"/>
      <c r="AJ35" s="418"/>
      <c r="AK35" s="86"/>
      <c r="AL35" s="56"/>
      <c r="AM35" s="56"/>
    </row>
    <row r="36" spans="1:39" s="223" customFormat="1" ht="100.15" customHeight="1">
      <c r="A36" s="189">
        <v>27</v>
      </c>
      <c r="B36" s="99"/>
      <c r="C36" s="358" t="s">
        <v>6</v>
      </c>
      <c r="D36" s="147"/>
      <c r="E36" s="99"/>
      <c r="F36" s="251"/>
      <c r="G36" s="262" t="s">
        <v>1013</v>
      </c>
      <c r="H36" s="251" t="s">
        <v>1014</v>
      </c>
      <c r="I36" s="251" t="s">
        <v>1015</v>
      </c>
      <c r="J36" s="252">
        <v>1</v>
      </c>
      <c r="K36" s="252" t="s">
        <v>987</v>
      </c>
      <c r="L36" s="463">
        <v>24970</v>
      </c>
      <c r="M36" s="525"/>
      <c r="N36" s="505"/>
      <c r="O36" s="99" t="s">
        <v>5</v>
      </c>
      <c r="P36" s="189" t="s">
        <v>7</v>
      </c>
      <c r="Q36" s="99"/>
      <c r="R36" s="118">
        <v>46203</v>
      </c>
      <c r="S36" s="118">
        <v>46234</v>
      </c>
      <c r="T36" s="118">
        <v>46326</v>
      </c>
      <c r="U36" s="99"/>
      <c r="V36" s="99"/>
      <c r="W36" s="99"/>
      <c r="X36" s="129" t="s">
        <v>1302</v>
      </c>
      <c r="Y36" s="154" t="s">
        <v>1304</v>
      </c>
      <c r="Z36" s="252"/>
      <c r="AA36" s="252"/>
      <c r="AB36" s="269"/>
      <c r="AC36" s="269"/>
      <c r="AD36" s="269"/>
      <c r="AE36" s="269"/>
      <c r="AF36" s="252"/>
      <c r="AG36" s="150">
        <v>15830</v>
      </c>
      <c r="AH36" s="383"/>
      <c r="AI36" s="429"/>
      <c r="AJ36" s="418"/>
      <c r="AK36" s="86"/>
      <c r="AL36" s="56"/>
      <c r="AM36" s="56"/>
    </row>
    <row r="37" spans="1:39" s="223" customFormat="1" ht="294.60000000000002" customHeight="1">
      <c r="A37" s="189">
        <v>28</v>
      </c>
      <c r="B37" s="99"/>
      <c r="C37" s="358" t="s">
        <v>6</v>
      </c>
      <c r="D37" s="147"/>
      <c r="E37" s="99"/>
      <c r="F37" s="251"/>
      <c r="G37" s="262" t="s">
        <v>1016</v>
      </c>
      <c r="H37" s="251" t="s">
        <v>1016</v>
      </c>
      <c r="I37" s="251" t="s">
        <v>1017</v>
      </c>
      <c r="J37" s="266">
        <v>1</v>
      </c>
      <c r="K37" s="252" t="s">
        <v>987</v>
      </c>
      <c r="L37" s="468">
        <v>23000</v>
      </c>
      <c r="M37" s="528"/>
      <c r="N37" s="505"/>
      <c r="O37" s="99" t="s">
        <v>5</v>
      </c>
      <c r="P37" s="189" t="s">
        <v>7</v>
      </c>
      <c r="Q37" s="99"/>
      <c r="R37" s="118">
        <v>46112</v>
      </c>
      <c r="S37" s="326">
        <v>46142</v>
      </c>
      <c r="T37" s="326">
        <v>46234</v>
      </c>
      <c r="U37" s="99"/>
      <c r="V37" s="99"/>
      <c r="W37" s="99"/>
      <c r="X37" s="129" t="s">
        <v>1302</v>
      </c>
      <c r="Y37" s="154" t="s">
        <v>1304</v>
      </c>
      <c r="Z37" s="252"/>
      <c r="AA37" s="252"/>
      <c r="AB37" s="269"/>
      <c r="AC37" s="269"/>
      <c r="AD37" s="269"/>
      <c r="AE37" s="269"/>
      <c r="AF37" s="252"/>
      <c r="AG37" s="445" t="s">
        <v>1025</v>
      </c>
      <c r="AH37" s="383"/>
      <c r="AI37" s="429"/>
      <c r="AJ37" s="418"/>
      <c r="AK37" s="86"/>
      <c r="AL37" s="56"/>
      <c r="AM37" s="56"/>
    </row>
    <row r="38" spans="1:39" s="223" customFormat="1" ht="295.14999999999998" customHeight="1">
      <c r="A38" s="196">
        <v>29</v>
      </c>
      <c r="B38" s="125"/>
      <c r="C38" s="360" t="s">
        <v>6</v>
      </c>
      <c r="D38" s="147"/>
      <c r="E38" s="125"/>
      <c r="F38" s="378"/>
      <c r="G38" s="379" t="s">
        <v>1018</v>
      </c>
      <c r="H38" s="380" t="s">
        <v>1018</v>
      </c>
      <c r="I38" s="378" t="s">
        <v>1019</v>
      </c>
      <c r="J38" s="257">
        <v>1</v>
      </c>
      <c r="K38" s="257" t="s">
        <v>1020</v>
      </c>
      <c r="L38" s="469">
        <v>18000</v>
      </c>
      <c r="M38" s="528"/>
      <c r="N38" s="506"/>
      <c r="O38" s="125" t="s">
        <v>5</v>
      </c>
      <c r="P38" s="196" t="s">
        <v>7</v>
      </c>
      <c r="Q38" s="125"/>
      <c r="R38" s="259">
        <v>46173</v>
      </c>
      <c r="S38" s="259">
        <v>46234</v>
      </c>
      <c r="T38" s="259">
        <v>46326</v>
      </c>
      <c r="U38" s="125"/>
      <c r="V38" s="125"/>
      <c r="W38" s="125"/>
      <c r="X38" s="381" t="s">
        <v>1302</v>
      </c>
      <c r="Y38" s="296" t="s">
        <v>1304</v>
      </c>
      <c r="Z38" s="257"/>
      <c r="AA38" s="257"/>
      <c r="AB38" s="382"/>
      <c r="AC38" s="382"/>
      <c r="AD38" s="382"/>
      <c r="AE38" s="382"/>
      <c r="AF38" s="257"/>
      <c r="AG38" s="454">
        <v>15830</v>
      </c>
      <c r="AH38" s="384"/>
      <c r="AI38" s="429"/>
      <c r="AJ38" s="419"/>
      <c r="AK38" s="260"/>
      <c r="AL38" s="261"/>
      <c r="AM38" s="261"/>
    </row>
    <row r="39" spans="1:39" s="223" customFormat="1" ht="222" hidden="1" customHeight="1">
      <c r="A39" s="189">
        <v>1</v>
      </c>
      <c r="B39" s="99"/>
      <c r="C39" s="358" t="s">
        <v>155</v>
      </c>
      <c r="D39" s="147"/>
      <c r="E39" s="99"/>
      <c r="F39" s="97"/>
      <c r="G39" s="98" t="s">
        <v>206</v>
      </c>
      <c r="H39" s="96" t="s">
        <v>769</v>
      </c>
      <c r="I39" s="97" t="s">
        <v>207</v>
      </c>
      <c r="J39" s="99">
        <v>1</v>
      </c>
      <c r="K39" s="99" t="s">
        <v>185</v>
      </c>
      <c r="L39" s="470">
        <v>204552.38</v>
      </c>
      <c r="M39" s="529"/>
      <c r="N39" s="505">
        <v>204553</v>
      </c>
      <c r="O39" s="99" t="s">
        <v>16</v>
      </c>
      <c r="P39" s="190" t="s">
        <v>9</v>
      </c>
      <c r="Q39" s="99"/>
      <c r="R39" s="118">
        <v>45900</v>
      </c>
      <c r="S39" s="118">
        <v>45930</v>
      </c>
      <c r="T39" s="118">
        <v>46081</v>
      </c>
      <c r="U39" s="99"/>
      <c r="V39" s="99"/>
      <c r="W39" s="99"/>
      <c r="X39" s="129" t="s">
        <v>1302</v>
      </c>
      <c r="Y39" s="321" t="s">
        <v>1305</v>
      </c>
      <c r="Z39" s="55"/>
      <c r="AA39" s="55"/>
      <c r="AB39" s="59"/>
      <c r="AC39" s="59"/>
      <c r="AD39" s="59">
        <v>46054</v>
      </c>
      <c r="AE39" s="59">
        <v>46419</v>
      </c>
      <c r="AF39" s="55"/>
      <c r="AG39" s="99">
        <v>449371</v>
      </c>
      <c r="AH39" s="385" t="s">
        <v>770</v>
      </c>
      <c r="AI39" s="97"/>
      <c r="AJ39" s="418"/>
      <c r="AK39" s="86"/>
      <c r="AL39" s="56" t="s">
        <v>798</v>
      </c>
      <c r="AM39" s="56"/>
    </row>
    <row r="40" spans="1:39" ht="352.5" customHeight="1">
      <c r="A40" s="349">
        <v>2</v>
      </c>
      <c r="B40" s="99"/>
      <c r="C40" s="359" t="s">
        <v>155</v>
      </c>
      <c r="D40" s="147"/>
      <c r="E40" s="55"/>
      <c r="F40" s="97"/>
      <c r="G40" s="98" t="s">
        <v>945</v>
      </c>
      <c r="H40" s="130" t="s">
        <v>771</v>
      </c>
      <c r="I40" s="97" t="s">
        <v>772</v>
      </c>
      <c r="J40" s="129">
        <v>5</v>
      </c>
      <c r="K40" s="129" t="s">
        <v>451</v>
      </c>
      <c r="L40" s="471">
        <v>50000</v>
      </c>
      <c r="M40" s="530"/>
      <c r="N40" s="505">
        <v>50000</v>
      </c>
      <c r="O40" s="55" t="s">
        <v>5</v>
      </c>
      <c r="P40" s="190" t="s">
        <v>7</v>
      </c>
      <c r="Q40" s="99"/>
      <c r="R40" s="118">
        <v>46053</v>
      </c>
      <c r="S40" s="118">
        <v>46081</v>
      </c>
      <c r="T40" s="118">
        <v>46173</v>
      </c>
      <c r="U40" s="99"/>
      <c r="V40" s="99"/>
      <c r="W40" s="99"/>
      <c r="X40" s="129" t="s">
        <v>773</v>
      </c>
      <c r="Y40" s="129" t="s">
        <v>1304</v>
      </c>
      <c r="Z40" s="55"/>
      <c r="AA40" s="55"/>
      <c r="AB40" s="59"/>
      <c r="AC40" s="59"/>
      <c r="AD40" s="59">
        <v>46143</v>
      </c>
      <c r="AE40" s="59">
        <v>46173</v>
      </c>
      <c r="AF40" s="55"/>
      <c r="AG40" s="99">
        <v>20656</v>
      </c>
      <c r="AH40" s="386" t="s">
        <v>777</v>
      </c>
      <c r="AI40" s="430"/>
      <c r="AJ40" s="418"/>
      <c r="AK40" s="86"/>
      <c r="AL40" s="106" t="s">
        <v>799</v>
      </c>
      <c r="AM40" s="106"/>
    </row>
    <row r="41" spans="1:39" ht="165" customHeight="1">
      <c r="A41" s="349">
        <v>3</v>
      </c>
      <c r="B41" s="99"/>
      <c r="C41" s="359" t="s">
        <v>155</v>
      </c>
      <c r="D41" s="147"/>
      <c r="E41" s="55"/>
      <c r="F41" s="97"/>
      <c r="G41" s="98" t="s">
        <v>211</v>
      </c>
      <c r="H41" s="130" t="s">
        <v>774</v>
      </c>
      <c r="I41" s="97" t="s">
        <v>452</v>
      </c>
      <c r="J41" s="94">
        <v>5</v>
      </c>
      <c r="K41" s="99" t="s">
        <v>451</v>
      </c>
      <c r="L41" s="472">
        <v>50000</v>
      </c>
      <c r="M41" s="128"/>
      <c r="N41" s="505">
        <v>50000</v>
      </c>
      <c r="O41" s="55" t="s">
        <v>5</v>
      </c>
      <c r="P41" s="190" t="s">
        <v>7</v>
      </c>
      <c r="Q41" s="99"/>
      <c r="R41" s="118">
        <v>45991</v>
      </c>
      <c r="S41" s="118">
        <v>46022</v>
      </c>
      <c r="T41" s="118">
        <v>46112</v>
      </c>
      <c r="U41" s="99"/>
      <c r="V41" s="99"/>
      <c r="W41" s="99"/>
      <c r="X41" s="131" t="s">
        <v>775</v>
      </c>
      <c r="Y41" s="132" t="s">
        <v>1304</v>
      </c>
      <c r="Z41" s="132"/>
      <c r="AA41" s="55"/>
      <c r="AB41" s="59"/>
      <c r="AC41" s="59"/>
      <c r="AD41" s="59">
        <v>46082</v>
      </c>
      <c r="AE41" s="59">
        <v>46112</v>
      </c>
      <c r="AF41" s="55"/>
      <c r="AG41" s="129">
        <v>20656</v>
      </c>
      <c r="AH41" s="387" t="s">
        <v>777</v>
      </c>
      <c r="AI41" s="431"/>
      <c r="AJ41" s="418"/>
      <c r="AK41" s="86"/>
      <c r="AL41" s="106" t="s">
        <v>800</v>
      </c>
      <c r="AM41" s="56"/>
    </row>
    <row r="42" spans="1:39" ht="159" customHeight="1">
      <c r="A42" s="349">
        <v>4</v>
      </c>
      <c r="B42" s="99"/>
      <c r="C42" s="359" t="s">
        <v>155</v>
      </c>
      <c r="D42" s="147"/>
      <c r="E42" s="55"/>
      <c r="F42" s="97"/>
      <c r="G42" s="98" t="s">
        <v>209</v>
      </c>
      <c r="H42" s="130" t="s">
        <v>778</v>
      </c>
      <c r="I42" s="97" t="s">
        <v>210</v>
      </c>
      <c r="J42" s="94">
        <v>5</v>
      </c>
      <c r="K42" s="99" t="s">
        <v>451</v>
      </c>
      <c r="L42" s="472">
        <v>50000</v>
      </c>
      <c r="M42" s="128"/>
      <c r="N42" s="505">
        <v>50000</v>
      </c>
      <c r="O42" s="55" t="s">
        <v>5</v>
      </c>
      <c r="P42" s="190" t="s">
        <v>7</v>
      </c>
      <c r="Q42" s="99"/>
      <c r="R42" s="118">
        <v>46173</v>
      </c>
      <c r="S42" s="118">
        <v>46234</v>
      </c>
      <c r="T42" s="118">
        <v>46326</v>
      </c>
      <c r="U42" s="99"/>
      <c r="V42" s="55"/>
      <c r="W42" s="55"/>
      <c r="X42" s="131" t="s">
        <v>776</v>
      </c>
      <c r="Y42" s="132" t="s">
        <v>1304</v>
      </c>
      <c r="Z42" s="55"/>
      <c r="AA42" s="55"/>
      <c r="AB42" s="59"/>
      <c r="AC42" s="59"/>
      <c r="AD42" s="59">
        <v>46296</v>
      </c>
      <c r="AE42" s="59">
        <v>46326</v>
      </c>
      <c r="AF42" s="55"/>
      <c r="AG42" s="99">
        <v>20656</v>
      </c>
      <c r="AH42" s="387" t="s">
        <v>777</v>
      </c>
      <c r="AI42" s="431"/>
      <c r="AJ42" s="418"/>
      <c r="AK42" s="86"/>
      <c r="AL42" s="106" t="s">
        <v>801</v>
      </c>
      <c r="AM42" s="56"/>
    </row>
    <row r="43" spans="1:39" s="223" customFormat="1" ht="129" hidden="1" customHeight="1">
      <c r="A43" s="189">
        <v>5</v>
      </c>
      <c r="B43" s="99"/>
      <c r="C43" s="358" t="s">
        <v>155</v>
      </c>
      <c r="D43" s="147" t="s">
        <v>1336</v>
      </c>
      <c r="E43" s="99"/>
      <c r="F43" s="97" t="s">
        <v>1335</v>
      </c>
      <c r="G43" s="98" t="s">
        <v>971</v>
      </c>
      <c r="H43" s="96" t="s">
        <v>1390</v>
      </c>
      <c r="I43" s="97" t="s">
        <v>453</v>
      </c>
      <c r="J43" s="99">
        <v>1</v>
      </c>
      <c r="K43" s="99" t="s">
        <v>185</v>
      </c>
      <c r="L43" s="472">
        <f>100000+10000+5840</f>
        <v>115840</v>
      </c>
      <c r="M43" s="128"/>
      <c r="N43" s="505">
        <v>100000</v>
      </c>
      <c r="O43" s="99" t="s">
        <v>5</v>
      </c>
      <c r="P43" s="190" t="s">
        <v>9</v>
      </c>
      <c r="Q43" s="99"/>
      <c r="R43" s="118">
        <v>45991</v>
      </c>
      <c r="S43" s="118">
        <v>45991</v>
      </c>
      <c r="T43" s="118">
        <v>46173</v>
      </c>
      <c r="U43" s="99"/>
      <c r="V43" s="55"/>
      <c r="W43" s="55"/>
      <c r="X43" s="129" t="s">
        <v>1302</v>
      </c>
      <c r="Y43" s="99" t="s">
        <v>1303</v>
      </c>
      <c r="Z43" s="55"/>
      <c r="AA43" s="55"/>
      <c r="AB43" s="59"/>
      <c r="AC43" s="59"/>
      <c r="AD43" s="59">
        <v>46149</v>
      </c>
      <c r="AE43" s="59">
        <v>46514</v>
      </c>
      <c r="AF43" s="55"/>
      <c r="AG43" s="99">
        <v>458239</v>
      </c>
      <c r="AH43" s="388"/>
      <c r="AI43" s="432"/>
      <c r="AJ43" s="418"/>
      <c r="AK43" s="86"/>
      <c r="AL43" s="106" t="s">
        <v>802</v>
      </c>
      <c r="AM43" s="106"/>
    </row>
    <row r="44" spans="1:39" s="223" customFormat="1" ht="194.45" customHeight="1">
      <c r="A44" s="189">
        <v>1</v>
      </c>
      <c r="B44" s="99"/>
      <c r="C44" s="358" t="s">
        <v>154</v>
      </c>
      <c r="D44" s="147"/>
      <c r="E44" s="99"/>
      <c r="F44" s="107"/>
      <c r="G44" s="101" t="s">
        <v>454</v>
      </c>
      <c r="H44" s="108" t="s">
        <v>779</v>
      </c>
      <c r="I44" s="107" t="s">
        <v>455</v>
      </c>
      <c r="J44" s="100">
        <v>60</v>
      </c>
      <c r="K44" s="100" t="s">
        <v>456</v>
      </c>
      <c r="L44" s="473">
        <v>14125</v>
      </c>
      <c r="M44" s="133"/>
      <c r="N44" s="507">
        <v>14125</v>
      </c>
      <c r="O44" s="99" t="s">
        <v>11</v>
      </c>
      <c r="P44" s="191" t="s">
        <v>157</v>
      </c>
      <c r="Q44" s="99"/>
      <c r="R44" s="118">
        <v>46112</v>
      </c>
      <c r="S44" s="118">
        <v>46112</v>
      </c>
      <c r="T44" s="118">
        <v>46203</v>
      </c>
      <c r="U44" s="99"/>
      <c r="V44" s="55"/>
      <c r="W44" s="55"/>
      <c r="X44" s="99" t="s">
        <v>457</v>
      </c>
      <c r="Y44" s="99" t="s">
        <v>1303</v>
      </c>
      <c r="Z44" s="179"/>
      <c r="AA44" s="209"/>
      <c r="AB44" s="178"/>
      <c r="AC44" s="178"/>
      <c r="AD44" s="240">
        <v>46215</v>
      </c>
      <c r="AE44" s="240">
        <v>46580</v>
      </c>
      <c r="AF44" s="179"/>
      <c r="AG44" s="152">
        <v>27219</v>
      </c>
      <c r="AH44" s="388"/>
      <c r="AI44" s="432"/>
      <c r="AJ44" s="418"/>
      <c r="AK44" s="86"/>
      <c r="AL44" s="106"/>
      <c r="AM44" s="106"/>
    </row>
    <row r="45" spans="1:39" s="223" customFormat="1" ht="264.75" hidden="1" customHeight="1">
      <c r="A45" s="189">
        <v>1</v>
      </c>
      <c r="B45" s="99"/>
      <c r="C45" s="358" t="s">
        <v>165</v>
      </c>
      <c r="D45" s="147"/>
      <c r="E45" s="99"/>
      <c r="F45" s="97"/>
      <c r="G45" s="98" t="s">
        <v>212</v>
      </c>
      <c r="H45" s="96" t="s">
        <v>458</v>
      </c>
      <c r="I45" s="97" t="s">
        <v>459</v>
      </c>
      <c r="J45" s="99">
        <v>1</v>
      </c>
      <c r="K45" s="99" t="s">
        <v>460</v>
      </c>
      <c r="L45" s="474">
        <v>178513</v>
      </c>
      <c r="M45" s="343"/>
      <c r="N45" s="507">
        <v>165535</v>
      </c>
      <c r="O45" s="99" t="s">
        <v>5</v>
      </c>
      <c r="P45" s="190" t="s">
        <v>9</v>
      </c>
      <c r="Q45" s="99"/>
      <c r="R45" s="118">
        <v>46053</v>
      </c>
      <c r="S45" s="118">
        <v>46081</v>
      </c>
      <c r="T45" s="118">
        <v>46265</v>
      </c>
      <c r="U45" s="99"/>
      <c r="V45" s="99"/>
      <c r="W45" s="99"/>
      <c r="X45" s="129" t="s">
        <v>1302</v>
      </c>
      <c r="Y45" s="99" t="s">
        <v>1304</v>
      </c>
      <c r="Z45" s="55"/>
      <c r="AA45" s="55"/>
      <c r="AB45" s="59"/>
      <c r="AC45" s="59"/>
      <c r="AD45" s="59">
        <v>46234</v>
      </c>
      <c r="AE45" s="59">
        <v>46387</v>
      </c>
      <c r="AF45" s="55"/>
      <c r="AG45" s="99">
        <v>18449</v>
      </c>
      <c r="AH45" s="203" t="s">
        <v>780</v>
      </c>
      <c r="AI45" s="46"/>
      <c r="AJ45" s="418"/>
      <c r="AK45" s="86"/>
      <c r="AL45" s="56"/>
      <c r="AM45" s="56" t="s">
        <v>803</v>
      </c>
    </row>
    <row r="46" spans="1:39" s="223" customFormat="1" ht="132.6" hidden="1" customHeight="1">
      <c r="A46" s="189">
        <v>2</v>
      </c>
      <c r="B46" s="99"/>
      <c r="C46" s="358" t="s">
        <v>165</v>
      </c>
      <c r="D46" s="147"/>
      <c r="E46" s="99"/>
      <c r="F46" s="97"/>
      <c r="G46" s="98" t="s">
        <v>213</v>
      </c>
      <c r="H46" s="96" t="s">
        <v>370</v>
      </c>
      <c r="I46" s="97" t="s">
        <v>371</v>
      </c>
      <c r="J46" s="99">
        <v>1</v>
      </c>
      <c r="K46" s="99" t="s">
        <v>461</v>
      </c>
      <c r="L46" s="475">
        <v>11037</v>
      </c>
      <c r="M46" s="529"/>
      <c r="N46" s="507">
        <v>11037</v>
      </c>
      <c r="O46" s="55" t="s">
        <v>5</v>
      </c>
      <c r="P46" s="190" t="s">
        <v>9</v>
      </c>
      <c r="Q46" s="99"/>
      <c r="R46" s="118">
        <v>46053</v>
      </c>
      <c r="S46" s="118">
        <v>46081</v>
      </c>
      <c r="T46" s="118">
        <v>46356</v>
      </c>
      <c r="U46" s="99"/>
      <c r="V46" s="99"/>
      <c r="W46" s="99"/>
      <c r="X46" s="129" t="s">
        <v>1302</v>
      </c>
      <c r="Y46" s="99" t="s">
        <v>1303</v>
      </c>
      <c r="Z46" s="55"/>
      <c r="AA46" s="55"/>
      <c r="AB46" s="59"/>
      <c r="AC46" s="59"/>
      <c r="AD46" s="59">
        <v>46326</v>
      </c>
      <c r="AE46" s="59">
        <v>46387</v>
      </c>
      <c r="AF46" s="55"/>
      <c r="AG46" s="99">
        <v>12610</v>
      </c>
      <c r="AH46" s="388"/>
      <c r="AI46" s="432"/>
      <c r="AJ46" s="418"/>
      <c r="AK46" s="86"/>
      <c r="AL46" s="106"/>
      <c r="AM46" s="106"/>
    </row>
    <row r="47" spans="1:39" ht="135" hidden="1" customHeight="1">
      <c r="A47" s="349">
        <v>1</v>
      </c>
      <c r="B47" s="99"/>
      <c r="C47" s="359" t="s">
        <v>163</v>
      </c>
      <c r="D47" s="147"/>
      <c r="E47" s="55"/>
      <c r="F47" s="46"/>
      <c r="G47" s="98" t="s">
        <v>214</v>
      </c>
      <c r="H47" s="56" t="s">
        <v>783</v>
      </c>
      <c r="I47" s="46" t="s">
        <v>215</v>
      </c>
      <c r="J47" s="321">
        <v>579.70000000000005</v>
      </c>
      <c r="K47" s="99" t="s">
        <v>781</v>
      </c>
      <c r="L47" s="476">
        <v>47567</v>
      </c>
      <c r="M47" s="343"/>
      <c r="N47" s="507">
        <v>47567</v>
      </c>
      <c r="O47" s="55" t="s">
        <v>5</v>
      </c>
      <c r="P47" s="190" t="s">
        <v>9</v>
      </c>
      <c r="Q47" s="99"/>
      <c r="R47" s="118">
        <v>46203</v>
      </c>
      <c r="S47" s="118">
        <v>46265</v>
      </c>
      <c r="T47" s="118">
        <v>46387</v>
      </c>
      <c r="U47" s="99"/>
      <c r="V47" s="99"/>
      <c r="W47" s="99"/>
      <c r="X47" s="99" t="s">
        <v>217</v>
      </c>
      <c r="Y47" s="55" t="s">
        <v>1303</v>
      </c>
      <c r="Z47" s="57"/>
      <c r="AA47" s="58"/>
      <c r="AB47" s="59"/>
      <c r="AC47" s="59"/>
      <c r="AD47" s="59">
        <v>46387</v>
      </c>
      <c r="AE47" s="59">
        <v>46752</v>
      </c>
      <c r="AF47" s="55"/>
      <c r="AG47" s="99">
        <v>16730</v>
      </c>
      <c r="AH47" s="389" t="s">
        <v>782</v>
      </c>
      <c r="AI47" s="433"/>
      <c r="AJ47" s="418" t="s">
        <v>804</v>
      </c>
      <c r="AK47" s="86"/>
      <c r="AL47" s="109"/>
      <c r="AM47" s="106" t="s">
        <v>857</v>
      </c>
    </row>
    <row r="48" spans="1:39" s="223" customFormat="1" ht="210" hidden="1" customHeight="1">
      <c r="A48" s="189">
        <v>1</v>
      </c>
      <c r="B48" s="99"/>
      <c r="C48" s="358" t="s">
        <v>976</v>
      </c>
      <c r="D48" s="147"/>
      <c r="E48" s="99"/>
      <c r="F48" s="96"/>
      <c r="G48" s="98" t="s">
        <v>216</v>
      </c>
      <c r="H48" s="96" t="s">
        <v>462</v>
      </c>
      <c r="I48" s="96" t="s">
        <v>1387</v>
      </c>
      <c r="J48" s="99">
        <v>1</v>
      </c>
      <c r="K48" s="99" t="s">
        <v>185</v>
      </c>
      <c r="L48" s="470">
        <v>151000</v>
      </c>
      <c r="M48" s="529"/>
      <c r="N48" s="507">
        <v>100000</v>
      </c>
      <c r="O48" s="99" t="s">
        <v>11</v>
      </c>
      <c r="P48" s="190" t="s">
        <v>70</v>
      </c>
      <c r="Q48" s="99"/>
      <c r="R48" s="118">
        <v>46142</v>
      </c>
      <c r="S48" s="118">
        <v>46173</v>
      </c>
      <c r="T48" s="118">
        <v>46265</v>
      </c>
      <c r="U48" s="99"/>
      <c r="V48" s="99"/>
      <c r="W48" s="99"/>
      <c r="X48" s="99" t="s">
        <v>217</v>
      </c>
      <c r="Y48" s="99" t="s">
        <v>1304</v>
      </c>
      <c r="Z48" s="55" t="s">
        <v>1036</v>
      </c>
      <c r="AA48" s="55"/>
      <c r="AB48" s="59"/>
      <c r="AC48" s="59"/>
      <c r="AD48" s="59"/>
      <c r="AE48" s="59"/>
      <c r="AF48" s="55"/>
      <c r="AG48" s="99">
        <v>27928</v>
      </c>
      <c r="AH48" s="385" t="s">
        <v>1388</v>
      </c>
      <c r="AI48" s="97"/>
      <c r="AJ48" s="418"/>
      <c r="AK48" s="148"/>
      <c r="AL48" s="96"/>
      <c r="AM48" s="96"/>
    </row>
    <row r="49" spans="1:39" s="223" customFormat="1" ht="183" customHeight="1">
      <c r="A49" s="189">
        <v>2</v>
      </c>
      <c r="B49" s="99"/>
      <c r="C49" s="358" t="s">
        <v>976</v>
      </c>
      <c r="D49" s="147"/>
      <c r="E49" s="99"/>
      <c r="F49" s="96"/>
      <c r="G49" s="98"/>
      <c r="H49" s="96" t="s">
        <v>859</v>
      </c>
      <c r="I49" s="96" t="s">
        <v>1037</v>
      </c>
      <c r="J49" s="99">
        <v>4</v>
      </c>
      <c r="K49" s="99" t="s">
        <v>465</v>
      </c>
      <c r="L49" s="470">
        <v>40000</v>
      </c>
      <c r="M49" s="529"/>
      <c r="N49" s="507"/>
      <c r="O49" s="99" t="s">
        <v>16</v>
      </c>
      <c r="P49" s="190" t="s">
        <v>7</v>
      </c>
      <c r="Q49" s="164"/>
      <c r="R49" s="118">
        <v>46173</v>
      </c>
      <c r="S49" s="118">
        <v>46265</v>
      </c>
      <c r="T49" s="118">
        <v>46387</v>
      </c>
      <c r="U49" s="99"/>
      <c r="V49" s="99"/>
      <c r="W49" s="99"/>
      <c r="X49" s="99" t="s">
        <v>217</v>
      </c>
      <c r="Y49" s="99" t="s">
        <v>1304</v>
      </c>
      <c r="Z49" s="57"/>
      <c r="AA49" s="58"/>
      <c r="AB49" s="59"/>
      <c r="AC49" s="59"/>
      <c r="AD49" s="59"/>
      <c r="AE49" s="59"/>
      <c r="AF49" s="55"/>
      <c r="AG49" s="99">
        <v>20656</v>
      </c>
      <c r="AH49" s="385" t="s">
        <v>1038</v>
      </c>
      <c r="AI49" s="97"/>
      <c r="AJ49" s="418"/>
      <c r="AK49" s="148"/>
      <c r="AL49" s="96"/>
      <c r="AM49" s="96" t="s">
        <v>858</v>
      </c>
    </row>
    <row r="50" spans="1:39" s="223" customFormat="1" ht="305.45" hidden="1" customHeight="1">
      <c r="A50" s="189">
        <v>3</v>
      </c>
      <c r="B50" s="99"/>
      <c r="C50" s="358" t="s">
        <v>976</v>
      </c>
      <c r="D50" s="147" t="s">
        <v>1349</v>
      </c>
      <c r="E50" s="99"/>
      <c r="F50" s="97" t="s">
        <v>1350</v>
      </c>
      <c r="G50" s="98"/>
      <c r="H50" s="96" t="s">
        <v>1391</v>
      </c>
      <c r="I50" s="97" t="s">
        <v>1345</v>
      </c>
      <c r="J50" s="99">
        <v>1</v>
      </c>
      <c r="K50" s="99" t="s">
        <v>185</v>
      </c>
      <c r="L50" s="470">
        <f>150000+36000</f>
        <v>186000</v>
      </c>
      <c r="M50" s="529"/>
      <c r="N50" s="507"/>
      <c r="O50" s="99" t="s">
        <v>11</v>
      </c>
      <c r="P50" s="190" t="s">
        <v>9</v>
      </c>
      <c r="Q50" s="99" t="s">
        <v>18</v>
      </c>
      <c r="R50" s="118">
        <v>46081</v>
      </c>
      <c r="S50" s="118">
        <v>46142</v>
      </c>
      <c r="T50" s="118">
        <v>46326</v>
      </c>
      <c r="U50" s="99"/>
      <c r="V50" s="99"/>
      <c r="W50" s="99"/>
      <c r="X50" s="99" t="s">
        <v>1346</v>
      </c>
      <c r="Y50" s="99" t="s">
        <v>1347</v>
      </c>
      <c r="Z50" s="57"/>
      <c r="AA50" s="58"/>
      <c r="AB50" s="59"/>
      <c r="AC50" s="59"/>
      <c r="AD50" s="59"/>
      <c r="AE50" s="59"/>
      <c r="AF50" s="55"/>
      <c r="AG50" s="99" t="s">
        <v>1348</v>
      </c>
      <c r="AH50" s="385" t="s">
        <v>1039</v>
      </c>
      <c r="AI50" s="97"/>
      <c r="AJ50" s="418"/>
      <c r="AK50" s="148"/>
      <c r="AL50" s="96"/>
      <c r="AM50" s="96"/>
    </row>
    <row r="51" spans="1:39" s="223" customFormat="1" ht="160.5" customHeight="1">
      <c r="A51" s="189">
        <v>1</v>
      </c>
      <c r="B51" s="99"/>
      <c r="C51" s="358" t="s">
        <v>12</v>
      </c>
      <c r="D51" s="147"/>
      <c r="E51" s="99"/>
      <c r="F51" s="97"/>
      <c r="G51" s="98" t="s">
        <v>218</v>
      </c>
      <c r="H51" s="96" t="s">
        <v>372</v>
      </c>
      <c r="I51" s="97" t="s">
        <v>373</v>
      </c>
      <c r="J51" s="99">
        <v>1</v>
      </c>
      <c r="K51" s="99" t="s">
        <v>400</v>
      </c>
      <c r="L51" s="473">
        <v>22000</v>
      </c>
      <c r="M51" s="133"/>
      <c r="N51" s="507">
        <v>22000</v>
      </c>
      <c r="O51" s="99" t="s">
        <v>5</v>
      </c>
      <c r="P51" s="189" t="s">
        <v>7</v>
      </c>
      <c r="Q51" s="164"/>
      <c r="R51" s="118">
        <v>46265</v>
      </c>
      <c r="S51" s="118">
        <v>46295</v>
      </c>
      <c r="T51" s="118">
        <v>46356</v>
      </c>
      <c r="U51" s="99"/>
      <c r="V51" s="99"/>
      <c r="W51" s="99"/>
      <c r="X51" s="99" t="s">
        <v>401</v>
      </c>
      <c r="Y51" s="55" t="s">
        <v>1303</v>
      </c>
      <c r="Z51" s="171"/>
      <c r="AA51" s="172"/>
      <c r="AB51" s="180"/>
      <c r="AC51" s="180"/>
      <c r="AD51" s="180"/>
      <c r="AE51" s="180"/>
      <c r="AF51" s="180"/>
      <c r="AG51" s="99">
        <v>21075</v>
      </c>
      <c r="AH51" s="385"/>
      <c r="AI51" s="97"/>
      <c r="AJ51" s="418"/>
      <c r="AK51" s="86"/>
      <c r="AL51" s="56"/>
      <c r="AM51" s="56"/>
    </row>
    <row r="52" spans="1:39" s="223" customFormat="1" ht="208.15" customHeight="1">
      <c r="A52" s="189">
        <v>3</v>
      </c>
      <c r="B52" s="99"/>
      <c r="C52" s="358" t="s">
        <v>13</v>
      </c>
      <c r="D52" s="147"/>
      <c r="E52" s="99"/>
      <c r="F52" s="97"/>
      <c r="G52" s="98"/>
      <c r="H52" s="96" t="s">
        <v>1041</v>
      </c>
      <c r="I52" s="97" t="s">
        <v>1044</v>
      </c>
      <c r="J52" s="99">
        <v>1</v>
      </c>
      <c r="K52" s="99" t="s">
        <v>185</v>
      </c>
      <c r="L52" s="470">
        <v>10000</v>
      </c>
      <c r="M52" s="529"/>
      <c r="N52" s="505"/>
      <c r="O52" s="99" t="s">
        <v>11</v>
      </c>
      <c r="P52" s="189" t="s">
        <v>156</v>
      </c>
      <c r="Q52" s="99"/>
      <c r="R52" s="118">
        <v>46053</v>
      </c>
      <c r="S52" s="118">
        <v>46112</v>
      </c>
      <c r="T52" s="118">
        <v>46234</v>
      </c>
      <c r="U52" s="99"/>
      <c r="V52" s="55"/>
      <c r="W52" s="55"/>
      <c r="X52" s="99" t="s">
        <v>219</v>
      </c>
      <c r="Y52" s="55" t="s">
        <v>1303</v>
      </c>
      <c r="Z52" s="171"/>
      <c r="AA52" s="55"/>
      <c r="AB52" s="59"/>
      <c r="AC52" s="59"/>
      <c r="AD52" s="59"/>
      <c r="AE52" s="59"/>
      <c r="AF52" s="55"/>
      <c r="AG52" s="99">
        <v>15601</v>
      </c>
      <c r="AH52" s="390" t="s">
        <v>1048</v>
      </c>
      <c r="AI52" s="434"/>
      <c r="AJ52" s="418"/>
      <c r="AK52" s="86"/>
      <c r="AL52" s="106"/>
      <c r="AM52" s="106"/>
    </row>
    <row r="53" spans="1:39" s="223" customFormat="1" ht="208.15" customHeight="1">
      <c r="A53" s="189">
        <v>4</v>
      </c>
      <c r="B53" s="99"/>
      <c r="C53" s="358" t="s">
        <v>13</v>
      </c>
      <c r="D53" s="147"/>
      <c r="E53" s="99"/>
      <c r="F53" s="97"/>
      <c r="G53" s="98"/>
      <c r="H53" s="96" t="s">
        <v>1042</v>
      </c>
      <c r="I53" s="97" t="s">
        <v>1045</v>
      </c>
      <c r="J53" s="99">
        <v>1</v>
      </c>
      <c r="K53" s="99" t="s">
        <v>185</v>
      </c>
      <c r="L53" s="470">
        <v>21900</v>
      </c>
      <c r="M53" s="529"/>
      <c r="N53" s="505"/>
      <c r="O53" s="99" t="s">
        <v>16</v>
      </c>
      <c r="P53" s="189" t="s">
        <v>7</v>
      </c>
      <c r="Q53" s="99"/>
      <c r="R53" s="118">
        <v>46234</v>
      </c>
      <c r="S53" s="118">
        <v>46295</v>
      </c>
      <c r="T53" s="118">
        <v>46387</v>
      </c>
      <c r="U53" s="99"/>
      <c r="V53" s="55"/>
      <c r="W53" s="55"/>
      <c r="X53" s="99" t="s">
        <v>219</v>
      </c>
      <c r="Y53" s="55" t="s">
        <v>1303</v>
      </c>
      <c r="Z53" s="171"/>
      <c r="AA53" s="55"/>
      <c r="AB53" s="59"/>
      <c r="AC53" s="59"/>
      <c r="AD53" s="59"/>
      <c r="AE53" s="59"/>
      <c r="AF53" s="55"/>
      <c r="AG53" s="99">
        <v>15601</v>
      </c>
      <c r="AH53" s="390" t="s">
        <v>1048</v>
      </c>
      <c r="AI53" s="434"/>
      <c r="AJ53" s="418"/>
      <c r="AK53" s="86"/>
      <c r="AL53" s="106"/>
      <c r="AM53" s="106"/>
    </row>
    <row r="54" spans="1:39" s="223" customFormat="1" ht="208.15" customHeight="1">
      <c r="A54" s="189">
        <v>6</v>
      </c>
      <c r="B54" s="99"/>
      <c r="C54" s="358" t="s">
        <v>13</v>
      </c>
      <c r="D54" s="147"/>
      <c r="E54" s="99"/>
      <c r="F54" s="97"/>
      <c r="G54" s="98"/>
      <c r="H54" s="96" t="s">
        <v>1043</v>
      </c>
      <c r="I54" s="97" t="s">
        <v>1046</v>
      </c>
      <c r="J54" s="99">
        <v>1</v>
      </c>
      <c r="K54" s="99" t="s">
        <v>1047</v>
      </c>
      <c r="L54" s="470">
        <v>62725</v>
      </c>
      <c r="M54" s="529"/>
      <c r="N54" s="505"/>
      <c r="O54" s="99" t="s">
        <v>16</v>
      </c>
      <c r="P54" s="189" t="s">
        <v>156</v>
      </c>
      <c r="Q54" s="99"/>
      <c r="R54" s="118">
        <v>46112</v>
      </c>
      <c r="S54" s="118">
        <v>46173</v>
      </c>
      <c r="T54" s="118">
        <v>46295</v>
      </c>
      <c r="U54" s="99"/>
      <c r="V54" s="55"/>
      <c r="W54" s="55"/>
      <c r="X54" s="129" t="s">
        <v>1302</v>
      </c>
      <c r="Y54" s="55" t="s">
        <v>1303</v>
      </c>
      <c r="Z54" s="171"/>
      <c r="AA54" s="55"/>
      <c r="AB54" s="59"/>
      <c r="AC54" s="59"/>
      <c r="AD54" s="59"/>
      <c r="AE54" s="59"/>
      <c r="AF54" s="55"/>
      <c r="AG54" s="99">
        <v>17930</v>
      </c>
      <c r="AH54" s="390" t="s">
        <v>1048</v>
      </c>
      <c r="AI54" s="434"/>
      <c r="AJ54" s="418"/>
      <c r="AK54" s="86"/>
      <c r="AL54" s="106"/>
      <c r="AM54" s="106"/>
    </row>
    <row r="55" spans="1:39" s="223" customFormat="1" ht="251.25" hidden="1" customHeight="1">
      <c r="A55" s="189">
        <v>1</v>
      </c>
      <c r="B55" s="99"/>
      <c r="C55" s="358" t="s">
        <v>17</v>
      </c>
      <c r="D55" s="147"/>
      <c r="E55" s="99"/>
      <c r="F55" s="97"/>
      <c r="G55" s="98" t="s">
        <v>220</v>
      </c>
      <c r="H55" s="96" t="s">
        <v>463</v>
      </c>
      <c r="I55" s="97" t="s">
        <v>464</v>
      </c>
      <c r="J55" s="99">
        <v>1</v>
      </c>
      <c r="K55" s="99" t="s">
        <v>465</v>
      </c>
      <c r="L55" s="471">
        <v>745051.56</v>
      </c>
      <c r="M55" s="530"/>
      <c r="N55" s="507">
        <v>674979</v>
      </c>
      <c r="O55" s="99" t="s">
        <v>11</v>
      </c>
      <c r="P55" s="190" t="s">
        <v>14</v>
      </c>
      <c r="Q55" s="99"/>
      <c r="R55" s="118">
        <v>46081</v>
      </c>
      <c r="S55" s="118">
        <v>46173</v>
      </c>
      <c r="T55" s="118">
        <v>46265</v>
      </c>
      <c r="U55" s="99"/>
      <c r="V55" s="99"/>
      <c r="W55" s="99"/>
      <c r="X55" s="129" t="s">
        <v>1302</v>
      </c>
      <c r="Y55" s="99" t="s">
        <v>1306</v>
      </c>
      <c r="Z55" s="55" t="s">
        <v>1054</v>
      </c>
      <c r="AA55" s="55"/>
      <c r="AB55" s="59"/>
      <c r="AC55" s="59"/>
      <c r="AD55" s="59"/>
      <c r="AE55" s="59"/>
      <c r="AF55" s="55"/>
      <c r="AG55" s="99" t="s">
        <v>1055</v>
      </c>
      <c r="AH55" s="391" t="s">
        <v>1056</v>
      </c>
      <c r="AI55" s="147"/>
      <c r="AJ55" s="418"/>
      <c r="AK55" s="86"/>
      <c r="AL55" s="56" t="s">
        <v>805</v>
      </c>
      <c r="AM55" s="56"/>
    </row>
    <row r="56" spans="1:39" s="223" customFormat="1" ht="207" hidden="1" customHeight="1">
      <c r="A56" s="189">
        <v>2</v>
      </c>
      <c r="B56" s="99"/>
      <c r="C56" s="358" t="s">
        <v>17</v>
      </c>
      <c r="D56" s="147"/>
      <c r="E56" s="99"/>
      <c r="F56" s="97"/>
      <c r="G56" s="98" t="s">
        <v>221</v>
      </c>
      <c r="H56" s="96" t="s">
        <v>466</v>
      </c>
      <c r="I56" s="97" t="s">
        <v>222</v>
      </c>
      <c r="J56" s="129">
        <v>1</v>
      </c>
      <c r="K56" s="147" t="s">
        <v>465</v>
      </c>
      <c r="L56" s="471">
        <v>500000</v>
      </c>
      <c r="M56" s="530"/>
      <c r="N56" s="507">
        <v>500000</v>
      </c>
      <c r="O56" s="99" t="s">
        <v>11</v>
      </c>
      <c r="P56" s="190" t="s">
        <v>9</v>
      </c>
      <c r="Q56" s="99"/>
      <c r="R56" s="118">
        <v>45900</v>
      </c>
      <c r="S56" s="118">
        <v>45991</v>
      </c>
      <c r="T56" s="118">
        <v>46081</v>
      </c>
      <c r="U56" s="99"/>
      <c r="V56" s="99"/>
      <c r="W56" s="99"/>
      <c r="X56" s="129" t="s">
        <v>1057</v>
      </c>
      <c r="Y56" s="129" t="s">
        <v>1303</v>
      </c>
      <c r="Z56" s="55"/>
      <c r="AA56" s="55"/>
      <c r="AB56" s="59"/>
      <c r="AC56" s="59"/>
      <c r="AD56" s="59">
        <v>46082</v>
      </c>
      <c r="AE56" s="59">
        <v>46446</v>
      </c>
      <c r="AF56" s="55"/>
      <c r="AG56" s="99" t="s">
        <v>1058</v>
      </c>
      <c r="AH56" s="391" t="s">
        <v>1059</v>
      </c>
      <c r="AI56" s="147"/>
      <c r="AJ56" s="418"/>
      <c r="AK56" s="148"/>
      <c r="AL56" s="97" t="s">
        <v>806</v>
      </c>
      <c r="AM56" s="97"/>
    </row>
    <row r="57" spans="1:39" s="223" customFormat="1" ht="278.45" customHeight="1">
      <c r="A57" s="189">
        <v>1</v>
      </c>
      <c r="B57" s="99"/>
      <c r="C57" s="358" t="s">
        <v>19</v>
      </c>
      <c r="D57" s="147"/>
      <c r="E57" s="99"/>
      <c r="F57" s="97"/>
      <c r="G57" s="98" t="s">
        <v>229</v>
      </c>
      <c r="H57" s="96" t="s">
        <v>758</v>
      </c>
      <c r="I57" s="97" t="s">
        <v>230</v>
      </c>
      <c r="J57" s="99">
        <v>12</v>
      </c>
      <c r="K57" s="99" t="s">
        <v>182</v>
      </c>
      <c r="L57" s="472">
        <v>1200</v>
      </c>
      <c r="M57" s="128"/>
      <c r="N57" s="505">
        <v>1200</v>
      </c>
      <c r="O57" s="99" t="s">
        <v>5</v>
      </c>
      <c r="P57" s="189" t="s">
        <v>156</v>
      </c>
      <c r="Q57" s="99"/>
      <c r="R57" s="118">
        <v>46112</v>
      </c>
      <c r="S57" s="118">
        <v>46112</v>
      </c>
      <c r="T57" s="118">
        <v>46203</v>
      </c>
      <c r="U57" s="99"/>
      <c r="V57" s="55"/>
      <c r="W57" s="55"/>
      <c r="X57" s="99" t="s">
        <v>402</v>
      </c>
      <c r="Y57" s="99" t="s">
        <v>1303</v>
      </c>
      <c r="Z57" s="55"/>
      <c r="AA57" s="55"/>
      <c r="AB57" s="59"/>
      <c r="AC57" s="59"/>
      <c r="AD57" s="59">
        <v>46174</v>
      </c>
      <c r="AE57" s="59">
        <v>46539</v>
      </c>
      <c r="AF57" s="55"/>
      <c r="AG57" s="99">
        <v>30142</v>
      </c>
      <c r="AH57" s="392" t="s">
        <v>1028</v>
      </c>
      <c r="AI57" s="435"/>
      <c r="AJ57" s="418"/>
      <c r="AK57" s="86"/>
      <c r="AL57" s="110"/>
      <c r="AM57" s="110"/>
    </row>
    <row r="58" spans="1:39" s="223" customFormat="1" ht="246.6" hidden="1" customHeight="1">
      <c r="A58" s="189">
        <v>2</v>
      </c>
      <c r="B58" s="99"/>
      <c r="C58" s="358" t="s">
        <v>19</v>
      </c>
      <c r="D58" s="147"/>
      <c r="E58" s="99"/>
      <c r="F58" s="38"/>
      <c r="G58" s="98" t="s">
        <v>224</v>
      </c>
      <c r="H58" s="96" t="s">
        <v>1040</v>
      </c>
      <c r="I58" s="38" t="s">
        <v>1051</v>
      </c>
      <c r="J58" s="99">
        <v>1000</v>
      </c>
      <c r="K58" s="99" t="s">
        <v>225</v>
      </c>
      <c r="L58" s="472">
        <v>341828</v>
      </c>
      <c r="M58" s="128"/>
      <c r="N58" s="505">
        <v>341828</v>
      </c>
      <c r="O58" s="99" t="s">
        <v>11</v>
      </c>
      <c r="P58" s="189" t="s">
        <v>156</v>
      </c>
      <c r="Q58" s="99"/>
      <c r="R58" s="118">
        <v>46053</v>
      </c>
      <c r="S58" s="118">
        <v>46112</v>
      </c>
      <c r="T58" s="118">
        <v>46234</v>
      </c>
      <c r="U58" s="99"/>
      <c r="V58" s="55"/>
      <c r="W58" s="55"/>
      <c r="X58" s="99" t="s">
        <v>228</v>
      </c>
      <c r="Y58" s="99" t="s">
        <v>1303</v>
      </c>
      <c r="Z58" s="181" t="s">
        <v>1029</v>
      </c>
      <c r="AA58" s="55" t="s">
        <v>1030</v>
      </c>
      <c r="AB58" s="59">
        <v>45845</v>
      </c>
      <c r="AC58" s="59">
        <v>46209</v>
      </c>
      <c r="AD58" s="59">
        <v>46210</v>
      </c>
      <c r="AE58" s="59">
        <v>46574</v>
      </c>
      <c r="AF58" s="55"/>
      <c r="AG58" s="129">
        <v>15156</v>
      </c>
      <c r="AH58" s="385" t="s">
        <v>1031</v>
      </c>
      <c r="AI58" s="97"/>
      <c r="AJ58" s="418"/>
      <c r="AK58" s="86"/>
      <c r="AL58" s="56"/>
      <c r="AM58" s="56"/>
    </row>
    <row r="59" spans="1:39" s="223" customFormat="1" ht="198.6" customHeight="1">
      <c r="A59" s="189">
        <v>3</v>
      </c>
      <c r="B59" s="99"/>
      <c r="C59" s="358" t="s">
        <v>19</v>
      </c>
      <c r="D59" s="147"/>
      <c r="E59" s="99"/>
      <c r="F59" s="97"/>
      <c r="G59" s="98" t="s">
        <v>223</v>
      </c>
      <c r="H59" s="96" t="s">
        <v>403</v>
      </c>
      <c r="I59" s="97" t="s">
        <v>760</v>
      </c>
      <c r="J59" s="99">
        <v>1</v>
      </c>
      <c r="K59" s="99" t="s">
        <v>185</v>
      </c>
      <c r="L59" s="472">
        <v>10000</v>
      </c>
      <c r="M59" s="128"/>
      <c r="N59" s="505">
        <v>10000</v>
      </c>
      <c r="O59" s="99" t="s">
        <v>5</v>
      </c>
      <c r="P59" s="189" t="s">
        <v>156</v>
      </c>
      <c r="Q59" s="99"/>
      <c r="R59" s="118">
        <v>46142</v>
      </c>
      <c r="S59" s="118">
        <v>46203</v>
      </c>
      <c r="T59" s="118">
        <v>46295</v>
      </c>
      <c r="U59" s="99"/>
      <c r="V59" s="99"/>
      <c r="W59" s="99"/>
      <c r="X59" s="99" t="s">
        <v>228</v>
      </c>
      <c r="Y59" s="99" t="s">
        <v>860</v>
      </c>
      <c r="Z59" s="46"/>
      <c r="AA59" s="171"/>
      <c r="AB59" s="180"/>
      <c r="AC59" s="180"/>
      <c r="AD59" s="180">
        <v>46266</v>
      </c>
      <c r="AE59" s="180">
        <v>46631</v>
      </c>
      <c r="AF59" s="55"/>
      <c r="AG59" s="99">
        <v>21482</v>
      </c>
      <c r="AH59" s="385" t="s">
        <v>1032</v>
      </c>
      <c r="AI59" s="97"/>
      <c r="AJ59" s="418"/>
      <c r="AK59" s="86"/>
      <c r="AL59" s="56"/>
      <c r="AM59" s="56"/>
    </row>
    <row r="60" spans="1:39" s="223" customFormat="1" ht="200.45" customHeight="1">
      <c r="A60" s="189">
        <v>4</v>
      </c>
      <c r="B60" s="99"/>
      <c r="C60" s="358" t="s">
        <v>19</v>
      </c>
      <c r="D60" s="147"/>
      <c r="E60" s="99"/>
      <c r="F60" s="97"/>
      <c r="G60" s="98" t="s">
        <v>226</v>
      </c>
      <c r="H60" s="96" t="s">
        <v>404</v>
      </c>
      <c r="I60" s="97" t="s">
        <v>227</v>
      </c>
      <c r="J60" s="99">
        <v>3</v>
      </c>
      <c r="K60" s="99" t="s">
        <v>182</v>
      </c>
      <c r="L60" s="472">
        <v>20000</v>
      </c>
      <c r="M60" s="128"/>
      <c r="N60" s="505">
        <v>20000</v>
      </c>
      <c r="O60" s="99" t="s">
        <v>11</v>
      </c>
      <c r="P60" s="189" t="s">
        <v>7</v>
      </c>
      <c r="Q60" s="99"/>
      <c r="R60" s="118">
        <v>46053</v>
      </c>
      <c r="S60" s="118">
        <v>46081</v>
      </c>
      <c r="T60" s="118">
        <v>46173</v>
      </c>
      <c r="U60" s="99"/>
      <c r="V60" s="99"/>
      <c r="W60" s="99"/>
      <c r="X60" s="99" t="s">
        <v>402</v>
      </c>
      <c r="Y60" s="99" t="s">
        <v>860</v>
      </c>
      <c r="Z60" s="46"/>
      <c r="AA60" s="55"/>
      <c r="AB60" s="59"/>
      <c r="AC60" s="59"/>
      <c r="AD60" s="59">
        <v>46143</v>
      </c>
      <c r="AE60" s="59">
        <v>46326</v>
      </c>
      <c r="AF60" s="55"/>
      <c r="AG60" s="99">
        <v>20656</v>
      </c>
      <c r="AH60" s="385" t="s">
        <v>1033</v>
      </c>
      <c r="AI60" s="97"/>
      <c r="AJ60" s="418" t="s">
        <v>807</v>
      </c>
      <c r="AK60" s="86"/>
      <c r="AL60" s="56"/>
      <c r="AM60" s="56"/>
    </row>
    <row r="61" spans="1:39" ht="285" customHeight="1">
      <c r="A61" s="349">
        <v>5</v>
      </c>
      <c r="B61" s="99"/>
      <c r="C61" s="359" t="s">
        <v>19</v>
      </c>
      <c r="D61" s="147"/>
      <c r="E61" s="55"/>
      <c r="F61" s="38"/>
      <c r="G61" s="98" t="s">
        <v>231</v>
      </c>
      <c r="H61" s="149" t="s">
        <v>1049</v>
      </c>
      <c r="I61" s="38" t="s">
        <v>1050</v>
      </c>
      <c r="J61" s="13">
        <v>2</v>
      </c>
      <c r="K61" s="13" t="s">
        <v>862</v>
      </c>
      <c r="L61" s="477">
        <v>4000</v>
      </c>
      <c r="M61" s="531"/>
      <c r="N61" s="505">
        <v>4000</v>
      </c>
      <c r="O61" s="99" t="s">
        <v>11</v>
      </c>
      <c r="P61" s="189" t="s">
        <v>156</v>
      </c>
      <c r="Q61" s="99"/>
      <c r="R61" s="118">
        <v>46053</v>
      </c>
      <c r="S61" s="118">
        <v>46081</v>
      </c>
      <c r="T61" s="118">
        <v>46173</v>
      </c>
      <c r="U61" s="99"/>
      <c r="V61" s="99"/>
      <c r="W61" s="99"/>
      <c r="X61" s="99" t="s">
        <v>232</v>
      </c>
      <c r="Y61" s="99" t="s">
        <v>759</v>
      </c>
      <c r="Z61" s="46"/>
      <c r="AA61" s="55"/>
      <c r="AB61" s="59"/>
      <c r="AC61" s="59"/>
      <c r="AD61" s="59">
        <v>46143</v>
      </c>
      <c r="AE61" s="59">
        <v>46387</v>
      </c>
      <c r="AF61" s="55"/>
      <c r="AG61" s="99">
        <v>21709</v>
      </c>
      <c r="AH61" s="393" t="s">
        <v>1034</v>
      </c>
      <c r="AI61" s="436"/>
      <c r="AJ61" s="418"/>
      <c r="AK61" s="86"/>
      <c r="AL61" s="110"/>
      <c r="AM61" s="110" t="s">
        <v>865</v>
      </c>
    </row>
    <row r="62" spans="1:39" ht="285.60000000000002" customHeight="1">
      <c r="A62" s="349">
        <v>6</v>
      </c>
      <c r="B62" s="99"/>
      <c r="C62" s="359" t="s">
        <v>19</v>
      </c>
      <c r="D62" s="147"/>
      <c r="E62" s="55"/>
      <c r="F62" s="117"/>
      <c r="G62" s="98" t="s">
        <v>866</v>
      </c>
      <c r="H62" s="51" t="s">
        <v>861</v>
      </c>
      <c r="I62" s="117" t="s">
        <v>863</v>
      </c>
      <c r="J62" s="150">
        <v>2</v>
      </c>
      <c r="K62" s="150" t="s">
        <v>864</v>
      </c>
      <c r="L62" s="477">
        <v>8000</v>
      </c>
      <c r="M62" s="531"/>
      <c r="N62" s="505">
        <v>8000</v>
      </c>
      <c r="O62" s="55" t="s">
        <v>11</v>
      </c>
      <c r="P62" s="189" t="s">
        <v>7</v>
      </c>
      <c r="Q62" s="99"/>
      <c r="R62" s="118">
        <v>46053</v>
      </c>
      <c r="S62" s="118">
        <v>46081</v>
      </c>
      <c r="T62" s="118">
        <v>46173</v>
      </c>
      <c r="U62" s="99"/>
      <c r="V62" s="99"/>
      <c r="W62" s="99"/>
      <c r="X62" s="99" t="s">
        <v>232</v>
      </c>
      <c r="Y62" s="99" t="s">
        <v>759</v>
      </c>
      <c r="Z62" s="46"/>
      <c r="AA62" s="58"/>
      <c r="AB62" s="59"/>
      <c r="AC62" s="59"/>
      <c r="AD62" s="59">
        <v>46143</v>
      </c>
      <c r="AE62" s="59">
        <v>46387</v>
      </c>
      <c r="AF62" s="55"/>
      <c r="AG62" s="99">
        <v>20656</v>
      </c>
      <c r="AH62" s="393" t="s">
        <v>1035</v>
      </c>
      <c r="AI62" s="436"/>
      <c r="AJ62" s="418"/>
      <c r="AK62" s="86"/>
      <c r="AL62" s="110"/>
      <c r="AM62" s="110"/>
    </row>
    <row r="63" spans="1:39" ht="165" hidden="1" customHeight="1">
      <c r="A63" s="349">
        <v>1</v>
      </c>
      <c r="B63" s="99"/>
      <c r="C63" s="359" t="s">
        <v>20</v>
      </c>
      <c r="D63" s="147"/>
      <c r="E63" s="55"/>
      <c r="F63" s="97"/>
      <c r="G63" s="98" t="s">
        <v>233</v>
      </c>
      <c r="H63" s="96" t="s">
        <v>467</v>
      </c>
      <c r="I63" s="97" t="s">
        <v>468</v>
      </c>
      <c r="J63" s="14" t="s">
        <v>867</v>
      </c>
      <c r="K63" s="38" t="s">
        <v>868</v>
      </c>
      <c r="L63" s="474">
        <v>119659</v>
      </c>
      <c r="M63" s="343"/>
      <c r="N63" s="507">
        <v>120374</v>
      </c>
      <c r="O63" s="55" t="s">
        <v>11</v>
      </c>
      <c r="P63" s="190" t="s">
        <v>14</v>
      </c>
      <c r="Q63" s="99"/>
      <c r="R63" s="118">
        <v>46142</v>
      </c>
      <c r="S63" s="118">
        <v>46203</v>
      </c>
      <c r="T63" s="118">
        <v>46295</v>
      </c>
      <c r="U63" s="99"/>
      <c r="V63" s="99"/>
      <c r="W63" s="99"/>
      <c r="X63" s="129" t="s">
        <v>1302</v>
      </c>
      <c r="Y63" s="55" t="s">
        <v>1303</v>
      </c>
      <c r="Z63" s="55"/>
      <c r="AA63" s="58" t="s">
        <v>1212</v>
      </c>
      <c r="AB63" s="59">
        <v>45188</v>
      </c>
      <c r="AC63" s="59">
        <v>46284</v>
      </c>
      <c r="AD63" s="59">
        <v>46284</v>
      </c>
      <c r="AE63" s="59">
        <v>46649</v>
      </c>
      <c r="AF63" s="55"/>
      <c r="AG63" s="99">
        <v>463575</v>
      </c>
      <c r="AH63" s="394"/>
      <c r="AI63" s="437"/>
      <c r="AJ63" s="418"/>
      <c r="AK63" s="86"/>
      <c r="AL63" s="106" t="s">
        <v>808</v>
      </c>
      <c r="AM63" s="106"/>
    </row>
    <row r="64" spans="1:39" ht="180.6" hidden="1" customHeight="1">
      <c r="A64" s="349">
        <v>2</v>
      </c>
      <c r="B64" s="99"/>
      <c r="C64" s="359" t="s">
        <v>20</v>
      </c>
      <c r="D64" s="147"/>
      <c r="E64" s="55"/>
      <c r="F64" s="46" t="s">
        <v>1254</v>
      </c>
      <c r="G64" s="98" t="s">
        <v>243</v>
      </c>
      <c r="H64" s="56" t="s">
        <v>1392</v>
      </c>
      <c r="I64" s="46" t="s">
        <v>468</v>
      </c>
      <c r="J64" s="99" t="s">
        <v>469</v>
      </c>
      <c r="K64" s="94" t="s">
        <v>185</v>
      </c>
      <c r="L64" s="474">
        <f>406453.7+5000</f>
        <v>411453.7</v>
      </c>
      <c r="M64" s="343"/>
      <c r="N64" s="507">
        <v>429216</v>
      </c>
      <c r="O64" s="55" t="s">
        <v>11</v>
      </c>
      <c r="P64" s="190" t="s">
        <v>14</v>
      </c>
      <c r="Q64" s="99"/>
      <c r="R64" s="118">
        <v>46265</v>
      </c>
      <c r="S64" s="118">
        <v>46295</v>
      </c>
      <c r="T64" s="118">
        <v>46387</v>
      </c>
      <c r="U64" s="99"/>
      <c r="V64" s="99"/>
      <c r="W64" s="99"/>
      <c r="X64" s="129" t="s">
        <v>1302</v>
      </c>
      <c r="Y64" s="55" t="s">
        <v>1303</v>
      </c>
      <c r="Z64" s="46"/>
      <c r="AA64" s="55" t="s">
        <v>1213</v>
      </c>
      <c r="AB64" s="59">
        <v>45302</v>
      </c>
      <c r="AC64" s="59">
        <v>46033</v>
      </c>
      <c r="AD64" s="59">
        <v>46033</v>
      </c>
      <c r="AE64" s="59">
        <v>46398</v>
      </c>
      <c r="AF64" s="55"/>
      <c r="AG64" s="99">
        <v>460401</v>
      </c>
      <c r="AH64" s="395"/>
      <c r="AI64" s="46"/>
      <c r="AJ64" s="418"/>
      <c r="AK64" s="86"/>
      <c r="AL64" s="106" t="s">
        <v>808</v>
      </c>
      <c r="AM64" s="56"/>
    </row>
    <row r="65" spans="1:39" s="223" customFormat="1" ht="153" hidden="1" customHeight="1">
      <c r="A65" s="189">
        <v>3</v>
      </c>
      <c r="B65" s="99"/>
      <c r="C65" s="358" t="s">
        <v>20</v>
      </c>
      <c r="D65" s="147"/>
      <c r="E65" s="99"/>
      <c r="F65" s="97"/>
      <c r="G65" s="98" t="s">
        <v>234</v>
      </c>
      <c r="H65" s="96" t="s">
        <v>470</v>
      </c>
      <c r="I65" s="97" t="s">
        <v>471</v>
      </c>
      <c r="J65" s="99" t="s">
        <v>472</v>
      </c>
      <c r="K65" s="99" t="s">
        <v>473</v>
      </c>
      <c r="L65" s="470">
        <v>7200</v>
      </c>
      <c r="M65" s="529"/>
      <c r="N65" s="507">
        <v>5708</v>
      </c>
      <c r="O65" s="99" t="s">
        <v>11</v>
      </c>
      <c r="P65" s="190" t="s">
        <v>14</v>
      </c>
      <c r="Q65" s="99"/>
      <c r="R65" s="118">
        <v>46112</v>
      </c>
      <c r="S65" s="118">
        <v>46173</v>
      </c>
      <c r="T65" s="118">
        <v>46265</v>
      </c>
      <c r="U65" s="99"/>
      <c r="V65" s="99"/>
      <c r="W65" s="99"/>
      <c r="X65" s="129" t="s">
        <v>1302</v>
      </c>
      <c r="Y65" s="99" t="s">
        <v>1307</v>
      </c>
      <c r="Z65" s="46"/>
      <c r="AA65" s="55" t="s">
        <v>1214</v>
      </c>
      <c r="AB65" s="59">
        <v>45877</v>
      </c>
      <c r="AC65" s="59">
        <v>46242</v>
      </c>
      <c r="AD65" s="59">
        <v>46242</v>
      </c>
      <c r="AE65" s="59">
        <v>46607</v>
      </c>
      <c r="AF65" s="55"/>
      <c r="AG65" s="99">
        <v>445485</v>
      </c>
      <c r="AH65" s="396" t="s">
        <v>869</v>
      </c>
      <c r="AI65" s="436"/>
      <c r="AJ65" s="418"/>
      <c r="AK65" s="86"/>
      <c r="AL65" s="106" t="s">
        <v>808</v>
      </c>
      <c r="AM65" s="110"/>
    </row>
    <row r="66" spans="1:39" s="223" customFormat="1" ht="125.45" hidden="1" customHeight="1">
      <c r="A66" s="189">
        <v>4</v>
      </c>
      <c r="B66" s="99"/>
      <c r="C66" s="358" t="s">
        <v>20</v>
      </c>
      <c r="D66" s="147"/>
      <c r="E66" s="99"/>
      <c r="F66" s="97"/>
      <c r="G66" s="98" t="s">
        <v>248</v>
      </c>
      <c r="H66" s="96" t="s">
        <v>474</v>
      </c>
      <c r="I66" s="97" t="s">
        <v>475</v>
      </c>
      <c r="J66" s="99" t="s">
        <v>469</v>
      </c>
      <c r="K66" s="99" t="s">
        <v>185</v>
      </c>
      <c r="L66" s="474">
        <v>1469870.68</v>
      </c>
      <c r="M66" s="343"/>
      <c r="N66" s="507">
        <v>1155513</v>
      </c>
      <c r="O66" s="99" t="s">
        <v>11</v>
      </c>
      <c r="P66" s="190" t="s">
        <v>14</v>
      </c>
      <c r="Q66" s="99"/>
      <c r="R66" s="118">
        <v>46142</v>
      </c>
      <c r="S66" s="118">
        <v>46173</v>
      </c>
      <c r="T66" s="118">
        <v>46295</v>
      </c>
      <c r="U66" s="99"/>
      <c r="V66" s="99"/>
      <c r="W66" s="99"/>
      <c r="X66" s="129" t="s">
        <v>1302</v>
      </c>
      <c r="Y66" s="99" t="s">
        <v>1303</v>
      </c>
      <c r="Z66" s="46"/>
      <c r="AA66" s="55" t="s">
        <v>1215</v>
      </c>
      <c r="AB66" s="59">
        <v>45548</v>
      </c>
      <c r="AC66" s="59">
        <v>46278</v>
      </c>
      <c r="AD66" s="59">
        <v>46278</v>
      </c>
      <c r="AE66" s="59">
        <v>46643</v>
      </c>
      <c r="AF66" s="55"/>
      <c r="AG66" s="99">
        <v>3719</v>
      </c>
      <c r="AH66" s="203"/>
      <c r="AI66" s="46"/>
      <c r="AJ66" s="418"/>
      <c r="AK66" s="86"/>
      <c r="AL66" s="56" t="s">
        <v>808</v>
      </c>
      <c r="AM66" s="56"/>
    </row>
    <row r="67" spans="1:39" ht="249.75" hidden="1" customHeight="1">
      <c r="A67" s="349">
        <v>5</v>
      </c>
      <c r="B67" s="99"/>
      <c r="C67" s="359" t="s">
        <v>20</v>
      </c>
      <c r="D67" s="147"/>
      <c r="E67" s="55"/>
      <c r="F67" s="46"/>
      <c r="G67" s="84" t="s">
        <v>476</v>
      </c>
      <c r="H67" s="56" t="s">
        <v>477</v>
      </c>
      <c r="I67" s="46" t="s">
        <v>478</v>
      </c>
      <c r="J67" s="99">
        <v>247</v>
      </c>
      <c r="K67" s="99" t="s">
        <v>487</v>
      </c>
      <c r="L67" s="474">
        <v>23999983.699999999</v>
      </c>
      <c r="M67" s="343"/>
      <c r="N67" s="507">
        <v>15598762</v>
      </c>
      <c r="O67" s="55" t="s">
        <v>11</v>
      </c>
      <c r="P67" s="190" t="s">
        <v>14</v>
      </c>
      <c r="Q67" s="99"/>
      <c r="R67" s="118">
        <v>46022</v>
      </c>
      <c r="S67" s="118">
        <v>46081</v>
      </c>
      <c r="T67" s="118">
        <v>46142</v>
      </c>
      <c r="U67" s="99"/>
      <c r="V67" s="99"/>
      <c r="W67" s="99"/>
      <c r="X67" s="345" t="s">
        <v>1300</v>
      </c>
      <c r="Y67" s="55" t="s">
        <v>1308</v>
      </c>
      <c r="Z67" s="46"/>
      <c r="AA67" s="58" t="s">
        <v>1216</v>
      </c>
      <c r="AB67" s="59">
        <v>45772</v>
      </c>
      <c r="AC67" s="59">
        <v>46137</v>
      </c>
      <c r="AD67" s="59">
        <v>46137</v>
      </c>
      <c r="AE67" s="59">
        <v>46502</v>
      </c>
      <c r="AF67" s="55"/>
      <c r="AG67" s="99">
        <v>23647</v>
      </c>
      <c r="AH67" s="203" t="s">
        <v>870</v>
      </c>
      <c r="AI67" s="46"/>
      <c r="AJ67" s="418"/>
      <c r="AK67" s="86"/>
      <c r="AL67" s="56" t="s">
        <v>1217</v>
      </c>
      <c r="AM67" s="56"/>
    </row>
    <row r="68" spans="1:39" ht="199.15" hidden="1" customHeight="1">
      <c r="A68" s="349">
        <v>7</v>
      </c>
      <c r="B68" s="99"/>
      <c r="C68" s="359" t="s">
        <v>20</v>
      </c>
      <c r="D68" s="147"/>
      <c r="E68" s="55"/>
      <c r="F68" s="97"/>
      <c r="G68" s="98" t="s">
        <v>245</v>
      </c>
      <c r="H68" s="96" t="s">
        <v>479</v>
      </c>
      <c r="I68" s="97" t="s">
        <v>480</v>
      </c>
      <c r="J68" s="99">
        <v>62</v>
      </c>
      <c r="K68" s="99" t="s">
        <v>487</v>
      </c>
      <c r="L68" s="474">
        <v>3113601</v>
      </c>
      <c r="M68" s="343"/>
      <c r="N68" s="507">
        <v>3113601</v>
      </c>
      <c r="O68" s="99" t="s">
        <v>11</v>
      </c>
      <c r="P68" s="190" t="s">
        <v>14</v>
      </c>
      <c r="Q68" s="99"/>
      <c r="R68" s="118">
        <v>46142</v>
      </c>
      <c r="S68" s="118">
        <v>46234</v>
      </c>
      <c r="T68" s="118">
        <v>46295</v>
      </c>
      <c r="U68" s="99"/>
      <c r="V68" s="99"/>
      <c r="W68" s="99"/>
      <c r="X68" s="129" t="s">
        <v>1302</v>
      </c>
      <c r="Y68" s="99" t="s">
        <v>1309</v>
      </c>
      <c r="Z68" s="57"/>
      <c r="AA68" s="58" t="s">
        <v>1142</v>
      </c>
      <c r="AB68" s="59">
        <v>44825</v>
      </c>
      <c r="AC68" s="59">
        <v>46285</v>
      </c>
      <c r="AD68" s="59">
        <v>46286</v>
      </c>
      <c r="AE68" s="59">
        <v>46650</v>
      </c>
      <c r="AF68" s="55"/>
      <c r="AG68" s="99">
        <v>27782</v>
      </c>
      <c r="AH68" s="203" t="s">
        <v>871</v>
      </c>
      <c r="AI68" s="46"/>
      <c r="AJ68" s="418" t="s">
        <v>807</v>
      </c>
      <c r="AK68" s="86"/>
      <c r="AL68" s="56" t="s">
        <v>808</v>
      </c>
      <c r="AM68" s="56" t="s">
        <v>877</v>
      </c>
    </row>
    <row r="69" spans="1:39" ht="257.45" hidden="1" customHeight="1">
      <c r="A69" s="349">
        <v>9</v>
      </c>
      <c r="B69" s="99"/>
      <c r="C69" s="359" t="s">
        <v>20</v>
      </c>
      <c r="D69" s="147"/>
      <c r="E69" s="55"/>
      <c r="F69" s="46"/>
      <c r="G69" s="84" t="s">
        <v>482</v>
      </c>
      <c r="H69" s="56" t="s">
        <v>481</v>
      </c>
      <c r="I69" s="46" t="s">
        <v>480</v>
      </c>
      <c r="J69" s="94">
        <v>43</v>
      </c>
      <c r="K69" s="99" t="s">
        <v>487</v>
      </c>
      <c r="L69" s="473">
        <v>2359329</v>
      </c>
      <c r="M69" s="133"/>
      <c r="N69" s="507">
        <v>2359329</v>
      </c>
      <c r="O69" s="99" t="s">
        <v>11</v>
      </c>
      <c r="P69" s="190" t="s">
        <v>14</v>
      </c>
      <c r="Q69" s="165"/>
      <c r="R69" s="118">
        <v>46265</v>
      </c>
      <c r="S69" s="118">
        <v>46326</v>
      </c>
      <c r="T69" s="118">
        <v>46387</v>
      </c>
      <c r="U69" s="165"/>
      <c r="V69" s="165"/>
      <c r="W69" s="165"/>
      <c r="X69" s="129" t="s">
        <v>1302</v>
      </c>
      <c r="Y69" s="99" t="s">
        <v>1309</v>
      </c>
      <c r="Z69" s="57"/>
      <c r="AA69" s="174" t="s">
        <v>1218</v>
      </c>
      <c r="AB69" s="188">
        <v>44914</v>
      </c>
      <c r="AC69" s="188">
        <v>46374</v>
      </c>
      <c r="AD69" s="188">
        <v>46375</v>
      </c>
      <c r="AE69" s="188">
        <v>46739</v>
      </c>
      <c r="AF69" s="175"/>
      <c r="AG69" s="99">
        <v>27782</v>
      </c>
      <c r="AH69" s="203" t="s">
        <v>872</v>
      </c>
      <c r="AI69" s="46"/>
      <c r="AJ69" s="418"/>
      <c r="AK69" s="86"/>
      <c r="AL69" s="56" t="s">
        <v>878</v>
      </c>
      <c r="AM69" s="56" t="s">
        <v>877</v>
      </c>
    </row>
    <row r="70" spans="1:39" ht="197.45" hidden="1" customHeight="1">
      <c r="A70" s="349">
        <v>10</v>
      </c>
      <c r="B70" s="99"/>
      <c r="C70" s="359" t="s">
        <v>20</v>
      </c>
      <c r="D70" s="147"/>
      <c r="E70" s="55"/>
      <c r="F70" s="46"/>
      <c r="G70" s="98" t="s">
        <v>246</v>
      </c>
      <c r="H70" s="56" t="s">
        <v>483</v>
      </c>
      <c r="I70" s="46" t="s">
        <v>480</v>
      </c>
      <c r="J70" s="94">
        <v>43</v>
      </c>
      <c r="K70" s="99" t="s">
        <v>487</v>
      </c>
      <c r="L70" s="473">
        <v>2296111</v>
      </c>
      <c r="M70" s="133"/>
      <c r="N70" s="507">
        <v>2296111</v>
      </c>
      <c r="O70" s="99" t="s">
        <v>11</v>
      </c>
      <c r="P70" s="190" t="s">
        <v>14</v>
      </c>
      <c r="Q70" s="165"/>
      <c r="R70" s="118">
        <v>46265</v>
      </c>
      <c r="S70" s="118">
        <v>46295</v>
      </c>
      <c r="T70" s="118">
        <v>46387</v>
      </c>
      <c r="U70" s="165"/>
      <c r="V70" s="165"/>
      <c r="W70" s="165"/>
      <c r="X70" s="129" t="s">
        <v>1302</v>
      </c>
      <c r="Y70" s="99" t="s">
        <v>1309</v>
      </c>
      <c r="Z70" s="57"/>
      <c r="AA70" s="58" t="s">
        <v>1219</v>
      </c>
      <c r="AB70" s="59">
        <v>44930</v>
      </c>
      <c r="AC70" s="59">
        <v>46025</v>
      </c>
      <c r="AD70" s="59">
        <v>46026</v>
      </c>
      <c r="AE70" s="59">
        <v>46390</v>
      </c>
      <c r="AF70" s="173"/>
      <c r="AG70" s="99">
        <v>27782</v>
      </c>
      <c r="AH70" s="203" t="s">
        <v>873</v>
      </c>
      <c r="AI70" s="46"/>
      <c r="AJ70" s="418"/>
      <c r="AK70" s="86"/>
      <c r="AL70" s="56" t="s">
        <v>878</v>
      </c>
      <c r="AM70" s="56" t="s">
        <v>877</v>
      </c>
    </row>
    <row r="71" spans="1:39" ht="291.60000000000002" hidden="1" customHeight="1">
      <c r="A71" s="349">
        <v>11</v>
      </c>
      <c r="B71" s="99"/>
      <c r="C71" s="359" t="s">
        <v>20</v>
      </c>
      <c r="D71" s="147"/>
      <c r="E71" s="55"/>
      <c r="F71" s="46"/>
      <c r="G71" s="84" t="s">
        <v>484</v>
      </c>
      <c r="H71" s="56" t="s">
        <v>485</v>
      </c>
      <c r="I71" s="46" t="s">
        <v>480</v>
      </c>
      <c r="J71" s="99">
        <v>236</v>
      </c>
      <c r="K71" s="99" t="s">
        <v>487</v>
      </c>
      <c r="L71" s="474">
        <v>19147949.16</v>
      </c>
      <c r="M71" s="343"/>
      <c r="N71" s="507">
        <f>18070741+2772668</f>
        <v>20843409</v>
      </c>
      <c r="O71" s="55" t="s">
        <v>11</v>
      </c>
      <c r="P71" s="190" t="s">
        <v>14</v>
      </c>
      <c r="Q71" s="99"/>
      <c r="R71" s="118">
        <v>46173</v>
      </c>
      <c r="S71" s="118">
        <v>46234</v>
      </c>
      <c r="T71" s="118">
        <v>46295</v>
      </c>
      <c r="U71" s="99"/>
      <c r="V71" s="99"/>
      <c r="W71" s="99"/>
      <c r="X71" s="129" t="s">
        <v>1302</v>
      </c>
      <c r="Y71" s="55" t="s">
        <v>1310</v>
      </c>
      <c r="Z71" s="55" t="s">
        <v>1220</v>
      </c>
      <c r="AA71" s="55"/>
      <c r="AB71" s="59" t="s">
        <v>1221</v>
      </c>
      <c r="AC71" s="59" t="s">
        <v>1222</v>
      </c>
      <c r="AD71" s="59" t="s">
        <v>1222</v>
      </c>
      <c r="AE71" s="59" t="s">
        <v>1223</v>
      </c>
      <c r="AF71" s="55"/>
      <c r="AG71" s="99">
        <v>27782</v>
      </c>
      <c r="AH71" s="397" t="s">
        <v>879</v>
      </c>
      <c r="AI71" s="438"/>
      <c r="AJ71" s="418"/>
      <c r="AK71" s="86"/>
      <c r="AL71" s="56" t="s">
        <v>1224</v>
      </c>
      <c r="AM71" s="56" t="s">
        <v>877</v>
      </c>
    </row>
    <row r="72" spans="1:39" ht="235.5" hidden="1" customHeight="1">
      <c r="A72" s="349">
        <v>13</v>
      </c>
      <c r="B72" s="99"/>
      <c r="C72" s="359" t="s">
        <v>20</v>
      </c>
      <c r="D72" s="147"/>
      <c r="E72" s="55"/>
      <c r="F72" s="46"/>
      <c r="G72" s="98" t="s">
        <v>235</v>
      </c>
      <c r="H72" s="96" t="s">
        <v>880</v>
      </c>
      <c r="I72" s="46" t="s">
        <v>486</v>
      </c>
      <c r="J72" s="99">
        <v>28</v>
      </c>
      <c r="K72" s="99" t="s">
        <v>487</v>
      </c>
      <c r="L72" s="474">
        <v>3291886</v>
      </c>
      <c r="M72" s="343"/>
      <c r="N72" s="507">
        <v>3291886</v>
      </c>
      <c r="O72" s="55" t="s">
        <v>11</v>
      </c>
      <c r="P72" s="190" t="s">
        <v>14</v>
      </c>
      <c r="Q72" s="99"/>
      <c r="R72" s="118">
        <v>45930</v>
      </c>
      <c r="S72" s="118">
        <v>46022</v>
      </c>
      <c r="T72" s="118">
        <v>46081</v>
      </c>
      <c r="U72" s="99"/>
      <c r="V72" s="99"/>
      <c r="W72" s="99"/>
      <c r="X72" s="129" t="s">
        <v>1302</v>
      </c>
      <c r="Y72" s="55" t="s">
        <v>1311</v>
      </c>
      <c r="Z72" s="55"/>
      <c r="AA72" s="58" t="s">
        <v>1226</v>
      </c>
      <c r="AB72" s="59">
        <v>44615</v>
      </c>
      <c r="AC72" s="59">
        <v>46075</v>
      </c>
      <c r="AD72" s="59">
        <v>46076</v>
      </c>
      <c r="AE72" s="59">
        <v>46440</v>
      </c>
      <c r="AF72" s="55"/>
      <c r="AG72" s="99">
        <v>15008</v>
      </c>
      <c r="AH72" s="203" t="s">
        <v>874</v>
      </c>
      <c r="AI72" s="46"/>
      <c r="AJ72" s="418"/>
      <c r="AK72" s="86"/>
      <c r="AL72" s="56" t="s">
        <v>1225</v>
      </c>
      <c r="AM72" s="56" t="s">
        <v>881</v>
      </c>
    </row>
    <row r="73" spans="1:39" s="223" customFormat="1" ht="127.9" hidden="1" customHeight="1">
      <c r="A73" s="189">
        <v>14</v>
      </c>
      <c r="B73" s="99"/>
      <c r="C73" s="358" t="s">
        <v>20</v>
      </c>
      <c r="D73" s="147"/>
      <c r="E73" s="99"/>
      <c r="F73" s="97"/>
      <c r="G73" s="98" t="s">
        <v>247</v>
      </c>
      <c r="H73" s="96" t="s">
        <v>488</v>
      </c>
      <c r="I73" s="97" t="s">
        <v>489</v>
      </c>
      <c r="J73" s="99" t="s">
        <v>490</v>
      </c>
      <c r="K73" s="99" t="s">
        <v>185</v>
      </c>
      <c r="L73" s="474">
        <v>119331</v>
      </c>
      <c r="M73" s="343"/>
      <c r="N73" s="507">
        <v>119331</v>
      </c>
      <c r="O73" s="99" t="s">
        <v>11</v>
      </c>
      <c r="P73" s="190" t="s">
        <v>9</v>
      </c>
      <c r="Q73" s="99"/>
      <c r="R73" s="118">
        <v>46142</v>
      </c>
      <c r="S73" s="118">
        <v>46173</v>
      </c>
      <c r="T73" s="118">
        <v>46356</v>
      </c>
      <c r="U73" s="99"/>
      <c r="V73" s="55"/>
      <c r="W73" s="55"/>
      <c r="X73" s="129" t="s">
        <v>1302</v>
      </c>
      <c r="Y73" s="99" t="s">
        <v>1303</v>
      </c>
      <c r="Z73" s="55"/>
      <c r="AA73" s="58"/>
      <c r="AB73" s="59"/>
      <c r="AC73" s="59"/>
      <c r="AD73" s="59">
        <v>46357</v>
      </c>
      <c r="AE73" s="59">
        <v>46722</v>
      </c>
      <c r="AF73" s="55"/>
      <c r="AG73" s="99">
        <v>22772</v>
      </c>
      <c r="AH73" s="203"/>
      <c r="AI73" s="46"/>
      <c r="AJ73" s="418"/>
      <c r="AK73" s="86"/>
      <c r="AL73" s="56" t="s">
        <v>809</v>
      </c>
      <c r="AM73" s="56"/>
    </row>
    <row r="74" spans="1:39" ht="227.45" hidden="1" customHeight="1">
      <c r="A74" s="349">
        <v>15</v>
      </c>
      <c r="B74" s="99"/>
      <c r="C74" s="359" t="s">
        <v>20</v>
      </c>
      <c r="D74" s="147"/>
      <c r="E74" s="55"/>
      <c r="F74" s="97"/>
      <c r="G74" s="84" t="s">
        <v>491</v>
      </c>
      <c r="H74" s="96" t="s">
        <v>492</v>
      </c>
      <c r="I74" s="97" t="s">
        <v>244</v>
      </c>
      <c r="J74" s="99">
        <v>12</v>
      </c>
      <c r="K74" s="99" t="s">
        <v>182</v>
      </c>
      <c r="L74" s="474">
        <v>25585.11</v>
      </c>
      <c r="M74" s="343"/>
      <c r="N74" s="507">
        <f>19802+2062</f>
        <v>21864</v>
      </c>
      <c r="O74" s="99" t="s">
        <v>11</v>
      </c>
      <c r="P74" s="190" t="s">
        <v>9</v>
      </c>
      <c r="Q74" s="99"/>
      <c r="R74" s="118">
        <v>46112</v>
      </c>
      <c r="S74" s="118">
        <v>46173</v>
      </c>
      <c r="T74" s="118">
        <v>46326</v>
      </c>
      <c r="U74" s="99"/>
      <c r="V74" s="55"/>
      <c r="W74" s="55"/>
      <c r="X74" s="129" t="s">
        <v>1302</v>
      </c>
      <c r="Y74" s="99" t="s">
        <v>1303</v>
      </c>
      <c r="Z74" s="55"/>
      <c r="AA74" s="58"/>
      <c r="AB74" s="59"/>
      <c r="AC74" s="59"/>
      <c r="AD74" s="59">
        <v>46314</v>
      </c>
      <c r="AE74" s="59">
        <v>46679</v>
      </c>
      <c r="AF74" s="55"/>
      <c r="AG74" s="99">
        <v>24317</v>
      </c>
      <c r="AH74" s="203" t="s">
        <v>875</v>
      </c>
      <c r="AI74" s="46"/>
      <c r="AJ74" s="418"/>
      <c r="AK74" s="86"/>
      <c r="AL74" s="56" t="s">
        <v>810</v>
      </c>
      <c r="AM74" s="56" t="s">
        <v>882</v>
      </c>
    </row>
    <row r="75" spans="1:39" s="223" customFormat="1" ht="159" hidden="1" customHeight="1">
      <c r="A75" s="189">
        <v>17</v>
      </c>
      <c r="B75" s="99"/>
      <c r="C75" s="358" t="s">
        <v>20</v>
      </c>
      <c r="D75" s="147"/>
      <c r="E75" s="99"/>
      <c r="F75" s="97"/>
      <c r="G75" s="98" t="s">
        <v>694</v>
      </c>
      <c r="H75" s="96" t="s">
        <v>493</v>
      </c>
      <c r="I75" s="97" t="s">
        <v>494</v>
      </c>
      <c r="J75" s="99" t="s">
        <v>490</v>
      </c>
      <c r="K75" s="99" t="s">
        <v>185</v>
      </c>
      <c r="L75" s="474">
        <v>20950</v>
      </c>
      <c r="M75" s="343"/>
      <c r="N75" s="507">
        <v>20950</v>
      </c>
      <c r="O75" s="99" t="s">
        <v>5</v>
      </c>
      <c r="P75" s="190" t="s">
        <v>14</v>
      </c>
      <c r="Q75" s="165"/>
      <c r="R75" s="118">
        <v>46173</v>
      </c>
      <c r="S75" s="118">
        <v>46203</v>
      </c>
      <c r="T75" s="118">
        <v>46326</v>
      </c>
      <c r="U75" s="165"/>
      <c r="V75" s="165"/>
      <c r="W75" s="165"/>
      <c r="X75" s="129" t="s">
        <v>1302</v>
      </c>
      <c r="Y75" s="99" t="s">
        <v>1303</v>
      </c>
      <c r="Z75" s="57"/>
      <c r="AA75" s="55" t="s">
        <v>1227</v>
      </c>
      <c r="AB75" s="59">
        <v>45593</v>
      </c>
      <c r="AC75" s="59">
        <v>46323</v>
      </c>
      <c r="AD75" s="59">
        <v>46323</v>
      </c>
      <c r="AE75" s="59">
        <v>46688</v>
      </c>
      <c r="AF75" s="55"/>
      <c r="AG75" s="99">
        <v>19542</v>
      </c>
      <c r="AH75" s="203"/>
      <c r="AI75" s="46"/>
      <c r="AJ75" s="418"/>
      <c r="AK75" s="86"/>
      <c r="AL75" s="56" t="s">
        <v>811</v>
      </c>
      <c r="AM75" s="56"/>
    </row>
    <row r="76" spans="1:39" s="223" customFormat="1" ht="201" hidden="1" customHeight="1">
      <c r="A76" s="189">
        <v>18</v>
      </c>
      <c r="B76" s="99"/>
      <c r="C76" s="358" t="s">
        <v>20</v>
      </c>
      <c r="D76" s="147"/>
      <c r="E76" s="99"/>
      <c r="F76" s="97"/>
      <c r="G76" s="98" t="s">
        <v>695</v>
      </c>
      <c r="H76" s="96" t="s">
        <v>495</v>
      </c>
      <c r="I76" s="97" t="s">
        <v>496</v>
      </c>
      <c r="J76" s="99" t="s">
        <v>490</v>
      </c>
      <c r="K76" s="99" t="s">
        <v>185</v>
      </c>
      <c r="L76" s="474">
        <v>20413</v>
      </c>
      <c r="M76" s="343"/>
      <c r="N76" s="507">
        <v>20413</v>
      </c>
      <c r="O76" s="99" t="s">
        <v>5</v>
      </c>
      <c r="P76" s="190" t="s">
        <v>14</v>
      </c>
      <c r="Q76" s="99"/>
      <c r="R76" s="118">
        <v>46203</v>
      </c>
      <c r="S76" s="118">
        <v>46234</v>
      </c>
      <c r="T76" s="118">
        <v>46356</v>
      </c>
      <c r="U76" s="99"/>
      <c r="V76" s="99"/>
      <c r="W76" s="99"/>
      <c r="X76" s="129" t="s">
        <v>1302</v>
      </c>
      <c r="Y76" s="99" t="s">
        <v>1303</v>
      </c>
      <c r="Z76" s="57"/>
      <c r="AA76" s="55" t="s">
        <v>1228</v>
      </c>
      <c r="AB76" s="59">
        <v>45601</v>
      </c>
      <c r="AC76" s="59">
        <v>46331</v>
      </c>
      <c r="AD76" s="59">
        <v>46331</v>
      </c>
      <c r="AE76" s="59">
        <v>46696</v>
      </c>
      <c r="AF76" s="55"/>
      <c r="AG76" s="99">
        <v>19542</v>
      </c>
      <c r="AH76" s="203"/>
      <c r="AI76" s="46"/>
      <c r="AJ76" s="418"/>
      <c r="AK76" s="86"/>
      <c r="AL76" s="56" t="s">
        <v>811</v>
      </c>
      <c r="AM76" s="56"/>
    </row>
    <row r="77" spans="1:39" s="223" customFormat="1" ht="150" hidden="1" customHeight="1">
      <c r="A77" s="189">
        <v>19</v>
      </c>
      <c r="B77" s="99"/>
      <c r="C77" s="358" t="s">
        <v>20</v>
      </c>
      <c r="D77" s="147"/>
      <c r="E77" s="99"/>
      <c r="F77" s="97"/>
      <c r="G77" s="98" t="s">
        <v>238</v>
      </c>
      <c r="H77" s="96" t="s">
        <v>497</v>
      </c>
      <c r="I77" s="97" t="s">
        <v>498</v>
      </c>
      <c r="J77" s="99">
        <v>2</v>
      </c>
      <c r="K77" s="99" t="s">
        <v>499</v>
      </c>
      <c r="L77" s="478">
        <v>13319</v>
      </c>
      <c r="M77" s="343"/>
      <c r="N77" s="507">
        <v>13319</v>
      </c>
      <c r="O77" s="99" t="s">
        <v>11</v>
      </c>
      <c r="P77" s="190" t="s">
        <v>14</v>
      </c>
      <c r="Q77" s="165"/>
      <c r="R77" s="118">
        <v>46173</v>
      </c>
      <c r="S77" s="118">
        <v>46234</v>
      </c>
      <c r="T77" s="118">
        <v>46356</v>
      </c>
      <c r="U77" s="165"/>
      <c r="V77" s="165"/>
      <c r="W77" s="165"/>
      <c r="X77" s="129" t="s">
        <v>1302</v>
      </c>
      <c r="Y77" s="99" t="s">
        <v>1303</v>
      </c>
      <c r="Z77" s="57"/>
      <c r="AA77" s="55"/>
      <c r="AB77" s="59"/>
      <c r="AC77" s="59"/>
      <c r="AD77" s="59">
        <v>46387</v>
      </c>
      <c r="AE77" s="59">
        <v>46752</v>
      </c>
      <c r="AF77" s="173"/>
      <c r="AG77" s="121">
        <v>3417</v>
      </c>
      <c r="AH77" s="203" t="s">
        <v>1229</v>
      </c>
      <c r="AI77" s="46"/>
      <c r="AJ77" s="418"/>
      <c r="AK77" s="86"/>
      <c r="AL77" s="56" t="s">
        <v>1243</v>
      </c>
      <c r="AM77" s="56"/>
    </row>
    <row r="78" spans="1:39" s="223" customFormat="1" ht="147.6" hidden="1" customHeight="1">
      <c r="A78" s="189">
        <v>20</v>
      </c>
      <c r="B78" s="99"/>
      <c r="C78" s="358" t="s">
        <v>20</v>
      </c>
      <c r="D78" s="147"/>
      <c r="E78" s="99"/>
      <c r="F78" s="97"/>
      <c r="G78" s="98" t="s">
        <v>241</v>
      </c>
      <c r="H78" s="96" t="s">
        <v>500</v>
      </c>
      <c r="I78" s="97" t="s">
        <v>498</v>
      </c>
      <c r="J78" s="99">
        <v>2</v>
      </c>
      <c r="K78" s="99" t="s">
        <v>501</v>
      </c>
      <c r="L78" s="478">
        <v>43642</v>
      </c>
      <c r="M78" s="343"/>
      <c r="N78" s="507">
        <v>43642</v>
      </c>
      <c r="O78" s="99" t="s">
        <v>11</v>
      </c>
      <c r="P78" s="190" t="s">
        <v>14</v>
      </c>
      <c r="Q78" s="99"/>
      <c r="R78" s="118">
        <v>46173</v>
      </c>
      <c r="S78" s="118">
        <v>46203</v>
      </c>
      <c r="T78" s="118">
        <v>46326</v>
      </c>
      <c r="U78" s="165"/>
      <c r="V78" s="165"/>
      <c r="W78" s="99"/>
      <c r="X78" s="129" t="s">
        <v>1302</v>
      </c>
      <c r="Y78" s="119" t="s">
        <v>1303</v>
      </c>
      <c r="Z78" s="55"/>
      <c r="AA78" s="55" t="s">
        <v>1230</v>
      </c>
      <c r="AB78" s="59">
        <v>44852</v>
      </c>
      <c r="AC78" s="59">
        <v>44852</v>
      </c>
      <c r="AD78" s="59">
        <v>46312</v>
      </c>
      <c r="AE78" s="59">
        <v>46313</v>
      </c>
      <c r="AF78" s="337">
        <v>46677</v>
      </c>
      <c r="AG78" s="99">
        <v>3417</v>
      </c>
      <c r="AH78" s="398"/>
      <c r="AI78" s="439"/>
      <c r="AJ78" s="418"/>
      <c r="AK78" s="86"/>
      <c r="AL78" s="134" t="s">
        <v>812</v>
      </c>
      <c r="AM78" s="134"/>
    </row>
    <row r="79" spans="1:39" s="223" customFormat="1" ht="141.6" hidden="1" customHeight="1">
      <c r="A79" s="189">
        <v>21</v>
      </c>
      <c r="B79" s="99"/>
      <c r="C79" s="358" t="s">
        <v>20</v>
      </c>
      <c r="D79" s="147"/>
      <c r="E79" s="99"/>
      <c r="F79" s="97"/>
      <c r="G79" s="98" t="s">
        <v>240</v>
      </c>
      <c r="H79" s="96" t="s">
        <v>502</v>
      </c>
      <c r="I79" s="97" t="s">
        <v>239</v>
      </c>
      <c r="J79" s="99">
        <v>2</v>
      </c>
      <c r="K79" s="99" t="s">
        <v>501</v>
      </c>
      <c r="L79" s="478">
        <v>40316</v>
      </c>
      <c r="M79" s="343"/>
      <c r="N79" s="507">
        <v>40316</v>
      </c>
      <c r="O79" s="99" t="s">
        <v>11</v>
      </c>
      <c r="P79" s="190" t="s">
        <v>14</v>
      </c>
      <c r="Q79" s="99"/>
      <c r="R79" s="118">
        <v>46142</v>
      </c>
      <c r="S79" s="118">
        <v>46203</v>
      </c>
      <c r="T79" s="118">
        <v>46326</v>
      </c>
      <c r="U79" s="99"/>
      <c r="V79" s="99"/>
      <c r="W79" s="99"/>
      <c r="X79" s="129" t="s">
        <v>1302</v>
      </c>
      <c r="Y79" s="99" t="s">
        <v>1303</v>
      </c>
      <c r="Z79" s="57"/>
      <c r="AA79" s="55"/>
      <c r="AB79" s="59"/>
      <c r="AC79" s="59"/>
      <c r="AD79" s="59">
        <v>46387</v>
      </c>
      <c r="AE79" s="59">
        <v>46752</v>
      </c>
      <c r="AF79" s="55"/>
      <c r="AG79" s="99">
        <v>3417</v>
      </c>
      <c r="AH79" s="203" t="s">
        <v>1229</v>
      </c>
      <c r="AI79" s="46"/>
      <c r="AJ79" s="418"/>
      <c r="AK79" s="86"/>
      <c r="AL79" s="56" t="s">
        <v>1244</v>
      </c>
      <c r="AM79" s="56"/>
    </row>
    <row r="80" spans="1:39" s="223" customFormat="1" ht="133.9" hidden="1" customHeight="1">
      <c r="A80" s="189">
        <v>22</v>
      </c>
      <c r="B80" s="99"/>
      <c r="C80" s="358" t="s">
        <v>20</v>
      </c>
      <c r="D80" s="147"/>
      <c r="E80" s="99"/>
      <c r="F80" s="97"/>
      <c r="G80" s="98" t="s">
        <v>242</v>
      </c>
      <c r="H80" s="96" t="s">
        <v>503</v>
      </c>
      <c r="I80" s="97" t="s">
        <v>498</v>
      </c>
      <c r="J80" s="99">
        <v>2</v>
      </c>
      <c r="K80" s="99" t="s">
        <v>501</v>
      </c>
      <c r="L80" s="478">
        <v>33261</v>
      </c>
      <c r="M80" s="343"/>
      <c r="N80" s="507">
        <v>33261</v>
      </c>
      <c r="O80" s="99" t="s">
        <v>11</v>
      </c>
      <c r="P80" s="190" t="s">
        <v>14</v>
      </c>
      <c r="Q80" s="99"/>
      <c r="R80" s="118">
        <v>46203</v>
      </c>
      <c r="S80" s="118">
        <v>46234</v>
      </c>
      <c r="T80" s="118">
        <v>46356</v>
      </c>
      <c r="U80" s="99"/>
      <c r="V80" s="99"/>
      <c r="W80" s="99"/>
      <c r="X80" s="129" t="s">
        <v>1302</v>
      </c>
      <c r="Y80" s="99" t="s">
        <v>1303</v>
      </c>
      <c r="Z80" s="57"/>
      <c r="AA80" s="55" t="s">
        <v>1231</v>
      </c>
      <c r="AB80" s="59">
        <v>44872</v>
      </c>
      <c r="AC80" s="59">
        <v>46332</v>
      </c>
      <c r="AD80" s="59">
        <v>46333</v>
      </c>
      <c r="AE80" s="59">
        <v>46697</v>
      </c>
      <c r="AF80" s="55"/>
      <c r="AG80" s="99">
        <v>3417</v>
      </c>
      <c r="AH80" s="203"/>
      <c r="AI80" s="46"/>
      <c r="AJ80" s="418"/>
      <c r="AK80" s="86"/>
      <c r="AL80" s="56" t="s">
        <v>812</v>
      </c>
      <c r="AM80" s="56"/>
    </row>
    <row r="81" spans="1:39" ht="195" hidden="1" customHeight="1">
      <c r="A81" s="349">
        <v>23</v>
      </c>
      <c r="B81" s="99"/>
      <c r="C81" s="359" t="s">
        <v>20</v>
      </c>
      <c r="D81" s="147"/>
      <c r="E81" s="55"/>
      <c r="F81" s="46"/>
      <c r="G81" s="84" t="s">
        <v>1232</v>
      </c>
      <c r="H81" s="56" t="s">
        <v>504</v>
      </c>
      <c r="I81" s="46" t="s">
        <v>237</v>
      </c>
      <c r="J81" s="99">
        <v>18</v>
      </c>
      <c r="K81" s="99" t="s">
        <v>883</v>
      </c>
      <c r="L81" s="478">
        <v>3661643</v>
      </c>
      <c r="M81" s="532"/>
      <c r="N81" s="507">
        <f>1234760+2426883</f>
        <v>3661643</v>
      </c>
      <c r="O81" s="99" t="s">
        <v>11</v>
      </c>
      <c r="P81" s="190" t="s">
        <v>14</v>
      </c>
      <c r="Q81" s="99"/>
      <c r="R81" s="118">
        <v>45869</v>
      </c>
      <c r="S81" s="118">
        <v>46295</v>
      </c>
      <c r="T81" s="118">
        <v>46387</v>
      </c>
      <c r="U81" s="99"/>
      <c r="V81" s="99"/>
      <c r="W81" s="99"/>
      <c r="X81" s="99" t="s">
        <v>219</v>
      </c>
      <c r="Y81" s="99" t="s">
        <v>1303</v>
      </c>
      <c r="Z81" s="57"/>
      <c r="AA81" s="55" t="s">
        <v>1234</v>
      </c>
      <c r="AB81" s="59">
        <v>44902</v>
      </c>
      <c r="AC81" s="59">
        <v>46362</v>
      </c>
      <c r="AD81" s="59">
        <v>46363</v>
      </c>
      <c r="AE81" s="59">
        <v>46727</v>
      </c>
      <c r="AF81" s="55"/>
      <c r="AG81" s="99">
        <v>24998</v>
      </c>
      <c r="AH81" s="203" t="s">
        <v>876</v>
      </c>
      <c r="AI81" s="46"/>
      <c r="AJ81" s="418"/>
      <c r="AK81" s="86"/>
      <c r="AL81" s="56" t="s">
        <v>813</v>
      </c>
      <c r="AM81" s="56" t="s">
        <v>884</v>
      </c>
    </row>
    <row r="82" spans="1:39" ht="195" hidden="1" customHeight="1">
      <c r="A82" s="350">
        <v>26</v>
      </c>
      <c r="B82" s="321"/>
      <c r="C82" s="359" t="s">
        <v>20</v>
      </c>
      <c r="D82" s="147"/>
      <c r="E82" s="55"/>
      <c r="F82" s="46"/>
      <c r="G82" s="84"/>
      <c r="H82" s="56" t="s">
        <v>1233</v>
      </c>
      <c r="I82" s="46" t="s">
        <v>237</v>
      </c>
      <c r="J82" s="99">
        <v>75</v>
      </c>
      <c r="K82" s="99" t="s">
        <v>883</v>
      </c>
      <c r="L82" s="478">
        <v>7200000</v>
      </c>
      <c r="M82" s="532"/>
      <c r="N82" s="507"/>
      <c r="O82" s="99"/>
      <c r="P82" s="190" t="s">
        <v>9</v>
      </c>
      <c r="Q82" s="99" t="s">
        <v>18</v>
      </c>
      <c r="R82" s="118">
        <v>45869</v>
      </c>
      <c r="S82" s="118">
        <v>45930</v>
      </c>
      <c r="T82" s="118">
        <v>46053</v>
      </c>
      <c r="U82" s="99"/>
      <c r="V82" s="99"/>
      <c r="W82" s="99"/>
      <c r="X82" s="99" t="s">
        <v>219</v>
      </c>
      <c r="Y82" s="99" t="s">
        <v>1303</v>
      </c>
      <c r="Z82" s="57" t="s">
        <v>1245</v>
      </c>
      <c r="AA82" s="55"/>
      <c r="AB82" s="59"/>
      <c r="AC82" s="59"/>
      <c r="AD82" s="59">
        <v>46045</v>
      </c>
      <c r="AE82" s="59">
        <v>46410</v>
      </c>
      <c r="AF82" s="55"/>
      <c r="AG82" s="99">
        <v>24998</v>
      </c>
      <c r="AH82" s="203"/>
      <c r="AI82" s="46"/>
      <c r="AJ82" s="418"/>
      <c r="AK82" s="86"/>
      <c r="AL82" s="56"/>
      <c r="AM82" s="56"/>
    </row>
    <row r="83" spans="1:39" ht="279" hidden="1" customHeight="1">
      <c r="A83" s="339">
        <v>27</v>
      </c>
      <c r="B83" s="321"/>
      <c r="C83" s="359" t="s">
        <v>20</v>
      </c>
      <c r="D83" s="147"/>
      <c r="E83" s="55"/>
      <c r="F83" s="46"/>
      <c r="G83" s="98" t="s">
        <v>236</v>
      </c>
      <c r="H83" s="96" t="s">
        <v>1235</v>
      </c>
      <c r="I83" s="46" t="s">
        <v>1296</v>
      </c>
      <c r="J83" s="99">
        <v>4</v>
      </c>
      <c r="K83" s="99" t="s">
        <v>883</v>
      </c>
      <c r="L83" s="342">
        <v>371974.56</v>
      </c>
      <c r="M83" s="343"/>
      <c r="N83" s="507"/>
      <c r="O83" s="99" t="s">
        <v>16</v>
      </c>
      <c r="P83" s="190" t="s">
        <v>14</v>
      </c>
      <c r="Q83" s="99"/>
      <c r="R83" s="118">
        <v>46173</v>
      </c>
      <c r="S83" s="118">
        <v>46234</v>
      </c>
      <c r="T83" s="118">
        <v>46295</v>
      </c>
      <c r="U83" s="99"/>
      <c r="V83" s="99"/>
      <c r="W83" s="99"/>
      <c r="X83" s="99" t="s">
        <v>402</v>
      </c>
      <c r="Y83" s="99" t="s">
        <v>1303</v>
      </c>
      <c r="Z83" s="57"/>
      <c r="AA83" s="55" t="s">
        <v>1237</v>
      </c>
      <c r="AB83" s="59">
        <v>45562</v>
      </c>
      <c r="AC83" s="59">
        <v>46292</v>
      </c>
      <c r="AD83" s="59">
        <v>46292</v>
      </c>
      <c r="AE83" s="59">
        <v>46657</v>
      </c>
      <c r="AF83" s="55"/>
      <c r="AG83" s="99">
        <v>25550</v>
      </c>
      <c r="AH83" s="203"/>
      <c r="AI83" s="46"/>
      <c r="AJ83" s="418"/>
      <c r="AK83" s="86"/>
      <c r="AL83" s="56"/>
      <c r="AM83" s="110"/>
    </row>
    <row r="84" spans="1:39" ht="282" hidden="1" customHeight="1">
      <c r="A84" s="339">
        <v>28</v>
      </c>
      <c r="B84" s="321"/>
      <c r="C84" s="359" t="s">
        <v>20</v>
      </c>
      <c r="D84" s="147"/>
      <c r="E84" s="55"/>
      <c r="F84" s="46"/>
      <c r="G84" s="98"/>
      <c r="H84" s="96" t="s">
        <v>1236</v>
      </c>
      <c r="I84" s="46" t="s">
        <v>1296</v>
      </c>
      <c r="J84" s="99">
        <v>6</v>
      </c>
      <c r="K84" s="99" t="s">
        <v>883</v>
      </c>
      <c r="L84" s="479">
        <v>557961.84</v>
      </c>
      <c r="M84" s="343"/>
      <c r="N84" s="507"/>
      <c r="O84" s="99" t="s">
        <v>16</v>
      </c>
      <c r="P84" s="190" t="s">
        <v>14</v>
      </c>
      <c r="Q84" s="99"/>
      <c r="R84" s="118">
        <v>46112</v>
      </c>
      <c r="S84" s="118">
        <v>46173</v>
      </c>
      <c r="T84" s="118">
        <v>46234</v>
      </c>
      <c r="U84" s="99"/>
      <c r="V84" s="99"/>
      <c r="W84" s="99"/>
      <c r="X84" s="99" t="s">
        <v>402</v>
      </c>
      <c r="Y84" s="99" t="s">
        <v>1303</v>
      </c>
      <c r="Z84" s="57"/>
      <c r="AA84" s="55" t="s">
        <v>1238</v>
      </c>
      <c r="AB84" s="59">
        <v>45868</v>
      </c>
      <c r="AC84" s="59">
        <v>46233</v>
      </c>
      <c r="AD84" s="59">
        <v>46233</v>
      </c>
      <c r="AE84" s="59">
        <v>46598</v>
      </c>
      <c r="AF84" s="55"/>
      <c r="AG84" s="99">
        <v>25550</v>
      </c>
      <c r="AH84" s="203"/>
      <c r="AI84" s="46"/>
      <c r="AJ84" s="418"/>
      <c r="AK84" s="86"/>
      <c r="AL84" s="56"/>
      <c r="AM84" s="110"/>
    </row>
    <row r="85" spans="1:39" s="223" customFormat="1" ht="210" hidden="1" customHeight="1">
      <c r="A85" s="189">
        <v>1</v>
      </c>
      <c r="B85" s="99"/>
      <c r="C85" s="358" t="s">
        <v>21</v>
      </c>
      <c r="D85" s="147"/>
      <c r="E85" s="99"/>
      <c r="F85" s="97"/>
      <c r="G85" s="98" t="s">
        <v>251</v>
      </c>
      <c r="H85" s="96" t="s">
        <v>505</v>
      </c>
      <c r="I85" s="97" t="s">
        <v>506</v>
      </c>
      <c r="J85" s="99">
        <v>12</v>
      </c>
      <c r="K85" s="99" t="s">
        <v>182</v>
      </c>
      <c r="L85" s="470">
        <v>47028</v>
      </c>
      <c r="M85" s="529"/>
      <c r="N85" s="507">
        <v>47028</v>
      </c>
      <c r="O85" s="99" t="s">
        <v>11</v>
      </c>
      <c r="P85" s="190" t="s">
        <v>14</v>
      </c>
      <c r="Q85" s="99"/>
      <c r="R85" s="118">
        <v>46022</v>
      </c>
      <c r="S85" s="118">
        <v>46081</v>
      </c>
      <c r="T85" s="118">
        <v>46142</v>
      </c>
      <c r="U85" s="99"/>
      <c r="V85" s="99"/>
      <c r="W85" s="99"/>
      <c r="X85" s="129" t="s">
        <v>1302</v>
      </c>
      <c r="Y85" s="99" t="s">
        <v>1312</v>
      </c>
      <c r="Z85" s="57"/>
      <c r="AA85" s="55" t="s">
        <v>1140</v>
      </c>
      <c r="AB85" s="59">
        <v>44690</v>
      </c>
      <c r="AC85" s="59">
        <v>45054</v>
      </c>
      <c r="AD85" s="59">
        <v>45055</v>
      </c>
      <c r="AE85" s="59">
        <v>46515</v>
      </c>
      <c r="AF85" s="55"/>
      <c r="AG85" s="99">
        <v>26379</v>
      </c>
      <c r="AH85" s="203"/>
      <c r="AI85" s="46"/>
      <c r="AJ85" s="418"/>
      <c r="AK85" s="86"/>
      <c r="AL85" s="56" t="s">
        <v>814</v>
      </c>
      <c r="AM85" s="56"/>
    </row>
    <row r="86" spans="1:39" s="223" customFormat="1" ht="127.9" hidden="1" customHeight="1">
      <c r="A86" s="189">
        <v>3</v>
      </c>
      <c r="B86" s="99"/>
      <c r="C86" s="358" t="s">
        <v>21</v>
      </c>
      <c r="D86" s="147"/>
      <c r="E86" s="99"/>
      <c r="F86" s="97"/>
      <c r="G86" s="98" t="s">
        <v>266</v>
      </c>
      <c r="H86" s="96" t="s">
        <v>507</v>
      </c>
      <c r="I86" s="97" t="s">
        <v>508</v>
      </c>
      <c r="J86" s="99">
        <v>12</v>
      </c>
      <c r="K86" s="99" t="s">
        <v>182</v>
      </c>
      <c r="L86" s="470">
        <v>349562</v>
      </c>
      <c r="M86" s="529"/>
      <c r="N86" s="507">
        <v>349562</v>
      </c>
      <c r="O86" s="99" t="s">
        <v>11</v>
      </c>
      <c r="P86" s="190" t="s">
        <v>14</v>
      </c>
      <c r="Q86" s="99"/>
      <c r="R86" s="118">
        <v>45961</v>
      </c>
      <c r="S86" s="118">
        <v>46022</v>
      </c>
      <c r="T86" s="118">
        <v>46081</v>
      </c>
      <c r="U86" s="99"/>
      <c r="V86" s="99"/>
      <c r="W86" s="99"/>
      <c r="X86" s="129" t="s">
        <v>1302</v>
      </c>
      <c r="Y86" s="99" t="s">
        <v>1312</v>
      </c>
      <c r="Z86" s="57"/>
      <c r="AA86" s="55" t="s">
        <v>1141</v>
      </c>
      <c r="AB86" s="59">
        <v>44621</v>
      </c>
      <c r="AC86" s="59">
        <v>46081</v>
      </c>
      <c r="AD86" s="59">
        <v>46082</v>
      </c>
      <c r="AE86" s="59">
        <v>46446</v>
      </c>
      <c r="AF86" s="55">
        <v>3.5</v>
      </c>
      <c r="AG86" s="99">
        <v>26182</v>
      </c>
      <c r="AH86" s="385"/>
      <c r="AI86" s="97"/>
      <c r="AJ86" s="418"/>
      <c r="AK86" s="86"/>
      <c r="AL86" s="56" t="s">
        <v>814</v>
      </c>
      <c r="AM86" s="56"/>
    </row>
    <row r="87" spans="1:39" s="223" customFormat="1" ht="114.6" hidden="1" customHeight="1">
      <c r="A87" s="189">
        <v>5</v>
      </c>
      <c r="B87" s="99"/>
      <c r="C87" s="358" t="s">
        <v>21</v>
      </c>
      <c r="D87" s="147"/>
      <c r="E87" s="99"/>
      <c r="F87" s="97"/>
      <c r="G87" s="98" t="s">
        <v>267</v>
      </c>
      <c r="H87" s="96" t="s">
        <v>509</v>
      </c>
      <c r="I87" s="97" t="s">
        <v>508</v>
      </c>
      <c r="J87" s="99">
        <v>12</v>
      </c>
      <c r="K87" s="99" t="s">
        <v>182</v>
      </c>
      <c r="L87" s="470">
        <v>18516</v>
      </c>
      <c r="M87" s="529"/>
      <c r="N87" s="507">
        <v>18516</v>
      </c>
      <c r="O87" s="99" t="s">
        <v>11</v>
      </c>
      <c r="P87" s="190" t="s">
        <v>14</v>
      </c>
      <c r="Q87" s="99"/>
      <c r="R87" s="118">
        <v>45961</v>
      </c>
      <c r="S87" s="118">
        <v>45991</v>
      </c>
      <c r="T87" s="118">
        <v>46081</v>
      </c>
      <c r="U87" s="99"/>
      <c r="V87" s="99"/>
      <c r="W87" s="99"/>
      <c r="X87" s="129" t="s">
        <v>1302</v>
      </c>
      <c r="Y87" s="99" t="s">
        <v>1312</v>
      </c>
      <c r="Z87" s="57"/>
      <c r="AA87" s="55" t="s">
        <v>1143</v>
      </c>
      <c r="AB87" s="59">
        <v>44621</v>
      </c>
      <c r="AC87" s="59">
        <v>46081</v>
      </c>
      <c r="AD87" s="59">
        <v>46082</v>
      </c>
      <c r="AE87" s="59">
        <v>46446</v>
      </c>
      <c r="AF87" s="55" t="s">
        <v>1144</v>
      </c>
      <c r="AG87" s="99">
        <v>26182</v>
      </c>
      <c r="AH87" s="385"/>
      <c r="AI87" s="97"/>
      <c r="AJ87" s="418"/>
      <c r="AK87" s="86"/>
      <c r="AL87" s="56" t="s">
        <v>814</v>
      </c>
      <c r="AM87" s="56"/>
    </row>
    <row r="88" spans="1:39" s="223" customFormat="1" ht="144.94999999999999" hidden="1" customHeight="1">
      <c r="A88" s="189">
        <v>8</v>
      </c>
      <c r="B88" s="99"/>
      <c r="C88" s="358" t="s">
        <v>21</v>
      </c>
      <c r="D88" s="147"/>
      <c r="E88" s="99"/>
      <c r="F88" s="97"/>
      <c r="G88" s="98" t="s">
        <v>260</v>
      </c>
      <c r="H88" s="96" t="s">
        <v>510</v>
      </c>
      <c r="I88" s="97" t="s">
        <v>250</v>
      </c>
      <c r="J88" s="99">
        <v>12</v>
      </c>
      <c r="K88" s="99" t="s">
        <v>182</v>
      </c>
      <c r="L88" s="470">
        <v>171305</v>
      </c>
      <c r="M88" s="529"/>
      <c r="N88" s="507">
        <v>171305</v>
      </c>
      <c r="O88" s="99" t="s">
        <v>11</v>
      </c>
      <c r="P88" s="190" t="s">
        <v>14</v>
      </c>
      <c r="Q88" s="99"/>
      <c r="R88" s="118">
        <v>45961</v>
      </c>
      <c r="S88" s="118">
        <v>46022</v>
      </c>
      <c r="T88" s="118">
        <v>46112</v>
      </c>
      <c r="U88" s="99"/>
      <c r="V88" s="99"/>
      <c r="W88" s="99"/>
      <c r="X88" s="129" t="s">
        <v>1302</v>
      </c>
      <c r="Y88" s="99" t="s">
        <v>1312</v>
      </c>
      <c r="Z88" s="57"/>
      <c r="AA88" s="55" t="s">
        <v>1145</v>
      </c>
      <c r="AB88" s="59">
        <v>45017</v>
      </c>
      <c r="AC88" s="59">
        <v>46112</v>
      </c>
      <c r="AD88" s="59" t="s">
        <v>1146</v>
      </c>
      <c r="AE88" s="59">
        <v>46477</v>
      </c>
      <c r="AF88" s="55" t="s">
        <v>1147</v>
      </c>
      <c r="AG88" s="99">
        <v>18627</v>
      </c>
      <c r="AH88" s="385"/>
      <c r="AI88" s="97"/>
      <c r="AJ88" s="418"/>
      <c r="AK88" s="86"/>
      <c r="AL88" s="56" t="s">
        <v>814</v>
      </c>
      <c r="AM88" s="56"/>
    </row>
    <row r="89" spans="1:39" s="223" customFormat="1" ht="264.95" hidden="1" customHeight="1">
      <c r="A89" s="189">
        <v>9</v>
      </c>
      <c r="B89" s="99"/>
      <c r="C89" s="358" t="s">
        <v>21</v>
      </c>
      <c r="D89" s="147"/>
      <c r="E89" s="99"/>
      <c r="F89" s="97"/>
      <c r="G89" s="98" t="s">
        <v>249</v>
      </c>
      <c r="H89" s="96" t="s">
        <v>511</v>
      </c>
      <c r="I89" s="97" t="s">
        <v>250</v>
      </c>
      <c r="J89" s="99">
        <v>12</v>
      </c>
      <c r="K89" s="99" t="s">
        <v>182</v>
      </c>
      <c r="L89" s="470">
        <v>131600</v>
      </c>
      <c r="M89" s="529"/>
      <c r="N89" s="507">
        <v>131600</v>
      </c>
      <c r="O89" s="99" t="s">
        <v>11</v>
      </c>
      <c r="P89" s="190" t="s">
        <v>14</v>
      </c>
      <c r="Q89" s="99"/>
      <c r="R89" s="118">
        <v>45991</v>
      </c>
      <c r="S89" s="118">
        <v>46053</v>
      </c>
      <c r="T89" s="118">
        <v>46112</v>
      </c>
      <c r="U89" s="99"/>
      <c r="V89" s="99"/>
      <c r="W89" s="99"/>
      <c r="X89" s="129" t="s">
        <v>1302</v>
      </c>
      <c r="Y89" s="99" t="s">
        <v>1303</v>
      </c>
      <c r="Z89" s="57"/>
      <c r="AA89" s="55" t="s">
        <v>1148</v>
      </c>
      <c r="AB89" s="59">
        <v>45017</v>
      </c>
      <c r="AC89" s="59">
        <v>46112</v>
      </c>
      <c r="AD89" s="59">
        <v>46113</v>
      </c>
      <c r="AE89" s="59">
        <v>46477</v>
      </c>
      <c r="AF89" s="55" t="s">
        <v>1147</v>
      </c>
      <c r="AG89" s="99">
        <v>18627</v>
      </c>
      <c r="AH89" s="385"/>
      <c r="AI89" s="97"/>
      <c r="AJ89" s="418"/>
      <c r="AK89" s="86"/>
      <c r="AL89" s="56" t="s">
        <v>814</v>
      </c>
      <c r="AM89" s="56"/>
    </row>
    <row r="90" spans="1:39" s="223" customFormat="1" ht="327" hidden="1" customHeight="1">
      <c r="A90" s="189">
        <v>10</v>
      </c>
      <c r="B90" s="99"/>
      <c r="C90" s="358" t="s">
        <v>21</v>
      </c>
      <c r="D90" s="147"/>
      <c r="E90" s="99"/>
      <c r="F90" s="97"/>
      <c r="G90" s="98" t="s">
        <v>263</v>
      </c>
      <c r="H90" s="96" t="s">
        <v>512</v>
      </c>
      <c r="I90" s="97" t="s">
        <v>513</v>
      </c>
      <c r="J90" s="99">
        <v>12</v>
      </c>
      <c r="K90" s="99" t="s">
        <v>182</v>
      </c>
      <c r="L90" s="470">
        <v>59560</v>
      </c>
      <c r="M90" s="529"/>
      <c r="N90" s="507">
        <v>59560</v>
      </c>
      <c r="O90" s="99" t="s">
        <v>11</v>
      </c>
      <c r="P90" s="190" t="s">
        <v>14</v>
      </c>
      <c r="Q90" s="99"/>
      <c r="R90" s="118">
        <v>46234</v>
      </c>
      <c r="S90" s="118">
        <v>46295</v>
      </c>
      <c r="T90" s="118">
        <v>46356</v>
      </c>
      <c r="U90" s="99"/>
      <c r="V90" s="99"/>
      <c r="W90" s="99"/>
      <c r="X90" s="129" t="s">
        <v>1302</v>
      </c>
      <c r="Y90" s="99" t="s">
        <v>1303</v>
      </c>
      <c r="Z90" s="57"/>
      <c r="AA90" s="55" t="s">
        <v>1149</v>
      </c>
      <c r="AB90" s="59">
        <v>44896</v>
      </c>
      <c r="AC90" s="59">
        <v>46356</v>
      </c>
      <c r="AD90" s="59">
        <v>46357</v>
      </c>
      <c r="AE90" s="59">
        <v>46721</v>
      </c>
      <c r="AF90" s="55"/>
      <c r="AG90" s="99">
        <v>3557</v>
      </c>
      <c r="AH90" s="385"/>
      <c r="AI90" s="97"/>
      <c r="AJ90" s="418"/>
      <c r="AK90" s="86"/>
      <c r="AL90" s="56" t="s">
        <v>814</v>
      </c>
      <c r="AM90" s="56"/>
    </row>
    <row r="91" spans="1:39" s="223" customFormat="1" ht="326.25" hidden="1" customHeight="1">
      <c r="A91" s="189">
        <v>11</v>
      </c>
      <c r="B91" s="99"/>
      <c r="C91" s="358" t="s">
        <v>21</v>
      </c>
      <c r="D91" s="147"/>
      <c r="E91" s="99"/>
      <c r="F91" s="97"/>
      <c r="G91" s="98" t="s">
        <v>261</v>
      </c>
      <c r="H91" s="96" t="s">
        <v>514</v>
      </c>
      <c r="I91" s="97" t="s">
        <v>364</v>
      </c>
      <c r="J91" s="99">
        <v>12</v>
      </c>
      <c r="K91" s="99" t="s">
        <v>182</v>
      </c>
      <c r="L91" s="470">
        <v>79667</v>
      </c>
      <c r="M91" s="529"/>
      <c r="N91" s="507">
        <v>79667</v>
      </c>
      <c r="O91" s="99" t="s">
        <v>11</v>
      </c>
      <c r="P91" s="190" t="s">
        <v>14</v>
      </c>
      <c r="Q91" s="99"/>
      <c r="R91" s="118">
        <v>46234</v>
      </c>
      <c r="S91" s="118">
        <v>46295</v>
      </c>
      <c r="T91" s="118">
        <v>46356</v>
      </c>
      <c r="U91" s="99"/>
      <c r="V91" s="99"/>
      <c r="W91" s="99"/>
      <c r="X91" s="129" t="s">
        <v>1302</v>
      </c>
      <c r="Y91" s="99" t="s">
        <v>1303</v>
      </c>
      <c r="Z91" s="57"/>
      <c r="AA91" s="55" t="s">
        <v>1150</v>
      </c>
      <c r="AB91" s="59">
        <v>44896</v>
      </c>
      <c r="AC91" s="59">
        <v>46356</v>
      </c>
      <c r="AD91" s="59">
        <v>46357</v>
      </c>
      <c r="AE91" s="59">
        <v>46721</v>
      </c>
      <c r="AF91" s="55"/>
      <c r="AG91" s="99">
        <v>3557</v>
      </c>
      <c r="AH91" s="385"/>
      <c r="AI91" s="97"/>
      <c r="AJ91" s="418"/>
      <c r="AK91" s="86"/>
      <c r="AL91" s="56" t="s">
        <v>814</v>
      </c>
      <c r="AM91" s="56"/>
    </row>
    <row r="92" spans="1:39" s="223" customFormat="1" ht="315.75" hidden="1" customHeight="1">
      <c r="A92" s="189">
        <v>12</v>
      </c>
      <c r="B92" s="99"/>
      <c r="C92" s="358" t="s">
        <v>21</v>
      </c>
      <c r="D92" s="147"/>
      <c r="E92" s="99"/>
      <c r="F92" s="97"/>
      <c r="G92" s="98" t="s">
        <v>262</v>
      </c>
      <c r="H92" s="96" t="s">
        <v>515</v>
      </c>
      <c r="I92" s="97" t="s">
        <v>365</v>
      </c>
      <c r="J92" s="99">
        <v>12</v>
      </c>
      <c r="K92" s="99" t="s">
        <v>182</v>
      </c>
      <c r="L92" s="470">
        <v>36479</v>
      </c>
      <c r="M92" s="529"/>
      <c r="N92" s="507">
        <v>36479</v>
      </c>
      <c r="O92" s="99" t="s">
        <v>11</v>
      </c>
      <c r="P92" s="190" t="s">
        <v>14</v>
      </c>
      <c r="Q92" s="99"/>
      <c r="R92" s="118">
        <v>46234</v>
      </c>
      <c r="S92" s="118">
        <v>46295</v>
      </c>
      <c r="T92" s="118">
        <v>46356</v>
      </c>
      <c r="U92" s="99"/>
      <c r="V92" s="99"/>
      <c r="W92" s="99"/>
      <c r="X92" s="129" t="s">
        <v>1302</v>
      </c>
      <c r="Y92" s="99" t="s">
        <v>1303</v>
      </c>
      <c r="Z92" s="57"/>
      <c r="AA92" s="55" t="s">
        <v>1151</v>
      </c>
      <c r="AB92" s="59">
        <v>44896</v>
      </c>
      <c r="AC92" s="59">
        <v>46356</v>
      </c>
      <c r="AD92" s="59">
        <v>46357</v>
      </c>
      <c r="AE92" s="59">
        <v>46721</v>
      </c>
      <c r="AF92" s="55"/>
      <c r="AG92" s="99">
        <v>3557</v>
      </c>
      <c r="AH92" s="385"/>
      <c r="AI92" s="97"/>
      <c r="AJ92" s="418"/>
      <c r="AK92" s="86"/>
      <c r="AL92" s="56" t="s">
        <v>814</v>
      </c>
      <c r="AM92" s="56"/>
    </row>
    <row r="93" spans="1:39" s="223" customFormat="1" ht="298.5" hidden="1" customHeight="1">
      <c r="A93" s="189">
        <v>13</v>
      </c>
      <c r="B93" s="99"/>
      <c r="C93" s="358" t="s">
        <v>21</v>
      </c>
      <c r="D93" s="147"/>
      <c r="E93" s="99"/>
      <c r="F93" s="97"/>
      <c r="G93" s="98" t="s">
        <v>264</v>
      </c>
      <c r="H93" s="96" t="s">
        <v>516</v>
      </c>
      <c r="I93" s="97" t="s">
        <v>366</v>
      </c>
      <c r="J93" s="99">
        <v>12</v>
      </c>
      <c r="K93" s="99" t="s">
        <v>182</v>
      </c>
      <c r="L93" s="470">
        <v>36958</v>
      </c>
      <c r="M93" s="529"/>
      <c r="N93" s="507">
        <v>36958</v>
      </c>
      <c r="O93" s="99" t="s">
        <v>11</v>
      </c>
      <c r="P93" s="190" t="s">
        <v>14</v>
      </c>
      <c r="Q93" s="99"/>
      <c r="R93" s="118">
        <v>46234</v>
      </c>
      <c r="S93" s="118">
        <v>46295</v>
      </c>
      <c r="T93" s="118">
        <v>46356</v>
      </c>
      <c r="U93" s="99"/>
      <c r="V93" s="99"/>
      <c r="W93" s="99"/>
      <c r="X93" s="129" t="s">
        <v>1302</v>
      </c>
      <c r="Y93" s="99" t="s">
        <v>1303</v>
      </c>
      <c r="Z93" s="57"/>
      <c r="AA93" s="55" t="s">
        <v>1152</v>
      </c>
      <c r="AB93" s="59">
        <v>44916</v>
      </c>
      <c r="AC93" s="59">
        <v>46376</v>
      </c>
      <c r="AD93" s="59">
        <v>46377</v>
      </c>
      <c r="AE93" s="59">
        <v>46741</v>
      </c>
      <c r="AF93" s="55"/>
      <c r="AG93" s="99">
        <v>3557</v>
      </c>
      <c r="AH93" s="385"/>
      <c r="AI93" s="97"/>
      <c r="AJ93" s="418"/>
      <c r="AK93" s="86"/>
      <c r="AL93" s="56" t="s">
        <v>814</v>
      </c>
      <c r="AM93" s="56"/>
    </row>
    <row r="94" spans="1:39" ht="300" hidden="1" customHeight="1">
      <c r="A94" s="349">
        <v>15</v>
      </c>
      <c r="B94" s="99"/>
      <c r="C94" s="359" t="s">
        <v>21</v>
      </c>
      <c r="D94" s="147"/>
      <c r="E94" s="55"/>
      <c r="F94" s="97"/>
      <c r="G94" s="98" t="s">
        <v>885</v>
      </c>
      <c r="H94" s="96" t="s">
        <v>886</v>
      </c>
      <c r="I94" s="97" t="s">
        <v>252</v>
      </c>
      <c r="J94" s="99">
        <v>12</v>
      </c>
      <c r="K94" s="99" t="s">
        <v>182</v>
      </c>
      <c r="L94" s="470">
        <v>19904</v>
      </c>
      <c r="M94" s="529"/>
      <c r="N94" s="507">
        <v>19904</v>
      </c>
      <c r="O94" s="99" t="s">
        <v>11</v>
      </c>
      <c r="P94" s="190" t="s">
        <v>9</v>
      </c>
      <c r="Q94" s="99"/>
      <c r="R94" s="118">
        <v>46112</v>
      </c>
      <c r="S94" s="118">
        <v>46203</v>
      </c>
      <c r="T94" s="118">
        <v>46356</v>
      </c>
      <c r="U94" s="99"/>
      <c r="V94" s="99"/>
      <c r="W94" s="99"/>
      <c r="X94" s="129" t="s">
        <v>1302</v>
      </c>
      <c r="Y94" s="99" t="s">
        <v>1303</v>
      </c>
      <c r="Z94" s="57"/>
      <c r="AA94" s="55" t="s">
        <v>1153</v>
      </c>
      <c r="AB94" s="59">
        <v>44557</v>
      </c>
      <c r="AC94" s="59">
        <v>46382</v>
      </c>
      <c r="AD94" s="59">
        <v>46383</v>
      </c>
      <c r="AE94" s="59">
        <v>46747</v>
      </c>
      <c r="AF94" s="55"/>
      <c r="AG94" s="99">
        <v>3557</v>
      </c>
      <c r="AH94" s="395"/>
      <c r="AI94" s="46"/>
      <c r="AJ94" s="418"/>
      <c r="AK94" s="86"/>
      <c r="AL94" s="56" t="s">
        <v>815</v>
      </c>
      <c r="AM94" s="56"/>
    </row>
    <row r="95" spans="1:39" ht="228" hidden="1" customHeight="1">
      <c r="A95" s="349">
        <v>16</v>
      </c>
      <c r="B95" s="99"/>
      <c r="C95" s="359" t="s">
        <v>21</v>
      </c>
      <c r="D95" s="147"/>
      <c r="E95" s="55"/>
      <c r="F95" s="97"/>
      <c r="G95" s="98" t="s">
        <v>887</v>
      </c>
      <c r="H95" s="96" t="s">
        <v>890</v>
      </c>
      <c r="I95" s="97" t="s">
        <v>888</v>
      </c>
      <c r="J95" s="99">
        <v>12</v>
      </c>
      <c r="K95" s="99" t="s">
        <v>182</v>
      </c>
      <c r="L95" s="470">
        <v>27498</v>
      </c>
      <c r="M95" s="529"/>
      <c r="N95" s="507">
        <v>27498</v>
      </c>
      <c r="O95" s="99" t="s">
        <v>11</v>
      </c>
      <c r="P95" s="190" t="s">
        <v>14</v>
      </c>
      <c r="Q95" s="99"/>
      <c r="R95" s="118">
        <v>45991</v>
      </c>
      <c r="S95" s="118">
        <v>46081</v>
      </c>
      <c r="T95" s="118">
        <v>46142</v>
      </c>
      <c r="U95" s="99"/>
      <c r="V95" s="99"/>
      <c r="W95" s="99"/>
      <c r="X95" s="129" t="s">
        <v>1302</v>
      </c>
      <c r="Y95" s="99" t="s">
        <v>1303</v>
      </c>
      <c r="Z95" s="57"/>
      <c r="AA95" s="55" t="s">
        <v>1154</v>
      </c>
      <c r="AB95" s="59">
        <v>45047</v>
      </c>
      <c r="AC95" s="59">
        <v>46142</v>
      </c>
      <c r="AD95" s="59">
        <v>46143</v>
      </c>
      <c r="AE95" s="59">
        <v>46903</v>
      </c>
      <c r="AF95" s="55" t="s">
        <v>1155</v>
      </c>
      <c r="AG95" s="99">
        <v>3557</v>
      </c>
      <c r="AH95" s="395"/>
      <c r="AI95" s="46"/>
      <c r="AJ95" s="418"/>
      <c r="AK95" s="86"/>
      <c r="AL95" s="56" t="s">
        <v>1330</v>
      </c>
      <c r="AM95" s="56"/>
    </row>
    <row r="96" spans="1:39" ht="228.6" hidden="1" customHeight="1">
      <c r="A96" s="349">
        <v>17</v>
      </c>
      <c r="B96" s="99"/>
      <c r="C96" s="359" t="s">
        <v>21</v>
      </c>
      <c r="D96" s="147"/>
      <c r="E96" s="55"/>
      <c r="F96" s="46"/>
      <c r="G96" s="98" t="s">
        <v>889</v>
      </c>
      <c r="H96" s="56" t="s">
        <v>891</v>
      </c>
      <c r="I96" s="46" t="s">
        <v>892</v>
      </c>
      <c r="J96" s="99">
        <v>12</v>
      </c>
      <c r="K96" s="99" t="s">
        <v>182</v>
      </c>
      <c r="L96" s="476">
        <v>13244</v>
      </c>
      <c r="M96" s="343"/>
      <c r="N96" s="507">
        <v>13244</v>
      </c>
      <c r="O96" s="55" t="s">
        <v>11</v>
      </c>
      <c r="P96" s="190" t="s">
        <v>14</v>
      </c>
      <c r="Q96" s="99"/>
      <c r="R96" s="118">
        <v>45991</v>
      </c>
      <c r="S96" s="118">
        <v>46081</v>
      </c>
      <c r="T96" s="118">
        <v>46142</v>
      </c>
      <c r="U96" s="99"/>
      <c r="V96" s="99"/>
      <c r="W96" s="99"/>
      <c r="X96" s="129" t="s">
        <v>1302</v>
      </c>
      <c r="Y96" s="55" t="s">
        <v>1303</v>
      </c>
      <c r="Z96" s="57"/>
      <c r="AA96" s="55" t="s">
        <v>1156</v>
      </c>
      <c r="AB96" s="59">
        <v>45047</v>
      </c>
      <c r="AC96" s="59">
        <v>45046</v>
      </c>
      <c r="AD96" s="59">
        <v>46143</v>
      </c>
      <c r="AE96" s="59">
        <v>46873</v>
      </c>
      <c r="AF96" s="55" t="s">
        <v>1155</v>
      </c>
      <c r="AG96" s="99">
        <v>3557</v>
      </c>
      <c r="AH96" s="399"/>
      <c r="AI96" s="102"/>
      <c r="AJ96" s="418"/>
      <c r="AK96" s="86"/>
      <c r="AL96" s="56" t="s">
        <v>816</v>
      </c>
      <c r="AM96" s="102"/>
    </row>
    <row r="97" spans="1:41" ht="204" hidden="1" customHeight="1">
      <c r="A97" s="349">
        <v>18</v>
      </c>
      <c r="B97" s="99"/>
      <c r="C97" s="359" t="s">
        <v>21</v>
      </c>
      <c r="D97" s="147"/>
      <c r="E97" s="55"/>
      <c r="F97" s="46"/>
      <c r="G97" s="98" t="s">
        <v>253</v>
      </c>
      <c r="H97" s="56" t="s">
        <v>517</v>
      </c>
      <c r="I97" s="46" t="s">
        <v>518</v>
      </c>
      <c r="J97" s="99">
        <v>12</v>
      </c>
      <c r="K97" s="99" t="s">
        <v>182</v>
      </c>
      <c r="L97" s="476">
        <v>136940</v>
      </c>
      <c r="M97" s="343"/>
      <c r="N97" s="507">
        <v>136940</v>
      </c>
      <c r="O97" s="55" t="s">
        <v>11</v>
      </c>
      <c r="P97" s="190" t="s">
        <v>9</v>
      </c>
      <c r="Q97" s="99"/>
      <c r="R97" s="118">
        <v>45961</v>
      </c>
      <c r="S97" s="118">
        <v>46053</v>
      </c>
      <c r="T97" s="118">
        <v>46203</v>
      </c>
      <c r="U97" s="99"/>
      <c r="V97" s="99"/>
      <c r="W97" s="99"/>
      <c r="X97" s="129" t="s">
        <v>1302</v>
      </c>
      <c r="Y97" s="55" t="s">
        <v>1303</v>
      </c>
      <c r="Z97" s="57"/>
      <c r="AA97" s="55"/>
      <c r="AB97" s="59"/>
      <c r="AC97" s="59"/>
      <c r="AD97" s="59">
        <v>46210</v>
      </c>
      <c r="AE97" s="59">
        <v>46575</v>
      </c>
      <c r="AF97" s="55" t="s">
        <v>1157</v>
      </c>
      <c r="AG97" s="99">
        <v>2771</v>
      </c>
      <c r="AH97" s="395"/>
      <c r="AI97" s="46"/>
      <c r="AJ97" s="418"/>
      <c r="AK97" s="86"/>
      <c r="AL97" s="56" t="s">
        <v>817</v>
      </c>
      <c r="AM97" s="56"/>
    </row>
    <row r="98" spans="1:41" ht="231" hidden="1" customHeight="1">
      <c r="A98" s="349">
        <v>19</v>
      </c>
      <c r="B98" s="99"/>
      <c r="C98" s="359" t="s">
        <v>21</v>
      </c>
      <c r="D98" s="147"/>
      <c r="E98" s="55"/>
      <c r="F98" s="46"/>
      <c r="G98" s="98" t="s">
        <v>254</v>
      </c>
      <c r="H98" s="56" t="s">
        <v>519</v>
      </c>
      <c r="I98" s="46" t="s">
        <v>520</v>
      </c>
      <c r="J98" s="99">
        <v>12</v>
      </c>
      <c r="K98" s="99" t="s">
        <v>182</v>
      </c>
      <c r="L98" s="476">
        <v>99319</v>
      </c>
      <c r="M98" s="343"/>
      <c r="N98" s="507">
        <v>99319</v>
      </c>
      <c r="O98" s="55" t="s">
        <v>11</v>
      </c>
      <c r="P98" s="190" t="s">
        <v>9</v>
      </c>
      <c r="Q98" s="99"/>
      <c r="R98" s="118">
        <v>45961</v>
      </c>
      <c r="S98" s="118">
        <v>46053</v>
      </c>
      <c r="T98" s="118">
        <v>46203</v>
      </c>
      <c r="U98" s="99"/>
      <c r="V98" s="99"/>
      <c r="W98" s="99"/>
      <c r="X98" s="129" t="s">
        <v>1302</v>
      </c>
      <c r="Y98" s="99" t="s">
        <v>1303</v>
      </c>
      <c r="Z98" s="57"/>
      <c r="AA98" s="55"/>
      <c r="AB98" s="59"/>
      <c r="AC98" s="59"/>
      <c r="AD98" s="59">
        <v>46210</v>
      </c>
      <c r="AE98" s="59">
        <v>46575</v>
      </c>
      <c r="AF98" s="55" t="s">
        <v>1157</v>
      </c>
      <c r="AG98" s="99">
        <v>2771</v>
      </c>
      <c r="AH98" s="395"/>
      <c r="AI98" s="46"/>
      <c r="AJ98" s="418"/>
      <c r="AK98" s="86"/>
      <c r="AL98" s="56" t="s">
        <v>818</v>
      </c>
      <c r="AM98" s="56"/>
    </row>
    <row r="99" spans="1:41" ht="214.5" hidden="1" customHeight="1">
      <c r="A99" s="349">
        <v>20</v>
      </c>
      <c r="B99" s="99"/>
      <c r="C99" s="359" t="s">
        <v>21</v>
      </c>
      <c r="D99" s="147"/>
      <c r="E99" s="55"/>
      <c r="F99" s="46"/>
      <c r="G99" s="98" t="s">
        <v>255</v>
      </c>
      <c r="H99" s="56" t="s">
        <v>521</v>
      </c>
      <c r="I99" s="46" t="s">
        <v>522</v>
      </c>
      <c r="J99" s="99">
        <v>12</v>
      </c>
      <c r="K99" s="99" t="s">
        <v>182</v>
      </c>
      <c r="L99" s="476">
        <v>79234</v>
      </c>
      <c r="M99" s="343"/>
      <c r="N99" s="507">
        <v>79234</v>
      </c>
      <c r="O99" s="55" t="s">
        <v>11</v>
      </c>
      <c r="P99" s="190" t="s">
        <v>9</v>
      </c>
      <c r="Q99" s="99"/>
      <c r="R99" s="118">
        <v>45961</v>
      </c>
      <c r="S99" s="118">
        <v>46053</v>
      </c>
      <c r="T99" s="118">
        <v>46203</v>
      </c>
      <c r="U99" s="99"/>
      <c r="V99" s="99"/>
      <c r="W99" s="99"/>
      <c r="X99" s="129" t="s">
        <v>1302</v>
      </c>
      <c r="Y99" s="99" t="s">
        <v>1303</v>
      </c>
      <c r="Z99" s="57"/>
      <c r="AA99" s="55"/>
      <c r="AB99" s="59"/>
      <c r="AC99" s="59"/>
      <c r="AD99" s="59">
        <v>46210</v>
      </c>
      <c r="AE99" s="59">
        <v>46575</v>
      </c>
      <c r="AF99" s="55" t="s">
        <v>1157</v>
      </c>
      <c r="AG99" s="99">
        <v>2771</v>
      </c>
      <c r="AH99" s="395" t="s">
        <v>893</v>
      </c>
      <c r="AI99" s="46"/>
      <c r="AJ99" s="418"/>
      <c r="AK99" s="86"/>
      <c r="AL99" s="56" t="s">
        <v>819</v>
      </c>
      <c r="AM99" s="56"/>
    </row>
    <row r="100" spans="1:41" ht="233.25" hidden="1" customHeight="1">
      <c r="A100" s="349">
        <v>21</v>
      </c>
      <c r="B100" s="99"/>
      <c r="C100" s="359" t="s">
        <v>21</v>
      </c>
      <c r="D100" s="147"/>
      <c r="E100" s="55"/>
      <c r="F100" s="46"/>
      <c r="G100" s="98" t="s">
        <v>256</v>
      </c>
      <c r="H100" s="56" t="s">
        <v>523</v>
      </c>
      <c r="I100" s="46" t="s">
        <v>524</v>
      </c>
      <c r="J100" s="99">
        <v>12</v>
      </c>
      <c r="K100" s="99" t="s">
        <v>182</v>
      </c>
      <c r="L100" s="476">
        <v>94274</v>
      </c>
      <c r="M100" s="343"/>
      <c r="N100" s="507">
        <v>94274</v>
      </c>
      <c r="O100" s="55" t="s">
        <v>11</v>
      </c>
      <c r="P100" s="190" t="s">
        <v>9</v>
      </c>
      <c r="Q100" s="99"/>
      <c r="R100" s="118">
        <v>45961</v>
      </c>
      <c r="S100" s="118">
        <v>46053</v>
      </c>
      <c r="T100" s="118">
        <v>46203</v>
      </c>
      <c r="U100" s="99"/>
      <c r="V100" s="99"/>
      <c r="W100" s="99"/>
      <c r="X100" s="129" t="s">
        <v>1302</v>
      </c>
      <c r="Y100" s="99" t="s">
        <v>1303</v>
      </c>
      <c r="Z100" s="57"/>
      <c r="AA100" s="55"/>
      <c r="AB100" s="59"/>
      <c r="AC100" s="59"/>
      <c r="AD100" s="59">
        <v>46210</v>
      </c>
      <c r="AE100" s="59">
        <v>46575</v>
      </c>
      <c r="AF100" s="55" t="s">
        <v>1157</v>
      </c>
      <c r="AG100" s="99">
        <v>2771</v>
      </c>
      <c r="AH100" s="395" t="s">
        <v>894</v>
      </c>
      <c r="AI100" s="46"/>
      <c r="AJ100" s="418"/>
      <c r="AK100" s="86"/>
      <c r="AL100" s="56" t="s">
        <v>820</v>
      </c>
      <c r="AM100" s="56"/>
      <c r="AO100" s="9"/>
    </row>
    <row r="101" spans="1:41" ht="215.25" hidden="1" customHeight="1">
      <c r="A101" s="349">
        <v>22</v>
      </c>
      <c r="B101" s="99"/>
      <c r="C101" s="359" t="s">
        <v>21</v>
      </c>
      <c r="D101" s="147"/>
      <c r="E101" s="55"/>
      <c r="F101" s="46"/>
      <c r="G101" s="98" t="s">
        <v>257</v>
      </c>
      <c r="H101" s="56" t="s">
        <v>525</v>
      </c>
      <c r="I101" s="46" t="s">
        <v>518</v>
      </c>
      <c r="J101" s="99">
        <v>12</v>
      </c>
      <c r="K101" s="99" t="s">
        <v>182</v>
      </c>
      <c r="L101" s="476">
        <v>81546</v>
      </c>
      <c r="M101" s="343"/>
      <c r="N101" s="507">
        <v>81546</v>
      </c>
      <c r="O101" s="55" t="s">
        <v>11</v>
      </c>
      <c r="P101" s="190" t="s">
        <v>9</v>
      </c>
      <c r="Q101" s="99"/>
      <c r="R101" s="118">
        <v>45961</v>
      </c>
      <c r="S101" s="118">
        <v>46053</v>
      </c>
      <c r="T101" s="118">
        <v>46203</v>
      </c>
      <c r="U101" s="99"/>
      <c r="V101" s="99"/>
      <c r="W101" s="99"/>
      <c r="X101" s="129" t="s">
        <v>1302</v>
      </c>
      <c r="Y101" s="99" t="s">
        <v>1303</v>
      </c>
      <c r="Z101" s="57"/>
      <c r="AA101" s="55"/>
      <c r="AB101" s="59"/>
      <c r="AC101" s="59"/>
      <c r="AD101" s="59">
        <v>46210</v>
      </c>
      <c r="AE101" s="59">
        <v>46575</v>
      </c>
      <c r="AF101" s="55" t="s">
        <v>1157</v>
      </c>
      <c r="AG101" s="99">
        <v>2771</v>
      </c>
      <c r="AH101" s="395" t="s">
        <v>894</v>
      </c>
      <c r="AI101" s="46"/>
      <c r="AJ101" s="418"/>
      <c r="AK101" s="86"/>
      <c r="AL101" s="56" t="s">
        <v>821</v>
      </c>
      <c r="AM101" s="56"/>
    </row>
    <row r="102" spans="1:41" ht="212.25" hidden="1" customHeight="1">
      <c r="A102" s="349">
        <v>23</v>
      </c>
      <c r="B102" s="99"/>
      <c r="C102" s="359" t="s">
        <v>21</v>
      </c>
      <c r="D102" s="147"/>
      <c r="E102" s="55"/>
      <c r="F102" s="46"/>
      <c r="G102" s="98" t="s">
        <v>258</v>
      </c>
      <c r="H102" s="56" t="s">
        <v>526</v>
      </c>
      <c r="I102" s="46" t="s">
        <v>527</v>
      </c>
      <c r="J102" s="99">
        <v>12</v>
      </c>
      <c r="K102" s="99" t="s">
        <v>182</v>
      </c>
      <c r="L102" s="476">
        <v>89686</v>
      </c>
      <c r="M102" s="343"/>
      <c r="N102" s="507">
        <v>89686</v>
      </c>
      <c r="O102" s="55" t="s">
        <v>11</v>
      </c>
      <c r="P102" s="190" t="s">
        <v>9</v>
      </c>
      <c r="Q102" s="99"/>
      <c r="R102" s="118">
        <v>45961</v>
      </c>
      <c r="S102" s="118">
        <v>46053</v>
      </c>
      <c r="T102" s="118">
        <v>46203</v>
      </c>
      <c r="U102" s="99"/>
      <c r="V102" s="99"/>
      <c r="W102" s="99"/>
      <c r="X102" s="129" t="s">
        <v>1302</v>
      </c>
      <c r="Y102" s="99" t="s">
        <v>1303</v>
      </c>
      <c r="Z102" s="57"/>
      <c r="AA102" s="55"/>
      <c r="AB102" s="59"/>
      <c r="AC102" s="59"/>
      <c r="AD102" s="59">
        <v>46210</v>
      </c>
      <c r="AE102" s="59">
        <v>46575</v>
      </c>
      <c r="AF102" s="55" t="s">
        <v>1157</v>
      </c>
      <c r="AG102" s="99">
        <v>2771</v>
      </c>
      <c r="AH102" s="395" t="s">
        <v>894</v>
      </c>
      <c r="AI102" s="46"/>
      <c r="AJ102" s="418"/>
      <c r="AK102" s="86"/>
      <c r="AL102" s="56" t="s">
        <v>822</v>
      </c>
      <c r="AM102" s="56"/>
    </row>
    <row r="103" spans="1:41" s="223" customFormat="1" ht="212.25" hidden="1" customHeight="1">
      <c r="A103" s="189">
        <v>24</v>
      </c>
      <c r="B103" s="99"/>
      <c r="C103" s="358" t="s">
        <v>21</v>
      </c>
      <c r="D103" s="147"/>
      <c r="E103" s="99"/>
      <c r="F103" s="97"/>
      <c r="G103" s="98" t="s">
        <v>259</v>
      </c>
      <c r="H103" s="96" t="s">
        <v>528</v>
      </c>
      <c r="I103" s="97" t="s">
        <v>529</v>
      </c>
      <c r="J103" s="99">
        <v>12</v>
      </c>
      <c r="K103" s="99" t="s">
        <v>182</v>
      </c>
      <c r="L103" s="470">
        <v>103627</v>
      </c>
      <c r="M103" s="529"/>
      <c r="N103" s="507">
        <v>103627</v>
      </c>
      <c r="O103" s="99" t="s">
        <v>11</v>
      </c>
      <c r="P103" s="190" t="s">
        <v>9</v>
      </c>
      <c r="Q103" s="99"/>
      <c r="R103" s="118">
        <v>45961</v>
      </c>
      <c r="S103" s="118">
        <v>46053</v>
      </c>
      <c r="T103" s="118">
        <v>46203</v>
      </c>
      <c r="U103" s="99"/>
      <c r="V103" s="99"/>
      <c r="W103" s="99"/>
      <c r="X103" s="129" t="s">
        <v>1302</v>
      </c>
      <c r="Y103" s="99" t="s">
        <v>1303</v>
      </c>
      <c r="Z103" s="57"/>
      <c r="AA103" s="55"/>
      <c r="AB103" s="59"/>
      <c r="AC103" s="59"/>
      <c r="AD103" s="59">
        <v>46210</v>
      </c>
      <c r="AE103" s="59">
        <v>46575</v>
      </c>
      <c r="AF103" s="55" t="s">
        <v>1157</v>
      </c>
      <c r="AG103" s="99">
        <v>2771</v>
      </c>
      <c r="AH103" s="395" t="s">
        <v>894</v>
      </c>
      <c r="AI103" s="46"/>
      <c r="AJ103" s="418"/>
      <c r="AK103" s="86"/>
      <c r="AL103" s="56" t="s">
        <v>823</v>
      </c>
      <c r="AM103" s="56"/>
    </row>
    <row r="104" spans="1:41" ht="225.75" hidden="1" customHeight="1">
      <c r="A104" s="349">
        <v>25</v>
      </c>
      <c r="B104" s="99"/>
      <c r="C104" s="359" t="s">
        <v>21</v>
      </c>
      <c r="D104" s="147"/>
      <c r="E104" s="55"/>
      <c r="F104" s="97"/>
      <c r="G104" s="98" t="s">
        <v>265</v>
      </c>
      <c r="H104" s="56" t="s">
        <v>895</v>
      </c>
      <c r="I104" s="97" t="s">
        <v>530</v>
      </c>
      <c r="J104" s="99">
        <v>12</v>
      </c>
      <c r="K104" s="99" t="s">
        <v>182</v>
      </c>
      <c r="L104" s="473">
        <v>450560</v>
      </c>
      <c r="M104" s="133"/>
      <c r="N104" s="507">
        <v>450560</v>
      </c>
      <c r="O104" s="99" t="s">
        <v>11</v>
      </c>
      <c r="P104" s="190" t="s">
        <v>9</v>
      </c>
      <c r="Q104" s="99"/>
      <c r="R104" s="118">
        <v>45930</v>
      </c>
      <c r="S104" s="118">
        <v>45961</v>
      </c>
      <c r="T104" s="118">
        <v>46112</v>
      </c>
      <c r="U104" s="99"/>
      <c r="V104" s="99"/>
      <c r="W104" s="99"/>
      <c r="X104" s="129" t="s">
        <v>1302</v>
      </c>
      <c r="Y104" s="99" t="s">
        <v>1303</v>
      </c>
      <c r="Z104" s="57"/>
      <c r="AA104" s="55"/>
      <c r="AB104" s="59"/>
      <c r="AC104" s="59"/>
      <c r="AD104" s="59">
        <v>46210</v>
      </c>
      <c r="AE104" s="59">
        <v>46575</v>
      </c>
      <c r="AF104" s="55" t="s">
        <v>1157</v>
      </c>
      <c r="AG104" s="99">
        <v>2771</v>
      </c>
      <c r="AH104" s="395"/>
      <c r="AI104" s="46"/>
      <c r="AJ104" s="418"/>
      <c r="AK104" s="86"/>
      <c r="AL104" s="56" t="s">
        <v>814</v>
      </c>
      <c r="AM104" s="56"/>
    </row>
    <row r="105" spans="1:41" ht="219.95" hidden="1" customHeight="1">
      <c r="A105" s="349">
        <v>29</v>
      </c>
      <c r="B105" s="99"/>
      <c r="C105" s="359" t="s">
        <v>21</v>
      </c>
      <c r="D105" s="147"/>
      <c r="E105" s="55"/>
      <c r="F105" s="307"/>
      <c r="G105" s="276"/>
      <c r="H105" s="307" t="s">
        <v>1197</v>
      </c>
      <c r="I105" s="307" t="s">
        <v>1159</v>
      </c>
      <c r="J105" s="308">
        <v>60</v>
      </c>
      <c r="K105" s="309" t="s">
        <v>182</v>
      </c>
      <c r="L105" s="473">
        <v>5917380.1200000001</v>
      </c>
      <c r="M105" s="133"/>
      <c r="N105" s="507"/>
      <c r="O105" s="99" t="s">
        <v>11</v>
      </c>
      <c r="P105" s="190" t="s">
        <v>14</v>
      </c>
      <c r="Q105" s="99"/>
      <c r="R105" s="326">
        <v>46234</v>
      </c>
      <c r="S105" s="326">
        <v>46295</v>
      </c>
      <c r="T105" s="326">
        <v>46387</v>
      </c>
      <c r="U105" s="99"/>
      <c r="V105" s="99"/>
      <c r="W105" s="99"/>
      <c r="X105" s="99" t="s">
        <v>402</v>
      </c>
      <c r="Y105" s="99" t="s">
        <v>1303</v>
      </c>
      <c r="Z105" s="57"/>
      <c r="AA105" s="55"/>
      <c r="AB105" s="59"/>
      <c r="AC105" s="59"/>
      <c r="AD105" s="310">
        <v>46371</v>
      </c>
      <c r="AE105" s="310">
        <v>46736</v>
      </c>
      <c r="AF105" s="55"/>
      <c r="AG105" s="321">
        <v>1627</v>
      </c>
      <c r="AH105" s="399"/>
      <c r="AI105" s="102"/>
      <c r="AJ105" s="418"/>
      <c r="AK105" s="135"/>
      <c r="AL105" s="102"/>
      <c r="AM105" s="102"/>
    </row>
    <row r="106" spans="1:41" ht="219.95" hidden="1" customHeight="1">
      <c r="A106" s="349">
        <v>30</v>
      </c>
      <c r="B106" s="99"/>
      <c r="C106" s="359" t="s">
        <v>21</v>
      </c>
      <c r="D106" s="147"/>
      <c r="E106" s="55"/>
      <c r="F106" s="307"/>
      <c r="G106" s="276"/>
      <c r="H106" s="307" t="s">
        <v>1199</v>
      </c>
      <c r="I106" s="307" t="s">
        <v>1160</v>
      </c>
      <c r="J106" s="308">
        <v>60</v>
      </c>
      <c r="K106" s="309" t="s">
        <v>182</v>
      </c>
      <c r="L106" s="473">
        <v>6143925.5800000001</v>
      </c>
      <c r="M106" s="133"/>
      <c r="N106" s="507"/>
      <c r="O106" s="99" t="s">
        <v>11</v>
      </c>
      <c r="P106" s="190" t="s">
        <v>14</v>
      </c>
      <c r="Q106" s="99"/>
      <c r="R106" s="326">
        <v>46234</v>
      </c>
      <c r="S106" s="326">
        <v>46295</v>
      </c>
      <c r="T106" s="326">
        <v>46387</v>
      </c>
      <c r="U106" s="99"/>
      <c r="V106" s="99"/>
      <c r="W106" s="99"/>
      <c r="X106" s="99" t="s">
        <v>402</v>
      </c>
      <c r="Y106" s="99" t="s">
        <v>1303</v>
      </c>
      <c r="Z106" s="57"/>
      <c r="AA106" s="55"/>
      <c r="AB106" s="59"/>
      <c r="AC106" s="59"/>
      <c r="AD106" s="310">
        <v>46371</v>
      </c>
      <c r="AE106" s="310">
        <v>46736</v>
      </c>
      <c r="AF106" s="55"/>
      <c r="AG106" s="321">
        <v>1627</v>
      </c>
      <c r="AH106" s="399"/>
      <c r="AI106" s="102"/>
      <c r="AJ106" s="418"/>
      <c r="AK106" s="135"/>
      <c r="AL106" s="102"/>
      <c r="AM106" s="102"/>
    </row>
    <row r="107" spans="1:41" ht="219.95" hidden="1" customHeight="1">
      <c r="A107" s="349">
        <v>31</v>
      </c>
      <c r="B107" s="99"/>
      <c r="C107" s="359" t="s">
        <v>21</v>
      </c>
      <c r="D107" s="147"/>
      <c r="E107" s="55"/>
      <c r="F107" s="307"/>
      <c r="G107" s="276"/>
      <c r="H107" s="307" t="s">
        <v>1200</v>
      </c>
      <c r="I107" s="307" t="s">
        <v>1161</v>
      </c>
      <c r="J107" s="308">
        <v>60</v>
      </c>
      <c r="K107" s="309" t="s">
        <v>182</v>
      </c>
      <c r="L107" s="473">
        <v>6697881.2699999996</v>
      </c>
      <c r="M107" s="133"/>
      <c r="N107" s="507"/>
      <c r="O107" s="99" t="s">
        <v>11</v>
      </c>
      <c r="P107" s="190" t="s">
        <v>14</v>
      </c>
      <c r="Q107" s="99"/>
      <c r="R107" s="326">
        <v>46234</v>
      </c>
      <c r="S107" s="326">
        <v>46295</v>
      </c>
      <c r="T107" s="326">
        <v>46387</v>
      </c>
      <c r="U107" s="99"/>
      <c r="V107" s="99"/>
      <c r="W107" s="99"/>
      <c r="X107" s="99" t="s">
        <v>402</v>
      </c>
      <c r="Y107" s="99" t="s">
        <v>1303</v>
      </c>
      <c r="Z107" s="57"/>
      <c r="AA107" s="55"/>
      <c r="AB107" s="59"/>
      <c r="AC107" s="59"/>
      <c r="AD107" s="310">
        <v>46371</v>
      </c>
      <c r="AE107" s="310">
        <v>46736</v>
      </c>
      <c r="AF107" s="55"/>
      <c r="AG107" s="321">
        <v>1627</v>
      </c>
      <c r="AH107" s="399"/>
      <c r="AI107" s="102"/>
      <c r="AJ107" s="418"/>
      <c r="AK107" s="135"/>
      <c r="AL107" s="102"/>
      <c r="AM107" s="102"/>
    </row>
    <row r="108" spans="1:41" ht="219.95" hidden="1" customHeight="1">
      <c r="A108" s="349">
        <v>32</v>
      </c>
      <c r="B108" s="99"/>
      <c r="C108" s="359" t="s">
        <v>21</v>
      </c>
      <c r="D108" s="147"/>
      <c r="E108" s="55"/>
      <c r="F108" s="307"/>
      <c r="G108" s="276"/>
      <c r="H108" s="307" t="s">
        <v>1201</v>
      </c>
      <c r="I108" s="307" t="s">
        <v>1162</v>
      </c>
      <c r="J108" s="308">
        <v>60</v>
      </c>
      <c r="K108" s="309" t="s">
        <v>182</v>
      </c>
      <c r="L108" s="473">
        <v>5906788.71</v>
      </c>
      <c r="M108" s="133"/>
      <c r="N108" s="507"/>
      <c r="O108" s="99" t="s">
        <v>11</v>
      </c>
      <c r="P108" s="190" t="s">
        <v>14</v>
      </c>
      <c r="Q108" s="99"/>
      <c r="R108" s="326">
        <v>46234</v>
      </c>
      <c r="S108" s="326">
        <v>46295</v>
      </c>
      <c r="T108" s="326">
        <v>46387</v>
      </c>
      <c r="U108" s="99"/>
      <c r="V108" s="99"/>
      <c r="W108" s="99"/>
      <c r="X108" s="99" t="s">
        <v>402</v>
      </c>
      <c r="Y108" s="99" t="s">
        <v>1303</v>
      </c>
      <c r="Z108" s="57"/>
      <c r="AA108" s="55"/>
      <c r="AB108" s="59"/>
      <c r="AC108" s="59"/>
      <c r="AD108" s="310">
        <v>46371</v>
      </c>
      <c r="AE108" s="310">
        <v>46736</v>
      </c>
      <c r="AF108" s="55"/>
      <c r="AG108" s="321">
        <v>1627</v>
      </c>
      <c r="AH108" s="399"/>
      <c r="AI108" s="102"/>
      <c r="AJ108" s="418"/>
      <c r="AK108" s="135"/>
      <c r="AL108" s="102"/>
      <c r="AM108" s="102"/>
    </row>
    <row r="109" spans="1:41" ht="219.95" hidden="1" customHeight="1">
      <c r="A109" s="349">
        <v>33</v>
      </c>
      <c r="B109" s="99"/>
      <c r="C109" s="359" t="s">
        <v>21</v>
      </c>
      <c r="D109" s="147"/>
      <c r="E109" s="55"/>
      <c r="F109" s="307"/>
      <c r="G109" s="276"/>
      <c r="H109" s="307" t="s">
        <v>1198</v>
      </c>
      <c r="I109" s="307" t="s">
        <v>1163</v>
      </c>
      <c r="J109" s="308">
        <v>60</v>
      </c>
      <c r="K109" s="309" t="s">
        <v>182</v>
      </c>
      <c r="L109" s="473">
        <v>6043881.8600000003</v>
      </c>
      <c r="M109" s="133"/>
      <c r="N109" s="507"/>
      <c r="O109" s="99" t="s">
        <v>11</v>
      </c>
      <c r="P109" s="190" t="s">
        <v>14</v>
      </c>
      <c r="Q109" s="99"/>
      <c r="R109" s="326">
        <v>46234</v>
      </c>
      <c r="S109" s="326">
        <v>46295</v>
      </c>
      <c r="T109" s="326">
        <v>46387</v>
      </c>
      <c r="U109" s="99"/>
      <c r="V109" s="99"/>
      <c r="W109" s="99"/>
      <c r="X109" s="99" t="s">
        <v>402</v>
      </c>
      <c r="Y109" s="99" t="s">
        <v>1303</v>
      </c>
      <c r="Z109" s="57"/>
      <c r="AA109" s="55"/>
      <c r="AB109" s="59"/>
      <c r="AC109" s="59"/>
      <c r="AD109" s="310">
        <v>46371</v>
      </c>
      <c r="AE109" s="310">
        <v>46736</v>
      </c>
      <c r="AF109" s="55"/>
      <c r="AG109" s="321">
        <v>1627</v>
      </c>
      <c r="AH109" s="399"/>
      <c r="AI109" s="102"/>
      <c r="AJ109" s="418"/>
      <c r="AK109" s="135"/>
      <c r="AL109" s="102"/>
      <c r="AM109" s="102"/>
    </row>
    <row r="110" spans="1:41" ht="219.95" hidden="1" customHeight="1">
      <c r="A110" s="349">
        <v>34</v>
      </c>
      <c r="B110" s="99"/>
      <c r="C110" s="359" t="s">
        <v>21</v>
      </c>
      <c r="D110" s="147"/>
      <c r="E110" s="55"/>
      <c r="F110" s="307"/>
      <c r="G110" s="276"/>
      <c r="H110" s="307" t="s">
        <v>1202</v>
      </c>
      <c r="I110" s="307" t="s">
        <v>1164</v>
      </c>
      <c r="J110" s="308">
        <v>60</v>
      </c>
      <c r="K110" s="309" t="s">
        <v>182</v>
      </c>
      <c r="L110" s="473">
        <v>9373019.25</v>
      </c>
      <c r="M110" s="133"/>
      <c r="N110" s="507"/>
      <c r="O110" s="99" t="s">
        <v>11</v>
      </c>
      <c r="P110" s="190" t="s">
        <v>14</v>
      </c>
      <c r="Q110" s="99"/>
      <c r="R110" s="326">
        <v>46234</v>
      </c>
      <c r="S110" s="326">
        <v>46295</v>
      </c>
      <c r="T110" s="326">
        <v>46387</v>
      </c>
      <c r="U110" s="99"/>
      <c r="V110" s="99"/>
      <c r="W110" s="99"/>
      <c r="X110" s="99" t="s">
        <v>402</v>
      </c>
      <c r="Y110" s="99" t="s">
        <v>1303</v>
      </c>
      <c r="Z110" s="57"/>
      <c r="AA110" s="55"/>
      <c r="AB110" s="59"/>
      <c r="AC110" s="59"/>
      <c r="AD110" s="310">
        <v>46371</v>
      </c>
      <c r="AE110" s="310">
        <v>46736</v>
      </c>
      <c r="AF110" s="55"/>
      <c r="AG110" s="321">
        <v>1627</v>
      </c>
      <c r="AH110" s="399"/>
      <c r="AI110" s="102"/>
      <c r="AJ110" s="418"/>
      <c r="AK110" s="135"/>
      <c r="AL110" s="102"/>
      <c r="AM110" s="102"/>
    </row>
    <row r="111" spans="1:41" ht="219.95" hidden="1" customHeight="1">
      <c r="A111" s="349">
        <v>35</v>
      </c>
      <c r="B111" s="99"/>
      <c r="C111" s="359" t="s">
        <v>21</v>
      </c>
      <c r="D111" s="147"/>
      <c r="E111" s="55"/>
      <c r="F111" s="307"/>
      <c r="G111" s="276"/>
      <c r="H111" s="307" t="s">
        <v>1203</v>
      </c>
      <c r="I111" s="307" t="s">
        <v>1165</v>
      </c>
      <c r="J111" s="308">
        <v>60</v>
      </c>
      <c r="K111" s="309" t="s">
        <v>182</v>
      </c>
      <c r="L111" s="473">
        <v>9399678.4199999999</v>
      </c>
      <c r="M111" s="133"/>
      <c r="N111" s="507"/>
      <c r="O111" s="99" t="s">
        <v>11</v>
      </c>
      <c r="P111" s="190" t="s">
        <v>14</v>
      </c>
      <c r="Q111" s="99"/>
      <c r="R111" s="326">
        <v>46234</v>
      </c>
      <c r="S111" s="326">
        <v>46295</v>
      </c>
      <c r="T111" s="326">
        <v>46387</v>
      </c>
      <c r="U111" s="99"/>
      <c r="V111" s="99"/>
      <c r="W111" s="99"/>
      <c r="X111" s="99" t="s">
        <v>402</v>
      </c>
      <c r="Y111" s="99" t="s">
        <v>1303</v>
      </c>
      <c r="Z111" s="57"/>
      <c r="AA111" s="55"/>
      <c r="AB111" s="59"/>
      <c r="AC111" s="59"/>
      <c r="AD111" s="310">
        <v>46371</v>
      </c>
      <c r="AE111" s="310">
        <v>46736</v>
      </c>
      <c r="AF111" s="55"/>
      <c r="AG111" s="321">
        <v>1627</v>
      </c>
      <c r="AH111" s="399"/>
      <c r="AI111" s="102"/>
      <c r="AJ111" s="418"/>
      <c r="AK111" s="135"/>
      <c r="AL111" s="102"/>
      <c r="AM111" s="102"/>
    </row>
    <row r="112" spans="1:41" ht="219.95" hidden="1" customHeight="1">
      <c r="A112" s="349">
        <v>36</v>
      </c>
      <c r="B112" s="99"/>
      <c r="C112" s="359" t="s">
        <v>21</v>
      </c>
      <c r="D112" s="147"/>
      <c r="E112" s="55"/>
      <c r="F112" s="307"/>
      <c r="G112" s="276"/>
      <c r="H112" s="307" t="s">
        <v>1204</v>
      </c>
      <c r="I112" s="307" t="s">
        <v>1158</v>
      </c>
      <c r="J112" s="308">
        <v>60</v>
      </c>
      <c r="K112" s="309" t="s">
        <v>182</v>
      </c>
      <c r="L112" s="473">
        <v>6637021.6799999997</v>
      </c>
      <c r="M112" s="133"/>
      <c r="N112" s="507"/>
      <c r="O112" s="99" t="s">
        <v>11</v>
      </c>
      <c r="P112" s="190" t="s">
        <v>14</v>
      </c>
      <c r="Q112" s="99"/>
      <c r="R112" s="326">
        <v>46234</v>
      </c>
      <c r="S112" s="326">
        <v>46295</v>
      </c>
      <c r="T112" s="326">
        <v>46387</v>
      </c>
      <c r="U112" s="99"/>
      <c r="V112" s="99"/>
      <c r="W112" s="99"/>
      <c r="X112" s="99" t="s">
        <v>402</v>
      </c>
      <c r="Y112" s="99" t="s">
        <v>1303</v>
      </c>
      <c r="Z112" s="57"/>
      <c r="AA112" s="55"/>
      <c r="AB112" s="59"/>
      <c r="AC112" s="59"/>
      <c r="AD112" s="310">
        <v>46371</v>
      </c>
      <c r="AE112" s="310">
        <v>46736</v>
      </c>
      <c r="AF112" s="55"/>
      <c r="AG112" s="321">
        <v>1627</v>
      </c>
      <c r="AH112" s="399"/>
      <c r="AI112" s="102"/>
      <c r="AJ112" s="418"/>
      <c r="AK112" s="135"/>
      <c r="AL112" s="102"/>
      <c r="AM112" s="102"/>
    </row>
    <row r="113" spans="1:39" ht="164.45" hidden="1" customHeight="1">
      <c r="A113" s="349">
        <v>1</v>
      </c>
      <c r="B113" s="99"/>
      <c r="C113" s="359" t="s">
        <v>135</v>
      </c>
      <c r="D113" s="147"/>
      <c r="E113" s="55"/>
      <c r="F113" s="97"/>
      <c r="G113" s="98" t="s">
        <v>268</v>
      </c>
      <c r="H113" s="56" t="s">
        <v>896</v>
      </c>
      <c r="I113" s="97" t="s">
        <v>269</v>
      </c>
      <c r="J113" s="99">
        <v>80</v>
      </c>
      <c r="K113" s="99" t="s">
        <v>178</v>
      </c>
      <c r="L113" s="480">
        <v>130000</v>
      </c>
      <c r="M113" s="133"/>
      <c r="N113" s="507">
        <v>130000</v>
      </c>
      <c r="O113" s="99" t="s">
        <v>11</v>
      </c>
      <c r="P113" s="190" t="s">
        <v>9</v>
      </c>
      <c r="Q113" s="99"/>
      <c r="R113" s="118">
        <v>46053</v>
      </c>
      <c r="S113" s="118">
        <v>46112</v>
      </c>
      <c r="T113" s="118">
        <v>46295</v>
      </c>
      <c r="U113" s="99"/>
      <c r="V113" s="99"/>
      <c r="W113" s="99"/>
      <c r="X113" s="171" t="s">
        <v>1301</v>
      </c>
      <c r="Y113" s="171" t="s">
        <v>1303</v>
      </c>
      <c r="Z113" s="57"/>
      <c r="AA113" s="55"/>
      <c r="AB113" s="59"/>
      <c r="AC113" s="59"/>
      <c r="AD113" s="59"/>
      <c r="AE113" s="59"/>
      <c r="AF113" s="55" t="s">
        <v>1069</v>
      </c>
      <c r="AG113" s="99">
        <v>621831</v>
      </c>
      <c r="AH113" s="395"/>
      <c r="AI113" s="46"/>
      <c r="AJ113" s="418" t="s">
        <v>824</v>
      </c>
      <c r="AK113" s="86" t="s">
        <v>825</v>
      </c>
      <c r="AL113" s="56" t="s">
        <v>1081</v>
      </c>
      <c r="AM113" s="56"/>
    </row>
    <row r="114" spans="1:39" s="223" customFormat="1" ht="178.9" customHeight="1">
      <c r="A114" s="189">
        <v>1</v>
      </c>
      <c r="B114" s="99"/>
      <c r="C114" s="358" t="s">
        <v>22</v>
      </c>
      <c r="D114" s="147"/>
      <c r="E114" s="99"/>
      <c r="F114" s="302"/>
      <c r="G114" s="98" t="s">
        <v>270</v>
      </c>
      <c r="H114" s="300" t="s">
        <v>405</v>
      </c>
      <c r="I114" s="302" t="s">
        <v>1246</v>
      </c>
      <c r="J114" s="279">
        <v>1</v>
      </c>
      <c r="K114" s="279" t="s">
        <v>185</v>
      </c>
      <c r="L114" s="460">
        <v>60000</v>
      </c>
      <c r="M114" s="523"/>
      <c r="N114" s="505">
        <v>60000</v>
      </c>
      <c r="O114" s="99" t="s">
        <v>11</v>
      </c>
      <c r="P114" s="189" t="s">
        <v>7</v>
      </c>
      <c r="Q114" s="99"/>
      <c r="R114" s="118"/>
      <c r="S114" s="118"/>
      <c r="T114" s="118"/>
      <c r="U114" s="99"/>
      <c r="V114" s="99"/>
      <c r="W114" s="99"/>
      <c r="X114" s="279" t="s">
        <v>228</v>
      </c>
      <c r="Y114" s="279" t="s">
        <v>1303</v>
      </c>
      <c r="Z114" s="280"/>
      <c r="AA114" s="279"/>
      <c r="AB114" s="282"/>
      <c r="AC114" s="282"/>
      <c r="AD114" s="282"/>
      <c r="AE114" s="282"/>
      <c r="AF114" s="279"/>
      <c r="AG114" s="279">
        <v>21172</v>
      </c>
      <c r="AH114" s="400" t="s">
        <v>946</v>
      </c>
      <c r="AI114" s="302"/>
      <c r="AJ114" s="418" t="s">
        <v>826</v>
      </c>
      <c r="AK114" s="86"/>
      <c r="AL114" s="56"/>
      <c r="AM114" s="56"/>
    </row>
    <row r="115" spans="1:39" s="223" customFormat="1" ht="178.9" hidden="1" customHeight="1">
      <c r="A115" s="189">
        <v>2</v>
      </c>
      <c r="B115" s="99"/>
      <c r="C115" s="358" t="s">
        <v>22</v>
      </c>
      <c r="D115" s="147"/>
      <c r="E115" s="99"/>
      <c r="F115" s="302"/>
      <c r="G115" s="98" t="s">
        <v>271</v>
      </c>
      <c r="H115" s="300" t="s">
        <v>1393</v>
      </c>
      <c r="I115" s="302" t="s">
        <v>1246</v>
      </c>
      <c r="J115" s="279">
        <v>1</v>
      </c>
      <c r="K115" s="279" t="s">
        <v>185</v>
      </c>
      <c r="L115" s="460">
        <f>15678+504415</f>
        <v>520093</v>
      </c>
      <c r="M115" s="523"/>
      <c r="N115" s="505">
        <v>15678</v>
      </c>
      <c r="O115" s="99" t="s">
        <v>11</v>
      </c>
      <c r="P115" s="189" t="s">
        <v>7</v>
      </c>
      <c r="Q115" s="99"/>
      <c r="R115" s="118"/>
      <c r="S115" s="118"/>
      <c r="T115" s="118"/>
      <c r="U115" s="99"/>
      <c r="V115" s="99"/>
      <c r="W115" s="99"/>
      <c r="X115" s="279" t="s">
        <v>228</v>
      </c>
      <c r="Y115" s="279" t="s">
        <v>1303</v>
      </c>
      <c r="Z115" s="280"/>
      <c r="AA115" s="279"/>
      <c r="AB115" s="282"/>
      <c r="AC115" s="282"/>
      <c r="AD115" s="282"/>
      <c r="AE115" s="282"/>
      <c r="AF115" s="279"/>
      <c r="AG115" s="279">
        <v>21172</v>
      </c>
      <c r="AH115" s="400" t="s">
        <v>946</v>
      </c>
      <c r="AI115" s="302"/>
      <c r="AJ115" s="418"/>
      <c r="AK115" s="86"/>
      <c r="AL115" s="56"/>
      <c r="AM115" s="56"/>
    </row>
    <row r="116" spans="1:39" s="223" customFormat="1" ht="178.9" customHeight="1">
      <c r="A116" s="189">
        <v>3</v>
      </c>
      <c r="B116" s="99"/>
      <c r="C116" s="358" t="s">
        <v>22</v>
      </c>
      <c r="D116" s="147"/>
      <c r="E116" s="99"/>
      <c r="F116" s="302"/>
      <c r="G116" s="98" t="s">
        <v>272</v>
      </c>
      <c r="H116" s="300" t="s">
        <v>1394</v>
      </c>
      <c r="I116" s="302" t="s">
        <v>1246</v>
      </c>
      <c r="J116" s="279">
        <v>1</v>
      </c>
      <c r="K116" s="279" t="s">
        <v>185</v>
      </c>
      <c r="L116" s="460">
        <f>15000+15000</f>
        <v>30000</v>
      </c>
      <c r="M116" s="523"/>
      <c r="N116" s="505">
        <v>15000</v>
      </c>
      <c r="O116" s="99" t="s">
        <v>16</v>
      </c>
      <c r="P116" s="189" t="s">
        <v>7</v>
      </c>
      <c r="Q116" s="99"/>
      <c r="R116" s="118"/>
      <c r="S116" s="118"/>
      <c r="T116" s="118"/>
      <c r="U116" s="99"/>
      <c r="V116" s="99"/>
      <c r="W116" s="99"/>
      <c r="X116" s="279" t="s">
        <v>228</v>
      </c>
      <c r="Y116" s="279" t="s">
        <v>1303</v>
      </c>
      <c r="Z116" s="280"/>
      <c r="AA116" s="279"/>
      <c r="AB116" s="282"/>
      <c r="AC116" s="282"/>
      <c r="AD116" s="282"/>
      <c r="AE116" s="282"/>
      <c r="AF116" s="279"/>
      <c r="AG116" s="279">
        <v>3824</v>
      </c>
      <c r="AH116" s="400" t="s">
        <v>946</v>
      </c>
      <c r="AI116" s="302"/>
      <c r="AJ116" s="418"/>
      <c r="AK116" s="86"/>
      <c r="AL116" s="56"/>
      <c r="AM116" s="56"/>
    </row>
    <row r="117" spans="1:39" s="223" customFormat="1" ht="178.9" hidden="1" customHeight="1">
      <c r="A117" s="189">
        <v>4</v>
      </c>
      <c r="B117" s="99"/>
      <c r="C117" s="358" t="s">
        <v>22</v>
      </c>
      <c r="D117" s="147"/>
      <c r="E117" s="99"/>
      <c r="F117" s="302"/>
      <c r="G117" s="98" t="s">
        <v>273</v>
      </c>
      <c r="H117" s="300" t="s">
        <v>406</v>
      </c>
      <c r="I117" s="302" t="s">
        <v>1246</v>
      </c>
      <c r="J117" s="279">
        <v>1</v>
      </c>
      <c r="K117" s="279" t="s">
        <v>185</v>
      </c>
      <c r="L117" s="460">
        <v>125412</v>
      </c>
      <c r="M117" s="523"/>
      <c r="N117" s="505">
        <v>125412</v>
      </c>
      <c r="O117" s="99" t="s">
        <v>16</v>
      </c>
      <c r="P117" s="189" t="s">
        <v>7</v>
      </c>
      <c r="Q117" s="99"/>
      <c r="R117" s="118"/>
      <c r="S117" s="118"/>
      <c r="T117" s="118"/>
      <c r="U117" s="99"/>
      <c r="V117" s="99"/>
      <c r="W117" s="99" t="s">
        <v>954</v>
      </c>
      <c r="X117" s="279" t="s">
        <v>228</v>
      </c>
      <c r="Y117" s="279" t="s">
        <v>1303</v>
      </c>
      <c r="Z117" s="280"/>
      <c r="AA117" s="279"/>
      <c r="AB117" s="282"/>
      <c r="AC117" s="282"/>
      <c r="AD117" s="282"/>
      <c r="AE117" s="282"/>
      <c r="AF117" s="279"/>
      <c r="AG117" s="279">
        <v>21172</v>
      </c>
      <c r="AH117" s="400" t="s">
        <v>946</v>
      </c>
      <c r="AI117" s="302"/>
      <c r="AJ117" s="418"/>
      <c r="AK117" s="86"/>
      <c r="AL117" s="56"/>
      <c r="AM117" s="56"/>
    </row>
    <row r="118" spans="1:39" ht="133.15" customHeight="1">
      <c r="A118" s="349">
        <v>27</v>
      </c>
      <c r="B118" s="99"/>
      <c r="C118" s="359" t="s">
        <v>22</v>
      </c>
      <c r="D118" s="147"/>
      <c r="E118" s="55" t="s">
        <v>28</v>
      </c>
      <c r="F118" s="302"/>
      <c r="G118" s="245" t="s">
        <v>320</v>
      </c>
      <c r="H118" s="302" t="s">
        <v>1395</v>
      </c>
      <c r="I118" s="302" t="s">
        <v>1247</v>
      </c>
      <c r="J118" s="306">
        <v>30</v>
      </c>
      <c r="K118" s="279" t="s">
        <v>929</v>
      </c>
      <c r="L118" s="481">
        <v>21000</v>
      </c>
      <c r="M118" s="533"/>
      <c r="N118" s="505">
        <v>21000</v>
      </c>
      <c r="O118" s="99" t="s">
        <v>16</v>
      </c>
      <c r="P118" s="189" t="s">
        <v>7</v>
      </c>
      <c r="Q118" s="99"/>
      <c r="R118" s="118">
        <v>46142</v>
      </c>
      <c r="S118" s="118">
        <v>46173</v>
      </c>
      <c r="T118" s="118">
        <v>46265</v>
      </c>
      <c r="U118" s="99"/>
      <c r="V118" s="99"/>
      <c r="W118" s="99"/>
      <c r="X118" s="279" t="s">
        <v>427</v>
      </c>
      <c r="Y118" s="279" t="s">
        <v>1303</v>
      </c>
      <c r="Z118" s="280"/>
      <c r="AA118" s="281"/>
      <c r="AB118" s="282"/>
      <c r="AC118" s="282"/>
      <c r="AD118" s="282"/>
      <c r="AE118" s="282"/>
      <c r="AF118" s="279"/>
      <c r="AG118" s="279">
        <v>21172</v>
      </c>
      <c r="AH118" s="592" t="s">
        <v>1109</v>
      </c>
      <c r="AI118" s="558"/>
      <c r="AJ118" s="418"/>
      <c r="AK118" s="86"/>
      <c r="AL118" s="56" t="s">
        <v>935</v>
      </c>
      <c r="AM118" s="56" t="s">
        <v>935</v>
      </c>
    </row>
    <row r="119" spans="1:39" ht="96.6" hidden="1" customHeight="1">
      <c r="A119" s="349">
        <v>28</v>
      </c>
      <c r="B119" s="99"/>
      <c r="C119" s="359" t="s">
        <v>22</v>
      </c>
      <c r="D119" s="147"/>
      <c r="E119" s="55" t="s">
        <v>1053</v>
      </c>
      <c r="F119" s="302"/>
      <c r="G119" s="98" t="s">
        <v>352</v>
      </c>
      <c r="H119" s="300" t="s">
        <v>1396</v>
      </c>
      <c r="I119" s="302" t="s">
        <v>756</v>
      </c>
      <c r="J119" s="279">
        <v>1</v>
      </c>
      <c r="K119" s="279" t="s">
        <v>185</v>
      </c>
      <c r="L119" s="460">
        <v>200000</v>
      </c>
      <c r="M119" s="523"/>
      <c r="N119" s="505">
        <v>200000</v>
      </c>
      <c r="O119" s="55" t="s">
        <v>16</v>
      </c>
      <c r="P119" s="189" t="s">
        <v>7</v>
      </c>
      <c r="Q119" s="99"/>
      <c r="R119" s="118">
        <v>46053</v>
      </c>
      <c r="S119" s="118">
        <v>46053</v>
      </c>
      <c r="T119" s="118">
        <v>46142</v>
      </c>
      <c r="U119" s="99"/>
      <c r="V119" s="99"/>
      <c r="W119" s="99"/>
      <c r="X119" s="129" t="s">
        <v>1302</v>
      </c>
      <c r="Y119" s="279" t="s">
        <v>1313</v>
      </c>
      <c r="Z119" s="293"/>
      <c r="AA119" s="293"/>
      <c r="AB119" s="294"/>
      <c r="AC119" s="294"/>
      <c r="AD119" s="294"/>
      <c r="AE119" s="294"/>
      <c r="AF119" s="303"/>
      <c r="AG119" s="279">
        <v>21172</v>
      </c>
      <c r="AH119" s="592" t="s">
        <v>1110</v>
      </c>
      <c r="AI119" s="558"/>
      <c r="AJ119" s="418"/>
      <c r="AK119" s="86"/>
      <c r="AL119" s="61"/>
      <c r="AM119" s="61"/>
    </row>
    <row r="120" spans="1:39" s="223" customFormat="1" ht="149.25" customHeight="1">
      <c r="A120" s="189">
        <v>7</v>
      </c>
      <c r="B120" s="99"/>
      <c r="C120" s="358" t="s">
        <v>23</v>
      </c>
      <c r="D120" s="147"/>
      <c r="E120" s="99"/>
      <c r="F120" s="305"/>
      <c r="G120" s="98" t="s">
        <v>280</v>
      </c>
      <c r="H120" s="300" t="s">
        <v>374</v>
      </c>
      <c r="I120" s="305" t="s">
        <v>278</v>
      </c>
      <c r="J120" s="279">
        <v>1</v>
      </c>
      <c r="K120" s="279" t="s">
        <v>400</v>
      </c>
      <c r="L120" s="481">
        <v>15000</v>
      </c>
      <c r="M120" s="533"/>
      <c r="N120" s="505">
        <v>12672</v>
      </c>
      <c r="O120" s="99" t="s">
        <v>5</v>
      </c>
      <c r="P120" s="189" t="s">
        <v>7</v>
      </c>
      <c r="Q120" s="99"/>
      <c r="R120" s="118">
        <v>45991</v>
      </c>
      <c r="S120" s="118">
        <v>45991</v>
      </c>
      <c r="T120" s="118">
        <v>46053</v>
      </c>
      <c r="U120" s="99"/>
      <c r="V120" s="99"/>
      <c r="W120" s="99"/>
      <c r="X120" s="279" t="s">
        <v>228</v>
      </c>
      <c r="Y120" s="279" t="s">
        <v>1303</v>
      </c>
      <c r="Z120" s="280"/>
      <c r="AA120" s="279"/>
      <c r="AB120" s="281"/>
      <c r="AC120" s="281"/>
      <c r="AD120" s="281"/>
      <c r="AE120" s="281"/>
      <c r="AF120" s="279"/>
      <c r="AG120" s="279">
        <v>23108</v>
      </c>
      <c r="AH120" s="400"/>
      <c r="AI120" s="302"/>
      <c r="AJ120" s="418"/>
      <c r="AK120" s="86"/>
      <c r="AL120" s="56"/>
      <c r="AM120" s="56"/>
    </row>
    <row r="121" spans="1:39" s="223" customFormat="1" ht="136.9" customHeight="1">
      <c r="A121" s="189">
        <v>8</v>
      </c>
      <c r="B121" s="99"/>
      <c r="C121" s="358" t="s">
        <v>23</v>
      </c>
      <c r="D121" s="147"/>
      <c r="E121" s="99"/>
      <c r="F121" s="302"/>
      <c r="G121" s="98" t="s">
        <v>277</v>
      </c>
      <c r="H121" s="300" t="s">
        <v>1139</v>
      </c>
      <c r="I121" s="302" t="s">
        <v>278</v>
      </c>
      <c r="J121" s="279">
        <v>1</v>
      </c>
      <c r="K121" s="279" t="s">
        <v>400</v>
      </c>
      <c r="L121" s="481">
        <v>5077</v>
      </c>
      <c r="M121" s="533"/>
      <c r="N121" s="505">
        <v>5077</v>
      </c>
      <c r="O121" s="99" t="s">
        <v>5</v>
      </c>
      <c r="P121" s="189" t="s">
        <v>157</v>
      </c>
      <c r="Q121" s="99"/>
      <c r="R121" s="118">
        <v>46142</v>
      </c>
      <c r="S121" s="118">
        <v>46142</v>
      </c>
      <c r="T121" s="118">
        <v>46203</v>
      </c>
      <c r="U121" s="99"/>
      <c r="V121" s="99"/>
      <c r="W121" s="99"/>
      <c r="X121" s="279" t="s">
        <v>228</v>
      </c>
      <c r="Y121" s="279" t="s">
        <v>1303</v>
      </c>
      <c r="Z121" s="280"/>
      <c r="AA121" s="279"/>
      <c r="AB121" s="281"/>
      <c r="AC121" s="281"/>
      <c r="AD121" s="281"/>
      <c r="AE121" s="281"/>
      <c r="AF121" s="279"/>
      <c r="AG121" s="279">
        <v>23108</v>
      </c>
      <c r="AH121" s="400"/>
      <c r="AI121" s="302"/>
      <c r="AJ121" s="418"/>
      <c r="AK121" s="86"/>
      <c r="AL121" s="56"/>
      <c r="AM121" s="56"/>
    </row>
    <row r="122" spans="1:39" s="223" customFormat="1" ht="122.25" customHeight="1">
      <c r="A122" s="189">
        <v>9</v>
      </c>
      <c r="B122" s="99"/>
      <c r="C122" s="358" t="s">
        <v>23</v>
      </c>
      <c r="D122" s="147"/>
      <c r="E122" s="99"/>
      <c r="F122" s="302"/>
      <c r="G122" s="98" t="s">
        <v>282</v>
      </c>
      <c r="H122" s="300" t="s">
        <v>412</v>
      </c>
      <c r="I122" s="302" t="s">
        <v>278</v>
      </c>
      <c r="J122" s="279">
        <v>1</v>
      </c>
      <c r="K122" s="279" t="s">
        <v>400</v>
      </c>
      <c r="L122" s="482">
        <v>25000</v>
      </c>
      <c r="M122" s="534"/>
      <c r="N122" s="505">
        <v>27591</v>
      </c>
      <c r="O122" s="99" t="s">
        <v>5</v>
      </c>
      <c r="P122" s="189" t="s">
        <v>7</v>
      </c>
      <c r="Q122" s="99"/>
      <c r="R122" s="326">
        <v>46265</v>
      </c>
      <c r="S122" s="118">
        <v>46265</v>
      </c>
      <c r="T122" s="118">
        <v>46326</v>
      </c>
      <c r="U122" s="99"/>
      <c r="V122" s="99"/>
      <c r="W122" s="99"/>
      <c r="X122" s="279" t="s">
        <v>228</v>
      </c>
      <c r="Y122" s="279" t="s">
        <v>1303</v>
      </c>
      <c r="Z122" s="280"/>
      <c r="AA122" s="279"/>
      <c r="AB122" s="281"/>
      <c r="AC122" s="281"/>
      <c r="AD122" s="281"/>
      <c r="AE122" s="281"/>
      <c r="AF122" s="279"/>
      <c r="AG122" s="279">
        <v>23108</v>
      </c>
      <c r="AH122" s="400"/>
      <c r="AI122" s="302"/>
      <c r="AJ122" s="418"/>
      <c r="AK122" s="86"/>
      <c r="AL122" s="56"/>
      <c r="AM122" s="56"/>
    </row>
    <row r="123" spans="1:39" s="223" customFormat="1" ht="141" hidden="1" customHeight="1">
      <c r="A123" s="189">
        <v>10</v>
      </c>
      <c r="B123" s="99"/>
      <c r="C123" s="358" t="s">
        <v>23</v>
      </c>
      <c r="D123" s="147"/>
      <c r="E123" s="99"/>
      <c r="F123" s="302"/>
      <c r="G123" s="98" t="s">
        <v>279</v>
      </c>
      <c r="H123" s="300" t="s">
        <v>413</v>
      </c>
      <c r="I123" s="302" t="s">
        <v>278</v>
      </c>
      <c r="J123" s="279">
        <v>1</v>
      </c>
      <c r="K123" s="279" t="s">
        <v>400</v>
      </c>
      <c r="L123" s="483">
        <v>72000</v>
      </c>
      <c r="M123" s="535"/>
      <c r="N123" s="505">
        <v>66510</v>
      </c>
      <c r="O123" s="99" t="s">
        <v>5</v>
      </c>
      <c r="P123" s="189" t="s">
        <v>7</v>
      </c>
      <c r="Q123" s="99"/>
      <c r="R123" s="118">
        <v>46053</v>
      </c>
      <c r="S123" s="118">
        <v>46053</v>
      </c>
      <c r="T123" s="118">
        <v>46112</v>
      </c>
      <c r="U123" s="99"/>
      <c r="V123" s="99"/>
      <c r="W123" s="99"/>
      <c r="X123" s="279" t="s">
        <v>228</v>
      </c>
      <c r="Y123" s="279" t="s">
        <v>1303</v>
      </c>
      <c r="Z123" s="280"/>
      <c r="AA123" s="279"/>
      <c r="AB123" s="281"/>
      <c r="AC123" s="281"/>
      <c r="AD123" s="281"/>
      <c r="AE123" s="281"/>
      <c r="AF123" s="279"/>
      <c r="AG123" s="279">
        <v>23108</v>
      </c>
      <c r="AH123" s="400"/>
      <c r="AI123" s="302"/>
      <c r="AJ123" s="418"/>
      <c r="AK123" s="86"/>
      <c r="AL123" s="56"/>
      <c r="AM123" s="56"/>
    </row>
    <row r="124" spans="1:39" s="223" customFormat="1" ht="106.9" customHeight="1">
      <c r="A124" s="189">
        <v>11</v>
      </c>
      <c r="B124" s="99"/>
      <c r="C124" s="358" t="s">
        <v>23</v>
      </c>
      <c r="D124" s="147"/>
      <c r="E124" s="99"/>
      <c r="F124" s="302"/>
      <c r="G124" s="98" t="s">
        <v>289</v>
      </c>
      <c r="H124" s="300" t="s">
        <v>411</v>
      </c>
      <c r="I124" s="302" t="s">
        <v>278</v>
      </c>
      <c r="J124" s="279">
        <v>1</v>
      </c>
      <c r="K124" s="279" t="s">
        <v>400</v>
      </c>
      <c r="L124" s="483">
        <v>3600</v>
      </c>
      <c r="M124" s="535"/>
      <c r="N124" s="505">
        <v>3485</v>
      </c>
      <c r="O124" s="99" t="s">
        <v>5</v>
      </c>
      <c r="P124" s="189" t="s">
        <v>7</v>
      </c>
      <c r="Q124" s="99"/>
      <c r="R124" s="118">
        <v>46142</v>
      </c>
      <c r="S124" s="118">
        <v>46142</v>
      </c>
      <c r="T124" s="118">
        <v>46203</v>
      </c>
      <c r="U124" s="99"/>
      <c r="V124" s="99"/>
      <c r="W124" s="99"/>
      <c r="X124" s="279" t="s">
        <v>228</v>
      </c>
      <c r="Y124" s="279" t="s">
        <v>1303</v>
      </c>
      <c r="Z124" s="280"/>
      <c r="AA124" s="279"/>
      <c r="AB124" s="281"/>
      <c r="AC124" s="281"/>
      <c r="AD124" s="281"/>
      <c r="AE124" s="281"/>
      <c r="AF124" s="279"/>
      <c r="AG124" s="279">
        <v>241608</v>
      </c>
      <c r="AH124" s="400"/>
      <c r="AI124" s="302"/>
      <c r="AJ124" s="418" t="s">
        <v>826</v>
      </c>
      <c r="AK124" s="86"/>
      <c r="AL124" s="56"/>
      <c r="AM124" s="56"/>
    </row>
    <row r="125" spans="1:39" s="223" customFormat="1" ht="106.9" customHeight="1">
      <c r="A125" s="189">
        <v>12</v>
      </c>
      <c r="B125" s="99"/>
      <c r="C125" s="358" t="s">
        <v>23</v>
      </c>
      <c r="D125" s="147"/>
      <c r="E125" s="99"/>
      <c r="F125" s="302"/>
      <c r="G125" s="98" t="s">
        <v>292</v>
      </c>
      <c r="H125" s="300" t="s">
        <v>410</v>
      </c>
      <c r="I125" s="302" t="s">
        <v>278</v>
      </c>
      <c r="J125" s="279">
        <v>1</v>
      </c>
      <c r="K125" s="279" t="s">
        <v>400</v>
      </c>
      <c r="L125" s="482">
        <v>1600</v>
      </c>
      <c r="M125" s="534"/>
      <c r="N125" s="505">
        <v>1479</v>
      </c>
      <c r="O125" s="99" t="s">
        <v>5</v>
      </c>
      <c r="P125" s="189" t="s">
        <v>7</v>
      </c>
      <c r="Q125" s="99"/>
      <c r="R125" s="118">
        <v>46326</v>
      </c>
      <c r="S125" s="118">
        <v>46326</v>
      </c>
      <c r="T125" s="118">
        <v>46387</v>
      </c>
      <c r="U125" s="99"/>
      <c r="V125" s="99"/>
      <c r="W125" s="99"/>
      <c r="X125" s="279" t="s">
        <v>228</v>
      </c>
      <c r="Y125" s="279" t="s">
        <v>1303</v>
      </c>
      <c r="Z125" s="280"/>
      <c r="AA125" s="279"/>
      <c r="AB125" s="281"/>
      <c r="AC125" s="281"/>
      <c r="AD125" s="281"/>
      <c r="AE125" s="281"/>
      <c r="AF125" s="279"/>
      <c r="AG125" s="279">
        <v>241608</v>
      </c>
      <c r="AH125" s="400"/>
      <c r="AI125" s="302"/>
      <c r="AJ125" s="418"/>
      <c r="AK125" s="86"/>
      <c r="AL125" s="56"/>
      <c r="AM125" s="56"/>
    </row>
    <row r="126" spans="1:39" s="223" customFormat="1" ht="122.45" customHeight="1">
      <c r="A126" s="189">
        <v>13</v>
      </c>
      <c r="B126" s="99"/>
      <c r="C126" s="358" t="s">
        <v>23</v>
      </c>
      <c r="D126" s="147"/>
      <c r="E126" s="99"/>
      <c r="F126" s="302"/>
      <c r="G126" s="98" t="s">
        <v>281</v>
      </c>
      <c r="H126" s="300" t="s">
        <v>409</v>
      </c>
      <c r="I126" s="302" t="s">
        <v>278</v>
      </c>
      <c r="J126" s="279">
        <v>1</v>
      </c>
      <c r="K126" s="279" t="s">
        <v>400</v>
      </c>
      <c r="L126" s="481">
        <v>27000</v>
      </c>
      <c r="M126" s="533"/>
      <c r="N126" s="505">
        <v>33053</v>
      </c>
      <c r="O126" s="99" t="s">
        <v>5</v>
      </c>
      <c r="P126" s="189" t="s">
        <v>7</v>
      </c>
      <c r="Q126" s="99"/>
      <c r="R126" s="326">
        <v>46265</v>
      </c>
      <c r="S126" s="118">
        <v>46265</v>
      </c>
      <c r="T126" s="118">
        <v>46326</v>
      </c>
      <c r="U126" s="99"/>
      <c r="V126" s="99"/>
      <c r="W126" s="99"/>
      <c r="X126" s="279" t="s">
        <v>228</v>
      </c>
      <c r="Y126" s="279" t="s">
        <v>1303</v>
      </c>
      <c r="Z126" s="280"/>
      <c r="AA126" s="279"/>
      <c r="AB126" s="281"/>
      <c r="AC126" s="281"/>
      <c r="AD126" s="281"/>
      <c r="AE126" s="281"/>
      <c r="AF126" s="279"/>
      <c r="AG126" s="279">
        <v>23108</v>
      </c>
      <c r="AH126" s="400"/>
      <c r="AI126" s="302"/>
      <c r="AJ126" s="418"/>
      <c r="AK126" s="86"/>
      <c r="AL126" s="56"/>
      <c r="AM126" s="56"/>
    </row>
    <row r="127" spans="1:39" s="223" customFormat="1" ht="112.9" customHeight="1">
      <c r="A127" s="189">
        <v>14</v>
      </c>
      <c r="B127" s="99"/>
      <c r="C127" s="358" t="s">
        <v>23</v>
      </c>
      <c r="D127" s="147"/>
      <c r="E127" s="99"/>
      <c r="F127" s="302"/>
      <c r="G127" s="98" t="s">
        <v>290</v>
      </c>
      <c r="H127" s="300" t="s">
        <v>408</v>
      </c>
      <c r="I127" s="302" t="s">
        <v>278</v>
      </c>
      <c r="J127" s="279">
        <v>1</v>
      </c>
      <c r="K127" s="279" t="s">
        <v>400</v>
      </c>
      <c r="L127" s="482">
        <v>60000</v>
      </c>
      <c r="M127" s="534"/>
      <c r="N127" s="505">
        <v>66212</v>
      </c>
      <c r="O127" s="99" t="s">
        <v>5</v>
      </c>
      <c r="P127" s="189" t="s">
        <v>7</v>
      </c>
      <c r="Q127" s="99"/>
      <c r="R127" s="326">
        <v>46265</v>
      </c>
      <c r="S127" s="118">
        <v>46265</v>
      </c>
      <c r="T127" s="118">
        <v>46326</v>
      </c>
      <c r="U127" s="99"/>
      <c r="V127" s="99"/>
      <c r="W127" s="99" t="s">
        <v>954</v>
      </c>
      <c r="X127" s="279" t="s">
        <v>228</v>
      </c>
      <c r="Y127" s="279" t="s">
        <v>1303</v>
      </c>
      <c r="Z127" s="280"/>
      <c r="AA127" s="279"/>
      <c r="AB127" s="281"/>
      <c r="AC127" s="281"/>
      <c r="AD127" s="281"/>
      <c r="AE127" s="281"/>
      <c r="AF127" s="279"/>
      <c r="AG127" s="279">
        <v>23108</v>
      </c>
      <c r="AH127" s="400"/>
      <c r="AI127" s="302"/>
      <c r="AJ127" s="418"/>
      <c r="AK127" s="86"/>
      <c r="AL127" s="56"/>
      <c r="AM127" s="56"/>
    </row>
    <row r="128" spans="1:39" s="223" customFormat="1" ht="125.45" customHeight="1">
      <c r="A128" s="189">
        <v>15</v>
      </c>
      <c r="B128" s="99"/>
      <c r="C128" s="358" t="s">
        <v>23</v>
      </c>
      <c r="D128" s="147"/>
      <c r="E128" s="99"/>
      <c r="F128" s="302"/>
      <c r="G128" s="98" t="s">
        <v>285</v>
      </c>
      <c r="H128" s="300" t="s">
        <v>407</v>
      </c>
      <c r="I128" s="302" t="s">
        <v>278</v>
      </c>
      <c r="J128" s="279">
        <v>1</v>
      </c>
      <c r="K128" s="279" t="s">
        <v>400</v>
      </c>
      <c r="L128" s="482">
        <v>10000</v>
      </c>
      <c r="M128" s="534"/>
      <c r="N128" s="505">
        <v>7563</v>
      </c>
      <c r="O128" s="99" t="s">
        <v>5</v>
      </c>
      <c r="P128" s="189" t="s">
        <v>7</v>
      </c>
      <c r="Q128" s="99"/>
      <c r="R128" s="118">
        <v>46081</v>
      </c>
      <c r="S128" s="118">
        <v>46081</v>
      </c>
      <c r="T128" s="118">
        <v>46142</v>
      </c>
      <c r="U128" s="99"/>
      <c r="V128" s="99"/>
      <c r="W128" s="99"/>
      <c r="X128" s="279" t="s">
        <v>228</v>
      </c>
      <c r="Y128" s="279" t="s">
        <v>1303</v>
      </c>
      <c r="Z128" s="280"/>
      <c r="AA128" s="279"/>
      <c r="AB128" s="281"/>
      <c r="AC128" s="281"/>
      <c r="AD128" s="281"/>
      <c r="AE128" s="281"/>
      <c r="AF128" s="279"/>
      <c r="AG128" s="279">
        <v>23108</v>
      </c>
      <c r="AH128" s="400"/>
      <c r="AI128" s="302"/>
      <c r="AJ128" s="418"/>
      <c r="AK128" s="86"/>
      <c r="AL128" s="56"/>
      <c r="AM128" s="56"/>
    </row>
    <row r="129" spans="1:39" s="223" customFormat="1" ht="111" customHeight="1">
      <c r="A129" s="189">
        <v>16</v>
      </c>
      <c r="B129" s="99"/>
      <c r="C129" s="358" t="s">
        <v>23</v>
      </c>
      <c r="D129" s="147"/>
      <c r="E129" s="99"/>
      <c r="F129" s="302"/>
      <c r="G129" s="98" t="s">
        <v>287</v>
      </c>
      <c r="H129" s="300" t="s">
        <v>414</v>
      </c>
      <c r="I129" s="302" t="s">
        <v>284</v>
      </c>
      <c r="J129" s="279">
        <v>1</v>
      </c>
      <c r="K129" s="279" t="s">
        <v>400</v>
      </c>
      <c r="L129" s="482">
        <v>1300</v>
      </c>
      <c r="M129" s="534"/>
      <c r="N129" s="505">
        <v>1435</v>
      </c>
      <c r="O129" s="99" t="s">
        <v>5</v>
      </c>
      <c r="P129" s="189" t="s">
        <v>7</v>
      </c>
      <c r="Q129" s="99"/>
      <c r="R129" s="118">
        <v>46203</v>
      </c>
      <c r="S129" s="118">
        <v>46203</v>
      </c>
      <c r="T129" s="118">
        <v>46265</v>
      </c>
      <c r="U129" s="99"/>
      <c r="V129" s="99"/>
      <c r="W129" s="99"/>
      <c r="X129" s="279" t="s">
        <v>228</v>
      </c>
      <c r="Y129" s="279" t="s">
        <v>1303</v>
      </c>
      <c r="Z129" s="280"/>
      <c r="AA129" s="279"/>
      <c r="AB129" s="281"/>
      <c r="AC129" s="281"/>
      <c r="AD129" s="281"/>
      <c r="AE129" s="281"/>
      <c r="AF129" s="279"/>
      <c r="AG129" s="279">
        <v>241608</v>
      </c>
      <c r="AH129" s="400"/>
      <c r="AI129" s="302"/>
      <c r="AJ129" s="418"/>
      <c r="AK129" s="86" t="s">
        <v>827</v>
      </c>
      <c r="AL129" s="56"/>
      <c r="AM129" s="56"/>
    </row>
    <row r="130" spans="1:39" s="223" customFormat="1" ht="142.5" customHeight="1">
      <c r="A130" s="189">
        <v>17</v>
      </c>
      <c r="B130" s="99"/>
      <c r="C130" s="358" t="s">
        <v>23</v>
      </c>
      <c r="D130" s="147"/>
      <c r="E130" s="99"/>
      <c r="F130" s="302"/>
      <c r="G130" s="98" t="s">
        <v>283</v>
      </c>
      <c r="H130" s="300" t="s">
        <v>415</v>
      </c>
      <c r="I130" s="302" t="s">
        <v>284</v>
      </c>
      <c r="J130" s="279">
        <v>1</v>
      </c>
      <c r="K130" s="279" t="s">
        <v>400</v>
      </c>
      <c r="L130" s="482">
        <v>2500</v>
      </c>
      <c r="M130" s="534"/>
      <c r="N130" s="505">
        <v>2429</v>
      </c>
      <c r="O130" s="99" t="s">
        <v>5</v>
      </c>
      <c r="P130" s="189" t="s">
        <v>7</v>
      </c>
      <c r="Q130" s="99"/>
      <c r="R130" s="118">
        <v>45991</v>
      </c>
      <c r="S130" s="118">
        <v>45991</v>
      </c>
      <c r="T130" s="118">
        <v>46053</v>
      </c>
      <c r="U130" s="99"/>
      <c r="V130" s="99"/>
      <c r="W130" s="99"/>
      <c r="X130" s="279" t="s">
        <v>228</v>
      </c>
      <c r="Y130" s="279" t="s">
        <v>1303</v>
      </c>
      <c r="Z130" s="280"/>
      <c r="AA130" s="279"/>
      <c r="AB130" s="281"/>
      <c r="AC130" s="281"/>
      <c r="AD130" s="281"/>
      <c r="AE130" s="281"/>
      <c r="AF130" s="279"/>
      <c r="AG130" s="279">
        <v>241608</v>
      </c>
      <c r="AH130" s="400"/>
      <c r="AI130" s="302"/>
      <c r="AJ130" s="418"/>
      <c r="AK130" s="86"/>
      <c r="AL130" s="56"/>
      <c r="AM130" s="56"/>
    </row>
    <row r="131" spans="1:39" s="223" customFormat="1" ht="119.45" customHeight="1">
      <c r="A131" s="189">
        <v>18</v>
      </c>
      <c r="B131" s="99"/>
      <c r="C131" s="358" t="s">
        <v>23</v>
      </c>
      <c r="D131" s="147"/>
      <c r="E131" s="99"/>
      <c r="F131" s="302"/>
      <c r="G131" s="98" t="s">
        <v>291</v>
      </c>
      <c r="H131" s="300" t="s">
        <v>418</v>
      </c>
      <c r="I131" s="302" t="s">
        <v>278</v>
      </c>
      <c r="J131" s="279">
        <v>1</v>
      </c>
      <c r="K131" s="279" t="s">
        <v>400</v>
      </c>
      <c r="L131" s="482">
        <v>2000</v>
      </c>
      <c r="M131" s="534"/>
      <c r="N131" s="505">
        <v>2112</v>
      </c>
      <c r="O131" s="99" t="s">
        <v>5</v>
      </c>
      <c r="P131" s="189" t="s">
        <v>7</v>
      </c>
      <c r="Q131" s="99"/>
      <c r="R131" s="118">
        <v>46142</v>
      </c>
      <c r="S131" s="118">
        <v>46142</v>
      </c>
      <c r="T131" s="118">
        <v>46203</v>
      </c>
      <c r="U131" s="99"/>
      <c r="V131" s="99"/>
      <c r="W131" s="99"/>
      <c r="X131" s="279" t="s">
        <v>228</v>
      </c>
      <c r="Y131" s="279" t="s">
        <v>1303</v>
      </c>
      <c r="Z131" s="280"/>
      <c r="AA131" s="279"/>
      <c r="AB131" s="281"/>
      <c r="AC131" s="281"/>
      <c r="AD131" s="281"/>
      <c r="AE131" s="281"/>
      <c r="AF131" s="279"/>
      <c r="AG131" s="279">
        <v>241608</v>
      </c>
      <c r="AH131" s="400"/>
      <c r="AI131" s="302"/>
      <c r="AJ131" s="418"/>
      <c r="AK131" s="86"/>
      <c r="AL131" s="56"/>
      <c r="AM131" s="56"/>
    </row>
    <row r="132" spans="1:39" s="223" customFormat="1" ht="119.45" customHeight="1">
      <c r="A132" s="189">
        <v>19</v>
      </c>
      <c r="B132" s="99"/>
      <c r="C132" s="358" t="s">
        <v>23</v>
      </c>
      <c r="D132" s="147"/>
      <c r="E132" s="99"/>
      <c r="F132" s="302"/>
      <c r="G132" s="98" t="s">
        <v>288</v>
      </c>
      <c r="H132" s="300" t="s">
        <v>417</v>
      </c>
      <c r="I132" s="302" t="s">
        <v>278</v>
      </c>
      <c r="J132" s="279">
        <v>1</v>
      </c>
      <c r="K132" s="279" t="s">
        <v>400</v>
      </c>
      <c r="L132" s="482">
        <v>2500</v>
      </c>
      <c r="M132" s="534"/>
      <c r="N132" s="505">
        <v>2535</v>
      </c>
      <c r="O132" s="99" t="s">
        <v>5</v>
      </c>
      <c r="P132" s="189" t="s">
        <v>7</v>
      </c>
      <c r="Q132" s="99"/>
      <c r="R132" s="118">
        <v>46142</v>
      </c>
      <c r="S132" s="118">
        <v>46142</v>
      </c>
      <c r="T132" s="118">
        <v>46203</v>
      </c>
      <c r="U132" s="99"/>
      <c r="V132" s="99"/>
      <c r="W132" s="99"/>
      <c r="X132" s="279" t="s">
        <v>228</v>
      </c>
      <c r="Y132" s="279" t="s">
        <v>1303</v>
      </c>
      <c r="Z132" s="280"/>
      <c r="AA132" s="279"/>
      <c r="AB132" s="281"/>
      <c r="AC132" s="281"/>
      <c r="AD132" s="281"/>
      <c r="AE132" s="281"/>
      <c r="AF132" s="279"/>
      <c r="AG132" s="279">
        <v>241608</v>
      </c>
      <c r="AH132" s="400"/>
      <c r="AI132" s="302"/>
      <c r="AJ132" s="418" t="s">
        <v>824</v>
      </c>
      <c r="AK132" s="86" t="s">
        <v>825</v>
      </c>
      <c r="AL132" s="56"/>
      <c r="AM132" s="56"/>
    </row>
    <row r="133" spans="1:39" s="223" customFormat="1" ht="119.45" hidden="1" customHeight="1">
      <c r="A133" s="189">
        <v>20</v>
      </c>
      <c r="B133" s="99"/>
      <c r="C133" s="358" t="s">
        <v>23</v>
      </c>
      <c r="D133" s="147"/>
      <c r="E133" s="99"/>
      <c r="F133" s="302"/>
      <c r="G133" s="98" t="s">
        <v>286</v>
      </c>
      <c r="H133" s="300" t="s">
        <v>416</v>
      </c>
      <c r="I133" s="302" t="s">
        <v>278</v>
      </c>
      <c r="J133" s="279">
        <v>1</v>
      </c>
      <c r="K133" s="279" t="s">
        <v>400</v>
      </c>
      <c r="L133" s="482">
        <v>120000</v>
      </c>
      <c r="M133" s="534"/>
      <c r="N133" s="505">
        <v>105600</v>
      </c>
      <c r="O133" s="99" t="s">
        <v>5</v>
      </c>
      <c r="P133" s="189" t="s">
        <v>7</v>
      </c>
      <c r="Q133" s="99"/>
      <c r="R133" s="118">
        <v>46295</v>
      </c>
      <c r="S133" s="118">
        <v>46295</v>
      </c>
      <c r="T133" s="118">
        <v>46356</v>
      </c>
      <c r="U133" s="99"/>
      <c r="V133" s="99"/>
      <c r="W133" s="99"/>
      <c r="X133" s="279" t="s">
        <v>228</v>
      </c>
      <c r="Y133" s="279" t="s">
        <v>1303</v>
      </c>
      <c r="Z133" s="280"/>
      <c r="AA133" s="279"/>
      <c r="AB133" s="281"/>
      <c r="AC133" s="281"/>
      <c r="AD133" s="281"/>
      <c r="AE133" s="281"/>
      <c r="AF133" s="279"/>
      <c r="AG133" s="279">
        <v>23108</v>
      </c>
      <c r="AH133" s="400"/>
      <c r="AI133" s="302"/>
      <c r="AJ133" s="418"/>
      <c r="AK133" s="86"/>
      <c r="AL133" s="56"/>
      <c r="AM133" s="56"/>
    </row>
    <row r="134" spans="1:39" s="223" customFormat="1" ht="178.9" hidden="1" customHeight="1">
      <c r="A134" s="189">
        <v>22</v>
      </c>
      <c r="B134" s="99"/>
      <c r="C134" s="358" t="s">
        <v>23</v>
      </c>
      <c r="D134" s="147"/>
      <c r="E134" s="99"/>
      <c r="F134" s="302"/>
      <c r="G134" s="98" t="s">
        <v>274</v>
      </c>
      <c r="H134" s="300" t="s">
        <v>375</v>
      </c>
      <c r="I134" s="302" t="s">
        <v>275</v>
      </c>
      <c r="J134" s="279">
        <v>1</v>
      </c>
      <c r="K134" s="279" t="s">
        <v>185</v>
      </c>
      <c r="L134" s="482">
        <v>20000</v>
      </c>
      <c r="M134" s="534"/>
      <c r="N134" s="505">
        <v>21120</v>
      </c>
      <c r="O134" s="99" t="s">
        <v>11</v>
      </c>
      <c r="P134" s="189" t="s">
        <v>151</v>
      </c>
      <c r="Q134" s="99"/>
      <c r="R134" s="326">
        <v>46265</v>
      </c>
      <c r="S134" s="118">
        <v>46265</v>
      </c>
      <c r="T134" s="118">
        <v>46326</v>
      </c>
      <c r="U134" s="99"/>
      <c r="V134" s="99"/>
      <c r="W134" s="99"/>
      <c r="X134" s="279" t="s">
        <v>228</v>
      </c>
      <c r="Y134" s="279" t="s">
        <v>1303</v>
      </c>
      <c r="Z134" s="280"/>
      <c r="AA134" s="279" t="s">
        <v>1107</v>
      </c>
      <c r="AB134" s="279" t="s">
        <v>1108</v>
      </c>
      <c r="AC134" s="279" t="s">
        <v>1108</v>
      </c>
      <c r="AD134" s="279" t="s">
        <v>1108</v>
      </c>
      <c r="AE134" s="279" t="s">
        <v>1108</v>
      </c>
      <c r="AF134" s="279" t="s">
        <v>1258</v>
      </c>
      <c r="AG134" s="279">
        <v>241608</v>
      </c>
      <c r="AH134" s="401" t="s">
        <v>763</v>
      </c>
      <c r="AI134" s="302"/>
      <c r="AJ134" s="418" t="s">
        <v>829</v>
      </c>
      <c r="AK134" s="86"/>
      <c r="AL134" s="56"/>
      <c r="AM134" s="56"/>
    </row>
    <row r="135" spans="1:39" s="223" customFormat="1" ht="135.6" hidden="1" customHeight="1">
      <c r="A135" s="189">
        <v>23</v>
      </c>
      <c r="B135" s="99"/>
      <c r="C135" s="358" t="s">
        <v>24</v>
      </c>
      <c r="D135" s="147"/>
      <c r="E135" s="99"/>
      <c r="F135" s="302"/>
      <c r="G135" s="98" t="s">
        <v>293</v>
      </c>
      <c r="H135" s="300" t="s">
        <v>376</v>
      </c>
      <c r="I135" s="302" t="s">
        <v>294</v>
      </c>
      <c r="J135" s="279">
        <v>1250</v>
      </c>
      <c r="K135" s="279" t="s">
        <v>419</v>
      </c>
      <c r="L135" s="482">
        <v>53665.29</v>
      </c>
      <c r="M135" s="534"/>
      <c r="N135" s="505">
        <v>47520</v>
      </c>
      <c r="O135" s="99" t="s">
        <v>16</v>
      </c>
      <c r="P135" s="189" t="s">
        <v>151</v>
      </c>
      <c r="Q135" s="99"/>
      <c r="R135" s="118">
        <v>46142</v>
      </c>
      <c r="S135" s="118">
        <v>46203</v>
      </c>
      <c r="T135" s="118">
        <v>46295</v>
      </c>
      <c r="U135" s="99"/>
      <c r="V135" s="99"/>
      <c r="W135" s="99"/>
      <c r="X135" s="279" t="s">
        <v>295</v>
      </c>
      <c r="Y135" s="279" t="s">
        <v>1314</v>
      </c>
      <c r="Z135" s="280"/>
      <c r="AA135" s="279" t="s">
        <v>1107</v>
      </c>
      <c r="AB135" s="279" t="s">
        <v>1108</v>
      </c>
      <c r="AC135" s="279" t="s">
        <v>1108</v>
      </c>
      <c r="AD135" s="279" t="s">
        <v>1108</v>
      </c>
      <c r="AE135" s="279" t="s">
        <v>1108</v>
      </c>
      <c r="AF135" s="279" t="s">
        <v>1258</v>
      </c>
      <c r="AG135" s="279">
        <v>241608</v>
      </c>
      <c r="AH135" s="400" t="s">
        <v>1259</v>
      </c>
      <c r="AI135" s="302"/>
      <c r="AJ135" s="418" t="s">
        <v>830</v>
      </c>
      <c r="AK135" s="86"/>
      <c r="AL135" s="56"/>
      <c r="AM135" s="56"/>
    </row>
    <row r="136" spans="1:39" s="223" customFormat="1" ht="136.9" hidden="1" customHeight="1">
      <c r="A136" s="189">
        <v>24</v>
      </c>
      <c r="B136" s="99"/>
      <c r="C136" s="358" t="s">
        <v>24</v>
      </c>
      <c r="D136" s="147"/>
      <c r="E136" s="99"/>
      <c r="F136" s="302"/>
      <c r="G136" s="98" t="s">
        <v>297</v>
      </c>
      <c r="H136" s="300" t="s">
        <v>420</v>
      </c>
      <c r="I136" s="302" t="s">
        <v>298</v>
      </c>
      <c r="J136" s="279">
        <v>50</v>
      </c>
      <c r="K136" s="279" t="s">
        <v>423</v>
      </c>
      <c r="L136" s="460">
        <v>81320</v>
      </c>
      <c r="M136" s="523"/>
      <c r="N136" s="505">
        <v>81320</v>
      </c>
      <c r="O136" s="99" t="s">
        <v>5</v>
      </c>
      <c r="P136" s="189" t="s">
        <v>151</v>
      </c>
      <c r="Q136" s="99"/>
      <c r="R136" s="118">
        <v>46081</v>
      </c>
      <c r="S136" s="326">
        <v>46112</v>
      </c>
      <c r="T136" s="326">
        <v>46173</v>
      </c>
      <c r="U136" s="99"/>
      <c r="V136" s="99"/>
      <c r="W136" s="99"/>
      <c r="X136" s="279" t="s">
        <v>295</v>
      </c>
      <c r="Y136" s="279" t="s">
        <v>1314</v>
      </c>
      <c r="Z136" s="280"/>
      <c r="AA136" s="279" t="s">
        <v>1240</v>
      </c>
      <c r="AB136" s="282">
        <v>45814</v>
      </c>
      <c r="AC136" s="282">
        <v>46179</v>
      </c>
      <c r="AD136" s="282">
        <v>46180</v>
      </c>
      <c r="AE136" s="282">
        <v>46545</v>
      </c>
      <c r="AF136" s="338" t="s">
        <v>30</v>
      </c>
      <c r="AG136" s="279">
        <v>4189</v>
      </c>
      <c r="AH136" s="400" t="s">
        <v>764</v>
      </c>
      <c r="AI136" s="302"/>
      <c r="AJ136" s="418" t="s">
        <v>830</v>
      </c>
      <c r="AK136" s="86"/>
      <c r="AL136" s="56" t="s">
        <v>1241</v>
      </c>
      <c r="AM136" s="56"/>
    </row>
    <row r="137" spans="1:39" s="223" customFormat="1" ht="117" customHeight="1">
      <c r="A137" s="189">
        <v>25</v>
      </c>
      <c r="B137" s="99"/>
      <c r="C137" s="358" t="s">
        <v>24</v>
      </c>
      <c r="D137" s="147"/>
      <c r="E137" s="99"/>
      <c r="F137" s="302"/>
      <c r="G137" s="98" t="s">
        <v>296</v>
      </c>
      <c r="H137" s="300" t="s">
        <v>421</v>
      </c>
      <c r="I137" s="302" t="s">
        <v>1256</v>
      </c>
      <c r="J137" s="279">
        <v>8</v>
      </c>
      <c r="K137" s="279" t="s">
        <v>424</v>
      </c>
      <c r="L137" s="460">
        <v>11037</v>
      </c>
      <c r="M137" s="523"/>
      <c r="N137" s="505">
        <v>11037</v>
      </c>
      <c r="O137" s="99" t="s">
        <v>5</v>
      </c>
      <c r="P137" s="189" t="s">
        <v>157</v>
      </c>
      <c r="Q137" s="99"/>
      <c r="R137" s="118">
        <v>46112</v>
      </c>
      <c r="S137" s="118">
        <v>46142</v>
      </c>
      <c r="T137" s="118">
        <v>46203</v>
      </c>
      <c r="U137" s="99"/>
      <c r="V137" s="99"/>
      <c r="W137" s="99"/>
      <c r="X137" s="279" t="s">
        <v>295</v>
      </c>
      <c r="Y137" s="279" t="s">
        <v>1314</v>
      </c>
      <c r="Z137" s="280"/>
      <c r="AA137" s="279"/>
      <c r="AB137" s="282"/>
      <c r="AC137" s="282"/>
      <c r="AD137" s="282"/>
      <c r="AE137" s="282"/>
      <c r="AF137" s="279"/>
      <c r="AG137" s="279">
        <v>12610</v>
      </c>
      <c r="AH137" s="400" t="s">
        <v>765</v>
      </c>
      <c r="AI137" s="302"/>
      <c r="AJ137" s="418" t="s">
        <v>831</v>
      </c>
      <c r="AK137" s="86"/>
      <c r="AL137" s="56"/>
      <c r="AM137" s="56"/>
    </row>
    <row r="138" spans="1:39" s="223" customFormat="1" ht="123.6" customHeight="1">
      <c r="A138" s="189">
        <v>26</v>
      </c>
      <c r="B138" s="99"/>
      <c r="C138" s="358" t="s">
        <v>24</v>
      </c>
      <c r="D138" s="147"/>
      <c r="E138" s="99"/>
      <c r="F138" s="302"/>
      <c r="G138" s="98" t="s">
        <v>299</v>
      </c>
      <c r="H138" s="300" t="s">
        <v>422</v>
      </c>
      <c r="I138" s="302" t="s">
        <v>300</v>
      </c>
      <c r="J138" s="279">
        <v>350</v>
      </c>
      <c r="K138" s="279" t="s">
        <v>425</v>
      </c>
      <c r="L138" s="460">
        <v>19883</v>
      </c>
      <c r="M138" s="523"/>
      <c r="N138" s="505">
        <v>19883</v>
      </c>
      <c r="O138" s="99" t="s">
        <v>11</v>
      </c>
      <c r="P138" s="189" t="s">
        <v>157</v>
      </c>
      <c r="Q138" s="99"/>
      <c r="R138" s="118">
        <v>46142</v>
      </c>
      <c r="S138" s="118">
        <v>46173</v>
      </c>
      <c r="T138" s="118">
        <v>46265</v>
      </c>
      <c r="U138" s="99"/>
      <c r="V138" s="99"/>
      <c r="W138" s="99"/>
      <c r="X138" s="129" t="s">
        <v>1302</v>
      </c>
      <c r="Y138" s="279" t="s">
        <v>1314</v>
      </c>
      <c r="Z138" s="280"/>
      <c r="AA138" s="279"/>
      <c r="AB138" s="282"/>
      <c r="AC138" s="282"/>
      <c r="AD138" s="282"/>
      <c r="AE138" s="282"/>
      <c r="AF138" s="279"/>
      <c r="AG138" s="279">
        <v>27278</v>
      </c>
      <c r="AH138" s="400" t="s">
        <v>762</v>
      </c>
      <c r="AI138" s="302"/>
      <c r="AJ138" s="418" t="s">
        <v>832</v>
      </c>
      <c r="AK138" s="86"/>
      <c r="AL138" s="56"/>
      <c r="AM138" s="56"/>
    </row>
    <row r="139" spans="1:39" s="223" customFormat="1" ht="89.45" customHeight="1">
      <c r="A139" s="351">
        <v>29</v>
      </c>
      <c r="B139" s="369"/>
      <c r="C139" s="358" t="s">
        <v>24</v>
      </c>
      <c r="D139" s="147"/>
      <c r="E139" s="99"/>
      <c r="F139" s="300"/>
      <c r="G139" s="98"/>
      <c r="H139" s="557" t="s">
        <v>1339</v>
      </c>
      <c r="I139" s="300" t="s">
        <v>1257</v>
      </c>
      <c r="J139" s="301">
        <v>1</v>
      </c>
      <c r="K139" s="279" t="s">
        <v>1123</v>
      </c>
      <c r="L139" s="484">
        <v>10000</v>
      </c>
      <c r="M139" s="536"/>
      <c r="N139" s="505"/>
      <c r="O139" s="99" t="s">
        <v>5</v>
      </c>
      <c r="P139" s="189" t="s">
        <v>157</v>
      </c>
      <c r="Q139" s="99"/>
      <c r="R139" s="118">
        <v>46053</v>
      </c>
      <c r="S139" s="118">
        <v>46112</v>
      </c>
      <c r="T139" s="118">
        <v>46173</v>
      </c>
      <c r="U139" s="99"/>
      <c r="V139" s="99"/>
      <c r="W139" s="99"/>
      <c r="X139" s="279" t="s">
        <v>1136</v>
      </c>
      <c r="Y139" s="279" t="s">
        <v>1303</v>
      </c>
      <c r="Z139" s="293"/>
      <c r="AA139" s="293"/>
      <c r="AB139" s="294"/>
      <c r="AC139" s="294"/>
      <c r="AD139" s="294"/>
      <c r="AE139" s="294"/>
      <c r="AF139" s="303"/>
      <c r="AG139" s="303">
        <v>12395</v>
      </c>
      <c r="AH139" s="402" t="s">
        <v>1137</v>
      </c>
      <c r="AI139" s="304"/>
      <c r="AJ139" s="418"/>
      <c r="AK139" s="86"/>
      <c r="AL139" s="56"/>
      <c r="AM139" s="56"/>
    </row>
    <row r="140" spans="1:39" s="223" customFormat="1" ht="234" customHeight="1">
      <c r="A140" s="351">
        <v>31</v>
      </c>
      <c r="B140" s="369"/>
      <c r="C140" s="358" t="s">
        <v>24</v>
      </c>
      <c r="D140" s="147"/>
      <c r="E140" s="99"/>
      <c r="F140" s="302"/>
      <c r="G140" s="98"/>
      <c r="H140" s="557" t="s">
        <v>1340</v>
      </c>
      <c r="I140" s="302" t="s">
        <v>1297</v>
      </c>
      <c r="J140" s="301">
        <v>1</v>
      </c>
      <c r="K140" s="279" t="s">
        <v>178</v>
      </c>
      <c r="L140" s="485">
        <v>10000</v>
      </c>
      <c r="M140" s="537"/>
      <c r="N140" s="505"/>
      <c r="O140" s="99" t="s">
        <v>5</v>
      </c>
      <c r="P140" s="189" t="s">
        <v>157</v>
      </c>
      <c r="Q140" s="99"/>
      <c r="R140" s="118">
        <v>46173</v>
      </c>
      <c r="S140" s="118">
        <v>46203</v>
      </c>
      <c r="T140" s="118">
        <v>46326</v>
      </c>
      <c r="U140" s="99"/>
      <c r="V140" s="99"/>
      <c r="W140" s="99"/>
      <c r="X140" s="279" t="s">
        <v>1136</v>
      </c>
      <c r="Y140" s="279" t="s">
        <v>1315</v>
      </c>
      <c r="Z140" s="293"/>
      <c r="AA140" s="293"/>
      <c r="AB140" s="294"/>
      <c r="AC140" s="294"/>
      <c r="AD140" s="294"/>
      <c r="AE140" s="294"/>
      <c r="AF140" s="303"/>
      <c r="AG140" s="303">
        <v>12955</v>
      </c>
      <c r="AH140" s="403" t="s">
        <v>1048</v>
      </c>
      <c r="AI140" s="281"/>
      <c r="AJ140" s="418"/>
      <c r="AK140" s="86"/>
      <c r="AL140" s="56"/>
      <c r="AM140" s="56"/>
    </row>
    <row r="141" spans="1:39" s="223" customFormat="1" ht="231.6" customHeight="1">
      <c r="A141" s="351">
        <v>32</v>
      </c>
      <c r="B141" s="369"/>
      <c r="C141" s="358" t="s">
        <v>24</v>
      </c>
      <c r="D141" s="147"/>
      <c r="E141" s="99"/>
      <c r="F141" s="302"/>
      <c r="G141" s="98"/>
      <c r="H141" s="557" t="s">
        <v>1341</v>
      </c>
      <c r="I141" s="302" t="s">
        <v>1297</v>
      </c>
      <c r="J141" s="301">
        <v>1</v>
      </c>
      <c r="K141" s="279" t="s">
        <v>178</v>
      </c>
      <c r="L141" s="485">
        <v>12000</v>
      </c>
      <c r="M141" s="537"/>
      <c r="N141" s="505"/>
      <c r="O141" s="99" t="s">
        <v>5</v>
      </c>
      <c r="P141" s="189" t="s">
        <v>157</v>
      </c>
      <c r="Q141" s="99"/>
      <c r="R141" s="118">
        <v>46173</v>
      </c>
      <c r="S141" s="118">
        <v>46203</v>
      </c>
      <c r="T141" s="118">
        <v>46326</v>
      </c>
      <c r="U141" s="99"/>
      <c r="V141" s="99"/>
      <c r="W141" s="99"/>
      <c r="X141" s="279" t="s">
        <v>1136</v>
      </c>
      <c r="Y141" s="279" t="s">
        <v>1315</v>
      </c>
      <c r="Z141" s="293"/>
      <c r="AA141" s="293"/>
      <c r="AB141" s="294"/>
      <c r="AC141" s="294"/>
      <c r="AD141" s="294"/>
      <c r="AE141" s="294"/>
      <c r="AF141" s="303"/>
      <c r="AG141" s="303">
        <v>757</v>
      </c>
      <c r="AH141" s="403" t="s">
        <v>1048</v>
      </c>
      <c r="AI141" s="281"/>
      <c r="AJ141" s="418"/>
      <c r="AK141" s="86"/>
      <c r="AL141" s="56"/>
      <c r="AM141" s="56"/>
    </row>
    <row r="142" spans="1:39" s="223" customFormat="1" ht="233.45" hidden="1" customHeight="1">
      <c r="A142" s="351">
        <v>34</v>
      </c>
      <c r="B142" s="369"/>
      <c r="C142" s="358" t="s">
        <v>24</v>
      </c>
      <c r="D142" s="147"/>
      <c r="E142" s="99"/>
      <c r="F142" s="302"/>
      <c r="G142" s="98"/>
      <c r="H142" s="557" t="s">
        <v>1397</v>
      </c>
      <c r="I142" s="558" t="s">
        <v>1297</v>
      </c>
      <c r="J142" s="559">
        <f>1+1</f>
        <v>2</v>
      </c>
      <c r="K142" s="560" t="s">
        <v>178</v>
      </c>
      <c r="L142" s="561">
        <f>9000+11000</f>
        <v>20000</v>
      </c>
      <c r="M142" s="537"/>
      <c r="N142" s="562"/>
      <c r="O142" s="321" t="s">
        <v>5</v>
      </c>
      <c r="P142" s="339" t="s">
        <v>9</v>
      </c>
      <c r="Q142" s="321"/>
      <c r="R142" s="326">
        <v>46173</v>
      </c>
      <c r="S142" s="326">
        <v>46203</v>
      </c>
      <c r="T142" s="326">
        <v>46387</v>
      </c>
      <c r="U142" s="99"/>
      <c r="V142" s="99"/>
      <c r="W142" s="99"/>
      <c r="X142" s="279" t="s">
        <v>1136</v>
      </c>
      <c r="Y142" s="279" t="s">
        <v>1315</v>
      </c>
      <c r="Z142" s="293"/>
      <c r="AA142" s="293"/>
      <c r="AB142" s="294"/>
      <c r="AC142" s="294"/>
      <c r="AD142" s="294"/>
      <c r="AE142" s="294"/>
      <c r="AF142" s="303"/>
      <c r="AG142" s="303">
        <v>618457</v>
      </c>
      <c r="AH142" s="547" t="s">
        <v>1382</v>
      </c>
      <c r="AI142" s="281"/>
      <c r="AJ142" s="418"/>
      <c r="AK142" s="86"/>
      <c r="AL142" s="56"/>
      <c r="AM142" s="56"/>
    </row>
    <row r="143" spans="1:39" s="223" customFormat="1" ht="79.900000000000006" customHeight="1">
      <c r="A143" s="351">
        <v>35</v>
      </c>
      <c r="B143" s="369"/>
      <c r="C143" s="358" t="s">
        <v>24</v>
      </c>
      <c r="D143" s="147"/>
      <c r="E143" s="99"/>
      <c r="F143" s="300"/>
      <c r="G143" s="98"/>
      <c r="H143" s="557" t="s">
        <v>1338</v>
      </c>
      <c r="I143" s="96" t="s">
        <v>1261</v>
      </c>
      <c r="J143" s="301"/>
      <c r="K143" s="279"/>
      <c r="L143" s="484">
        <v>8000</v>
      </c>
      <c r="M143" s="536"/>
      <c r="N143" s="505"/>
      <c r="O143" s="99" t="s">
        <v>5</v>
      </c>
      <c r="P143" s="189" t="s">
        <v>157</v>
      </c>
      <c r="Q143" s="99"/>
      <c r="R143" s="118">
        <v>46112</v>
      </c>
      <c r="S143" s="118">
        <v>46142</v>
      </c>
      <c r="T143" s="118">
        <v>46265</v>
      </c>
      <c r="U143" s="99"/>
      <c r="V143" s="99"/>
      <c r="W143" s="99"/>
      <c r="X143" s="129" t="s">
        <v>1302</v>
      </c>
      <c r="Y143" s="279" t="s">
        <v>1303</v>
      </c>
      <c r="Z143" s="293"/>
      <c r="AA143" s="293"/>
      <c r="AB143" s="294"/>
      <c r="AC143" s="294"/>
      <c r="AD143" s="294"/>
      <c r="AE143" s="294"/>
      <c r="AF143" s="303"/>
      <c r="AG143" s="279">
        <v>608436</v>
      </c>
      <c r="AH143" s="402" t="s">
        <v>1138</v>
      </c>
      <c r="AI143" s="304"/>
      <c r="AJ143" s="418"/>
      <c r="AK143" s="86"/>
      <c r="AL143" s="56"/>
      <c r="AM143" s="56"/>
    </row>
    <row r="144" spans="1:39" s="223" customFormat="1" ht="63.6" customHeight="1">
      <c r="A144" s="351" t="s">
        <v>1260</v>
      </c>
      <c r="B144" s="369"/>
      <c r="C144" s="358" t="s">
        <v>24</v>
      </c>
      <c r="D144" s="147"/>
      <c r="E144" s="99"/>
      <c r="F144" s="300"/>
      <c r="G144" s="98"/>
      <c r="H144" s="557" t="s">
        <v>1262</v>
      </c>
      <c r="I144" s="300" t="s">
        <v>1124</v>
      </c>
      <c r="J144" s="301">
        <v>1</v>
      </c>
      <c r="K144" s="279" t="s">
        <v>1125</v>
      </c>
      <c r="L144" s="484"/>
      <c r="M144" s="536"/>
      <c r="N144" s="505"/>
      <c r="O144" s="99" t="s">
        <v>5</v>
      </c>
      <c r="P144" s="189" t="s">
        <v>157</v>
      </c>
      <c r="Q144" s="99"/>
      <c r="R144" s="118">
        <v>46112</v>
      </c>
      <c r="S144" s="118">
        <v>46142</v>
      </c>
      <c r="T144" s="118">
        <v>46265</v>
      </c>
      <c r="U144" s="99"/>
      <c r="V144" s="99"/>
      <c r="W144" s="99"/>
      <c r="X144" s="129" t="s">
        <v>1302</v>
      </c>
      <c r="Y144" s="279" t="s">
        <v>1316</v>
      </c>
      <c r="Z144" s="293"/>
      <c r="AA144" s="293"/>
      <c r="AB144" s="294"/>
      <c r="AC144" s="294"/>
      <c r="AD144" s="294"/>
      <c r="AE144" s="294"/>
      <c r="AF144" s="303"/>
      <c r="AG144" s="279">
        <v>608436</v>
      </c>
      <c r="AH144" s="402" t="s">
        <v>1138</v>
      </c>
      <c r="AI144" s="304"/>
      <c r="AJ144" s="418"/>
      <c r="AK144" s="86"/>
      <c r="AL144" s="56"/>
      <c r="AM144" s="56"/>
    </row>
    <row r="145" spans="1:39" s="223" customFormat="1" ht="63.6" customHeight="1">
      <c r="A145" s="351" t="s">
        <v>1111</v>
      </c>
      <c r="B145" s="369"/>
      <c r="C145" s="358" t="s">
        <v>24</v>
      </c>
      <c r="D145" s="147"/>
      <c r="E145" s="99"/>
      <c r="F145" s="300"/>
      <c r="G145" s="98"/>
      <c r="H145" s="557" t="s">
        <v>1263</v>
      </c>
      <c r="I145" s="300" t="s">
        <v>1273</v>
      </c>
      <c r="J145" s="301">
        <v>1</v>
      </c>
      <c r="K145" s="279" t="s">
        <v>1126</v>
      </c>
      <c r="L145" s="484"/>
      <c r="M145" s="536"/>
      <c r="N145" s="505"/>
      <c r="O145" s="99" t="s">
        <v>5</v>
      </c>
      <c r="P145" s="189" t="s">
        <v>157</v>
      </c>
      <c r="Q145" s="99"/>
      <c r="R145" s="118">
        <v>46112</v>
      </c>
      <c r="S145" s="118">
        <v>46142</v>
      </c>
      <c r="T145" s="118">
        <v>46265</v>
      </c>
      <c r="U145" s="99"/>
      <c r="V145" s="99"/>
      <c r="W145" s="99"/>
      <c r="X145" s="129" t="s">
        <v>1302</v>
      </c>
      <c r="Y145" s="279" t="s">
        <v>1316</v>
      </c>
      <c r="Z145" s="293"/>
      <c r="AA145" s="293"/>
      <c r="AB145" s="294"/>
      <c r="AC145" s="294"/>
      <c r="AD145" s="294"/>
      <c r="AE145" s="294"/>
      <c r="AF145" s="303"/>
      <c r="AG145" s="279">
        <v>608436</v>
      </c>
      <c r="AH145" s="402" t="s">
        <v>1138</v>
      </c>
      <c r="AI145" s="304"/>
      <c r="AJ145" s="418"/>
      <c r="AK145" s="86"/>
      <c r="AL145" s="56"/>
      <c r="AM145" s="56"/>
    </row>
    <row r="146" spans="1:39" s="223" customFormat="1" ht="63.6" customHeight="1">
      <c r="A146" s="351" t="s">
        <v>1112</v>
      </c>
      <c r="B146" s="369"/>
      <c r="C146" s="358" t="s">
        <v>24</v>
      </c>
      <c r="D146" s="147"/>
      <c r="E146" s="99"/>
      <c r="F146" s="300"/>
      <c r="G146" s="98"/>
      <c r="H146" s="557" t="s">
        <v>1264</v>
      </c>
      <c r="I146" s="300" t="s">
        <v>1274</v>
      </c>
      <c r="J146" s="301">
        <v>1</v>
      </c>
      <c r="K146" s="279" t="s">
        <v>1127</v>
      </c>
      <c r="L146" s="484"/>
      <c r="M146" s="536"/>
      <c r="N146" s="505"/>
      <c r="O146" s="99" t="s">
        <v>5</v>
      </c>
      <c r="P146" s="189" t="s">
        <v>157</v>
      </c>
      <c r="Q146" s="99"/>
      <c r="R146" s="118">
        <v>46112</v>
      </c>
      <c r="S146" s="118">
        <v>46142</v>
      </c>
      <c r="T146" s="118">
        <v>46265</v>
      </c>
      <c r="U146" s="99"/>
      <c r="V146" s="99"/>
      <c r="W146" s="99"/>
      <c r="X146" s="129" t="s">
        <v>1302</v>
      </c>
      <c r="Y146" s="279" t="s">
        <v>1316</v>
      </c>
      <c r="Z146" s="293"/>
      <c r="AA146" s="293"/>
      <c r="AB146" s="294"/>
      <c r="AC146" s="294"/>
      <c r="AD146" s="294"/>
      <c r="AE146" s="294"/>
      <c r="AF146" s="303"/>
      <c r="AG146" s="279">
        <v>608436</v>
      </c>
      <c r="AH146" s="402" t="s">
        <v>1138</v>
      </c>
      <c r="AI146" s="304"/>
      <c r="AJ146" s="418"/>
      <c r="AK146" s="86"/>
      <c r="AL146" s="56"/>
      <c r="AM146" s="56"/>
    </row>
    <row r="147" spans="1:39" s="223" customFormat="1" ht="63.6" customHeight="1">
      <c r="A147" s="351" t="s">
        <v>1113</v>
      </c>
      <c r="B147" s="369"/>
      <c r="C147" s="358" t="s">
        <v>24</v>
      </c>
      <c r="D147" s="147"/>
      <c r="E147" s="99"/>
      <c r="F147" s="300"/>
      <c r="G147" s="98"/>
      <c r="H147" s="557" t="s">
        <v>1265</v>
      </c>
      <c r="I147" s="300" t="s">
        <v>1275</v>
      </c>
      <c r="J147" s="301">
        <v>1</v>
      </c>
      <c r="K147" s="279" t="s">
        <v>1127</v>
      </c>
      <c r="L147" s="484"/>
      <c r="M147" s="536"/>
      <c r="N147" s="505"/>
      <c r="O147" s="99" t="s">
        <v>5</v>
      </c>
      <c r="P147" s="189" t="s">
        <v>157</v>
      </c>
      <c r="Q147" s="99"/>
      <c r="R147" s="118">
        <v>46112</v>
      </c>
      <c r="S147" s="118">
        <v>46142</v>
      </c>
      <c r="T147" s="118">
        <v>46265</v>
      </c>
      <c r="U147" s="99"/>
      <c r="V147" s="99"/>
      <c r="W147" s="99"/>
      <c r="X147" s="129" t="s">
        <v>1302</v>
      </c>
      <c r="Y147" s="279" t="s">
        <v>1316</v>
      </c>
      <c r="Z147" s="293"/>
      <c r="AA147" s="293"/>
      <c r="AB147" s="294"/>
      <c r="AC147" s="294"/>
      <c r="AD147" s="294"/>
      <c r="AE147" s="294"/>
      <c r="AF147" s="303"/>
      <c r="AG147" s="279">
        <v>608436</v>
      </c>
      <c r="AH147" s="402" t="s">
        <v>1138</v>
      </c>
      <c r="AI147" s="304"/>
      <c r="AJ147" s="418"/>
      <c r="AK147" s="86"/>
      <c r="AL147" s="56"/>
      <c r="AM147" s="56"/>
    </row>
    <row r="148" spans="1:39" s="223" customFormat="1" ht="63.6" customHeight="1">
      <c r="A148" s="351" t="s">
        <v>1114</v>
      </c>
      <c r="B148" s="369"/>
      <c r="C148" s="358" t="s">
        <v>24</v>
      </c>
      <c r="D148" s="147"/>
      <c r="E148" s="99"/>
      <c r="F148" s="300"/>
      <c r="G148" s="98"/>
      <c r="H148" s="557" t="s">
        <v>1266</v>
      </c>
      <c r="I148" s="300" t="s">
        <v>1276</v>
      </c>
      <c r="J148" s="301">
        <v>1</v>
      </c>
      <c r="K148" s="279" t="s">
        <v>1127</v>
      </c>
      <c r="L148" s="484"/>
      <c r="M148" s="536"/>
      <c r="N148" s="505"/>
      <c r="O148" s="99" t="s">
        <v>5</v>
      </c>
      <c r="P148" s="189" t="s">
        <v>157</v>
      </c>
      <c r="Q148" s="99"/>
      <c r="R148" s="118">
        <v>46112</v>
      </c>
      <c r="S148" s="118">
        <v>46142</v>
      </c>
      <c r="T148" s="118">
        <v>46265</v>
      </c>
      <c r="U148" s="99"/>
      <c r="V148" s="99"/>
      <c r="W148" s="99"/>
      <c r="X148" s="129" t="s">
        <v>1302</v>
      </c>
      <c r="Y148" s="279" t="s">
        <v>1316</v>
      </c>
      <c r="Z148" s="293"/>
      <c r="AA148" s="293"/>
      <c r="AB148" s="294"/>
      <c r="AC148" s="294"/>
      <c r="AD148" s="294"/>
      <c r="AE148" s="294"/>
      <c r="AF148" s="303"/>
      <c r="AG148" s="279">
        <v>608436</v>
      </c>
      <c r="AH148" s="402" t="s">
        <v>1138</v>
      </c>
      <c r="AI148" s="304"/>
      <c r="AJ148" s="418"/>
      <c r="AK148" s="86"/>
      <c r="AL148" s="56"/>
      <c r="AM148" s="56"/>
    </row>
    <row r="149" spans="1:39" s="223" customFormat="1" ht="63.6" customHeight="1">
      <c r="A149" s="351" t="s">
        <v>1115</v>
      </c>
      <c r="B149" s="369"/>
      <c r="C149" s="358" t="s">
        <v>24</v>
      </c>
      <c r="D149" s="147"/>
      <c r="E149" s="99"/>
      <c r="F149" s="300"/>
      <c r="G149" s="98"/>
      <c r="H149" s="557" t="s">
        <v>1267</v>
      </c>
      <c r="I149" s="300" t="s">
        <v>1277</v>
      </c>
      <c r="J149" s="301">
        <v>1</v>
      </c>
      <c r="K149" s="279" t="s">
        <v>1128</v>
      </c>
      <c r="L149" s="484"/>
      <c r="M149" s="536"/>
      <c r="N149" s="505"/>
      <c r="O149" s="99" t="s">
        <v>5</v>
      </c>
      <c r="P149" s="189" t="s">
        <v>157</v>
      </c>
      <c r="Q149" s="99"/>
      <c r="R149" s="118">
        <v>46112</v>
      </c>
      <c r="S149" s="118">
        <v>46142</v>
      </c>
      <c r="T149" s="118">
        <v>46265</v>
      </c>
      <c r="U149" s="99"/>
      <c r="V149" s="99"/>
      <c r="W149" s="99"/>
      <c r="X149" s="129" t="s">
        <v>1302</v>
      </c>
      <c r="Y149" s="279" t="s">
        <v>1316</v>
      </c>
      <c r="Z149" s="293"/>
      <c r="AA149" s="293"/>
      <c r="AB149" s="294"/>
      <c r="AC149" s="294"/>
      <c r="AD149" s="294"/>
      <c r="AE149" s="294"/>
      <c r="AF149" s="303"/>
      <c r="AG149" s="279">
        <v>608436</v>
      </c>
      <c r="AH149" s="402" t="s">
        <v>1138</v>
      </c>
      <c r="AI149" s="304"/>
      <c r="AJ149" s="418"/>
      <c r="AK149" s="86"/>
      <c r="AL149" s="56"/>
      <c r="AM149" s="56"/>
    </row>
    <row r="150" spans="1:39" s="223" customFormat="1" ht="63.6" customHeight="1">
      <c r="A150" s="351" t="s">
        <v>1116</v>
      </c>
      <c r="B150" s="369"/>
      <c r="C150" s="358" t="s">
        <v>24</v>
      </c>
      <c r="D150" s="147"/>
      <c r="E150" s="99"/>
      <c r="F150" s="300"/>
      <c r="G150" s="98"/>
      <c r="H150" s="557" t="s">
        <v>1268</v>
      </c>
      <c r="I150" s="300" t="s">
        <v>1278</v>
      </c>
      <c r="J150" s="301">
        <v>1</v>
      </c>
      <c r="K150" s="279" t="s">
        <v>1129</v>
      </c>
      <c r="L150" s="484"/>
      <c r="M150" s="536"/>
      <c r="N150" s="505"/>
      <c r="O150" s="99" t="s">
        <v>5</v>
      </c>
      <c r="P150" s="189" t="s">
        <v>157</v>
      </c>
      <c r="Q150" s="99"/>
      <c r="R150" s="118">
        <v>46112</v>
      </c>
      <c r="S150" s="118">
        <v>46142</v>
      </c>
      <c r="T150" s="118">
        <v>46265</v>
      </c>
      <c r="U150" s="99"/>
      <c r="V150" s="99"/>
      <c r="W150" s="99"/>
      <c r="X150" s="129" t="s">
        <v>1302</v>
      </c>
      <c r="Y150" s="279" t="s">
        <v>1316</v>
      </c>
      <c r="Z150" s="293"/>
      <c r="AA150" s="293"/>
      <c r="AB150" s="294"/>
      <c r="AC150" s="294"/>
      <c r="AD150" s="294"/>
      <c r="AE150" s="294"/>
      <c r="AF150" s="303"/>
      <c r="AG150" s="279">
        <v>608436</v>
      </c>
      <c r="AH150" s="402" t="s">
        <v>1138</v>
      </c>
      <c r="AI150" s="304"/>
      <c r="AJ150" s="418"/>
      <c r="AK150" s="86"/>
      <c r="AL150" s="56"/>
      <c r="AM150" s="56"/>
    </row>
    <row r="151" spans="1:39" s="223" customFormat="1" ht="63.6" customHeight="1">
      <c r="A151" s="351" t="s">
        <v>1117</v>
      </c>
      <c r="B151" s="369"/>
      <c r="C151" s="358" t="s">
        <v>24</v>
      </c>
      <c r="D151" s="147"/>
      <c r="E151" s="99"/>
      <c r="F151" s="300"/>
      <c r="G151" s="98"/>
      <c r="H151" s="557" t="s">
        <v>1269</v>
      </c>
      <c r="I151" s="300" t="s">
        <v>1279</v>
      </c>
      <c r="J151" s="301">
        <v>1</v>
      </c>
      <c r="K151" s="279" t="s">
        <v>1130</v>
      </c>
      <c r="L151" s="484"/>
      <c r="M151" s="536"/>
      <c r="N151" s="505"/>
      <c r="O151" s="99" t="s">
        <v>5</v>
      </c>
      <c r="P151" s="189" t="s">
        <v>157</v>
      </c>
      <c r="Q151" s="99"/>
      <c r="R151" s="118">
        <v>46112</v>
      </c>
      <c r="S151" s="118">
        <v>46142</v>
      </c>
      <c r="T151" s="118">
        <v>46265</v>
      </c>
      <c r="U151" s="99"/>
      <c r="V151" s="99"/>
      <c r="W151" s="99"/>
      <c r="X151" s="129" t="s">
        <v>1302</v>
      </c>
      <c r="Y151" s="279" t="s">
        <v>1316</v>
      </c>
      <c r="Z151" s="293"/>
      <c r="AA151" s="293"/>
      <c r="AB151" s="294"/>
      <c r="AC151" s="294"/>
      <c r="AD151" s="294"/>
      <c r="AE151" s="294"/>
      <c r="AF151" s="303"/>
      <c r="AG151" s="279">
        <v>608436</v>
      </c>
      <c r="AH151" s="402" t="s">
        <v>1138</v>
      </c>
      <c r="AI151" s="304"/>
      <c r="AJ151" s="418"/>
      <c r="AK151" s="86"/>
      <c r="AL151" s="56"/>
      <c r="AM151" s="56"/>
    </row>
    <row r="152" spans="1:39" s="223" customFormat="1" ht="63.6" customHeight="1">
      <c r="A152" s="351" t="s">
        <v>1118</v>
      </c>
      <c r="B152" s="369"/>
      <c r="C152" s="358" t="s">
        <v>24</v>
      </c>
      <c r="D152" s="147"/>
      <c r="E152" s="99"/>
      <c r="F152" s="300"/>
      <c r="G152" s="98"/>
      <c r="H152" s="557" t="s">
        <v>1270</v>
      </c>
      <c r="I152" s="300" t="s">
        <v>1131</v>
      </c>
      <c r="J152" s="301">
        <v>1</v>
      </c>
      <c r="K152" s="279" t="s">
        <v>1132</v>
      </c>
      <c r="L152" s="484"/>
      <c r="M152" s="536"/>
      <c r="N152" s="505"/>
      <c r="O152" s="99" t="s">
        <v>5</v>
      </c>
      <c r="P152" s="189" t="s">
        <v>157</v>
      </c>
      <c r="Q152" s="99"/>
      <c r="R152" s="118">
        <v>46112</v>
      </c>
      <c r="S152" s="118">
        <v>46142</v>
      </c>
      <c r="T152" s="118">
        <v>46265</v>
      </c>
      <c r="U152" s="99"/>
      <c r="V152" s="99"/>
      <c r="W152" s="99"/>
      <c r="X152" s="129" t="s">
        <v>1302</v>
      </c>
      <c r="Y152" s="279" t="s">
        <v>1316</v>
      </c>
      <c r="Z152" s="293"/>
      <c r="AA152" s="293"/>
      <c r="AB152" s="294"/>
      <c r="AC152" s="294"/>
      <c r="AD152" s="294"/>
      <c r="AE152" s="294"/>
      <c r="AF152" s="303"/>
      <c r="AG152" s="279">
        <v>608436</v>
      </c>
      <c r="AH152" s="402" t="s">
        <v>1138</v>
      </c>
      <c r="AI152" s="304"/>
      <c r="AJ152" s="418"/>
      <c r="AK152" s="86"/>
      <c r="AL152" s="56"/>
      <c r="AM152" s="56"/>
    </row>
    <row r="153" spans="1:39" s="223" customFormat="1" ht="63.6" customHeight="1">
      <c r="A153" s="351" t="s">
        <v>1119</v>
      </c>
      <c r="B153" s="369"/>
      <c r="C153" s="358" t="s">
        <v>24</v>
      </c>
      <c r="D153" s="147"/>
      <c r="E153" s="99"/>
      <c r="F153" s="300"/>
      <c r="G153" s="98"/>
      <c r="H153" s="557" t="s">
        <v>1271</v>
      </c>
      <c r="I153" s="300" t="s">
        <v>1280</v>
      </c>
      <c r="J153" s="301">
        <v>1</v>
      </c>
      <c r="K153" s="279" t="s">
        <v>1133</v>
      </c>
      <c r="L153" s="484"/>
      <c r="M153" s="536"/>
      <c r="N153" s="505"/>
      <c r="O153" s="99" t="s">
        <v>5</v>
      </c>
      <c r="P153" s="189" t="s">
        <v>157</v>
      </c>
      <c r="Q153" s="99"/>
      <c r="R153" s="118">
        <v>46112</v>
      </c>
      <c r="S153" s="118">
        <v>46142</v>
      </c>
      <c r="T153" s="118">
        <v>46265</v>
      </c>
      <c r="U153" s="99"/>
      <c r="V153" s="99"/>
      <c r="W153" s="99"/>
      <c r="X153" s="129" t="s">
        <v>1302</v>
      </c>
      <c r="Y153" s="279" t="s">
        <v>1316</v>
      </c>
      <c r="Z153" s="293"/>
      <c r="AA153" s="293"/>
      <c r="AB153" s="294"/>
      <c r="AC153" s="294"/>
      <c r="AD153" s="294"/>
      <c r="AE153" s="294"/>
      <c r="AF153" s="303"/>
      <c r="AG153" s="279">
        <v>608436</v>
      </c>
      <c r="AH153" s="402" t="s">
        <v>1138</v>
      </c>
      <c r="AI153" s="304"/>
      <c r="AJ153" s="418"/>
      <c r="AK153" s="86"/>
      <c r="AL153" s="56"/>
      <c r="AM153" s="56"/>
    </row>
    <row r="154" spans="1:39" s="223" customFormat="1" ht="63.6" customHeight="1">
      <c r="A154" s="351" t="s">
        <v>1120</v>
      </c>
      <c r="B154" s="369"/>
      <c r="C154" s="358" t="s">
        <v>24</v>
      </c>
      <c r="D154" s="147"/>
      <c r="E154" s="99"/>
      <c r="F154" s="300"/>
      <c r="G154" s="98"/>
      <c r="H154" s="557" t="s">
        <v>1272</v>
      </c>
      <c r="I154" s="300" t="s">
        <v>1281</v>
      </c>
      <c r="J154" s="301">
        <v>1</v>
      </c>
      <c r="K154" s="279" t="s">
        <v>1282</v>
      </c>
      <c r="L154" s="484"/>
      <c r="M154" s="536"/>
      <c r="N154" s="505"/>
      <c r="O154" s="99" t="s">
        <v>5</v>
      </c>
      <c r="P154" s="189" t="s">
        <v>157</v>
      </c>
      <c r="Q154" s="99"/>
      <c r="R154" s="118">
        <v>46112</v>
      </c>
      <c r="S154" s="118">
        <v>46142</v>
      </c>
      <c r="T154" s="118">
        <v>46265</v>
      </c>
      <c r="U154" s="99"/>
      <c r="V154" s="99"/>
      <c r="W154" s="99"/>
      <c r="X154" s="129" t="s">
        <v>1302</v>
      </c>
      <c r="Y154" s="279" t="s">
        <v>1316</v>
      </c>
      <c r="Z154" s="293"/>
      <c r="AA154" s="293"/>
      <c r="AB154" s="294"/>
      <c r="AC154" s="294"/>
      <c r="AD154" s="294"/>
      <c r="AE154" s="294"/>
      <c r="AF154" s="303"/>
      <c r="AG154" s="279">
        <v>608436</v>
      </c>
      <c r="AH154" s="402" t="s">
        <v>1138</v>
      </c>
      <c r="AI154" s="304"/>
      <c r="AJ154" s="418"/>
      <c r="AK154" s="86"/>
      <c r="AL154" s="56"/>
      <c r="AM154" s="56"/>
    </row>
    <row r="155" spans="1:39" s="223" customFormat="1" ht="63.6" customHeight="1">
      <c r="A155" s="351">
        <v>36</v>
      </c>
      <c r="B155" s="369"/>
      <c r="C155" s="358" t="s">
        <v>24</v>
      </c>
      <c r="D155" s="147"/>
      <c r="E155" s="99"/>
      <c r="F155" s="302"/>
      <c r="G155" s="98"/>
      <c r="H155" s="557" t="s">
        <v>1337</v>
      </c>
      <c r="I155" s="302" t="s">
        <v>1134</v>
      </c>
      <c r="J155" s="279">
        <v>1</v>
      </c>
      <c r="K155" s="279" t="s">
        <v>1135</v>
      </c>
      <c r="L155" s="485">
        <v>16000</v>
      </c>
      <c r="M155" s="537"/>
      <c r="N155" s="505"/>
      <c r="O155" s="99" t="s">
        <v>5</v>
      </c>
      <c r="P155" s="189" t="s">
        <v>157</v>
      </c>
      <c r="Q155" s="99"/>
      <c r="R155" s="118">
        <v>46173</v>
      </c>
      <c r="S155" s="118">
        <v>46234</v>
      </c>
      <c r="T155" s="118">
        <v>46356</v>
      </c>
      <c r="U155" s="99"/>
      <c r="V155" s="99"/>
      <c r="W155" s="99"/>
      <c r="X155" s="129" t="s">
        <v>1302</v>
      </c>
      <c r="Y155" s="279" t="s">
        <v>1316</v>
      </c>
      <c r="Z155" s="293"/>
      <c r="AA155" s="293"/>
      <c r="AB155" s="294"/>
      <c r="AC155" s="294"/>
      <c r="AD155" s="294"/>
      <c r="AE155" s="294"/>
      <c r="AF155" s="303"/>
      <c r="AG155" s="303">
        <v>7438</v>
      </c>
      <c r="AH155" s="403" t="s">
        <v>1048</v>
      </c>
      <c r="AI155" s="281"/>
      <c r="AJ155" s="418"/>
      <c r="AK155" s="86"/>
      <c r="AL155" s="56"/>
      <c r="AM155" s="56"/>
    </row>
    <row r="156" spans="1:39" s="223" customFormat="1" ht="63.6" customHeight="1">
      <c r="A156" s="351" t="s">
        <v>1283</v>
      </c>
      <c r="B156" s="369"/>
      <c r="C156" s="358" t="s">
        <v>24</v>
      </c>
      <c r="D156" s="147"/>
      <c r="E156" s="99"/>
      <c r="F156" s="302"/>
      <c r="G156" s="98"/>
      <c r="H156" s="557" t="s">
        <v>1284</v>
      </c>
      <c r="I156" s="302"/>
      <c r="J156" s="279">
        <v>1</v>
      </c>
      <c r="K156" s="279" t="s">
        <v>1135</v>
      </c>
      <c r="L156" s="485"/>
      <c r="M156" s="537"/>
      <c r="N156" s="505"/>
      <c r="O156" s="99" t="s">
        <v>5</v>
      </c>
      <c r="P156" s="189" t="s">
        <v>157</v>
      </c>
      <c r="Q156" s="99"/>
      <c r="R156" s="118">
        <v>46173</v>
      </c>
      <c r="S156" s="118">
        <v>46234</v>
      </c>
      <c r="T156" s="118">
        <v>46356</v>
      </c>
      <c r="U156" s="99"/>
      <c r="V156" s="99"/>
      <c r="W156" s="99"/>
      <c r="X156" s="129" t="s">
        <v>1302</v>
      </c>
      <c r="Y156" s="279" t="s">
        <v>1316</v>
      </c>
      <c r="Z156" s="293"/>
      <c r="AA156" s="293"/>
      <c r="AB156" s="294"/>
      <c r="AC156" s="294"/>
      <c r="AD156" s="294"/>
      <c r="AE156" s="294"/>
      <c r="AF156" s="303"/>
      <c r="AG156" s="303">
        <v>7438</v>
      </c>
      <c r="AH156" s="403" t="s">
        <v>1048</v>
      </c>
      <c r="AI156" s="281"/>
      <c r="AJ156" s="418"/>
      <c r="AK156" s="86"/>
      <c r="AL156" s="56"/>
      <c r="AM156" s="56"/>
    </row>
    <row r="157" spans="1:39" s="223" customFormat="1" ht="63.6" customHeight="1">
      <c r="A157" s="351" t="s">
        <v>1121</v>
      </c>
      <c r="B157" s="369"/>
      <c r="C157" s="358" t="s">
        <v>24</v>
      </c>
      <c r="D157" s="147"/>
      <c r="E157" s="99"/>
      <c r="F157" s="302"/>
      <c r="G157" s="98"/>
      <c r="H157" s="557" t="s">
        <v>1285</v>
      </c>
      <c r="I157" s="302"/>
      <c r="J157" s="279">
        <v>1</v>
      </c>
      <c r="K157" s="279" t="s">
        <v>1135</v>
      </c>
      <c r="L157" s="485"/>
      <c r="M157" s="537"/>
      <c r="N157" s="505"/>
      <c r="O157" s="99" t="s">
        <v>5</v>
      </c>
      <c r="P157" s="189" t="s">
        <v>157</v>
      </c>
      <c r="Q157" s="99"/>
      <c r="R157" s="118">
        <v>46173</v>
      </c>
      <c r="S157" s="118">
        <v>46234</v>
      </c>
      <c r="T157" s="118">
        <v>46356</v>
      </c>
      <c r="U157" s="99"/>
      <c r="V157" s="99"/>
      <c r="W157" s="99"/>
      <c r="X157" s="129" t="s">
        <v>1302</v>
      </c>
      <c r="Y157" s="279" t="s">
        <v>1316</v>
      </c>
      <c r="Z157" s="293"/>
      <c r="AA157" s="293"/>
      <c r="AB157" s="294"/>
      <c r="AC157" s="294"/>
      <c r="AD157" s="294"/>
      <c r="AE157" s="294"/>
      <c r="AF157" s="303"/>
      <c r="AG157" s="303">
        <v>600772</v>
      </c>
      <c r="AH157" s="403" t="s">
        <v>1048</v>
      </c>
      <c r="AI157" s="281"/>
      <c r="AJ157" s="418"/>
      <c r="AK157" s="86"/>
      <c r="AL157" s="56"/>
      <c r="AM157" s="56"/>
    </row>
    <row r="158" spans="1:39" s="223" customFormat="1" ht="63.6" customHeight="1">
      <c r="A158" s="351" t="s">
        <v>1122</v>
      </c>
      <c r="B158" s="369"/>
      <c r="C158" s="358" t="s">
        <v>24</v>
      </c>
      <c r="D158" s="147"/>
      <c r="E158" s="99"/>
      <c r="F158" s="302"/>
      <c r="G158" s="98"/>
      <c r="H158" s="557" t="s">
        <v>1286</v>
      </c>
      <c r="I158" s="302"/>
      <c r="J158" s="279">
        <v>1</v>
      </c>
      <c r="K158" s="279" t="s">
        <v>1135</v>
      </c>
      <c r="L158" s="485"/>
      <c r="M158" s="537"/>
      <c r="N158" s="505"/>
      <c r="O158" s="99" t="s">
        <v>5</v>
      </c>
      <c r="P158" s="189" t="s">
        <v>157</v>
      </c>
      <c r="Q158" s="99"/>
      <c r="R158" s="118">
        <v>46173</v>
      </c>
      <c r="S158" s="118">
        <v>46234</v>
      </c>
      <c r="T158" s="118">
        <v>46356</v>
      </c>
      <c r="U158" s="99"/>
      <c r="V158" s="99"/>
      <c r="W158" s="99"/>
      <c r="X158" s="129" t="s">
        <v>1302</v>
      </c>
      <c r="Y158" s="279" t="s">
        <v>1316</v>
      </c>
      <c r="Z158" s="293"/>
      <c r="AA158" s="293"/>
      <c r="AB158" s="294"/>
      <c r="AC158" s="294"/>
      <c r="AD158" s="294"/>
      <c r="AE158" s="294"/>
      <c r="AF158" s="303"/>
      <c r="AG158" s="303">
        <v>419</v>
      </c>
      <c r="AH158" s="403" t="s">
        <v>1048</v>
      </c>
      <c r="AI158" s="281"/>
      <c r="AJ158" s="418"/>
      <c r="AK158" s="86"/>
      <c r="AL158" s="56"/>
      <c r="AM158" s="56"/>
    </row>
    <row r="159" spans="1:39" s="223" customFormat="1" ht="225" customHeight="1">
      <c r="A159" s="189">
        <v>1</v>
      </c>
      <c r="B159" s="99"/>
      <c r="C159" s="358" t="s">
        <v>25</v>
      </c>
      <c r="D159" s="147"/>
      <c r="E159" s="99"/>
      <c r="F159" s="97"/>
      <c r="G159" s="98" t="s">
        <v>301</v>
      </c>
      <c r="H159" s="96" t="s">
        <v>531</v>
      </c>
      <c r="I159" s="97" t="s">
        <v>302</v>
      </c>
      <c r="J159" s="99">
        <v>1</v>
      </c>
      <c r="K159" s="99" t="s">
        <v>532</v>
      </c>
      <c r="L159" s="471">
        <v>13000</v>
      </c>
      <c r="M159" s="530"/>
      <c r="N159" s="507">
        <v>13000</v>
      </c>
      <c r="O159" s="99" t="s">
        <v>5</v>
      </c>
      <c r="P159" s="190" t="s">
        <v>7</v>
      </c>
      <c r="Q159" s="99"/>
      <c r="R159" s="118">
        <v>46053</v>
      </c>
      <c r="S159" s="118">
        <v>46053</v>
      </c>
      <c r="T159" s="118">
        <v>46142</v>
      </c>
      <c r="U159" s="99"/>
      <c r="V159" s="99"/>
      <c r="W159" s="99"/>
      <c r="X159" s="129" t="s">
        <v>1302</v>
      </c>
      <c r="Y159" s="279" t="s">
        <v>1316</v>
      </c>
      <c r="Z159" s="57"/>
      <c r="AA159" s="55" t="s">
        <v>1060</v>
      </c>
      <c r="AB159" s="59">
        <v>45757</v>
      </c>
      <c r="AC159" s="59">
        <v>46121</v>
      </c>
      <c r="AD159" s="59">
        <v>46123</v>
      </c>
      <c r="AE159" s="59">
        <v>46487</v>
      </c>
      <c r="AF159" s="171" t="s">
        <v>1061</v>
      </c>
      <c r="AG159" s="99" t="s">
        <v>1062</v>
      </c>
      <c r="AH159" s="385"/>
      <c r="AI159" s="97"/>
      <c r="AJ159" s="418"/>
      <c r="AK159" s="86"/>
      <c r="AL159" s="106" t="s">
        <v>833</v>
      </c>
      <c r="AM159" s="56"/>
    </row>
    <row r="160" spans="1:39" s="224" customFormat="1" ht="230.1" customHeight="1">
      <c r="A160" s="352">
        <v>2</v>
      </c>
      <c r="B160" s="121"/>
      <c r="C160" s="359" t="s">
        <v>25</v>
      </c>
      <c r="D160" s="147"/>
      <c r="E160" s="55"/>
      <c r="F160" s="97"/>
      <c r="G160" s="84" t="s">
        <v>696</v>
      </c>
      <c r="H160" s="96" t="s">
        <v>533</v>
      </c>
      <c r="I160" s="97" t="s">
        <v>534</v>
      </c>
      <c r="J160" s="99" t="s">
        <v>535</v>
      </c>
      <c r="K160" s="99" t="s">
        <v>536</v>
      </c>
      <c r="L160" s="471">
        <v>40000</v>
      </c>
      <c r="M160" s="530"/>
      <c r="N160" s="507">
        <f>40000+16914</f>
        <v>56914</v>
      </c>
      <c r="O160" s="99" t="s">
        <v>16</v>
      </c>
      <c r="P160" s="190" t="s">
        <v>7</v>
      </c>
      <c r="Q160" s="99"/>
      <c r="R160" s="118">
        <v>46022</v>
      </c>
      <c r="S160" s="118">
        <v>46022</v>
      </c>
      <c r="T160" s="118">
        <v>46081</v>
      </c>
      <c r="U160" s="99"/>
      <c r="V160" s="99"/>
      <c r="W160" s="99"/>
      <c r="X160" s="129" t="s">
        <v>1302</v>
      </c>
      <c r="Y160" s="279" t="s">
        <v>1316</v>
      </c>
      <c r="Z160" s="57"/>
      <c r="AA160" s="55" t="s">
        <v>1063</v>
      </c>
      <c r="AB160" s="59">
        <v>45708</v>
      </c>
      <c r="AC160" s="59">
        <v>46072</v>
      </c>
      <c r="AD160" s="59">
        <v>46082</v>
      </c>
      <c r="AE160" s="59">
        <v>46446</v>
      </c>
      <c r="AF160" s="171" t="s">
        <v>1064</v>
      </c>
      <c r="AG160" s="99" t="s">
        <v>1065</v>
      </c>
      <c r="AH160" s="395"/>
      <c r="AI160" s="46"/>
      <c r="AJ160" s="418"/>
      <c r="AK160" s="135"/>
      <c r="AL160" s="106" t="s">
        <v>833</v>
      </c>
      <c r="AM160" s="56"/>
    </row>
    <row r="161" spans="1:39" s="223" customFormat="1" ht="334.9" customHeight="1">
      <c r="A161" s="353">
        <v>4</v>
      </c>
      <c r="B161" s="121"/>
      <c r="C161" s="358" t="s">
        <v>25</v>
      </c>
      <c r="D161" s="147"/>
      <c r="E161" s="99"/>
      <c r="F161" s="97"/>
      <c r="G161" s="98" t="s">
        <v>303</v>
      </c>
      <c r="H161" s="96" t="s">
        <v>537</v>
      </c>
      <c r="I161" s="97" t="s">
        <v>304</v>
      </c>
      <c r="J161" s="99">
        <v>4</v>
      </c>
      <c r="K161" s="99" t="s">
        <v>538</v>
      </c>
      <c r="L161" s="471">
        <v>40000</v>
      </c>
      <c r="M161" s="530"/>
      <c r="N161" s="507">
        <v>37500</v>
      </c>
      <c r="O161" s="99" t="s">
        <v>5</v>
      </c>
      <c r="P161" s="190" t="s">
        <v>7</v>
      </c>
      <c r="Q161" s="99"/>
      <c r="R161" s="118">
        <v>46053</v>
      </c>
      <c r="S161" s="118">
        <v>46081</v>
      </c>
      <c r="T161" s="118">
        <v>46142</v>
      </c>
      <c r="U161" s="99"/>
      <c r="V161" s="99"/>
      <c r="W161" s="99"/>
      <c r="X161" s="99" t="s">
        <v>208</v>
      </c>
      <c r="Y161" s="279" t="s">
        <v>1316</v>
      </c>
      <c r="Z161" s="57"/>
      <c r="AA161" s="55" t="s">
        <v>1066</v>
      </c>
      <c r="AB161" s="59">
        <v>45772</v>
      </c>
      <c r="AC161" s="59">
        <v>46136</v>
      </c>
      <c r="AD161" s="59">
        <v>46143</v>
      </c>
      <c r="AE161" s="59">
        <v>46507</v>
      </c>
      <c r="AF161" s="171" t="s">
        <v>1067</v>
      </c>
      <c r="AG161" s="99" t="s">
        <v>1068</v>
      </c>
      <c r="AH161" s="385"/>
      <c r="AI161" s="97"/>
      <c r="AJ161" s="418"/>
      <c r="AK161" s="86"/>
      <c r="AL161" s="106" t="s">
        <v>833</v>
      </c>
      <c r="AM161" s="56"/>
    </row>
    <row r="162" spans="1:39" s="223" customFormat="1" ht="90" hidden="1" customHeight="1">
      <c r="A162" s="189">
        <v>1</v>
      </c>
      <c r="B162" s="99"/>
      <c r="C162" s="358" t="s">
        <v>26</v>
      </c>
      <c r="D162" s="147"/>
      <c r="E162" s="99"/>
      <c r="F162" s="97"/>
      <c r="G162" s="123" t="s">
        <v>539</v>
      </c>
      <c r="H162" s="96" t="s">
        <v>540</v>
      </c>
      <c r="I162" s="97" t="s">
        <v>541</v>
      </c>
      <c r="J162" s="124">
        <v>12</v>
      </c>
      <c r="K162" s="99" t="s">
        <v>182</v>
      </c>
      <c r="L162" s="193">
        <v>2796686</v>
      </c>
      <c r="M162" s="538"/>
      <c r="N162" s="508">
        <v>2796686</v>
      </c>
      <c r="O162" s="99" t="s">
        <v>11</v>
      </c>
      <c r="P162" s="192" t="s">
        <v>14</v>
      </c>
      <c r="Q162" s="99"/>
      <c r="R162" s="118">
        <v>45961</v>
      </c>
      <c r="S162" s="118">
        <v>45961</v>
      </c>
      <c r="T162" s="118">
        <v>46112</v>
      </c>
      <c r="U162" s="99"/>
      <c r="V162" s="99"/>
      <c r="W162" s="99"/>
      <c r="X162" s="129" t="s">
        <v>1302</v>
      </c>
      <c r="Y162" s="279" t="s">
        <v>1316</v>
      </c>
      <c r="Z162" s="57"/>
      <c r="AA162" s="55" t="s">
        <v>1070</v>
      </c>
      <c r="AB162" s="59">
        <v>44642</v>
      </c>
      <c r="AC162" s="59">
        <v>46102</v>
      </c>
      <c r="AD162" s="59">
        <v>46103</v>
      </c>
      <c r="AE162" s="59">
        <v>46467</v>
      </c>
      <c r="AF162" s="171"/>
      <c r="AG162" s="99">
        <v>17167</v>
      </c>
      <c r="AH162" s="385"/>
      <c r="AI162" s="97"/>
      <c r="AJ162" s="420"/>
      <c r="AK162" s="56"/>
      <c r="AL162" s="56"/>
      <c r="AM162" s="56"/>
    </row>
    <row r="163" spans="1:39" s="223" customFormat="1" ht="135" hidden="1" customHeight="1">
      <c r="A163" s="189">
        <v>2</v>
      </c>
      <c r="B163" s="99"/>
      <c r="C163" s="358" t="s">
        <v>26</v>
      </c>
      <c r="D163" s="147"/>
      <c r="E163" s="99"/>
      <c r="F163" s="97"/>
      <c r="G163" s="123" t="s">
        <v>542</v>
      </c>
      <c r="H163" s="96" t="s">
        <v>543</v>
      </c>
      <c r="I163" s="97" t="s">
        <v>897</v>
      </c>
      <c r="J163" s="99">
        <v>1</v>
      </c>
      <c r="K163" s="99" t="s">
        <v>185</v>
      </c>
      <c r="L163" s="193">
        <f>115+2694480</f>
        <v>2694595</v>
      </c>
      <c r="M163" s="538"/>
      <c r="N163" s="508">
        <f>115+2694480</f>
        <v>2694595</v>
      </c>
      <c r="O163" s="99" t="s">
        <v>11</v>
      </c>
      <c r="P163" s="193" t="s">
        <v>7</v>
      </c>
      <c r="Q163" s="99"/>
      <c r="R163" s="118">
        <v>45838</v>
      </c>
      <c r="S163" s="118">
        <v>45838</v>
      </c>
      <c r="T163" s="118">
        <v>46053</v>
      </c>
      <c r="U163" s="99"/>
      <c r="V163" s="99"/>
      <c r="W163" s="99"/>
      <c r="X163" s="129" t="s">
        <v>1302</v>
      </c>
      <c r="Y163" s="279" t="s">
        <v>1316</v>
      </c>
      <c r="Z163" s="57" t="s">
        <v>1071</v>
      </c>
      <c r="AA163" s="55" t="s">
        <v>1072</v>
      </c>
      <c r="AB163" s="59">
        <v>44235</v>
      </c>
      <c r="AC163" s="59">
        <v>46061</v>
      </c>
      <c r="AD163" s="59">
        <v>46062</v>
      </c>
      <c r="AE163" s="59"/>
      <c r="AF163" s="171"/>
      <c r="AG163" s="99">
        <v>4286</v>
      </c>
      <c r="AH163" s="404" t="s">
        <v>1073</v>
      </c>
      <c r="AI163" s="440"/>
      <c r="AJ163" s="421"/>
      <c r="AK163" s="136"/>
      <c r="AL163" s="136" t="s">
        <v>898</v>
      </c>
      <c r="AM163" s="136"/>
    </row>
    <row r="164" spans="1:39" s="225" customFormat="1" ht="135" hidden="1" customHeight="1">
      <c r="A164" s="189">
        <v>3</v>
      </c>
      <c r="B164" s="99"/>
      <c r="C164" s="358" t="s">
        <v>26</v>
      </c>
      <c r="D164" s="147"/>
      <c r="E164" s="99"/>
      <c r="F164" s="97"/>
      <c r="G164" s="98" t="s">
        <v>544</v>
      </c>
      <c r="H164" s="96" t="s">
        <v>1398</v>
      </c>
      <c r="I164" s="97" t="s">
        <v>545</v>
      </c>
      <c r="J164" s="99">
        <v>1</v>
      </c>
      <c r="K164" s="99" t="s">
        <v>185</v>
      </c>
      <c r="L164" s="473">
        <v>495680</v>
      </c>
      <c r="M164" s="133"/>
      <c r="N164" s="507">
        <v>495680</v>
      </c>
      <c r="O164" s="99" t="s">
        <v>16</v>
      </c>
      <c r="P164" s="189" t="s">
        <v>151</v>
      </c>
      <c r="Q164" s="99" t="s">
        <v>18</v>
      </c>
      <c r="R164" s="118">
        <v>46053</v>
      </c>
      <c r="S164" s="118">
        <v>46053</v>
      </c>
      <c r="T164" s="118">
        <v>46203</v>
      </c>
      <c r="U164" s="99"/>
      <c r="V164" s="99"/>
      <c r="W164" s="99"/>
      <c r="X164" s="129" t="s">
        <v>1302</v>
      </c>
      <c r="Y164" s="279" t="s">
        <v>1314</v>
      </c>
      <c r="Z164" s="57"/>
      <c r="AA164" s="99" t="s">
        <v>1074</v>
      </c>
      <c r="AB164" s="188">
        <v>45845</v>
      </c>
      <c r="AC164" s="188">
        <v>46210</v>
      </c>
      <c r="AD164" s="188">
        <v>46211</v>
      </c>
      <c r="AE164" s="188">
        <v>46576</v>
      </c>
      <c r="AF164" s="171"/>
      <c r="AG164" s="99">
        <v>12807</v>
      </c>
      <c r="AH164" s="404"/>
      <c r="AI164" s="440"/>
      <c r="AJ164" s="418" t="s">
        <v>794</v>
      </c>
      <c r="AK164" s="136"/>
      <c r="AL164" s="136"/>
      <c r="AM164" s="136"/>
    </row>
    <row r="165" spans="1:39" s="223" customFormat="1" ht="135" hidden="1" customHeight="1">
      <c r="A165" s="189">
        <v>4</v>
      </c>
      <c r="B165" s="99"/>
      <c r="C165" s="358" t="s">
        <v>26</v>
      </c>
      <c r="D165" s="147"/>
      <c r="E165" s="99"/>
      <c r="F165" s="97"/>
      <c r="G165" s="123" t="s">
        <v>546</v>
      </c>
      <c r="H165" s="96" t="s">
        <v>547</v>
      </c>
      <c r="I165" s="97" t="s">
        <v>548</v>
      </c>
      <c r="J165" s="124">
        <v>6500</v>
      </c>
      <c r="K165" s="99" t="s">
        <v>178</v>
      </c>
      <c r="L165" s="193">
        <f>5000*16.63</f>
        <v>83150</v>
      </c>
      <c r="M165" s="538"/>
      <c r="N165" s="507">
        <v>60826</v>
      </c>
      <c r="O165" s="99" t="s">
        <v>5</v>
      </c>
      <c r="P165" s="192" t="s">
        <v>151</v>
      </c>
      <c r="Q165" s="99" t="s">
        <v>18</v>
      </c>
      <c r="R165" s="118">
        <v>45930</v>
      </c>
      <c r="S165" s="118">
        <v>45930</v>
      </c>
      <c r="T165" s="118">
        <v>46053</v>
      </c>
      <c r="U165" s="99"/>
      <c r="V165" s="99"/>
      <c r="W165" s="99"/>
      <c r="X165" s="129" t="s">
        <v>1302</v>
      </c>
      <c r="Y165" s="279" t="s">
        <v>1314</v>
      </c>
      <c r="Z165" s="57"/>
      <c r="AA165" s="99" t="s">
        <v>1075</v>
      </c>
      <c r="AB165" s="188">
        <v>45664</v>
      </c>
      <c r="AC165" s="188">
        <v>46029</v>
      </c>
      <c r="AD165" s="188">
        <v>46030</v>
      </c>
      <c r="AE165" s="188">
        <v>46395</v>
      </c>
      <c r="AF165" s="171"/>
      <c r="AG165" s="99">
        <v>464000</v>
      </c>
      <c r="AH165" s="385"/>
      <c r="AI165" s="97"/>
      <c r="AJ165" s="420"/>
      <c r="AK165" s="56"/>
      <c r="AL165" s="56" t="s">
        <v>834</v>
      </c>
      <c r="AM165" s="56"/>
    </row>
    <row r="166" spans="1:39" s="223" customFormat="1" ht="75" hidden="1" customHeight="1">
      <c r="A166" s="189">
        <v>5</v>
      </c>
      <c r="B166" s="99"/>
      <c r="C166" s="358" t="s">
        <v>26</v>
      </c>
      <c r="D166" s="147"/>
      <c r="E166" s="99"/>
      <c r="F166" s="97"/>
      <c r="G166" s="98" t="s">
        <v>549</v>
      </c>
      <c r="H166" s="96" t="s">
        <v>1298</v>
      </c>
      <c r="I166" s="97" t="s">
        <v>550</v>
      </c>
      <c r="J166" s="99">
        <v>1</v>
      </c>
      <c r="K166" s="99" t="s">
        <v>185</v>
      </c>
      <c r="L166" s="470">
        <v>1800000</v>
      </c>
      <c r="M166" s="529"/>
      <c r="N166" s="509">
        <v>900000</v>
      </c>
      <c r="O166" s="99" t="s">
        <v>11</v>
      </c>
      <c r="P166" s="194" t="s">
        <v>9</v>
      </c>
      <c r="Q166" s="99" t="s">
        <v>18</v>
      </c>
      <c r="R166" s="118">
        <v>45991</v>
      </c>
      <c r="S166" s="118">
        <v>46022</v>
      </c>
      <c r="T166" s="118">
        <v>46081</v>
      </c>
      <c r="U166" s="99"/>
      <c r="V166" s="99"/>
      <c r="W166" s="99"/>
      <c r="X166" s="129" t="s">
        <v>1302</v>
      </c>
      <c r="Y166" s="99" t="s">
        <v>1303</v>
      </c>
      <c r="Z166" s="118" t="s">
        <v>1076</v>
      </c>
      <c r="AA166" s="99" t="s">
        <v>1076</v>
      </c>
      <c r="AB166" s="99" t="s">
        <v>1076</v>
      </c>
      <c r="AC166" s="99" t="s">
        <v>1076</v>
      </c>
      <c r="AD166" s="99" t="s">
        <v>1076</v>
      </c>
      <c r="AE166" s="99" t="s">
        <v>1076</v>
      </c>
      <c r="AF166" s="171"/>
      <c r="AG166" s="99" t="s">
        <v>1076</v>
      </c>
      <c r="AH166" s="385" t="s">
        <v>899</v>
      </c>
      <c r="AI166" s="97"/>
      <c r="AJ166" s="420"/>
      <c r="AK166" s="56"/>
      <c r="AL166" s="56"/>
      <c r="AM166" s="56"/>
    </row>
    <row r="167" spans="1:39" s="223" customFormat="1" ht="45" hidden="1" customHeight="1">
      <c r="A167" s="189" t="s">
        <v>551</v>
      </c>
      <c r="B167" s="99"/>
      <c r="C167" s="358" t="s">
        <v>26</v>
      </c>
      <c r="D167" s="147"/>
      <c r="E167" s="99"/>
      <c r="F167" s="97"/>
      <c r="G167" s="98"/>
      <c r="H167" s="96" t="s">
        <v>552</v>
      </c>
      <c r="I167" s="97"/>
      <c r="J167" s="99"/>
      <c r="K167" s="99"/>
      <c r="L167" s="486"/>
      <c r="M167" s="539"/>
      <c r="N167" s="509"/>
      <c r="O167" s="99"/>
      <c r="P167" s="194"/>
      <c r="Q167" s="99"/>
      <c r="R167" s="118"/>
      <c r="S167" s="118"/>
      <c r="T167" s="118"/>
      <c r="U167" s="99"/>
      <c r="V167" s="99"/>
      <c r="W167" s="99"/>
      <c r="X167" s="99"/>
      <c r="Y167" s="99"/>
      <c r="Z167" s="57"/>
      <c r="AA167" s="55"/>
      <c r="AB167" s="59"/>
      <c r="AC167" s="59"/>
      <c r="AD167" s="59"/>
      <c r="AE167" s="59"/>
      <c r="AF167" s="171"/>
      <c r="AG167" s="99">
        <v>624092</v>
      </c>
      <c r="AH167" s="385"/>
      <c r="AI167" s="97"/>
      <c r="AJ167" s="420"/>
      <c r="AK167" s="56"/>
      <c r="AL167" s="56"/>
      <c r="AM167" s="56"/>
    </row>
    <row r="168" spans="1:39" s="223" customFormat="1" ht="45" hidden="1" customHeight="1">
      <c r="A168" s="189" t="s">
        <v>553</v>
      </c>
      <c r="B168" s="99"/>
      <c r="C168" s="358" t="s">
        <v>26</v>
      </c>
      <c r="D168" s="147"/>
      <c r="E168" s="99"/>
      <c r="F168" s="97"/>
      <c r="G168" s="98"/>
      <c r="H168" s="96" t="s">
        <v>554</v>
      </c>
      <c r="I168" s="97"/>
      <c r="J168" s="99"/>
      <c r="K168" s="99"/>
      <c r="L168" s="486"/>
      <c r="M168" s="539"/>
      <c r="N168" s="509"/>
      <c r="O168" s="99"/>
      <c r="P168" s="194"/>
      <c r="Q168" s="99"/>
      <c r="R168" s="118"/>
      <c r="S168" s="118"/>
      <c r="T168" s="118"/>
      <c r="U168" s="99"/>
      <c r="V168" s="99"/>
      <c r="W168" s="99"/>
      <c r="X168" s="99"/>
      <c r="Y168" s="99"/>
      <c r="Z168" s="57"/>
      <c r="AA168" s="55"/>
      <c r="AB168" s="59"/>
      <c r="AC168" s="59"/>
      <c r="AD168" s="59"/>
      <c r="AE168" s="59"/>
      <c r="AF168" s="171"/>
      <c r="AG168" s="99">
        <v>344027</v>
      </c>
      <c r="AH168" s="385"/>
      <c r="AI168" s="97"/>
      <c r="AJ168" s="420"/>
      <c r="AK168" s="56"/>
      <c r="AL168" s="56"/>
      <c r="AM168" s="56"/>
    </row>
    <row r="169" spans="1:39" s="223" customFormat="1" ht="45" hidden="1" customHeight="1">
      <c r="A169" s="189" t="s">
        <v>555</v>
      </c>
      <c r="B169" s="99"/>
      <c r="C169" s="358" t="s">
        <v>26</v>
      </c>
      <c r="D169" s="147"/>
      <c r="E169" s="99"/>
      <c r="F169" s="97"/>
      <c r="G169" s="98"/>
      <c r="H169" s="96" t="s">
        <v>556</v>
      </c>
      <c r="I169" s="97"/>
      <c r="J169" s="99"/>
      <c r="K169" s="99"/>
      <c r="L169" s="486"/>
      <c r="M169" s="539"/>
      <c r="N169" s="509"/>
      <c r="O169" s="99"/>
      <c r="P169" s="194"/>
      <c r="Q169" s="99"/>
      <c r="R169" s="118"/>
      <c r="S169" s="118"/>
      <c r="T169" s="118"/>
      <c r="U169" s="99"/>
      <c r="V169" s="99"/>
      <c r="W169" s="99" t="s">
        <v>955</v>
      </c>
      <c r="X169" s="99"/>
      <c r="Y169" s="99"/>
      <c r="Z169" s="55"/>
      <c r="AA169" s="55"/>
      <c r="AB169" s="59"/>
      <c r="AC169" s="59"/>
      <c r="AD169" s="59"/>
      <c r="AE169" s="59"/>
      <c r="AF169" s="55"/>
      <c r="AG169" s="99">
        <v>395320</v>
      </c>
      <c r="AH169" s="385"/>
      <c r="AI169" s="97"/>
      <c r="AJ169" s="420"/>
      <c r="AK169" s="56"/>
      <c r="AL169" s="56"/>
      <c r="AM169" s="56"/>
    </row>
    <row r="170" spans="1:39" s="223" customFormat="1" ht="45" hidden="1" customHeight="1">
      <c r="A170" s="189" t="s">
        <v>557</v>
      </c>
      <c r="B170" s="99"/>
      <c r="C170" s="358" t="s">
        <v>26</v>
      </c>
      <c r="D170" s="147"/>
      <c r="E170" s="99"/>
      <c r="F170" s="97"/>
      <c r="G170" s="98"/>
      <c r="H170" s="96" t="s">
        <v>558</v>
      </c>
      <c r="I170" s="97"/>
      <c r="J170" s="99"/>
      <c r="K170" s="99"/>
      <c r="L170" s="486"/>
      <c r="M170" s="539"/>
      <c r="N170" s="509"/>
      <c r="O170" s="99"/>
      <c r="P170" s="194"/>
      <c r="Q170" s="99"/>
      <c r="R170" s="118"/>
      <c r="S170" s="118"/>
      <c r="T170" s="118"/>
      <c r="U170" s="99"/>
      <c r="V170" s="99"/>
      <c r="W170" s="99"/>
      <c r="X170" s="99"/>
      <c r="Y170" s="99"/>
      <c r="Z170" s="57"/>
      <c r="AA170" s="55"/>
      <c r="AB170" s="59"/>
      <c r="AC170" s="59"/>
      <c r="AD170" s="59"/>
      <c r="AE170" s="59"/>
      <c r="AF170" s="55"/>
      <c r="AG170" s="99">
        <v>224923</v>
      </c>
      <c r="AH170" s="385"/>
      <c r="AI170" s="97"/>
      <c r="AJ170" s="420"/>
      <c r="AK170" s="56"/>
      <c r="AL170" s="56"/>
      <c r="AM170" s="56"/>
    </row>
    <row r="171" spans="1:39" s="223" customFormat="1" ht="45" hidden="1" customHeight="1">
      <c r="A171" s="189" t="s">
        <v>559</v>
      </c>
      <c r="B171" s="99"/>
      <c r="C171" s="358" t="s">
        <v>26</v>
      </c>
      <c r="D171" s="147"/>
      <c r="E171" s="99"/>
      <c r="F171" s="97"/>
      <c r="G171" s="98"/>
      <c r="H171" s="96" t="s">
        <v>560</v>
      </c>
      <c r="I171" s="97"/>
      <c r="J171" s="99"/>
      <c r="K171" s="99"/>
      <c r="L171" s="486"/>
      <c r="M171" s="539"/>
      <c r="N171" s="509"/>
      <c r="O171" s="99"/>
      <c r="P171" s="194"/>
      <c r="Q171" s="99"/>
      <c r="R171" s="118"/>
      <c r="S171" s="118"/>
      <c r="T171" s="118"/>
      <c r="U171" s="99"/>
      <c r="V171" s="99"/>
      <c r="W171" s="99"/>
      <c r="X171" s="99"/>
      <c r="Y171" s="99"/>
      <c r="Z171" s="57"/>
      <c r="AA171" s="55"/>
      <c r="AB171" s="59"/>
      <c r="AC171" s="59"/>
      <c r="AD171" s="59"/>
      <c r="AE171" s="59"/>
      <c r="AF171" s="55"/>
      <c r="AG171" s="99">
        <v>468761</v>
      </c>
      <c r="AH171" s="385"/>
      <c r="AI171" s="97"/>
      <c r="AJ171" s="420"/>
      <c r="AK171" s="56"/>
      <c r="AL171" s="56"/>
      <c r="AM171" s="56"/>
    </row>
    <row r="172" spans="1:39" s="223" customFormat="1" ht="45" hidden="1" customHeight="1">
      <c r="A172" s="189" t="s">
        <v>561</v>
      </c>
      <c r="B172" s="99"/>
      <c r="C172" s="358" t="s">
        <v>26</v>
      </c>
      <c r="D172" s="147"/>
      <c r="E172" s="99"/>
      <c r="F172" s="97"/>
      <c r="G172" s="98"/>
      <c r="H172" s="96" t="s">
        <v>901</v>
      </c>
      <c r="I172" s="97"/>
      <c r="J172" s="99"/>
      <c r="K172" s="99"/>
      <c r="L172" s="486"/>
      <c r="M172" s="539"/>
      <c r="N172" s="509"/>
      <c r="O172" s="99"/>
      <c r="P172" s="194"/>
      <c r="Q172" s="99"/>
      <c r="R172" s="118"/>
      <c r="S172" s="118"/>
      <c r="T172" s="118"/>
      <c r="U172" s="99"/>
      <c r="V172" s="99"/>
      <c r="W172" s="99"/>
      <c r="X172" s="99"/>
      <c r="Y172" s="99"/>
      <c r="Z172" s="55"/>
      <c r="AA172" s="55"/>
      <c r="AB172" s="59"/>
      <c r="AC172" s="59"/>
      <c r="AD172" s="59"/>
      <c r="AE172" s="59"/>
      <c r="AF172" s="55"/>
      <c r="AG172" s="99">
        <v>623322</v>
      </c>
      <c r="AH172" s="385"/>
      <c r="AI172" s="97"/>
      <c r="AJ172" s="420"/>
      <c r="AK172" s="56"/>
      <c r="AL172" s="56"/>
      <c r="AM172" s="56"/>
    </row>
    <row r="173" spans="1:39" s="223" customFormat="1" ht="45" hidden="1" customHeight="1">
      <c r="A173" s="189" t="s">
        <v>562</v>
      </c>
      <c r="B173" s="99"/>
      <c r="C173" s="358" t="s">
        <v>26</v>
      </c>
      <c r="D173" s="147"/>
      <c r="E173" s="99"/>
      <c r="F173" s="97"/>
      <c r="G173" s="98"/>
      <c r="H173" s="96" t="s">
        <v>564</v>
      </c>
      <c r="I173" s="97"/>
      <c r="J173" s="99"/>
      <c r="K173" s="99"/>
      <c r="L173" s="486"/>
      <c r="M173" s="539"/>
      <c r="N173" s="509"/>
      <c r="O173" s="99"/>
      <c r="P173" s="194"/>
      <c r="Q173" s="99"/>
      <c r="R173" s="118"/>
      <c r="S173" s="118"/>
      <c r="T173" s="118"/>
      <c r="U173" s="99"/>
      <c r="V173" s="99"/>
      <c r="W173" s="99"/>
      <c r="X173" s="99"/>
      <c r="Y173" s="99"/>
      <c r="Z173" s="57"/>
      <c r="AA173" s="55"/>
      <c r="AB173" s="59"/>
      <c r="AC173" s="59"/>
      <c r="AD173" s="59"/>
      <c r="AE173" s="59"/>
      <c r="AF173" s="55"/>
      <c r="AG173" s="99">
        <v>245942</v>
      </c>
      <c r="AH173" s="385"/>
      <c r="AI173" s="97"/>
      <c r="AJ173" s="420"/>
      <c r="AK173" s="56"/>
      <c r="AL173" s="56"/>
      <c r="AM173" s="56"/>
    </row>
    <row r="174" spans="1:39" s="223" customFormat="1" ht="45" hidden="1" customHeight="1">
      <c r="A174" s="189" t="s">
        <v>563</v>
      </c>
      <c r="B174" s="99"/>
      <c r="C174" s="358" t="s">
        <v>26</v>
      </c>
      <c r="D174" s="147"/>
      <c r="E174" s="99"/>
      <c r="F174" s="97"/>
      <c r="G174" s="98"/>
      <c r="H174" s="96" t="s">
        <v>566</v>
      </c>
      <c r="I174" s="97"/>
      <c r="J174" s="99"/>
      <c r="K174" s="99"/>
      <c r="L174" s="486"/>
      <c r="M174" s="539"/>
      <c r="N174" s="509"/>
      <c r="O174" s="99"/>
      <c r="P174" s="194"/>
      <c r="Q174" s="99"/>
      <c r="R174" s="118"/>
      <c r="S174" s="118"/>
      <c r="T174" s="118"/>
      <c r="U174" s="99"/>
      <c r="V174" s="99"/>
      <c r="W174" s="99"/>
      <c r="X174" s="99"/>
      <c r="Y174" s="99"/>
      <c r="Z174" s="118"/>
      <c r="AA174" s="55"/>
      <c r="AB174" s="59"/>
      <c r="AC174" s="59"/>
      <c r="AD174" s="59"/>
      <c r="AE174" s="59"/>
      <c r="AF174" s="55"/>
      <c r="AG174" s="99">
        <v>614345</v>
      </c>
      <c r="AH174" s="385"/>
      <c r="AI174" s="97"/>
      <c r="AJ174" s="420"/>
      <c r="AK174" s="56"/>
      <c r="AL174" s="56"/>
      <c r="AM174" s="56"/>
    </row>
    <row r="175" spans="1:39" s="223" customFormat="1" ht="45" hidden="1" customHeight="1">
      <c r="A175" s="189" t="s">
        <v>565</v>
      </c>
      <c r="B175" s="99"/>
      <c r="C175" s="358" t="s">
        <v>26</v>
      </c>
      <c r="D175" s="147"/>
      <c r="E175" s="99"/>
      <c r="F175" s="97"/>
      <c r="G175" s="98"/>
      <c r="H175" s="96" t="s">
        <v>900</v>
      </c>
      <c r="I175" s="97"/>
      <c r="J175" s="99"/>
      <c r="K175" s="99"/>
      <c r="L175" s="486"/>
      <c r="M175" s="539"/>
      <c r="N175" s="509"/>
      <c r="O175" s="99"/>
      <c r="P175" s="194"/>
      <c r="Q175" s="99"/>
      <c r="R175" s="118"/>
      <c r="S175" s="118"/>
      <c r="T175" s="118"/>
      <c r="U175" s="99"/>
      <c r="V175" s="99"/>
      <c r="W175" s="99"/>
      <c r="X175" s="99"/>
      <c r="Y175" s="99"/>
      <c r="Z175" s="57"/>
      <c r="AA175" s="55"/>
      <c r="AB175" s="59"/>
      <c r="AC175" s="59"/>
      <c r="AD175" s="59"/>
      <c r="AE175" s="59"/>
      <c r="AF175" s="55"/>
      <c r="AG175" s="99">
        <v>611225</v>
      </c>
      <c r="AH175" s="388"/>
      <c r="AI175" s="432"/>
      <c r="AJ175" s="422"/>
      <c r="AK175" s="106"/>
      <c r="AL175" s="106"/>
      <c r="AM175" s="106"/>
    </row>
    <row r="176" spans="1:39" s="223" customFormat="1" ht="45" hidden="1" customHeight="1">
      <c r="A176" s="189" t="s">
        <v>567</v>
      </c>
      <c r="B176" s="99"/>
      <c r="C176" s="358" t="s">
        <v>26</v>
      </c>
      <c r="D176" s="147"/>
      <c r="E176" s="99"/>
      <c r="F176" s="97"/>
      <c r="G176" s="98"/>
      <c r="H176" s="96" t="s">
        <v>568</v>
      </c>
      <c r="I176" s="97"/>
      <c r="J176" s="99"/>
      <c r="K176" s="99"/>
      <c r="L176" s="486"/>
      <c r="M176" s="539"/>
      <c r="N176" s="509"/>
      <c r="O176" s="99"/>
      <c r="P176" s="194"/>
      <c r="Q176" s="99"/>
      <c r="R176" s="118"/>
      <c r="S176" s="118"/>
      <c r="T176" s="118"/>
      <c r="U176" s="99"/>
      <c r="V176" s="99"/>
      <c r="W176" s="99"/>
      <c r="X176" s="99"/>
      <c r="Y176" s="99"/>
      <c r="Z176" s="57"/>
      <c r="AA176" s="55"/>
      <c r="AB176" s="59"/>
      <c r="AC176" s="59"/>
      <c r="AD176" s="59"/>
      <c r="AE176" s="59"/>
      <c r="AF176" s="55"/>
      <c r="AG176" s="99">
        <v>368974</v>
      </c>
      <c r="AH176" s="385"/>
      <c r="AI176" s="97"/>
      <c r="AJ176" s="420"/>
      <c r="AK176" s="56"/>
      <c r="AL176" s="56"/>
      <c r="AM176" s="56"/>
    </row>
    <row r="177" spans="1:39" s="223" customFormat="1" ht="45" hidden="1" customHeight="1">
      <c r="A177" s="189" t="s">
        <v>569</v>
      </c>
      <c r="B177" s="99"/>
      <c r="C177" s="358" t="s">
        <v>26</v>
      </c>
      <c r="D177" s="147"/>
      <c r="E177" s="99"/>
      <c r="F177" s="97"/>
      <c r="G177" s="98"/>
      <c r="H177" s="96" t="s">
        <v>570</v>
      </c>
      <c r="I177" s="97"/>
      <c r="J177" s="99"/>
      <c r="K177" s="99"/>
      <c r="L177" s="486"/>
      <c r="M177" s="539"/>
      <c r="N177" s="509"/>
      <c r="O177" s="99"/>
      <c r="P177" s="194"/>
      <c r="Q177" s="99"/>
      <c r="R177" s="118"/>
      <c r="S177" s="118"/>
      <c r="T177" s="118"/>
      <c r="U177" s="99"/>
      <c r="V177" s="99"/>
      <c r="W177" s="99"/>
      <c r="X177" s="99"/>
      <c r="Y177" s="99"/>
      <c r="Z177" s="57"/>
      <c r="AA177" s="55"/>
      <c r="AB177" s="59"/>
      <c r="AC177" s="59"/>
      <c r="AD177" s="59"/>
      <c r="AE177" s="59"/>
      <c r="AF177" s="55"/>
      <c r="AG177" s="99">
        <v>617234</v>
      </c>
      <c r="AH177" s="385"/>
      <c r="AI177" s="97"/>
      <c r="AJ177" s="420"/>
      <c r="AK177" s="56"/>
      <c r="AL177" s="56"/>
      <c r="AM177" s="56"/>
    </row>
    <row r="178" spans="1:39" s="223" customFormat="1" ht="45" hidden="1" customHeight="1">
      <c r="A178" s="189" t="s">
        <v>571</v>
      </c>
      <c r="B178" s="99"/>
      <c r="C178" s="358" t="s">
        <v>26</v>
      </c>
      <c r="D178" s="147"/>
      <c r="E178" s="99"/>
      <c r="F178" s="97"/>
      <c r="G178" s="98"/>
      <c r="H178" s="96" t="s">
        <v>572</v>
      </c>
      <c r="I178" s="97"/>
      <c r="J178" s="99"/>
      <c r="K178" s="99"/>
      <c r="L178" s="486"/>
      <c r="M178" s="539"/>
      <c r="N178" s="509"/>
      <c r="O178" s="99"/>
      <c r="P178" s="194"/>
      <c r="Q178" s="99"/>
      <c r="R178" s="118"/>
      <c r="S178" s="118"/>
      <c r="T178" s="118"/>
      <c r="U178" s="99"/>
      <c r="V178" s="99"/>
      <c r="W178" s="99" t="s">
        <v>956</v>
      </c>
      <c r="X178" s="99"/>
      <c r="Y178" s="99"/>
      <c r="Z178" s="57"/>
      <c r="AA178" s="55"/>
      <c r="AB178" s="59"/>
      <c r="AC178" s="59"/>
      <c r="AD178" s="59"/>
      <c r="AE178" s="59"/>
      <c r="AF178" s="55"/>
      <c r="AG178" s="99">
        <v>391795</v>
      </c>
      <c r="AH178" s="388"/>
      <c r="AI178" s="432"/>
      <c r="AJ178" s="422"/>
      <c r="AK178" s="106"/>
      <c r="AL178" s="106"/>
      <c r="AM178" s="106"/>
    </row>
    <row r="179" spans="1:39" s="223" customFormat="1" ht="45" hidden="1" customHeight="1">
      <c r="A179" s="189" t="s">
        <v>573</v>
      </c>
      <c r="B179" s="99"/>
      <c r="C179" s="358" t="s">
        <v>26</v>
      </c>
      <c r="D179" s="147"/>
      <c r="E179" s="99"/>
      <c r="F179" s="97"/>
      <c r="G179" s="98"/>
      <c r="H179" s="96" t="s">
        <v>574</v>
      </c>
      <c r="I179" s="97"/>
      <c r="J179" s="99"/>
      <c r="K179" s="99"/>
      <c r="L179" s="486"/>
      <c r="M179" s="539"/>
      <c r="N179" s="509"/>
      <c r="O179" s="99"/>
      <c r="P179" s="194"/>
      <c r="Q179" s="99"/>
      <c r="R179" s="118"/>
      <c r="S179" s="118"/>
      <c r="T179" s="118"/>
      <c r="U179" s="99"/>
      <c r="V179" s="99"/>
      <c r="W179" s="99" t="s">
        <v>956</v>
      </c>
      <c r="X179" s="99"/>
      <c r="Y179" s="99"/>
      <c r="Z179" s="57"/>
      <c r="AA179" s="55"/>
      <c r="AB179" s="59"/>
      <c r="AC179" s="59"/>
      <c r="AD179" s="59"/>
      <c r="AE179" s="59"/>
      <c r="AF179" s="55"/>
      <c r="AG179" s="99">
        <v>222840</v>
      </c>
      <c r="AH179" s="385"/>
      <c r="AI179" s="97"/>
      <c r="AJ179" s="420"/>
      <c r="AK179" s="56"/>
      <c r="AL179" s="56"/>
      <c r="AM179" s="56"/>
    </row>
    <row r="180" spans="1:39" s="223" customFormat="1" ht="45" hidden="1" customHeight="1">
      <c r="A180" s="189" t="s">
        <v>575</v>
      </c>
      <c r="B180" s="99"/>
      <c r="C180" s="358" t="s">
        <v>26</v>
      </c>
      <c r="D180" s="147"/>
      <c r="E180" s="99"/>
      <c r="F180" s="97"/>
      <c r="G180" s="98"/>
      <c r="H180" s="96" t="s">
        <v>576</v>
      </c>
      <c r="I180" s="97"/>
      <c r="J180" s="99"/>
      <c r="K180" s="99"/>
      <c r="L180" s="486"/>
      <c r="M180" s="539"/>
      <c r="N180" s="509"/>
      <c r="O180" s="99"/>
      <c r="P180" s="194"/>
      <c r="Q180" s="99"/>
      <c r="R180" s="118"/>
      <c r="S180" s="118"/>
      <c r="T180" s="118"/>
      <c r="U180" s="99"/>
      <c r="V180" s="99"/>
      <c r="W180" s="99"/>
      <c r="X180" s="99"/>
      <c r="Y180" s="99"/>
      <c r="Z180" s="57"/>
      <c r="AA180" s="55"/>
      <c r="AB180" s="59"/>
      <c r="AC180" s="59"/>
      <c r="AD180" s="59"/>
      <c r="AE180" s="59"/>
      <c r="AF180" s="55"/>
      <c r="AG180" s="99">
        <v>481682</v>
      </c>
      <c r="AH180" s="388"/>
      <c r="AI180" s="432"/>
      <c r="AJ180" s="422"/>
      <c r="AK180" s="106"/>
      <c r="AL180" s="106"/>
      <c r="AM180" s="106"/>
    </row>
    <row r="181" spans="1:39" s="223" customFormat="1" ht="45" hidden="1" customHeight="1">
      <c r="A181" s="189" t="s">
        <v>577</v>
      </c>
      <c r="B181" s="99"/>
      <c r="C181" s="358" t="s">
        <v>26</v>
      </c>
      <c r="D181" s="147"/>
      <c r="E181" s="99"/>
      <c r="F181" s="97"/>
      <c r="G181" s="98"/>
      <c r="H181" s="96" t="s">
        <v>578</v>
      </c>
      <c r="I181" s="97"/>
      <c r="J181" s="99"/>
      <c r="K181" s="99"/>
      <c r="L181" s="486"/>
      <c r="M181" s="539"/>
      <c r="N181" s="509"/>
      <c r="O181" s="99"/>
      <c r="P181" s="194"/>
      <c r="Q181" s="99"/>
      <c r="R181" s="118"/>
      <c r="S181" s="118"/>
      <c r="T181" s="118"/>
      <c r="U181" s="99"/>
      <c r="V181" s="99"/>
      <c r="W181" s="99"/>
      <c r="X181" s="99"/>
      <c r="Y181" s="99"/>
      <c r="Z181" s="57"/>
      <c r="AA181" s="55"/>
      <c r="AB181" s="59"/>
      <c r="AC181" s="59"/>
      <c r="AD181" s="59"/>
      <c r="AE181" s="59"/>
      <c r="AF181" s="55"/>
      <c r="AG181" s="99">
        <v>618213</v>
      </c>
      <c r="AH181" s="405"/>
      <c r="AI181" s="441"/>
      <c r="AJ181" s="423"/>
      <c r="AK181" s="109"/>
      <c r="AL181" s="109"/>
      <c r="AM181" s="109"/>
    </row>
    <row r="182" spans="1:39" s="223" customFormat="1" ht="45" hidden="1" customHeight="1">
      <c r="A182" s="189" t="s">
        <v>579</v>
      </c>
      <c r="B182" s="99"/>
      <c r="C182" s="358" t="s">
        <v>26</v>
      </c>
      <c r="D182" s="147"/>
      <c r="E182" s="99"/>
      <c r="F182" s="97"/>
      <c r="G182" s="98"/>
      <c r="H182" s="96" t="s">
        <v>581</v>
      </c>
      <c r="I182" s="97"/>
      <c r="J182" s="99"/>
      <c r="K182" s="99"/>
      <c r="L182" s="486"/>
      <c r="M182" s="539"/>
      <c r="N182" s="509"/>
      <c r="O182" s="99"/>
      <c r="P182" s="194"/>
      <c r="Q182" s="99"/>
      <c r="R182" s="118"/>
      <c r="S182" s="118"/>
      <c r="T182" s="118"/>
      <c r="U182" s="99"/>
      <c r="V182" s="99"/>
      <c r="W182" s="99"/>
      <c r="X182" s="99"/>
      <c r="Y182" s="99"/>
      <c r="Z182" s="57"/>
      <c r="AA182" s="55"/>
      <c r="AB182" s="59"/>
      <c r="AC182" s="59"/>
      <c r="AD182" s="59"/>
      <c r="AE182" s="59"/>
      <c r="AF182" s="55"/>
      <c r="AG182" s="99">
        <v>611701</v>
      </c>
      <c r="AH182" s="385"/>
      <c r="AI182" s="97"/>
      <c r="AJ182" s="420"/>
      <c r="AK182" s="56"/>
      <c r="AL182" s="56"/>
      <c r="AM182" s="56"/>
    </row>
    <row r="183" spans="1:39" s="223" customFormat="1" ht="45" hidden="1" customHeight="1">
      <c r="A183" s="189" t="s">
        <v>580</v>
      </c>
      <c r="B183" s="99"/>
      <c r="C183" s="358" t="s">
        <v>26</v>
      </c>
      <c r="D183" s="147"/>
      <c r="E183" s="99"/>
      <c r="F183" s="97"/>
      <c r="G183" s="98"/>
      <c r="H183" s="96" t="s">
        <v>583</v>
      </c>
      <c r="I183" s="97"/>
      <c r="J183" s="99"/>
      <c r="K183" s="99"/>
      <c r="L183" s="486"/>
      <c r="M183" s="539"/>
      <c r="N183" s="509"/>
      <c r="O183" s="99"/>
      <c r="P183" s="194"/>
      <c r="Q183" s="99"/>
      <c r="R183" s="118"/>
      <c r="S183" s="118"/>
      <c r="T183" s="118"/>
      <c r="U183" s="99"/>
      <c r="V183" s="99"/>
      <c r="W183" s="99"/>
      <c r="X183" s="99"/>
      <c r="Y183" s="99"/>
      <c r="Z183" s="57"/>
      <c r="AA183" s="55"/>
      <c r="AB183" s="59"/>
      <c r="AC183" s="59"/>
      <c r="AD183" s="59"/>
      <c r="AE183" s="59"/>
      <c r="AF183" s="55"/>
      <c r="AG183" s="99">
        <v>251431</v>
      </c>
      <c r="AH183" s="385"/>
      <c r="AI183" s="97"/>
      <c r="AJ183" s="420"/>
      <c r="AK183" s="56"/>
      <c r="AL183" s="56"/>
      <c r="AM183" s="56"/>
    </row>
    <row r="184" spans="1:39" s="223" customFormat="1" ht="45" hidden="1" customHeight="1">
      <c r="A184" s="189" t="s">
        <v>582</v>
      </c>
      <c r="B184" s="99"/>
      <c r="C184" s="358" t="s">
        <v>26</v>
      </c>
      <c r="D184" s="147"/>
      <c r="E184" s="99"/>
      <c r="F184" s="97"/>
      <c r="G184" s="98"/>
      <c r="H184" s="96" t="s">
        <v>584</v>
      </c>
      <c r="I184" s="97"/>
      <c r="J184" s="99"/>
      <c r="K184" s="99"/>
      <c r="L184" s="486"/>
      <c r="M184" s="539"/>
      <c r="N184" s="509"/>
      <c r="O184" s="99"/>
      <c r="P184" s="194"/>
      <c r="Q184" s="99"/>
      <c r="R184" s="118"/>
      <c r="S184" s="118"/>
      <c r="T184" s="118"/>
      <c r="U184" s="99"/>
      <c r="V184" s="99"/>
      <c r="W184" s="99"/>
      <c r="X184" s="99"/>
      <c r="Y184" s="99"/>
      <c r="Z184" s="226"/>
      <c r="AA184" s="226"/>
      <c r="AB184" s="237"/>
      <c r="AC184" s="237"/>
      <c r="AD184" s="237"/>
      <c r="AE184" s="237"/>
      <c r="AF184" s="176"/>
      <c r="AG184" s="152">
        <v>623999</v>
      </c>
      <c r="AH184" s="388"/>
      <c r="AI184" s="432"/>
      <c r="AJ184" s="422"/>
      <c r="AK184" s="106"/>
      <c r="AL184" s="106"/>
      <c r="AM184" s="106"/>
    </row>
    <row r="185" spans="1:39" s="223" customFormat="1" ht="45" hidden="1" customHeight="1">
      <c r="A185" s="189" t="s">
        <v>585</v>
      </c>
      <c r="B185" s="99"/>
      <c r="C185" s="358" t="s">
        <v>26</v>
      </c>
      <c r="D185" s="147"/>
      <c r="E185" s="99"/>
      <c r="F185" s="97"/>
      <c r="G185" s="98"/>
      <c r="H185" s="96" t="s">
        <v>588</v>
      </c>
      <c r="I185" s="97"/>
      <c r="J185" s="99"/>
      <c r="K185" s="99"/>
      <c r="L185" s="486"/>
      <c r="M185" s="539"/>
      <c r="N185" s="509"/>
      <c r="O185" s="99"/>
      <c r="P185" s="194"/>
      <c r="Q185" s="99"/>
      <c r="R185" s="118"/>
      <c r="S185" s="118"/>
      <c r="T185" s="118"/>
      <c r="U185" s="99"/>
      <c r="V185" s="99"/>
      <c r="W185" s="99"/>
      <c r="X185" s="99"/>
      <c r="Y185" s="99"/>
      <c r="Z185" s="226"/>
      <c r="AA185" s="226"/>
      <c r="AB185" s="237"/>
      <c r="AC185" s="237"/>
      <c r="AD185" s="237"/>
      <c r="AE185" s="237"/>
      <c r="AF185" s="176"/>
      <c r="AG185" s="152">
        <v>602309</v>
      </c>
      <c r="AH185" s="385"/>
      <c r="AI185" s="97"/>
      <c r="AJ185" s="420"/>
      <c r="AK185" s="56"/>
      <c r="AL185" s="56"/>
      <c r="AM185" s="56"/>
    </row>
    <row r="186" spans="1:39" s="223" customFormat="1" ht="45" hidden="1" customHeight="1">
      <c r="A186" s="189" t="s">
        <v>586</v>
      </c>
      <c r="B186" s="99"/>
      <c r="C186" s="358" t="s">
        <v>26</v>
      </c>
      <c r="D186" s="147"/>
      <c r="E186" s="99"/>
      <c r="F186" s="97"/>
      <c r="G186" s="98"/>
      <c r="H186" s="96" t="s">
        <v>902</v>
      </c>
      <c r="I186" s="97"/>
      <c r="J186" s="99"/>
      <c r="K186" s="99"/>
      <c r="L186" s="486"/>
      <c r="M186" s="539"/>
      <c r="N186" s="509"/>
      <c r="O186" s="99"/>
      <c r="P186" s="194"/>
      <c r="Q186" s="99"/>
      <c r="R186" s="118"/>
      <c r="S186" s="118"/>
      <c r="T186" s="118"/>
      <c r="U186" s="99"/>
      <c r="V186" s="99"/>
      <c r="W186" s="99" t="s">
        <v>956</v>
      </c>
      <c r="X186" s="99"/>
      <c r="Y186" s="99"/>
      <c r="Z186" s="226"/>
      <c r="AA186" s="226"/>
      <c r="AB186" s="237"/>
      <c r="AC186" s="237"/>
      <c r="AD186" s="237"/>
      <c r="AE186" s="237"/>
      <c r="AF186" s="176"/>
      <c r="AG186" s="152">
        <v>276717</v>
      </c>
      <c r="AH186" s="385"/>
      <c r="AI186" s="97"/>
      <c r="AJ186" s="198"/>
      <c r="AK186" s="46"/>
      <c r="AL186" s="46"/>
      <c r="AM186" s="46"/>
    </row>
    <row r="187" spans="1:39" s="223" customFormat="1" ht="45" hidden="1" customHeight="1">
      <c r="A187" s="189" t="s">
        <v>587</v>
      </c>
      <c r="B187" s="99"/>
      <c r="C187" s="358" t="s">
        <v>26</v>
      </c>
      <c r="D187" s="147"/>
      <c r="E187" s="99"/>
      <c r="F187" s="97"/>
      <c r="G187" s="98"/>
      <c r="H187" s="96" t="s">
        <v>903</v>
      </c>
      <c r="I187" s="97"/>
      <c r="J187" s="99"/>
      <c r="K187" s="99"/>
      <c r="L187" s="486"/>
      <c r="M187" s="539"/>
      <c r="N187" s="509"/>
      <c r="O187" s="99"/>
      <c r="P187" s="194"/>
      <c r="Q187" s="99"/>
      <c r="R187" s="118"/>
      <c r="S187" s="118"/>
      <c r="T187" s="118"/>
      <c r="U187" s="99"/>
      <c r="V187" s="99"/>
      <c r="W187" s="99" t="s">
        <v>956</v>
      </c>
      <c r="X187" s="99"/>
      <c r="Y187" s="99"/>
      <c r="Z187" s="226"/>
      <c r="AA187" s="226"/>
      <c r="AB187" s="237"/>
      <c r="AC187" s="237"/>
      <c r="AD187" s="237"/>
      <c r="AE187" s="237"/>
      <c r="AF187" s="176"/>
      <c r="AG187" s="152">
        <v>607933</v>
      </c>
      <c r="AH187" s="385" t="s">
        <v>1077</v>
      </c>
      <c r="AI187" s="97"/>
      <c r="AJ187" s="420"/>
      <c r="AK187" s="56"/>
      <c r="AL187" s="56"/>
      <c r="AM187" s="56"/>
    </row>
    <row r="188" spans="1:39" s="223" customFormat="1" ht="45" hidden="1" customHeight="1">
      <c r="A188" s="189" t="s">
        <v>589</v>
      </c>
      <c r="B188" s="99"/>
      <c r="C188" s="358" t="s">
        <v>26</v>
      </c>
      <c r="D188" s="147"/>
      <c r="E188" s="99"/>
      <c r="F188" s="97"/>
      <c r="G188" s="98"/>
      <c r="H188" s="96" t="s">
        <v>1078</v>
      </c>
      <c r="I188" s="97"/>
      <c r="J188" s="99"/>
      <c r="K188" s="99"/>
      <c r="L188" s="486"/>
      <c r="M188" s="539"/>
      <c r="N188" s="509"/>
      <c r="O188" s="99"/>
      <c r="P188" s="194"/>
      <c r="Q188" s="99"/>
      <c r="R188" s="118"/>
      <c r="S188" s="118"/>
      <c r="T188" s="118"/>
      <c r="U188" s="99"/>
      <c r="V188" s="99"/>
      <c r="W188" s="99"/>
      <c r="X188" s="99"/>
      <c r="Y188" s="99"/>
      <c r="Z188" s="226"/>
      <c r="AA188" s="226"/>
      <c r="AB188" s="237"/>
      <c r="AC188" s="237"/>
      <c r="AD188" s="237"/>
      <c r="AE188" s="237"/>
      <c r="AF188" s="176"/>
      <c r="AG188" s="152">
        <v>486798</v>
      </c>
      <c r="AH188" s="385"/>
      <c r="AI188" s="97"/>
      <c r="AJ188" s="420"/>
      <c r="AK188" s="56"/>
      <c r="AL188" s="56" t="s">
        <v>1079</v>
      </c>
      <c r="AM188" s="56"/>
    </row>
    <row r="189" spans="1:39" s="223" customFormat="1" ht="62.45" hidden="1" customHeight="1">
      <c r="A189" s="189" t="s">
        <v>590</v>
      </c>
      <c r="B189" s="99"/>
      <c r="C189" s="358" t="s">
        <v>26</v>
      </c>
      <c r="D189" s="147"/>
      <c r="E189" s="99"/>
      <c r="F189" s="97"/>
      <c r="G189" s="98"/>
      <c r="H189" s="96" t="s">
        <v>592</v>
      </c>
      <c r="I189" s="97"/>
      <c r="J189" s="99"/>
      <c r="K189" s="99"/>
      <c r="L189" s="486"/>
      <c r="M189" s="539"/>
      <c r="N189" s="509"/>
      <c r="O189" s="99"/>
      <c r="P189" s="194"/>
      <c r="Q189" s="99"/>
      <c r="R189" s="118"/>
      <c r="S189" s="118"/>
      <c r="T189" s="118"/>
      <c r="U189" s="99"/>
      <c r="V189" s="99"/>
      <c r="W189" s="99"/>
      <c r="X189" s="99"/>
      <c r="Y189" s="99"/>
      <c r="Z189" s="226"/>
      <c r="AA189" s="226"/>
      <c r="AB189" s="237"/>
      <c r="AC189" s="237"/>
      <c r="AD189" s="237"/>
      <c r="AE189" s="237"/>
      <c r="AF189" s="176"/>
      <c r="AG189" s="152">
        <v>471011</v>
      </c>
      <c r="AH189" s="385" t="s">
        <v>1077</v>
      </c>
      <c r="AI189" s="97"/>
      <c r="AJ189" s="420"/>
      <c r="AK189" s="56"/>
      <c r="AL189" s="56"/>
      <c r="AM189" s="56"/>
    </row>
    <row r="190" spans="1:39" s="223" customFormat="1" ht="45" hidden="1" customHeight="1">
      <c r="A190" s="189" t="s">
        <v>591</v>
      </c>
      <c r="B190" s="99"/>
      <c r="C190" s="358" t="s">
        <v>26</v>
      </c>
      <c r="D190" s="147"/>
      <c r="E190" s="99"/>
      <c r="F190" s="97"/>
      <c r="G190" s="98"/>
      <c r="H190" s="96" t="s">
        <v>593</v>
      </c>
      <c r="I190" s="97"/>
      <c r="J190" s="99"/>
      <c r="K190" s="99"/>
      <c r="L190" s="486"/>
      <c r="M190" s="539"/>
      <c r="N190" s="509"/>
      <c r="O190" s="99"/>
      <c r="P190" s="194"/>
      <c r="Q190" s="99"/>
      <c r="R190" s="118"/>
      <c r="S190" s="118"/>
      <c r="T190" s="118"/>
      <c r="U190" s="99"/>
      <c r="V190" s="99"/>
      <c r="W190" s="99"/>
      <c r="X190" s="99"/>
      <c r="Y190" s="99"/>
      <c r="Z190" s="226"/>
      <c r="AA190" s="226"/>
      <c r="AB190" s="237"/>
      <c r="AC190" s="237"/>
      <c r="AD190" s="237"/>
      <c r="AE190" s="237"/>
      <c r="AF190" s="176"/>
      <c r="AG190" s="152">
        <v>470674</v>
      </c>
      <c r="AH190" s="385"/>
      <c r="AI190" s="97"/>
      <c r="AJ190" s="420"/>
      <c r="AK190" s="56"/>
      <c r="AL190" s="56"/>
      <c r="AM190" s="56"/>
    </row>
    <row r="191" spans="1:39" s="223" customFormat="1" ht="75" hidden="1" customHeight="1">
      <c r="A191" s="189">
        <v>6</v>
      </c>
      <c r="B191" s="99"/>
      <c r="C191" s="358" t="s">
        <v>26</v>
      </c>
      <c r="D191" s="147"/>
      <c r="E191" s="99"/>
      <c r="F191" s="97"/>
      <c r="G191" s="98" t="s">
        <v>594</v>
      </c>
      <c r="H191" s="96" t="s">
        <v>1299</v>
      </c>
      <c r="I191" s="97" t="s">
        <v>550</v>
      </c>
      <c r="J191" s="99">
        <v>1</v>
      </c>
      <c r="K191" s="99" t="s">
        <v>185</v>
      </c>
      <c r="L191" s="470">
        <v>900000</v>
      </c>
      <c r="M191" s="529"/>
      <c r="N191" s="509">
        <v>450000</v>
      </c>
      <c r="O191" s="99" t="s">
        <v>11</v>
      </c>
      <c r="P191" s="194" t="s">
        <v>9</v>
      </c>
      <c r="Q191" s="99" t="s">
        <v>18</v>
      </c>
      <c r="R191" s="118">
        <v>46053</v>
      </c>
      <c r="S191" s="118">
        <v>46053</v>
      </c>
      <c r="T191" s="118">
        <v>46142</v>
      </c>
      <c r="U191" s="99"/>
      <c r="V191" s="99"/>
      <c r="W191" s="99"/>
      <c r="X191" s="129" t="s">
        <v>1302</v>
      </c>
      <c r="Y191" s="99" t="s">
        <v>1303</v>
      </c>
      <c r="Z191" s="227" t="s">
        <v>1076</v>
      </c>
      <c r="AA191" s="227" t="s">
        <v>1076</v>
      </c>
      <c r="AB191" s="227" t="s">
        <v>1076</v>
      </c>
      <c r="AC191" s="227" t="s">
        <v>1076</v>
      </c>
      <c r="AD191" s="227" t="s">
        <v>1076</v>
      </c>
      <c r="AE191" s="227" t="s">
        <v>1076</v>
      </c>
      <c r="AF191" s="152" t="s">
        <v>1076</v>
      </c>
      <c r="AG191" s="227" t="s">
        <v>1076</v>
      </c>
      <c r="AH191" s="385" t="s">
        <v>904</v>
      </c>
      <c r="AI191" s="97"/>
      <c r="AJ191" s="420"/>
      <c r="AK191" s="56"/>
      <c r="AL191" s="56"/>
      <c r="AM191" s="56"/>
    </row>
    <row r="192" spans="1:39" s="223" customFormat="1" ht="45" hidden="1" customHeight="1">
      <c r="A192" s="189" t="s">
        <v>595</v>
      </c>
      <c r="B192" s="99"/>
      <c r="C192" s="358" t="s">
        <v>26</v>
      </c>
      <c r="D192" s="147"/>
      <c r="E192" s="99"/>
      <c r="F192" s="97"/>
      <c r="G192" s="98"/>
      <c r="H192" s="96" t="s">
        <v>596</v>
      </c>
      <c r="I192" s="97"/>
      <c r="J192" s="99"/>
      <c r="K192" s="99"/>
      <c r="L192" s="486"/>
      <c r="M192" s="539"/>
      <c r="N192" s="509"/>
      <c r="O192" s="99"/>
      <c r="P192" s="194"/>
      <c r="Q192" s="99"/>
      <c r="R192" s="118"/>
      <c r="S192" s="118"/>
      <c r="T192" s="118"/>
      <c r="U192" s="99"/>
      <c r="V192" s="99"/>
      <c r="W192" s="99"/>
      <c r="X192" s="99"/>
      <c r="Y192" s="99"/>
      <c r="Z192" s="226"/>
      <c r="AA192" s="226"/>
      <c r="AB192" s="237"/>
      <c r="AC192" s="237"/>
      <c r="AD192" s="237"/>
      <c r="AE192" s="237"/>
      <c r="AF192" s="176"/>
      <c r="AG192" s="152">
        <v>616032</v>
      </c>
      <c r="AH192" s="406"/>
      <c r="AI192" s="442"/>
      <c r="AJ192" s="424"/>
      <c r="AK192" s="61"/>
      <c r="AL192" s="61"/>
      <c r="AM192" s="61"/>
    </row>
    <row r="193" spans="1:39" s="223" customFormat="1" ht="45" hidden="1" customHeight="1">
      <c r="A193" s="189" t="s">
        <v>597</v>
      </c>
      <c r="B193" s="99"/>
      <c r="C193" s="358" t="s">
        <v>26</v>
      </c>
      <c r="D193" s="147"/>
      <c r="E193" s="99"/>
      <c r="F193" s="97"/>
      <c r="G193" s="98"/>
      <c r="H193" s="96" t="s">
        <v>598</v>
      </c>
      <c r="I193" s="97"/>
      <c r="J193" s="99"/>
      <c r="K193" s="99"/>
      <c r="L193" s="486"/>
      <c r="M193" s="539"/>
      <c r="N193" s="509"/>
      <c r="O193" s="99"/>
      <c r="P193" s="194"/>
      <c r="Q193" s="99"/>
      <c r="R193" s="118"/>
      <c r="S193" s="118"/>
      <c r="T193" s="118"/>
      <c r="U193" s="99"/>
      <c r="V193" s="99"/>
      <c r="W193" s="99"/>
      <c r="X193" s="99"/>
      <c r="Y193" s="99"/>
      <c r="Z193" s="226"/>
      <c r="AA193" s="226"/>
      <c r="AB193" s="237"/>
      <c r="AC193" s="237"/>
      <c r="AD193" s="237"/>
      <c r="AE193" s="237"/>
      <c r="AF193" s="176"/>
      <c r="AG193" s="152">
        <v>461461</v>
      </c>
      <c r="AH193" s="406"/>
      <c r="AI193" s="442"/>
      <c r="AJ193" s="424"/>
      <c r="AK193" s="61"/>
      <c r="AL193" s="61"/>
      <c r="AM193" s="61"/>
    </row>
    <row r="194" spans="1:39" s="223" customFormat="1" ht="45" hidden="1" customHeight="1">
      <c r="A194" s="189" t="s">
        <v>599</v>
      </c>
      <c r="B194" s="99"/>
      <c r="C194" s="358" t="s">
        <v>26</v>
      </c>
      <c r="D194" s="147"/>
      <c r="E194" s="99"/>
      <c r="F194" s="97"/>
      <c r="G194" s="98"/>
      <c r="H194" s="96" t="s">
        <v>600</v>
      </c>
      <c r="I194" s="97"/>
      <c r="J194" s="99"/>
      <c r="K194" s="99"/>
      <c r="L194" s="486"/>
      <c r="M194" s="539"/>
      <c r="N194" s="509"/>
      <c r="O194" s="99"/>
      <c r="P194" s="194"/>
      <c r="Q194" s="99"/>
      <c r="R194" s="118"/>
      <c r="S194" s="118"/>
      <c r="T194" s="118"/>
      <c r="U194" s="99"/>
      <c r="V194" s="99"/>
      <c r="W194" s="99"/>
      <c r="X194" s="99"/>
      <c r="Y194" s="99"/>
      <c r="Z194" s="226"/>
      <c r="AA194" s="226"/>
      <c r="AB194" s="237"/>
      <c r="AC194" s="237"/>
      <c r="AD194" s="237"/>
      <c r="AE194" s="237"/>
      <c r="AF194" s="176"/>
      <c r="AG194" s="152">
        <v>458597</v>
      </c>
      <c r="AH194" s="406"/>
      <c r="AI194" s="442"/>
      <c r="AJ194" s="424"/>
      <c r="AK194" s="61"/>
      <c r="AL194" s="61"/>
      <c r="AM194" s="61"/>
    </row>
    <row r="195" spans="1:39" s="223" customFormat="1" ht="45" hidden="1" customHeight="1">
      <c r="A195" s="189" t="s">
        <v>601</v>
      </c>
      <c r="B195" s="99"/>
      <c r="C195" s="358" t="s">
        <v>26</v>
      </c>
      <c r="D195" s="147"/>
      <c r="E195" s="99"/>
      <c r="F195" s="97"/>
      <c r="G195" s="98"/>
      <c r="H195" s="96" t="s">
        <v>602</v>
      </c>
      <c r="I195" s="97"/>
      <c r="J195" s="99"/>
      <c r="K195" s="99"/>
      <c r="L195" s="486"/>
      <c r="M195" s="539"/>
      <c r="N195" s="509"/>
      <c r="O195" s="99"/>
      <c r="P195" s="194"/>
      <c r="Q195" s="99"/>
      <c r="R195" s="118"/>
      <c r="S195" s="118"/>
      <c r="T195" s="118"/>
      <c r="U195" s="99"/>
      <c r="V195" s="99"/>
      <c r="W195" s="99"/>
      <c r="X195" s="99"/>
      <c r="Y195" s="99"/>
      <c r="Z195" s="181"/>
      <c r="AA195" s="182"/>
      <c r="AB195" s="238"/>
      <c r="AC195" s="238"/>
      <c r="AD195" s="238"/>
      <c r="AE195" s="238"/>
      <c r="AF195" s="129"/>
      <c r="AG195" s="152">
        <v>472755</v>
      </c>
      <c r="AH195" s="406"/>
      <c r="AI195" s="442"/>
      <c r="AJ195" s="424"/>
      <c r="AK195" s="61"/>
      <c r="AL195" s="61"/>
      <c r="AM195" s="61"/>
    </row>
    <row r="196" spans="1:39" s="223" customFormat="1" ht="45" hidden="1" customHeight="1">
      <c r="A196" s="189" t="s">
        <v>603</v>
      </c>
      <c r="B196" s="99"/>
      <c r="C196" s="358" t="s">
        <v>26</v>
      </c>
      <c r="D196" s="147"/>
      <c r="E196" s="99"/>
      <c r="F196" s="97"/>
      <c r="G196" s="98"/>
      <c r="H196" s="96" t="s">
        <v>604</v>
      </c>
      <c r="I196" s="97"/>
      <c r="J196" s="99"/>
      <c r="K196" s="99"/>
      <c r="L196" s="486"/>
      <c r="M196" s="539"/>
      <c r="N196" s="509"/>
      <c r="O196" s="99"/>
      <c r="P196" s="194"/>
      <c r="Q196" s="99"/>
      <c r="R196" s="118"/>
      <c r="S196" s="118"/>
      <c r="T196" s="118"/>
      <c r="U196" s="99"/>
      <c r="V196" s="99"/>
      <c r="W196" s="99"/>
      <c r="X196" s="99"/>
      <c r="Y196" s="99"/>
      <c r="Z196" s="181"/>
      <c r="AA196" s="182"/>
      <c r="AB196" s="238"/>
      <c r="AC196" s="238"/>
      <c r="AD196" s="238"/>
      <c r="AE196" s="238"/>
      <c r="AF196" s="129"/>
      <c r="AG196" s="152">
        <v>463528</v>
      </c>
      <c r="AH196" s="406"/>
      <c r="AI196" s="442"/>
      <c r="AJ196" s="424"/>
      <c r="AK196" s="61"/>
      <c r="AL196" s="61"/>
      <c r="AM196" s="61"/>
    </row>
    <row r="197" spans="1:39" s="223" customFormat="1" ht="45" hidden="1" customHeight="1">
      <c r="A197" s="189" t="s">
        <v>605</v>
      </c>
      <c r="B197" s="99"/>
      <c r="C197" s="358" t="s">
        <v>26</v>
      </c>
      <c r="D197" s="147"/>
      <c r="E197" s="99"/>
      <c r="F197" s="97"/>
      <c r="G197" s="98"/>
      <c r="H197" s="96" t="s">
        <v>606</v>
      </c>
      <c r="I197" s="97"/>
      <c r="J197" s="99"/>
      <c r="K197" s="99"/>
      <c r="L197" s="486"/>
      <c r="M197" s="539"/>
      <c r="N197" s="509"/>
      <c r="O197" s="99"/>
      <c r="P197" s="194"/>
      <c r="Q197" s="99"/>
      <c r="R197" s="118"/>
      <c r="S197" s="118"/>
      <c r="T197" s="118"/>
      <c r="U197" s="99"/>
      <c r="V197" s="99"/>
      <c r="W197" s="99"/>
      <c r="X197" s="99"/>
      <c r="Y197" s="99"/>
      <c r="Z197" s="181"/>
      <c r="AA197" s="182"/>
      <c r="AB197" s="238"/>
      <c r="AC197" s="238"/>
      <c r="AD197" s="238"/>
      <c r="AE197" s="238"/>
      <c r="AF197" s="129"/>
      <c r="AG197" s="152">
        <v>471415</v>
      </c>
      <c r="AH197" s="406"/>
      <c r="AI197" s="442"/>
      <c r="AJ197" s="424"/>
      <c r="AK197" s="61"/>
      <c r="AL197" s="61"/>
      <c r="AM197" s="61"/>
    </row>
    <row r="198" spans="1:39" s="223" customFormat="1" ht="45" hidden="1" customHeight="1">
      <c r="A198" s="189" t="s">
        <v>607</v>
      </c>
      <c r="B198" s="99"/>
      <c r="C198" s="358" t="s">
        <v>26</v>
      </c>
      <c r="D198" s="147"/>
      <c r="E198" s="99"/>
      <c r="F198" s="97"/>
      <c r="G198" s="98"/>
      <c r="H198" s="96" t="s">
        <v>608</v>
      </c>
      <c r="I198" s="97"/>
      <c r="J198" s="99"/>
      <c r="K198" s="99"/>
      <c r="L198" s="486"/>
      <c r="M198" s="539"/>
      <c r="N198" s="509"/>
      <c r="O198" s="99"/>
      <c r="P198" s="194"/>
      <c r="Q198" s="99"/>
      <c r="R198" s="118"/>
      <c r="S198" s="118"/>
      <c r="T198" s="118"/>
      <c r="U198" s="99"/>
      <c r="V198" s="99"/>
      <c r="W198" s="99"/>
      <c r="X198" s="99"/>
      <c r="Y198" s="99"/>
      <c r="Z198" s="181"/>
      <c r="AA198" s="182"/>
      <c r="AB198" s="238"/>
      <c r="AC198" s="238"/>
      <c r="AD198" s="238"/>
      <c r="AE198" s="238"/>
      <c r="AF198" s="129"/>
      <c r="AG198" s="152">
        <v>429012</v>
      </c>
      <c r="AH198" s="406"/>
      <c r="AI198" s="442"/>
      <c r="AJ198" s="424"/>
      <c r="AK198" s="61"/>
      <c r="AL198" s="61"/>
      <c r="AM198" s="61"/>
    </row>
    <row r="199" spans="1:39" s="223" customFormat="1" ht="45" hidden="1" customHeight="1">
      <c r="A199" s="189" t="s">
        <v>609</v>
      </c>
      <c r="B199" s="99"/>
      <c r="C199" s="358" t="s">
        <v>26</v>
      </c>
      <c r="D199" s="147"/>
      <c r="E199" s="99"/>
      <c r="F199" s="97"/>
      <c r="G199" s="98"/>
      <c r="H199" s="96" t="s">
        <v>610</v>
      </c>
      <c r="I199" s="97"/>
      <c r="J199" s="99"/>
      <c r="K199" s="99"/>
      <c r="L199" s="486"/>
      <c r="M199" s="539"/>
      <c r="N199" s="509"/>
      <c r="O199" s="99"/>
      <c r="P199" s="194"/>
      <c r="Q199" s="99"/>
      <c r="R199" s="118"/>
      <c r="S199" s="118"/>
      <c r="T199" s="118"/>
      <c r="U199" s="99"/>
      <c r="V199" s="99"/>
      <c r="W199" s="99"/>
      <c r="X199" s="99"/>
      <c r="Y199" s="99"/>
      <c r="Z199" s="181"/>
      <c r="AA199" s="182"/>
      <c r="AB199" s="238"/>
      <c r="AC199" s="238"/>
      <c r="AD199" s="238"/>
      <c r="AE199" s="238"/>
      <c r="AF199" s="129"/>
      <c r="AG199" s="152">
        <v>340311</v>
      </c>
      <c r="AH199" s="406"/>
      <c r="AI199" s="442"/>
      <c r="AJ199" s="424"/>
      <c r="AK199" s="61"/>
      <c r="AL199" s="61"/>
      <c r="AM199" s="61"/>
    </row>
    <row r="200" spans="1:39" s="223" customFormat="1" ht="45" hidden="1" customHeight="1">
      <c r="A200" s="189" t="s">
        <v>611</v>
      </c>
      <c r="B200" s="99"/>
      <c r="C200" s="358" t="s">
        <v>26</v>
      </c>
      <c r="D200" s="147"/>
      <c r="E200" s="99"/>
      <c r="F200" s="97"/>
      <c r="G200" s="98"/>
      <c r="H200" s="96" t="s">
        <v>612</v>
      </c>
      <c r="I200" s="97"/>
      <c r="J200" s="99"/>
      <c r="K200" s="99"/>
      <c r="L200" s="486"/>
      <c r="M200" s="539"/>
      <c r="N200" s="509"/>
      <c r="O200" s="99"/>
      <c r="P200" s="194"/>
      <c r="Q200" s="99"/>
      <c r="R200" s="118"/>
      <c r="S200" s="118"/>
      <c r="T200" s="118"/>
      <c r="U200" s="99"/>
      <c r="V200" s="99"/>
      <c r="W200" s="99"/>
      <c r="X200" s="99"/>
      <c r="Y200" s="99"/>
      <c r="Z200" s="183"/>
      <c r="AA200" s="184"/>
      <c r="AB200" s="239"/>
      <c r="AC200" s="239"/>
      <c r="AD200" s="239"/>
      <c r="AE200" s="239"/>
      <c r="AF200" s="185"/>
      <c r="AG200" s="152">
        <v>457223</v>
      </c>
      <c r="AH200" s="406"/>
      <c r="AI200" s="442"/>
      <c r="AJ200" s="424"/>
      <c r="AK200" s="61"/>
      <c r="AL200" s="61"/>
      <c r="AM200" s="61"/>
    </row>
    <row r="201" spans="1:39" s="223" customFormat="1" ht="45" hidden="1" customHeight="1">
      <c r="A201" s="189" t="s">
        <v>613</v>
      </c>
      <c r="B201" s="99"/>
      <c r="C201" s="358" t="s">
        <v>26</v>
      </c>
      <c r="D201" s="147"/>
      <c r="E201" s="99"/>
      <c r="F201" s="97"/>
      <c r="G201" s="98"/>
      <c r="H201" s="96" t="s">
        <v>614</v>
      </c>
      <c r="I201" s="97"/>
      <c r="J201" s="99"/>
      <c r="K201" s="99"/>
      <c r="L201" s="486"/>
      <c r="M201" s="539"/>
      <c r="N201" s="509"/>
      <c r="O201" s="99"/>
      <c r="P201" s="194"/>
      <c r="Q201" s="99"/>
      <c r="R201" s="118"/>
      <c r="S201" s="118"/>
      <c r="T201" s="118"/>
      <c r="U201" s="99"/>
      <c r="V201" s="99"/>
      <c r="W201" s="99"/>
      <c r="X201" s="99"/>
      <c r="Y201" s="99"/>
      <c r="Z201" s="183"/>
      <c r="AA201" s="184"/>
      <c r="AB201" s="239"/>
      <c r="AC201" s="239"/>
      <c r="AD201" s="239"/>
      <c r="AE201" s="239"/>
      <c r="AF201" s="185"/>
      <c r="AG201" s="152">
        <v>419259</v>
      </c>
      <c r="AH201" s="406"/>
      <c r="AI201" s="442"/>
      <c r="AJ201" s="424"/>
      <c r="AK201" s="61"/>
      <c r="AL201" s="61"/>
      <c r="AM201" s="61"/>
    </row>
    <row r="202" spans="1:39" s="223" customFormat="1" ht="45" hidden="1" customHeight="1">
      <c r="A202" s="189" t="s">
        <v>615</v>
      </c>
      <c r="B202" s="99"/>
      <c r="C202" s="358" t="s">
        <v>26</v>
      </c>
      <c r="D202" s="147"/>
      <c r="E202" s="99"/>
      <c r="F202" s="97"/>
      <c r="G202" s="98"/>
      <c r="H202" s="96" t="s">
        <v>616</v>
      </c>
      <c r="I202" s="97"/>
      <c r="J202" s="99"/>
      <c r="K202" s="99"/>
      <c r="L202" s="486"/>
      <c r="M202" s="539"/>
      <c r="N202" s="509"/>
      <c r="O202" s="99"/>
      <c r="P202" s="194"/>
      <c r="Q202" s="99"/>
      <c r="R202" s="118"/>
      <c r="S202" s="118"/>
      <c r="T202" s="118"/>
      <c r="U202" s="99"/>
      <c r="V202" s="99"/>
      <c r="W202" s="99"/>
      <c r="X202" s="99"/>
      <c r="Y202" s="99"/>
      <c r="Z202" s="183"/>
      <c r="AA202" s="184"/>
      <c r="AB202" s="239"/>
      <c r="AC202" s="239"/>
      <c r="AD202" s="239"/>
      <c r="AE202" s="239"/>
      <c r="AF202" s="185"/>
      <c r="AG202" s="152">
        <v>486618</v>
      </c>
      <c r="AH202" s="406"/>
      <c r="AI202" s="442"/>
      <c r="AJ202" s="424"/>
      <c r="AK202" s="61"/>
      <c r="AL202" s="61"/>
      <c r="AM202" s="61"/>
    </row>
    <row r="203" spans="1:39" s="223" customFormat="1" ht="45" hidden="1" customHeight="1">
      <c r="A203" s="189" t="s">
        <v>617</v>
      </c>
      <c r="B203" s="99"/>
      <c r="C203" s="358" t="s">
        <v>26</v>
      </c>
      <c r="D203" s="147"/>
      <c r="E203" s="99"/>
      <c r="F203" s="97"/>
      <c r="G203" s="98"/>
      <c r="H203" s="96" t="s">
        <v>618</v>
      </c>
      <c r="I203" s="97"/>
      <c r="J203" s="99"/>
      <c r="K203" s="99"/>
      <c r="L203" s="486"/>
      <c r="M203" s="539"/>
      <c r="N203" s="509"/>
      <c r="O203" s="99"/>
      <c r="P203" s="194"/>
      <c r="Q203" s="99"/>
      <c r="R203" s="118"/>
      <c r="S203" s="118"/>
      <c r="T203" s="118"/>
      <c r="U203" s="99"/>
      <c r="V203" s="99"/>
      <c r="W203" s="99"/>
      <c r="X203" s="99"/>
      <c r="Y203" s="99"/>
      <c r="Z203" s="176"/>
      <c r="AA203" s="176"/>
      <c r="AB203" s="240"/>
      <c r="AC203" s="240"/>
      <c r="AD203" s="240"/>
      <c r="AE203" s="240"/>
      <c r="AF203" s="176"/>
      <c r="AG203" s="152">
        <v>485627</v>
      </c>
      <c r="AH203" s="406"/>
      <c r="AI203" s="442"/>
      <c r="AJ203" s="424"/>
      <c r="AK203" s="61"/>
      <c r="AL203" s="61"/>
      <c r="AM203" s="61"/>
    </row>
    <row r="204" spans="1:39" s="223" customFormat="1" ht="45" hidden="1" customHeight="1">
      <c r="A204" s="189" t="s">
        <v>619</v>
      </c>
      <c r="B204" s="99"/>
      <c r="C204" s="358" t="s">
        <v>26</v>
      </c>
      <c r="D204" s="147"/>
      <c r="E204" s="99"/>
      <c r="F204" s="97"/>
      <c r="G204" s="98"/>
      <c r="H204" s="96" t="s">
        <v>620</v>
      </c>
      <c r="I204" s="97"/>
      <c r="J204" s="99"/>
      <c r="K204" s="99"/>
      <c r="L204" s="486"/>
      <c r="M204" s="539"/>
      <c r="N204" s="509"/>
      <c r="O204" s="99"/>
      <c r="P204" s="194"/>
      <c r="Q204" s="99"/>
      <c r="R204" s="118"/>
      <c r="S204" s="118"/>
      <c r="T204" s="118"/>
      <c r="U204" s="99"/>
      <c r="V204" s="99"/>
      <c r="W204" s="99"/>
      <c r="X204" s="99"/>
      <c r="Y204" s="99"/>
      <c r="Z204" s="226"/>
      <c r="AA204" s="226"/>
      <c r="AB204" s="237"/>
      <c r="AC204" s="237"/>
      <c r="AD204" s="237"/>
      <c r="AE204" s="237"/>
      <c r="AF204" s="176"/>
      <c r="AG204" s="152">
        <v>338468</v>
      </c>
      <c r="AH204" s="406"/>
      <c r="AI204" s="442"/>
      <c r="AJ204" s="424"/>
      <c r="AK204" s="61"/>
      <c r="AL204" s="61"/>
      <c r="AM204" s="61"/>
    </row>
    <row r="205" spans="1:39" s="223" customFormat="1" ht="45" hidden="1" customHeight="1">
      <c r="A205" s="189" t="s">
        <v>621</v>
      </c>
      <c r="B205" s="99"/>
      <c r="C205" s="358" t="s">
        <v>26</v>
      </c>
      <c r="D205" s="147"/>
      <c r="E205" s="99"/>
      <c r="F205" s="97"/>
      <c r="G205" s="98"/>
      <c r="H205" s="96" t="s">
        <v>622</v>
      </c>
      <c r="I205" s="97"/>
      <c r="J205" s="99"/>
      <c r="K205" s="99"/>
      <c r="L205" s="486"/>
      <c r="M205" s="539"/>
      <c r="N205" s="509"/>
      <c r="O205" s="99"/>
      <c r="P205" s="194"/>
      <c r="Q205" s="99"/>
      <c r="R205" s="118"/>
      <c r="S205" s="118"/>
      <c r="T205" s="118"/>
      <c r="U205" s="99"/>
      <c r="V205" s="99"/>
      <c r="W205" s="99"/>
      <c r="X205" s="99"/>
      <c r="Y205" s="99"/>
      <c r="Z205" s="226"/>
      <c r="AA205" s="226"/>
      <c r="AB205" s="237"/>
      <c r="AC205" s="237"/>
      <c r="AD205" s="237"/>
      <c r="AE205" s="237"/>
      <c r="AF205" s="176"/>
      <c r="AG205" s="152">
        <v>428204</v>
      </c>
      <c r="AH205" s="406"/>
      <c r="AI205" s="442"/>
      <c r="AJ205" s="424"/>
      <c r="AK205" s="61"/>
      <c r="AL205" s="61"/>
      <c r="AM205" s="61"/>
    </row>
    <row r="206" spans="1:39" s="223" customFormat="1" ht="45" hidden="1" customHeight="1">
      <c r="A206" s="189" t="s">
        <v>623</v>
      </c>
      <c r="B206" s="99"/>
      <c r="C206" s="358" t="s">
        <v>26</v>
      </c>
      <c r="D206" s="147"/>
      <c r="E206" s="99"/>
      <c r="F206" s="97"/>
      <c r="G206" s="98"/>
      <c r="H206" s="96" t="s">
        <v>624</v>
      </c>
      <c r="I206" s="97"/>
      <c r="J206" s="99"/>
      <c r="K206" s="99"/>
      <c r="L206" s="486"/>
      <c r="M206" s="539"/>
      <c r="N206" s="509"/>
      <c r="O206" s="99"/>
      <c r="P206" s="194"/>
      <c r="Q206" s="99"/>
      <c r="R206" s="118"/>
      <c r="S206" s="118"/>
      <c r="T206" s="118"/>
      <c r="U206" s="99"/>
      <c r="V206" s="99"/>
      <c r="W206" s="99"/>
      <c r="X206" s="99"/>
      <c r="Y206" s="99"/>
      <c r="Z206" s="226"/>
      <c r="AA206" s="226"/>
      <c r="AB206" s="237"/>
      <c r="AC206" s="237"/>
      <c r="AD206" s="237"/>
      <c r="AE206" s="237"/>
      <c r="AF206" s="176"/>
      <c r="AG206" s="152">
        <v>370526</v>
      </c>
      <c r="AH206" s="406"/>
      <c r="AI206" s="442"/>
      <c r="AJ206" s="424"/>
      <c r="AK206" s="61"/>
      <c r="AL206" s="61"/>
      <c r="AM206" s="61"/>
    </row>
    <row r="207" spans="1:39" s="223" customFormat="1" ht="60" hidden="1" customHeight="1">
      <c r="A207" s="189" t="s">
        <v>625</v>
      </c>
      <c r="B207" s="99"/>
      <c r="C207" s="358" t="s">
        <v>26</v>
      </c>
      <c r="D207" s="147"/>
      <c r="E207" s="99"/>
      <c r="F207" s="97"/>
      <c r="G207" s="123"/>
      <c r="H207" s="96" t="s">
        <v>626</v>
      </c>
      <c r="I207" s="97"/>
      <c r="J207" s="124"/>
      <c r="K207" s="99"/>
      <c r="L207" s="192"/>
      <c r="M207" s="540"/>
      <c r="N207" s="510"/>
      <c r="O207" s="99"/>
      <c r="P207" s="192"/>
      <c r="Q207" s="99"/>
      <c r="R207" s="118"/>
      <c r="S207" s="118"/>
      <c r="T207" s="118"/>
      <c r="U207" s="99"/>
      <c r="V207" s="99"/>
      <c r="W207" s="99" t="s">
        <v>957</v>
      </c>
      <c r="X207" s="99"/>
      <c r="Y207" s="99"/>
      <c r="Z207" s="226"/>
      <c r="AA207" s="226"/>
      <c r="AB207" s="237"/>
      <c r="AC207" s="237"/>
      <c r="AD207" s="237"/>
      <c r="AE207" s="237"/>
      <c r="AF207" s="176"/>
      <c r="AG207" s="152">
        <v>461828</v>
      </c>
      <c r="AH207" s="385"/>
      <c r="AI207" s="97"/>
      <c r="AJ207" s="420"/>
      <c r="AK207" s="56"/>
      <c r="AL207" s="56"/>
      <c r="AM207" s="56"/>
    </row>
    <row r="208" spans="1:39" s="223" customFormat="1" ht="60" hidden="1" customHeight="1">
      <c r="A208" s="189" t="s">
        <v>627</v>
      </c>
      <c r="B208" s="99"/>
      <c r="C208" s="358" t="s">
        <v>26</v>
      </c>
      <c r="D208" s="147"/>
      <c r="E208" s="99"/>
      <c r="F208" s="97"/>
      <c r="G208" s="123"/>
      <c r="H208" s="96" t="s">
        <v>628</v>
      </c>
      <c r="I208" s="97"/>
      <c r="J208" s="124"/>
      <c r="K208" s="99"/>
      <c r="L208" s="192"/>
      <c r="M208" s="540"/>
      <c r="N208" s="510"/>
      <c r="O208" s="99"/>
      <c r="P208" s="192"/>
      <c r="Q208" s="99"/>
      <c r="R208" s="118"/>
      <c r="S208" s="118"/>
      <c r="T208" s="118"/>
      <c r="U208" s="99"/>
      <c r="V208" s="99"/>
      <c r="W208" s="99"/>
      <c r="X208" s="99"/>
      <c r="Y208" s="99"/>
      <c r="Z208" s="226"/>
      <c r="AA208" s="226"/>
      <c r="AB208" s="237"/>
      <c r="AC208" s="237"/>
      <c r="AD208" s="237"/>
      <c r="AE208" s="237"/>
      <c r="AF208" s="176"/>
      <c r="AG208" s="152">
        <v>10401</v>
      </c>
      <c r="AH208" s="385"/>
      <c r="AI208" s="97"/>
      <c r="AJ208" s="420"/>
      <c r="AK208" s="56"/>
      <c r="AL208" s="56"/>
      <c r="AM208" s="56"/>
    </row>
    <row r="209" spans="1:39" s="223" customFormat="1" ht="45" hidden="1" customHeight="1">
      <c r="A209" s="189" t="s">
        <v>629</v>
      </c>
      <c r="B209" s="99"/>
      <c r="C209" s="358" t="s">
        <v>26</v>
      </c>
      <c r="D209" s="147"/>
      <c r="E209" s="99"/>
      <c r="F209" s="97"/>
      <c r="G209" s="123"/>
      <c r="H209" s="96" t="s">
        <v>630</v>
      </c>
      <c r="I209" s="97"/>
      <c r="J209" s="124"/>
      <c r="K209" s="99"/>
      <c r="L209" s="192"/>
      <c r="M209" s="540"/>
      <c r="N209" s="510"/>
      <c r="O209" s="99"/>
      <c r="P209" s="192"/>
      <c r="Q209" s="99"/>
      <c r="R209" s="118"/>
      <c r="S209" s="118"/>
      <c r="T209" s="118"/>
      <c r="U209" s="99"/>
      <c r="V209" s="99"/>
      <c r="W209" s="99"/>
      <c r="X209" s="99"/>
      <c r="Y209" s="99"/>
      <c r="Z209" s="226"/>
      <c r="AA209" s="226"/>
      <c r="AB209" s="237"/>
      <c r="AC209" s="237"/>
      <c r="AD209" s="237"/>
      <c r="AE209" s="237"/>
      <c r="AF209" s="176"/>
      <c r="AG209" s="152">
        <v>609140</v>
      </c>
      <c r="AH209" s="385"/>
      <c r="AI209" s="97"/>
      <c r="AJ209" s="420"/>
      <c r="AK209" s="56"/>
      <c r="AL209" s="56"/>
      <c r="AM209" s="56"/>
    </row>
    <row r="210" spans="1:39" s="223" customFormat="1" ht="45" hidden="1" customHeight="1">
      <c r="A210" s="189" t="s">
        <v>631</v>
      </c>
      <c r="B210" s="99"/>
      <c r="C210" s="358" t="s">
        <v>26</v>
      </c>
      <c r="D210" s="147"/>
      <c r="E210" s="99"/>
      <c r="F210" s="97"/>
      <c r="G210" s="123"/>
      <c r="H210" s="96" t="s">
        <v>632</v>
      </c>
      <c r="I210" s="97"/>
      <c r="J210" s="124"/>
      <c r="K210" s="99"/>
      <c r="L210" s="192"/>
      <c r="M210" s="540"/>
      <c r="N210" s="510"/>
      <c r="O210" s="99"/>
      <c r="P210" s="192"/>
      <c r="Q210" s="99"/>
      <c r="R210" s="118"/>
      <c r="S210" s="118"/>
      <c r="T210" s="118"/>
      <c r="U210" s="99"/>
      <c r="V210" s="99"/>
      <c r="W210" s="99"/>
      <c r="X210" s="99"/>
      <c r="Y210" s="99"/>
      <c r="Z210" s="226"/>
      <c r="AA210" s="226"/>
      <c r="AB210" s="237"/>
      <c r="AC210" s="237"/>
      <c r="AD210" s="237"/>
      <c r="AE210" s="237"/>
      <c r="AF210" s="176"/>
      <c r="AG210" s="152">
        <v>419859</v>
      </c>
      <c r="AH210" s="385"/>
      <c r="AI210" s="97"/>
      <c r="AJ210" s="420"/>
      <c r="AK210" s="56"/>
      <c r="AL210" s="56"/>
      <c r="AM210" s="56"/>
    </row>
    <row r="211" spans="1:39" s="223" customFormat="1" ht="45" hidden="1" customHeight="1">
      <c r="A211" s="189" t="s">
        <v>633</v>
      </c>
      <c r="B211" s="99"/>
      <c r="C211" s="358" t="s">
        <v>26</v>
      </c>
      <c r="D211" s="147"/>
      <c r="E211" s="99"/>
      <c r="F211" s="97"/>
      <c r="G211" s="123"/>
      <c r="H211" s="96" t="s">
        <v>634</v>
      </c>
      <c r="I211" s="97"/>
      <c r="J211" s="124"/>
      <c r="K211" s="99"/>
      <c r="L211" s="192"/>
      <c r="M211" s="540"/>
      <c r="N211" s="510"/>
      <c r="O211" s="99"/>
      <c r="P211" s="192"/>
      <c r="Q211" s="99"/>
      <c r="R211" s="118"/>
      <c r="S211" s="118"/>
      <c r="T211" s="118"/>
      <c r="U211" s="99"/>
      <c r="V211" s="99"/>
      <c r="W211" s="99"/>
      <c r="X211" s="99"/>
      <c r="Y211" s="99"/>
      <c r="Z211" s="226"/>
      <c r="AA211" s="226"/>
      <c r="AB211" s="237"/>
      <c r="AC211" s="237"/>
      <c r="AD211" s="237"/>
      <c r="AE211" s="237"/>
      <c r="AF211" s="176"/>
      <c r="AG211" s="152">
        <v>486374</v>
      </c>
      <c r="AH211" s="385"/>
      <c r="AI211" s="97"/>
      <c r="AJ211" s="420"/>
      <c r="AK211" s="56"/>
      <c r="AL211" s="56"/>
      <c r="AM211" s="56"/>
    </row>
    <row r="212" spans="1:39" s="223" customFormat="1" ht="45" hidden="1" customHeight="1">
      <c r="A212" s="189" t="s">
        <v>635</v>
      </c>
      <c r="B212" s="99"/>
      <c r="C212" s="358" t="s">
        <v>26</v>
      </c>
      <c r="D212" s="147"/>
      <c r="E212" s="99"/>
      <c r="F212" s="97"/>
      <c r="G212" s="123"/>
      <c r="H212" s="96" t="s">
        <v>636</v>
      </c>
      <c r="I212" s="97"/>
      <c r="J212" s="124"/>
      <c r="K212" s="99"/>
      <c r="L212" s="192"/>
      <c r="M212" s="540"/>
      <c r="N212" s="510"/>
      <c r="O212" s="99"/>
      <c r="P212" s="192"/>
      <c r="Q212" s="99"/>
      <c r="R212" s="118"/>
      <c r="S212" s="118"/>
      <c r="T212" s="118"/>
      <c r="U212" s="99"/>
      <c r="V212" s="99"/>
      <c r="W212" s="99"/>
      <c r="X212" s="99"/>
      <c r="Y212" s="99"/>
      <c r="Z212" s="226"/>
      <c r="AA212" s="226"/>
      <c r="AB212" s="237"/>
      <c r="AC212" s="237"/>
      <c r="AD212" s="237"/>
      <c r="AE212" s="237"/>
      <c r="AF212" s="176"/>
      <c r="AG212" s="152">
        <v>233847</v>
      </c>
      <c r="AH212" s="385"/>
      <c r="AI212" s="97"/>
      <c r="AJ212" s="420"/>
      <c r="AK212" s="56"/>
      <c r="AL212" s="56"/>
      <c r="AM212" s="56"/>
    </row>
    <row r="213" spans="1:39" s="223" customFormat="1" ht="45" hidden="1" customHeight="1">
      <c r="A213" s="189" t="s">
        <v>637</v>
      </c>
      <c r="B213" s="99"/>
      <c r="C213" s="358" t="s">
        <v>26</v>
      </c>
      <c r="D213" s="147"/>
      <c r="E213" s="99"/>
      <c r="F213" s="97"/>
      <c r="G213" s="123"/>
      <c r="H213" s="96" t="s">
        <v>638</v>
      </c>
      <c r="I213" s="97"/>
      <c r="J213" s="124"/>
      <c r="K213" s="99"/>
      <c r="L213" s="192"/>
      <c r="M213" s="540"/>
      <c r="N213" s="510"/>
      <c r="O213" s="99"/>
      <c r="P213" s="192"/>
      <c r="Q213" s="99"/>
      <c r="R213" s="118"/>
      <c r="S213" s="118"/>
      <c r="T213" s="118"/>
      <c r="U213" s="99"/>
      <c r="V213" s="99"/>
      <c r="W213" s="99"/>
      <c r="X213" s="99"/>
      <c r="Y213" s="99"/>
      <c r="Z213" s="226"/>
      <c r="AA213" s="226"/>
      <c r="AB213" s="237"/>
      <c r="AC213" s="237"/>
      <c r="AD213" s="237"/>
      <c r="AE213" s="237"/>
      <c r="AF213" s="176"/>
      <c r="AG213" s="152">
        <v>479661</v>
      </c>
      <c r="AH213" s="385"/>
      <c r="AI213" s="97"/>
      <c r="AJ213" s="420"/>
      <c r="AK213" s="56"/>
      <c r="AL213" s="56"/>
      <c r="AM213" s="56"/>
    </row>
    <row r="214" spans="1:39" s="223" customFormat="1" ht="45" hidden="1" customHeight="1">
      <c r="A214" s="189" t="s">
        <v>639</v>
      </c>
      <c r="B214" s="99"/>
      <c r="C214" s="358" t="s">
        <v>26</v>
      </c>
      <c r="D214" s="147"/>
      <c r="E214" s="99"/>
      <c r="F214" s="97"/>
      <c r="G214" s="123"/>
      <c r="H214" s="96" t="s">
        <v>640</v>
      </c>
      <c r="I214" s="97"/>
      <c r="J214" s="124"/>
      <c r="K214" s="99"/>
      <c r="L214" s="192"/>
      <c r="M214" s="540"/>
      <c r="N214" s="510"/>
      <c r="O214" s="99"/>
      <c r="P214" s="192"/>
      <c r="Q214" s="99"/>
      <c r="R214" s="118"/>
      <c r="S214" s="118"/>
      <c r="T214" s="118"/>
      <c r="U214" s="99"/>
      <c r="V214" s="99"/>
      <c r="W214" s="99"/>
      <c r="X214" s="99"/>
      <c r="Y214" s="99"/>
      <c r="Z214" s="226"/>
      <c r="AA214" s="226"/>
      <c r="AB214" s="237"/>
      <c r="AC214" s="237"/>
      <c r="AD214" s="237"/>
      <c r="AE214" s="237"/>
      <c r="AF214" s="176"/>
      <c r="AG214" s="152">
        <v>437698</v>
      </c>
      <c r="AH214" s="385"/>
      <c r="AI214" s="97"/>
      <c r="AJ214" s="420"/>
      <c r="AK214" s="56"/>
      <c r="AL214" s="56"/>
      <c r="AM214" s="56"/>
    </row>
    <row r="215" spans="1:39" s="223" customFormat="1" ht="45" hidden="1" customHeight="1">
      <c r="A215" s="189" t="s">
        <v>641</v>
      </c>
      <c r="B215" s="99"/>
      <c r="C215" s="358" t="s">
        <v>26</v>
      </c>
      <c r="D215" s="147"/>
      <c r="E215" s="99"/>
      <c r="F215" s="97"/>
      <c r="G215" s="123"/>
      <c r="H215" s="96" t="s">
        <v>642</v>
      </c>
      <c r="I215" s="97"/>
      <c r="J215" s="124"/>
      <c r="K215" s="99"/>
      <c r="L215" s="192"/>
      <c r="M215" s="540"/>
      <c r="N215" s="510"/>
      <c r="O215" s="99"/>
      <c r="P215" s="192"/>
      <c r="Q215" s="99"/>
      <c r="R215" s="118"/>
      <c r="S215" s="118"/>
      <c r="T215" s="118"/>
      <c r="U215" s="99"/>
      <c r="V215" s="99"/>
      <c r="W215" s="99"/>
      <c r="X215" s="99"/>
      <c r="Y215" s="99"/>
      <c r="Z215" s="226"/>
      <c r="AA215" s="226"/>
      <c r="AB215" s="237"/>
      <c r="AC215" s="237"/>
      <c r="AD215" s="237"/>
      <c r="AE215" s="237"/>
      <c r="AF215" s="176"/>
      <c r="AG215" s="152">
        <v>476730</v>
      </c>
      <c r="AH215" s="385"/>
      <c r="AI215" s="97"/>
      <c r="AJ215" s="420"/>
      <c r="AK215" s="56"/>
      <c r="AL215" s="56"/>
      <c r="AM215" s="56"/>
    </row>
    <row r="216" spans="1:39" s="223" customFormat="1" ht="45" hidden="1" customHeight="1">
      <c r="A216" s="189" t="s">
        <v>643</v>
      </c>
      <c r="B216" s="99"/>
      <c r="C216" s="358" t="s">
        <v>26</v>
      </c>
      <c r="D216" s="147"/>
      <c r="E216" s="99"/>
      <c r="F216" s="97"/>
      <c r="G216" s="123"/>
      <c r="H216" s="96" t="s">
        <v>644</v>
      </c>
      <c r="I216" s="97"/>
      <c r="J216" s="124"/>
      <c r="K216" s="99"/>
      <c r="L216" s="192"/>
      <c r="M216" s="540"/>
      <c r="N216" s="510"/>
      <c r="O216" s="99"/>
      <c r="P216" s="192"/>
      <c r="Q216" s="99"/>
      <c r="R216" s="118"/>
      <c r="S216" s="118"/>
      <c r="T216" s="118"/>
      <c r="U216" s="99"/>
      <c r="V216" s="99"/>
      <c r="W216" s="99"/>
      <c r="X216" s="99"/>
      <c r="Y216" s="99"/>
      <c r="Z216" s="226"/>
      <c r="AA216" s="226"/>
      <c r="AB216" s="237"/>
      <c r="AC216" s="237"/>
      <c r="AD216" s="237"/>
      <c r="AE216" s="237"/>
      <c r="AF216" s="176"/>
      <c r="AG216" s="152">
        <v>477123</v>
      </c>
      <c r="AH216" s="385"/>
      <c r="AI216" s="97"/>
      <c r="AJ216" s="420"/>
      <c r="AK216" s="56"/>
      <c r="AL216" s="56"/>
      <c r="AM216" s="56"/>
    </row>
    <row r="217" spans="1:39" s="223" customFormat="1" ht="225" hidden="1" customHeight="1">
      <c r="A217" s="189">
        <v>7</v>
      </c>
      <c r="B217" s="99"/>
      <c r="C217" s="358" t="s">
        <v>26</v>
      </c>
      <c r="D217" s="147"/>
      <c r="E217" s="99"/>
      <c r="F217" s="97"/>
      <c r="G217" s="123" t="s">
        <v>645</v>
      </c>
      <c r="H217" s="96" t="s">
        <v>646</v>
      </c>
      <c r="I217" s="97" t="s">
        <v>1317</v>
      </c>
      <c r="J217" s="99">
        <v>1</v>
      </c>
      <c r="K217" s="99" t="s">
        <v>185</v>
      </c>
      <c r="L217" s="591">
        <f>80290+23000+20000+20000+20000</f>
        <v>163290</v>
      </c>
      <c r="M217" s="539"/>
      <c r="N217" s="509">
        <v>80290</v>
      </c>
      <c r="O217" s="99" t="s">
        <v>5</v>
      </c>
      <c r="P217" s="194" t="s">
        <v>151</v>
      </c>
      <c r="Q217" s="99" t="s">
        <v>18</v>
      </c>
      <c r="R217" s="118">
        <v>46053</v>
      </c>
      <c r="S217" s="118">
        <v>46081</v>
      </c>
      <c r="T217" s="118">
        <v>46234</v>
      </c>
      <c r="U217" s="99"/>
      <c r="V217" s="99"/>
      <c r="W217" s="99"/>
      <c r="X217" s="129" t="s">
        <v>1302</v>
      </c>
      <c r="Y217" s="99" t="s">
        <v>1314</v>
      </c>
      <c r="Z217" s="227" t="s">
        <v>1076</v>
      </c>
      <c r="AA217" s="227" t="s">
        <v>1076</v>
      </c>
      <c r="AB217" s="241">
        <v>45839</v>
      </c>
      <c r="AC217" s="241">
        <v>46204</v>
      </c>
      <c r="AD217" s="241">
        <v>46205</v>
      </c>
      <c r="AE217" s="241">
        <v>46570</v>
      </c>
      <c r="AF217" s="176"/>
      <c r="AG217" s="152" t="s">
        <v>1076</v>
      </c>
      <c r="AH217" s="385" t="s">
        <v>1205</v>
      </c>
      <c r="AI217" s="97"/>
      <c r="AJ217" s="420"/>
      <c r="AK217" s="56"/>
      <c r="AL217" s="56" t="s">
        <v>835</v>
      </c>
      <c r="AM217" s="56"/>
    </row>
    <row r="218" spans="1:39" s="223" customFormat="1" ht="45" hidden="1" customHeight="1">
      <c r="A218" s="189" t="s">
        <v>647</v>
      </c>
      <c r="B218" s="99"/>
      <c r="C218" s="358" t="s">
        <v>26</v>
      </c>
      <c r="D218" s="147"/>
      <c r="E218" s="99"/>
      <c r="F218" s="97"/>
      <c r="G218" s="98"/>
      <c r="H218" s="96" t="s">
        <v>648</v>
      </c>
      <c r="I218" s="97"/>
      <c r="J218" s="99"/>
      <c r="K218" s="99"/>
      <c r="L218" s="486"/>
      <c r="M218" s="539"/>
      <c r="N218" s="509"/>
      <c r="O218" s="99"/>
      <c r="P218" s="194"/>
      <c r="Q218" s="99"/>
      <c r="R218" s="118"/>
      <c r="S218" s="118"/>
      <c r="T218" s="118"/>
      <c r="U218" s="99"/>
      <c r="V218" s="99"/>
      <c r="W218" s="99" t="s">
        <v>957</v>
      </c>
      <c r="X218" s="99"/>
      <c r="Y218" s="99"/>
      <c r="Z218" s="226"/>
      <c r="AA218" s="226"/>
      <c r="AB218" s="237"/>
      <c r="AC218" s="237"/>
      <c r="AD218" s="237"/>
      <c r="AE218" s="237"/>
      <c r="AF218" s="176"/>
      <c r="AG218" s="152">
        <v>276406</v>
      </c>
      <c r="AH218" s="407"/>
      <c r="AI218" s="443"/>
      <c r="AJ218" s="425"/>
      <c r="AK218" s="111"/>
      <c r="AL218" s="111"/>
      <c r="AM218" s="111"/>
    </row>
    <row r="219" spans="1:39" s="223" customFormat="1" ht="45" hidden="1" customHeight="1">
      <c r="A219" s="189" t="s">
        <v>649</v>
      </c>
      <c r="B219" s="99"/>
      <c r="C219" s="358" t="s">
        <v>26</v>
      </c>
      <c r="D219" s="147"/>
      <c r="E219" s="99"/>
      <c r="F219" s="97"/>
      <c r="G219" s="98"/>
      <c r="H219" s="96" t="s">
        <v>650</v>
      </c>
      <c r="I219" s="97"/>
      <c r="J219" s="99"/>
      <c r="K219" s="99"/>
      <c r="L219" s="486"/>
      <c r="M219" s="539"/>
      <c r="N219" s="509"/>
      <c r="O219" s="99"/>
      <c r="P219" s="194"/>
      <c r="Q219" s="99"/>
      <c r="R219" s="118"/>
      <c r="S219" s="118"/>
      <c r="T219" s="118"/>
      <c r="U219" s="99"/>
      <c r="V219" s="99"/>
      <c r="W219" s="99"/>
      <c r="X219" s="99"/>
      <c r="Y219" s="99"/>
      <c r="Z219" s="226"/>
      <c r="AA219" s="226"/>
      <c r="AB219" s="237"/>
      <c r="AC219" s="237"/>
      <c r="AD219" s="237"/>
      <c r="AE219" s="237"/>
      <c r="AF219" s="176"/>
      <c r="AG219" s="152">
        <v>418196</v>
      </c>
      <c r="AH219" s="385"/>
      <c r="AI219" s="97"/>
      <c r="AJ219" s="420"/>
      <c r="AK219" s="56"/>
      <c r="AL219" s="56"/>
      <c r="AM219" s="56"/>
    </row>
    <row r="220" spans="1:39" s="223" customFormat="1" ht="45" hidden="1" customHeight="1">
      <c r="A220" s="189" t="s">
        <v>651</v>
      </c>
      <c r="B220" s="99"/>
      <c r="C220" s="358" t="s">
        <v>26</v>
      </c>
      <c r="D220" s="147"/>
      <c r="E220" s="99"/>
      <c r="F220" s="97"/>
      <c r="G220" s="98"/>
      <c r="H220" s="96" t="s">
        <v>652</v>
      </c>
      <c r="I220" s="97"/>
      <c r="J220" s="99"/>
      <c r="K220" s="99"/>
      <c r="L220" s="486"/>
      <c r="M220" s="539"/>
      <c r="N220" s="509"/>
      <c r="O220" s="99"/>
      <c r="P220" s="194"/>
      <c r="Q220" s="99"/>
      <c r="R220" s="118"/>
      <c r="S220" s="118"/>
      <c r="T220" s="118"/>
      <c r="U220" s="99"/>
      <c r="V220" s="99"/>
      <c r="W220" s="99"/>
      <c r="X220" s="99"/>
      <c r="Y220" s="99"/>
      <c r="Z220" s="226"/>
      <c r="AA220" s="226"/>
      <c r="AB220" s="237"/>
      <c r="AC220" s="237"/>
      <c r="AD220" s="237"/>
      <c r="AE220" s="237"/>
      <c r="AF220" s="176"/>
      <c r="AG220" s="152">
        <v>610407</v>
      </c>
      <c r="AH220" s="407"/>
      <c r="AI220" s="443"/>
      <c r="AJ220" s="425"/>
      <c r="AK220" s="111"/>
      <c r="AL220" s="111"/>
      <c r="AM220" s="111"/>
    </row>
    <row r="221" spans="1:39" s="223" customFormat="1" ht="45" hidden="1" customHeight="1">
      <c r="A221" s="189" t="s">
        <v>653</v>
      </c>
      <c r="B221" s="99"/>
      <c r="C221" s="358" t="s">
        <v>26</v>
      </c>
      <c r="D221" s="147"/>
      <c r="E221" s="99"/>
      <c r="F221" s="97"/>
      <c r="G221" s="98"/>
      <c r="H221" s="96" t="s">
        <v>654</v>
      </c>
      <c r="I221" s="97"/>
      <c r="J221" s="99"/>
      <c r="K221" s="99"/>
      <c r="L221" s="486"/>
      <c r="M221" s="539"/>
      <c r="N221" s="509"/>
      <c r="O221" s="99"/>
      <c r="P221" s="194"/>
      <c r="Q221" s="99"/>
      <c r="R221" s="118"/>
      <c r="S221" s="118"/>
      <c r="T221" s="118"/>
      <c r="U221" s="99"/>
      <c r="V221" s="99"/>
      <c r="W221" s="99"/>
      <c r="X221" s="99"/>
      <c r="Y221" s="99"/>
      <c r="Z221" s="226"/>
      <c r="AA221" s="226"/>
      <c r="AB221" s="237"/>
      <c r="AC221" s="237"/>
      <c r="AD221" s="237"/>
      <c r="AE221" s="237"/>
      <c r="AF221" s="176"/>
      <c r="AG221" s="152">
        <v>405629</v>
      </c>
      <c r="AH221" s="385"/>
      <c r="AI221" s="97"/>
      <c r="AJ221" s="420"/>
      <c r="AK221" s="56"/>
      <c r="AL221" s="56"/>
      <c r="AM221" s="56"/>
    </row>
    <row r="222" spans="1:39" s="223" customFormat="1" ht="45" hidden="1" customHeight="1">
      <c r="A222" s="189" t="s">
        <v>655</v>
      </c>
      <c r="B222" s="99"/>
      <c r="C222" s="358" t="s">
        <v>26</v>
      </c>
      <c r="D222" s="147"/>
      <c r="E222" s="99"/>
      <c r="F222" s="97"/>
      <c r="G222" s="123"/>
      <c r="H222" s="96" t="s">
        <v>656</v>
      </c>
      <c r="I222" s="97"/>
      <c r="J222" s="99"/>
      <c r="K222" s="99"/>
      <c r="L222" s="486"/>
      <c r="M222" s="539"/>
      <c r="N222" s="509"/>
      <c r="O222" s="99"/>
      <c r="P222" s="194"/>
      <c r="Q222" s="99"/>
      <c r="R222" s="118"/>
      <c r="S222" s="118"/>
      <c r="T222" s="118"/>
      <c r="U222" s="99"/>
      <c r="V222" s="99"/>
      <c r="W222" s="99"/>
      <c r="X222" s="99"/>
      <c r="Y222" s="99"/>
      <c r="Z222" s="226"/>
      <c r="AA222" s="226"/>
      <c r="AB222" s="237"/>
      <c r="AC222" s="237"/>
      <c r="AD222" s="237"/>
      <c r="AE222" s="237"/>
      <c r="AF222" s="176"/>
      <c r="AG222" s="152">
        <v>447870</v>
      </c>
      <c r="AH222" s="385"/>
      <c r="AI222" s="97"/>
      <c r="AJ222" s="420"/>
      <c r="AK222" s="56"/>
      <c r="AL222" s="56"/>
      <c r="AM222" s="56"/>
    </row>
    <row r="223" spans="1:39" s="223" customFormat="1" ht="60" hidden="1" customHeight="1">
      <c r="A223" s="189" t="s">
        <v>657</v>
      </c>
      <c r="B223" s="99"/>
      <c r="C223" s="358" t="s">
        <v>26</v>
      </c>
      <c r="D223" s="147"/>
      <c r="E223" s="99"/>
      <c r="F223" s="97"/>
      <c r="G223" s="98"/>
      <c r="H223" s="96" t="s">
        <v>658</v>
      </c>
      <c r="I223" s="97"/>
      <c r="J223" s="99"/>
      <c r="K223" s="99"/>
      <c r="L223" s="486"/>
      <c r="M223" s="539"/>
      <c r="N223" s="509"/>
      <c r="O223" s="99"/>
      <c r="P223" s="194"/>
      <c r="Q223" s="99"/>
      <c r="R223" s="118"/>
      <c r="S223" s="118"/>
      <c r="T223" s="118"/>
      <c r="U223" s="99"/>
      <c r="V223" s="99"/>
      <c r="W223" s="99"/>
      <c r="X223" s="99"/>
      <c r="Y223" s="99"/>
      <c r="Z223" s="226"/>
      <c r="AA223" s="226"/>
      <c r="AB223" s="237"/>
      <c r="AC223" s="237"/>
      <c r="AD223" s="237"/>
      <c r="AE223" s="237"/>
      <c r="AF223" s="176"/>
      <c r="AG223" s="152">
        <v>610532</v>
      </c>
      <c r="AH223" s="385"/>
      <c r="AI223" s="97"/>
      <c r="AJ223" s="420"/>
      <c r="AK223" s="56"/>
      <c r="AL223" s="56"/>
      <c r="AM223" s="56"/>
    </row>
    <row r="224" spans="1:39" s="223" customFormat="1" ht="60" hidden="1" customHeight="1">
      <c r="A224" s="189" t="s">
        <v>659</v>
      </c>
      <c r="B224" s="99"/>
      <c r="C224" s="358" t="s">
        <v>26</v>
      </c>
      <c r="D224" s="147"/>
      <c r="E224" s="99"/>
      <c r="F224" s="97"/>
      <c r="G224" s="98"/>
      <c r="H224" s="96" t="s">
        <v>660</v>
      </c>
      <c r="I224" s="97"/>
      <c r="J224" s="99"/>
      <c r="K224" s="99"/>
      <c r="L224" s="486"/>
      <c r="M224" s="539"/>
      <c r="N224" s="509"/>
      <c r="O224" s="99"/>
      <c r="P224" s="194"/>
      <c r="Q224" s="99"/>
      <c r="R224" s="118"/>
      <c r="S224" s="118"/>
      <c r="T224" s="118"/>
      <c r="U224" s="99"/>
      <c r="V224" s="99"/>
      <c r="W224" s="99"/>
      <c r="X224" s="99"/>
      <c r="Y224" s="99"/>
      <c r="Z224" s="226"/>
      <c r="AA224" s="226"/>
      <c r="AB224" s="237"/>
      <c r="AC224" s="237"/>
      <c r="AD224" s="237"/>
      <c r="AE224" s="237"/>
      <c r="AF224" s="176"/>
      <c r="AG224" s="152">
        <v>460549</v>
      </c>
      <c r="AH224" s="385"/>
      <c r="AI224" s="97"/>
      <c r="AJ224" s="420"/>
      <c r="AK224" s="56"/>
      <c r="AL224" s="56"/>
      <c r="AM224" s="56"/>
    </row>
    <row r="225" spans="1:39" s="223" customFormat="1" ht="45" hidden="1" customHeight="1">
      <c r="A225" s="189" t="s">
        <v>661</v>
      </c>
      <c r="B225" s="99"/>
      <c r="C225" s="358" t="s">
        <v>26</v>
      </c>
      <c r="D225" s="147"/>
      <c r="E225" s="99"/>
      <c r="F225" s="97"/>
      <c r="G225" s="98"/>
      <c r="H225" s="96" t="s">
        <v>662</v>
      </c>
      <c r="I225" s="97"/>
      <c r="J225" s="99"/>
      <c r="K225" s="99"/>
      <c r="L225" s="486"/>
      <c r="M225" s="539"/>
      <c r="N225" s="509"/>
      <c r="O225" s="99"/>
      <c r="P225" s="194"/>
      <c r="Q225" s="99"/>
      <c r="R225" s="118"/>
      <c r="S225" s="118"/>
      <c r="T225" s="118"/>
      <c r="U225" s="99"/>
      <c r="V225" s="99"/>
      <c r="W225" s="99"/>
      <c r="X225" s="99"/>
      <c r="Y225" s="99"/>
      <c r="Z225" s="226"/>
      <c r="AA225" s="226"/>
      <c r="AB225" s="237"/>
      <c r="AC225" s="237"/>
      <c r="AD225" s="237"/>
      <c r="AE225" s="237"/>
      <c r="AF225" s="176"/>
      <c r="AG225" s="152">
        <v>312640</v>
      </c>
      <c r="AH225" s="385"/>
      <c r="AI225" s="97"/>
      <c r="AJ225" s="420"/>
      <c r="AK225" s="56"/>
      <c r="AL225" s="56"/>
      <c r="AM225" s="56"/>
    </row>
    <row r="226" spans="1:39" s="223" customFormat="1" ht="60" hidden="1" customHeight="1">
      <c r="A226" s="189" t="s">
        <v>663</v>
      </c>
      <c r="B226" s="99"/>
      <c r="C226" s="358" t="s">
        <v>26</v>
      </c>
      <c r="D226" s="147"/>
      <c r="E226" s="99"/>
      <c r="F226" s="97"/>
      <c r="G226" s="98"/>
      <c r="H226" s="96" t="s">
        <v>664</v>
      </c>
      <c r="I226" s="97"/>
      <c r="J226" s="99"/>
      <c r="K226" s="99"/>
      <c r="L226" s="486"/>
      <c r="M226" s="539"/>
      <c r="N226" s="509"/>
      <c r="O226" s="99"/>
      <c r="P226" s="194"/>
      <c r="Q226" s="99"/>
      <c r="R226" s="118"/>
      <c r="S226" s="118"/>
      <c r="T226" s="118"/>
      <c r="U226" s="99"/>
      <c r="V226" s="99"/>
      <c r="W226" s="99"/>
      <c r="X226" s="99"/>
      <c r="Y226" s="99"/>
      <c r="Z226" s="226"/>
      <c r="AA226" s="226"/>
      <c r="AB226" s="237"/>
      <c r="AC226" s="237"/>
      <c r="AD226" s="237"/>
      <c r="AE226" s="237"/>
      <c r="AF226" s="176"/>
      <c r="AG226" s="152">
        <v>440293</v>
      </c>
      <c r="AH226" s="385"/>
      <c r="AI226" s="97"/>
      <c r="AJ226" s="420"/>
      <c r="AK226" s="56"/>
      <c r="AL226" s="56"/>
      <c r="AM226" s="56"/>
    </row>
    <row r="227" spans="1:39" s="223" customFormat="1" ht="45" hidden="1" customHeight="1">
      <c r="A227" s="189" t="s">
        <v>665</v>
      </c>
      <c r="B227" s="99"/>
      <c r="C227" s="358" t="s">
        <v>26</v>
      </c>
      <c r="D227" s="147"/>
      <c r="E227" s="99"/>
      <c r="F227" s="97"/>
      <c r="G227" s="98"/>
      <c r="H227" s="96" t="s">
        <v>666</v>
      </c>
      <c r="I227" s="97"/>
      <c r="J227" s="99"/>
      <c r="K227" s="99"/>
      <c r="L227" s="486"/>
      <c r="M227" s="539"/>
      <c r="N227" s="509"/>
      <c r="O227" s="99"/>
      <c r="P227" s="194"/>
      <c r="Q227" s="99"/>
      <c r="R227" s="118"/>
      <c r="S227" s="118"/>
      <c r="T227" s="118"/>
      <c r="U227" s="99"/>
      <c r="V227" s="99"/>
      <c r="W227" s="99"/>
      <c r="X227" s="99"/>
      <c r="Y227" s="99"/>
      <c r="Z227" s="226"/>
      <c r="AA227" s="226"/>
      <c r="AB227" s="237"/>
      <c r="AC227" s="237"/>
      <c r="AD227" s="237"/>
      <c r="AE227" s="237"/>
      <c r="AF227" s="176"/>
      <c r="AG227" s="152">
        <v>344258</v>
      </c>
      <c r="AH227" s="385"/>
      <c r="AI227" s="97"/>
      <c r="AJ227" s="420"/>
      <c r="AK227" s="56"/>
      <c r="AL227" s="56"/>
      <c r="AM227" s="56"/>
    </row>
    <row r="228" spans="1:39" s="223" customFormat="1" ht="45" hidden="1" customHeight="1">
      <c r="A228" s="189" t="s">
        <v>667</v>
      </c>
      <c r="B228" s="99"/>
      <c r="C228" s="358" t="s">
        <v>26</v>
      </c>
      <c r="D228" s="147"/>
      <c r="E228" s="99"/>
      <c r="F228" s="97"/>
      <c r="G228" s="98"/>
      <c r="H228" s="96" t="s">
        <v>668</v>
      </c>
      <c r="I228" s="97"/>
      <c r="J228" s="99"/>
      <c r="K228" s="99"/>
      <c r="L228" s="486"/>
      <c r="M228" s="539"/>
      <c r="N228" s="509"/>
      <c r="O228" s="99"/>
      <c r="P228" s="194"/>
      <c r="Q228" s="99"/>
      <c r="R228" s="118"/>
      <c r="S228" s="118"/>
      <c r="T228" s="118"/>
      <c r="U228" s="99"/>
      <c r="V228" s="99"/>
      <c r="W228" s="99"/>
      <c r="X228" s="99"/>
      <c r="Y228" s="99"/>
      <c r="Z228" s="226"/>
      <c r="AA228" s="226"/>
      <c r="AB228" s="237"/>
      <c r="AC228" s="237"/>
      <c r="AD228" s="237"/>
      <c r="AE228" s="237"/>
      <c r="AF228" s="176"/>
      <c r="AG228" s="152">
        <v>391458</v>
      </c>
      <c r="AH228" s="385"/>
      <c r="AI228" s="97"/>
      <c r="AJ228" s="420"/>
      <c r="AK228" s="56"/>
      <c r="AL228" s="56"/>
      <c r="AM228" s="56"/>
    </row>
    <row r="229" spans="1:39" s="223" customFormat="1" ht="45" hidden="1" customHeight="1">
      <c r="A229" s="189" t="s">
        <v>669</v>
      </c>
      <c r="B229" s="99"/>
      <c r="C229" s="358" t="s">
        <v>26</v>
      </c>
      <c r="D229" s="147"/>
      <c r="E229" s="99"/>
      <c r="F229" s="97"/>
      <c r="G229" s="98"/>
      <c r="H229" s="96" t="s">
        <v>670</v>
      </c>
      <c r="I229" s="97"/>
      <c r="J229" s="99"/>
      <c r="K229" s="99"/>
      <c r="L229" s="486"/>
      <c r="M229" s="539"/>
      <c r="N229" s="509"/>
      <c r="O229" s="99"/>
      <c r="P229" s="194"/>
      <c r="Q229" s="99"/>
      <c r="R229" s="118"/>
      <c r="S229" s="118"/>
      <c r="T229" s="118"/>
      <c r="U229" s="99"/>
      <c r="V229" s="99"/>
      <c r="W229" s="99"/>
      <c r="X229" s="99"/>
      <c r="Y229" s="99"/>
      <c r="Z229" s="226"/>
      <c r="AA229" s="226"/>
      <c r="AB229" s="237"/>
      <c r="AC229" s="237"/>
      <c r="AD229" s="237"/>
      <c r="AE229" s="237"/>
      <c r="AF229" s="176"/>
      <c r="AG229" s="152">
        <v>370048</v>
      </c>
      <c r="AH229" s="385"/>
      <c r="AI229" s="97"/>
      <c r="AJ229" s="420"/>
      <c r="AK229" s="56"/>
      <c r="AL229" s="56"/>
      <c r="AM229" s="56"/>
    </row>
    <row r="230" spans="1:39" s="223" customFormat="1" ht="45" hidden="1" customHeight="1">
      <c r="A230" s="189" t="s">
        <v>671</v>
      </c>
      <c r="B230" s="99"/>
      <c r="C230" s="358" t="s">
        <v>26</v>
      </c>
      <c r="D230" s="147"/>
      <c r="E230" s="99"/>
      <c r="F230" s="97"/>
      <c r="G230" s="98"/>
      <c r="H230" s="96" t="s">
        <v>672</v>
      </c>
      <c r="I230" s="97"/>
      <c r="J230" s="99"/>
      <c r="K230" s="99"/>
      <c r="L230" s="486"/>
      <c r="M230" s="539"/>
      <c r="N230" s="509"/>
      <c r="O230" s="99"/>
      <c r="P230" s="194"/>
      <c r="Q230" s="99"/>
      <c r="R230" s="118"/>
      <c r="S230" s="118"/>
      <c r="T230" s="118"/>
      <c r="U230" s="99"/>
      <c r="V230" s="99"/>
      <c r="W230" s="99"/>
      <c r="X230" s="99"/>
      <c r="Y230" s="99"/>
      <c r="Z230" s="226"/>
      <c r="AA230" s="226"/>
      <c r="AB230" s="237"/>
      <c r="AC230" s="237"/>
      <c r="AD230" s="237"/>
      <c r="AE230" s="237"/>
      <c r="AF230" s="176"/>
      <c r="AG230" s="152">
        <v>466971</v>
      </c>
      <c r="AH230" s="385"/>
      <c r="AI230" s="97"/>
      <c r="AJ230" s="420"/>
      <c r="AK230" s="56"/>
      <c r="AL230" s="56"/>
      <c r="AM230" s="56"/>
    </row>
    <row r="231" spans="1:39" s="223" customFormat="1" ht="45" hidden="1" customHeight="1">
      <c r="A231" s="189" t="s">
        <v>673</v>
      </c>
      <c r="B231" s="99"/>
      <c r="C231" s="358" t="s">
        <v>26</v>
      </c>
      <c r="D231" s="147"/>
      <c r="E231" s="99"/>
      <c r="F231" s="97"/>
      <c r="G231" s="98"/>
      <c r="H231" s="96" t="s">
        <v>674</v>
      </c>
      <c r="I231" s="97"/>
      <c r="J231" s="99"/>
      <c r="K231" s="99"/>
      <c r="L231" s="486"/>
      <c r="M231" s="539"/>
      <c r="N231" s="509"/>
      <c r="O231" s="99"/>
      <c r="P231" s="194"/>
      <c r="Q231" s="99"/>
      <c r="R231" s="118"/>
      <c r="S231" s="118"/>
      <c r="T231" s="118"/>
      <c r="U231" s="99"/>
      <c r="V231" s="99"/>
      <c r="W231" s="99"/>
      <c r="X231" s="99"/>
      <c r="Y231" s="99"/>
      <c r="Z231" s="176"/>
      <c r="AA231" s="226"/>
      <c r="AB231" s="237"/>
      <c r="AC231" s="237"/>
      <c r="AD231" s="237"/>
      <c r="AE231" s="237"/>
      <c r="AF231" s="176"/>
      <c r="AG231" s="152">
        <v>403691</v>
      </c>
      <c r="AH231" s="385"/>
      <c r="AI231" s="97"/>
      <c r="AJ231" s="420"/>
      <c r="AK231" s="56"/>
      <c r="AL231" s="56"/>
      <c r="AM231" s="56"/>
    </row>
    <row r="232" spans="1:39" s="223" customFormat="1" ht="178.9" hidden="1" customHeight="1">
      <c r="A232" s="189">
        <v>8</v>
      </c>
      <c r="B232" s="99"/>
      <c r="C232" s="358" t="s">
        <v>26</v>
      </c>
      <c r="D232" s="147"/>
      <c r="E232" s="99"/>
      <c r="F232" s="97"/>
      <c r="G232" s="98" t="s">
        <v>276</v>
      </c>
      <c r="H232" s="96" t="s">
        <v>948</v>
      </c>
      <c r="I232" s="97" t="s">
        <v>1080</v>
      </c>
      <c r="J232" s="99">
        <v>10</v>
      </c>
      <c r="K232" s="99" t="s">
        <v>178</v>
      </c>
      <c r="L232" s="459">
        <v>15000</v>
      </c>
      <c r="M232" s="522"/>
      <c r="N232" s="505">
        <v>15000</v>
      </c>
      <c r="O232" s="99" t="s">
        <v>5</v>
      </c>
      <c r="P232" s="189" t="s">
        <v>66</v>
      </c>
      <c r="Q232" s="99"/>
      <c r="R232" s="118">
        <v>46053</v>
      </c>
      <c r="S232" s="118">
        <v>46081</v>
      </c>
      <c r="T232" s="118">
        <v>46265</v>
      </c>
      <c r="U232" s="99"/>
      <c r="V232" s="99"/>
      <c r="W232" s="99"/>
      <c r="X232" s="129" t="s">
        <v>1302</v>
      </c>
      <c r="Y232" s="99" t="s">
        <v>1303</v>
      </c>
      <c r="Z232" s="176"/>
      <c r="AA232" s="226"/>
      <c r="AB232" s="237"/>
      <c r="AC232" s="237"/>
      <c r="AD232" s="237"/>
      <c r="AE232" s="237"/>
      <c r="AF232" s="176"/>
      <c r="AG232" s="152">
        <v>478996</v>
      </c>
      <c r="AH232" s="408" t="s">
        <v>761</v>
      </c>
      <c r="AI232" s="156"/>
      <c r="AJ232" s="418" t="s">
        <v>828</v>
      </c>
      <c r="AK232" s="86"/>
      <c r="AL232" s="56" t="s">
        <v>947</v>
      </c>
      <c r="AM232" s="56"/>
    </row>
    <row r="233" spans="1:39" ht="84" hidden="1" customHeight="1">
      <c r="A233" s="349">
        <v>5</v>
      </c>
      <c r="B233" s="99"/>
      <c r="C233" s="359" t="s">
        <v>27</v>
      </c>
      <c r="D233" s="147"/>
      <c r="E233" s="55"/>
      <c r="F233" s="46"/>
      <c r="G233" s="123" t="s">
        <v>179</v>
      </c>
      <c r="H233" s="56" t="s">
        <v>912</v>
      </c>
      <c r="I233" s="46" t="s">
        <v>913</v>
      </c>
      <c r="J233" s="99">
        <v>12</v>
      </c>
      <c r="K233" s="99" t="s">
        <v>182</v>
      </c>
      <c r="L233" s="487">
        <v>61275</v>
      </c>
      <c r="M233" s="541"/>
      <c r="N233" s="509">
        <v>61275</v>
      </c>
      <c r="O233" s="99" t="s">
        <v>11</v>
      </c>
      <c r="P233" s="195" t="s">
        <v>14</v>
      </c>
      <c r="Q233" s="99"/>
      <c r="R233" s="118">
        <v>46022</v>
      </c>
      <c r="S233" s="118">
        <v>45961</v>
      </c>
      <c r="T233" s="118">
        <v>46173</v>
      </c>
      <c r="U233" s="99"/>
      <c r="V233" s="99"/>
      <c r="W233" s="99"/>
      <c r="X233" s="129" t="s">
        <v>1302</v>
      </c>
      <c r="Y233" s="99" t="s">
        <v>1303</v>
      </c>
      <c r="Z233" s="226"/>
      <c r="AA233" s="226" t="s">
        <v>1166</v>
      </c>
      <c r="AB233" s="237">
        <v>44348</v>
      </c>
      <c r="AC233" s="237">
        <v>46173</v>
      </c>
      <c r="AD233" s="237">
        <v>46174</v>
      </c>
      <c r="AE233" s="237">
        <v>47999</v>
      </c>
      <c r="AF233" s="176"/>
      <c r="AG233" s="227">
        <v>4316</v>
      </c>
      <c r="AH233" s="395" t="s">
        <v>910</v>
      </c>
      <c r="AI233" s="46"/>
      <c r="AJ233" s="418"/>
      <c r="AK233" s="86"/>
      <c r="AL233" s="56" t="s">
        <v>836</v>
      </c>
      <c r="AM233" s="56"/>
    </row>
    <row r="234" spans="1:39" ht="67.900000000000006" hidden="1" customHeight="1">
      <c r="A234" s="349">
        <v>6</v>
      </c>
      <c r="B234" s="99"/>
      <c r="C234" s="359" t="s">
        <v>27</v>
      </c>
      <c r="D234" s="147"/>
      <c r="E234" s="55"/>
      <c r="F234" s="46"/>
      <c r="G234" s="123" t="s">
        <v>180</v>
      </c>
      <c r="H234" s="56" t="s">
        <v>914</v>
      </c>
      <c r="I234" s="46" t="s">
        <v>915</v>
      </c>
      <c r="J234" s="99">
        <v>12</v>
      </c>
      <c r="K234" s="99" t="s">
        <v>182</v>
      </c>
      <c r="L234" s="487">
        <v>114557</v>
      </c>
      <c r="M234" s="541"/>
      <c r="N234" s="509">
        <v>114557</v>
      </c>
      <c r="O234" s="99" t="s">
        <v>11</v>
      </c>
      <c r="P234" s="195" t="s">
        <v>7</v>
      </c>
      <c r="Q234" s="99"/>
      <c r="R234" s="118">
        <v>45716</v>
      </c>
      <c r="S234" s="118">
        <v>45808</v>
      </c>
      <c r="T234" s="118">
        <v>46053</v>
      </c>
      <c r="U234" s="99"/>
      <c r="V234" s="99"/>
      <c r="W234" s="99"/>
      <c r="X234" s="129" t="s">
        <v>1302</v>
      </c>
      <c r="Y234" s="99" t="s">
        <v>1303</v>
      </c>
      <c r="Z234" s="226" t="s">
        <v>1167</v>
      </c>
      <c r="AA234" s="226"/>
      <c r="AB234" s="237"/>
      <c r="AC234" s="237"/>
      <c r="AD234" s="237"/>
      <c r="AE234" s="237"/>
      <c r="AF234" s="176"/>
      <c r="AG234" s="227">
        <v>4316</v>
      </c>
      <c r="AH234" s="395" t="s">
        <v>905</v>
      </c>
      <c r="AI234" s="46"/>
      <c r="AJ234" s="418"/>
      <c r="AK234" s="86"/>
      <c r="AL234" s="56" t="s">
        <v>836</v>
      </c>
      <c r="AM234" s="56"/>
    </row>
    <row r="235" spans="1:39" ht="118.9" hidden="1" customHeight="1">
      <c r="A235" s="349">
        <v>7</v>
      </c>
      <c r="B235" s="99"/>
      <c r="C235" s="359" t="s">
        <v>27</v>
      </c>
      <c r="D235" s="147"/>
      <c r="E235" s="55"/>
      <c r="F235" s="46"/>
      <c r="G235" s="123" t="s">
        <v>181</v>
      </c>
      <c r="H235" s="56" t="s">
        <v>974</v>
      </c>
      <c r="I235" s="46" t="s">
        <v>915</v>
      </c>
      <c r="J235" s="99">
        <v>12</v>
      </c>
      <c r="K235" s="99" t="s">
        <v>182</v>
      </c>
      <c r="L235" s="487">
        <v>45736</v>
      </c>
      <c r="M235" s="541"/>
      <c r="N235" s="509">
        <v>45736</v>
      </c>
      <c r="O235" s="99" t="s">
        <v>11</v>
      </c>
      <c r="P235" s="195" t="s">
        <v>14</v>
      </c>
      <c r="Q235" s="99"/>
      <c r="R235" s="118"/>
      <c r="S235" s="118">
        <v>46112</v>
      </c>
      <c r="T235" s="118">
        <v>46265</v>
      </c>
      <c r="U235" s="99"/>
      <c r="V235" s="99"/>
      <c r="W235" s="99"/>
      <c r="X235" s="129" t="s">
        <v>1302</v>
      </c>
      <c r="Y235" s="99" t="s">
        <v>1303</v>
      </c>
      <c r="Z235" s="226"/>
      <c r="AA235" s="226" t="s">
        <v>1168</v>
      </c>
      <c r="AB235" s="237">
        <v>44440</v>
      </c>
      <c r="AC235" s="237">
        <v>46265</v>
      </c>
      <c r="AD235" s="237">
        <v>46266</v>
      </c>
      <c r="AE235" s="237">
        <v>48091</v>
      </c>
      <c r="AF235" s="176"/>
      <c r="AG235" s="227">
        <v>4316</v>
      </c>
      <c r="AH235" s="409"/>
      <c r="AI235" s="444"/>
      <c r="AJ235" s="418"/>
      <c r="AK235" s="86"/>
      <c r="AL235" s="56" t="s">
        <v>836</v>
      </c>
      <c r="AM235" s="111"/>
    </row>
    <row r="236" spans="1:39" ht="94.15" hidden="1" customHeight="1">
      <c r="A236" s="349">
        <v>8</v>
      </c>
      <c r="B236" s="99"/>
      <c r="C236" s="359" t="s">
        <v>27</v>
      </c>
      <c r="D236" s="147"/>
      <c r="E236" s="55"/>
      <c r="F236" s="46"/>
      <c r="G236" s="98" t="s">
        <v>305</v>
      </c>
      <c r="H236" s="44" t="s">
        <v>916</v>
      </c>
      <c r="I236" s="46" t="s">
        <v>913</v>
      </c>
      <c r="J236" s="99">
        <v>12</v>
      </c>
      <c r="K236" s="99" t="s">
        <v>182</v>
      </c>
      <c r="L236" s="470">
        <v>65723</v>
      </c>
      <c r="M236" s="529"/>
      <c r="N236" s="507">
        <v>65723</v>
      </c>
      <c r="O236" s="99" t="s">
        <v>11</v>
      </c>
      <c r="P236" s="190" t="s">
        <v>14</v>
      </c>
      <c r="Q236" s="99"/>
      <c r="R236" s="118">
        <v>46234</v>
      </c>
      <c r="S236" s="118">
        <v>46295</v>
      </c>
      <c r="T236" s="118">
        <v>46387</v>
      </c>
      <c r="U236" s="99"/>
      <c r="V236" s="99"/>
      <c r="W236" s="99"/>
      <c r="X236" s="129" t="s">
        <v>1302</v>
      </c>
      <c r="Y236" s="99" t="s">
        <v>1303</v>
      </c>
      <c r="Z236" s="226"/>
      <c r="AA236" s="226" t="s">
        <v>1169</v>
      </c>
      <c r="AB236" s="237">
        <v>44560</v>
      </c>
      <c r="AC236" s="237">
        <v>46385</v>
      </c>
      <c r="AD236" s="237">
        <v>46386</v>
      </c>
      <c r="AE236" s="237">
        <v>48211</v>
      </c>
      <c r="AF236" s="176"/>
      <c r="AG236" s="227">
        <v>4316</v>
      </c>
      <c r="AH236" s="395"/>
      <c r="AI236" s="46"/>
      <c r="AJ236" s="418"/>
      <c r="AK236" s="86"/>
      <c r="AL236" s="56" t="s">
        <v>836</v>
      </c>
      <c r="AM236" s="56"/>
    </row>
    <row r="237" spans="1:39" ht="78" hidden="1" customHeight="1">
      <c r="A237" s="349">
        <v>10</v>
      </c>
      <c r="B237" s="99"/>
      <c r="C237" s="359" t="s">
        <v>27</v>
      </c>
      <c r="D237" s="147"/>
      <c r="E237" s="55"/>
      <c r="F237" s="46"/>
      <c r="G237" s="98" t="s">
        <v>306</v>
      </c>
      <c r="H237" s="120" t="s">
        <v>1325</v>
      </c>
      <c r="I237" s="46" t="s">
        <v>915</v>
      </c>
      <c r="J237" s="99">
        <v>12</v>
      </c>
      <c r="K237" s="99" t="s">
        <v>182</v>
      </c>
      <c r="L237" s="470">
        <v>64205</v>
      </c>
      <c r="M237" s="529"/>
      <c r="N237" s="507">
        <v>64205</v>
      </c>
      <c r="O237" s="99" t="s">
        <v>11</v>
      </c>
      <c r="P237" s="190" t="s">
        <v>14</v>
      </c>
      <c r="Q237" s="99"/>
      <c r="R237" s="118">
        <v>45900</v>
      </c>
      <c r="S237" s="118">
        <v>45961</v>
      </c>
      <c r="T237" s="118">
        <v>46053</v>
      </c>
      <c r="U237" s="99"/>
      <c r="V237" s="99"/>
      <c r="W237" s="99"/>
      <c r="X237" s="129" t="s">
        <v>1302</v>
      </c>
      <c r="Y237" s="99" t="s">
        <v>1303</v>
      </c>
      <c r="Z237" s="226"/>
      <c r="AA237" s="226" t="s">
        <v>1170</v>
      </c>
      <c r="AB237" s="237">
        <v>42759</v>
      </c>
      <c r="AC237" s="237">
        <v>46045</v>
      </c>
      <c r="AD237" s="237">
        <v>46046</v>
      </c>
      <c r="AE237" s="237">
        <v>47871</v>
      </c>
      <c r="AF237" s="176"/>
      <c r="AG237" s="227">
        <v>4316</v>
      </c>
      <c r="AH237" s="395" t="s">
        <v>911</v>
      </c>
      <c r="AI237" s="46"/>
      <c r="AJ237" s="418"/>
      <c r="AK237" s="86"/>
      <c r="AL237" s="56" t="s">
        <v>836</v>
      </c>
      <c r="AM237" s="56"/>
    </row>
    <row r="238" spans="1:39" ht="122.45" hidden="1" customHeight="1">
      <c r="A238" s="352">
        <v>11</v>
      </c>
      <c r="B238" s="121"/>
      <c r="C238" s="359" t="s">
        <v>27</v>
      </c>
      <c r="D238" s="147"/>
      <c r="E238" s="55"/>
      <c r="F238" s="97"/>
      <c r="G238" s="84" t="s">
        <v>675</v>
      </c>
      <c r="H238" s="120" t="s">
        <v>676</v>
      </c>
      <c r="I238" s="97" t="s">
        <v>917</v>
      </c>
      <c r="J238" s="99">
        <v>12</v>
      </c>
      <c r="K238" s="99" t="s">
        <v>178</v>
      </c>
      <c r="L238" s="470">
        <v>17000</v>
      </c>
      <c r="M238" s="529"/>
      <c r="N238" s="507">
        <v>6780</v>
      </c>
      <c r="O238" s="99" t="s">
        <v>5</v>
      </c>
      <c r="P238" s="190" t="s">
        <v>9</v>
      </c>
      <c r="Q238" s="99" t="s">
        <v>18</v>
      </c>
      <c r="R238" s="118">
        <v>45900</v>
      </c>
      <c r="S238" s="118">
        <v>45961</v>
      </c>
      <c r="T238" s="118">
        <v>46142</v>
      </c>
      <c r="U238" s="99"/>
      <c r="V238" s="99"/>
      <c r="W238" s="99"/>
      <c r="X238" s="129" t="s">
        <v>1302</v>
      </c>
      <c r="Y238" s="99" t="s">
        <v>1303</v>
      </c>
      <c r="Z238" s="226"/>
      <c r="AA238" s="226"/>
      <c r="AB238" s="237"/>
      <c r="AC238" s="237"/>
      <c r="AD238" s="237">
        <v>46132</v>
      </c>
      <c r="AE238" s="237">
        <v>46496</v>
      </c>
      <c r="AF238" s="176"/>
      <c r="AG238" s="227">
        <v>876</v>
      </c>
      <c r="AH238" s="395" t="s">
        <v>906</v>
      </c>
      <c r="AI238" s="46"/>
      <c r="AJ238" s="418" t="s">
        <v>837</v>
      </c>
      <c r="AK238" s="86"/>
      <c r="AL238" s="56" t="s">
        <v>838</v>
      </c>
      <c r="AM238" s="56"/>
    </row>
    <row r="239" spans="1:39" s="223" customFormat="1" ht="111.6" hidden="1" customHeight="1">
      <c r="A239" s="353">
        <v>13</v>
      </c>
      <c r="B239" s="121"/>
      <c r="C239" s="358" t="s">
        <v>27</v>
      </c>
      <c r="D239" s="147"/>
      <c r="E239" s="99"/>
      <c r="F239" s="97"/>
      <c r="G239" s="98" t="s">
        <v>316</v>
      </c>
      <c r="H239" s="96" t="s">
        <v>677</v>
      </c>
      <c r="I239" s="97" t="s">
        <v>919</v>
      </c>
      <c r="J239" s="99">
        <v>1</v>
      </c>
      <c r="K239" s="99" t="s">
        <v>185</v>
      </c>
      <c r="L239" s="470">
        <v>78747</v>
      </c>
      <c r="M239" s="529"/>
      <c r="N239" s="507">
        <v>78747</v>
      </c>
      <c r="O239" s="99" t="s">
        <v>11</v>
      </c>
      <c r="P239" s="190" t="s">
        <v>9</v>
      </c>
      <c r="Q239" s="99"/>
      <c r="R239" s="118">
        <v>45808</v>
      </c>
      <c r="S239" s="118">
        <v>45869</v>
      </c>
      <c r="T239" s="118">
        <v>46053</v>
      </c>
      <c r="U239" s="99"/>
      <c r="V239" s="99"/>
      <c r="W239" s="99"/>
      <c r="X239" s="129" t="s">
        <v>1302</v>
      </c>
      <c r="Y239" s="99" t="s">
        <v>1303</v>
      </c>
      <c r="Z239" s="226" t="s">
        <v>1171</v>
      </c>
      <c r="AA239" s="227"/>
      <c r="AB239" s="241"/>
      <c r="AC239" s="241"/>
      <c r="AD239" s="241">
        <v>46033</v>
      </c>
      <c r="AE239" s="241">
        <v>47859</v>
      </c>
      <c r="AF239" s="176"/>
      <c r="AG239" s="227">
        <v>30126</v>
      </c>
      <c r="AH239" s="385" t="s">
        <v>918</v>
      </c>
      <c r="AI239" s="97"/>
      <c r="AJ239" s="418"/>
      <c r="AK239" s="86"/>
      <c r="AL239" s="56" t="s">
        <v>839</v>
      </c>
      <c r="AM239" s="56"/>
    </row>
    <row r="240" spans="1:39" ht="124.15" hidden="1" customHeight="1">
      <c r="A240" s="352">
        <v>14</v>
      </c>
      <c r="B240" s="121"/>
      <c r="C240" s="359" t="s">
        <v>27</v>
      </c>
      <c r="D240" s="147"/>
      <c r="E240" s="55"/>
      <c r="F240" s="97"/>
      <c r="G240" s="98" t="s">
        <v>307</v>
      </c>
      <c r="H240" s="44" t="s">
        <v>920</v>
      </c>
      <c r="I240" s="97" t="s">
        <v>678</v>
      </c>
      <c r="J240" s="99">
        <v>1</v>
      </c>
      <c r="K240" s="99" t="s">
        <v>679</v>
      </c>
      <c r="L240" s="470">
        <v>11400</v>
      </c>
      <c r="M240" s="529"/>
      <c r="N240" s="507">
        <v>11400</v>
      </c>
      <c r="O240" s="99" t="s">
        <v>5</v>
      </c>
      <c r="P240" s="190" t="s">
        <v>9</v>
      </c>
      <c r="Q240" s="99"/>
      <c r="R240" s="118">
        <v>46081</v>
      </c>
      <c r="S240" s="118">
        <v>46173</v>
      </c>
      <c r="T240" s="118">
        <v>46356</v>
      </c>
      <c r="U240" s="99"/>
      <c r="V240" s="99"/>
      <c r="W240" s="99"/>
      <c r="X240" s="129" t="s">
        <v>1302</v>
      </c>
      <c r="Y240" s="99" t="s">
        <v>1303</v>
      </c>
      <c r="Z240" s="226"/>
      <c r="AA240" s="227"/>
      <c r="AB240" s="241"/>
      <c r="AC240" s="241"/>
      <c r="AD240" s="241" t="s">
        <v>1293</v>
      </c>
      <c r="AE240" s="241" t="s">
        <v>1294</v>
      </c>
      <c r="AF240" s="176"/>
      <c r="AG240" s="227">
        <v>20060</v>
      </c>
      <c r="AH240" s="395"/>
      <c r="AI240" s="46"/>
      <c r="AJ240" s="418" t="s">
        <v>840</v>
      </c>
      <c r="AK240" s="86"/>
      <c r="AL240" s="56" t="s">
        <v>836</v>
      </c>
      <c r="AM240" s="56"/>
    </row>
    <row r="241" spans="1:39" s="223" customFormat="1" ht="87.6" hidden="1" customHeight="1">
      <c r="A241" s="353">
        <v>15</v>
      </c>
      <c r="B241" s="121"/>
      <c r="C241" s="358" t="s">
        <v>27</v>
      </c>
      <c r="D241" s="147"/>
      <c r="E241" s="99"/>
      <c r="F241" s="97"/>
      <c r="G241" s="98" t="s">
        <v>308</v>
      </c>
      <c r="H241" s="96" t="s">
        <v>680</v>
      </c>
      <c r="I241" s="97" t="s">
        <v>681</v>
      </c>
      <c r="J241" s="99">
        <v>12</v>
      </c>
      <c r="K241" s="99" t="s">
        <v>182</v>
      </c>
      <c r="L241" s="470">
        <v>232968</v>
      </c>
      <c r="M241" s="529"/>
      <c r="N241" s="507">
        <v>232968</v>
      </c>
      <c r="O241" s="99" t="s">
        <v>11</v>
      </c>
      <c r="P241" s="190" t="s">
        <v>9</v>
      </c>
      <c r="Q241" s="99"/>
      <c r="R241" s="118"/>
      <c r="S241" s="118">
        <v>46234</v>
      </c>
      <c r="T241" s="118">
        <v>46356</v>
      </c>
      <c r="U241" s="99"/>
      <c r="V241" s="99"/>
      <c r="W241" s="99"/>
      <c r="X241" s="129" t="s">
        <v>1302</v>
      </c>
      <c r="Y241" s="99" t="s">
        <v>1303</v>
      </c>
      <c r="Z241" s="226"/>
      <c r="AA241" s="227"/>
      <c r="AB241" s="241"/>
      <c r="AC241" s="241"/>
      <c r="AD241" s="241">
        <v>46295</v>
      </c>
      <c r="AE241" s="241">
        <v>46721</v>
      </c>
      <c r="AF241" s="176"/>
      <c r="AG241" s="227">
        <v>4871</v>
      </c>
      <c r="AH241" s="385"/>
      <c r="AI241" s="97"/>
      <c r="AJ241" s="418"/>
      <c r="AK241" s="86"/>
      <c r="AL241" s="56" t="s">
        <v>841</v>
      </c>
      <c r="AM241" s="56"/>
    </row>
    <row r="242" spans="1:39" ht="141" hidden="1" customHeight="1">
      <c r="A242" s="352">
        <v>17</v>
      </c>
      <c r="B242" s="121"/>
      <c r="C242" s="359" t="s">
        <v>27</v>
      </c>
      <c r="D242" s="147"/>
      <c r="E242" s="55"/>
      <c r="F242" s="122"/>
      <c r="G242" s="84" t="s">
        <v>684</v>
      </c>
      <c r="H242" s="120" t="s">
        <v>682</v>
      </c>
      <c r="I242" s="122" t="s">
        <v>683</v>
      </c>
      <c r="J242" s="99">
        <v>12</v>
      </c>
      <c r="K242" s="99" t="s">
        <v>182</v>
      </c>
      <c r="L242" s="470">
        <v>325909.34000000003</v>
      </c>
      <c r="M242" s="529"/>
      <c r="N242" s="507">
        <f>374105+76899</f>
        <v>451004</v>
      </c>
      <c r="O242" s="99" t="s">
        <v>11</v>
      </c>
      <c r="P242" s="190" t="s">
        <v>9</v>
      </c>
      <c r="Q242" s="99"/>
      <c r="R242" s="118">
        <v>45930</v>
      </c>
      <c r="S242" s="118">
        <v>46173</v>
      </c>
      <c r="T242" s="118">
        <v>46295</v>
      </c>
      <c r="U242" s="99"/>
      <c r="V242" s="99"/>
      <c r="W242" s="99"/>
      <c r="X242" s="129" t="s">
        <v>1302</v>
      </c>
      <c r="Y242" s="99" t="s">
        <v>1303</v>
      </c>
      <c r="Z242" s="226"/>
      <c r="AA242" s="227"/>
      <c r="AB242" s="241">
        <v>46295</v>
      </c>
      <c r="AC242" s="241">
        <v>46659</v>
      </c>
      <c r="AD242" s="241"/>
      <c r="AE242" s="241"/>
      <c r="AF242" s="176"/>
      <c r="AG242" s="227">
        <v>2658</v>
      </c>
      <c r="AH242" s="395" t="s">
        <v>921</v>
      </c>
      <c r="AI242" s="46"/>
      <c r="AJ242" s="418"/>
      <c r="AK242" s="86"/>
      <c r="AL242" s="56" t="s">
        <v>842</v>
      </c>
      <c r="AM242" s="56"/>
    </row>
    <row r="243" spans="1:39" ht="150" hidden="1" customHeight="1">
      <c r="A243" s="352">
        <v>19</v>
      </c>
      <c r="B243" s="121"/>
      <c r="C243" s="359" t="s">
        <v>27</v>
      </c>
      <c r="D243" s="147"/>
      <c r="E243" s="55"/>
      <c r="F243" s="97"/>
      <c r="G243" s="98" t="s">
        <v>310</v>
      </c>
      <c r="H243" s="56" t="s">
        <v>922</v>
      </c>
      <c r="I243" s="97" t="s">
        <v>311</v>
      </c>
      <c r="J243" s="99">
        <v>1</v>
      </c>
      <c r="K243" s="99" t="s">
        <v>178</v>
      </c>
      <c r="L243" s="470">
        <v>1500000</v>
      </c>
      <c r="M243" s="529"/>
      <c r="N243" s="507">
        <v>1500000</v>
      </c>
      <c r="O243" s="99" t="s">
        <v>11</v>
      </c>
      <c r="P243" s="190" t="s">
        <v>15</v>
      </c>
      <c r="Q243" s="99"/>
      <c r="R243" s="118">
        <v>46081</v>
      </c>
      <c r="S243" s="118">
        <v>46203</v>
      </c>
      <c r="T243" s="118">
        <v>46387</v>
      </c>
      <c r="U243" s="99"/>
      <c r="V243" s="99"/>
      <c r="W243" s="99"/>
      <c r="X243" s="99" t="s">
        <v>309</v>
      </c>
      <c r="Y243" s="99" t="s">
        <v>1318</v>
      </c>
      <c r="Z243" s="226"/>
      <c r="AA243" s="227"/>
      <c r="AB243" s="241"/>
      <c r="AC243" s="241"/>
      <c r="AD243" s="241">
        <v>46387</v>
      </c>
      <c r="AE243" s="241">
        <v>47117</v>
      </c>
      <c r="AF243" s="176"/>
      <c r="AG243" s="227">
        <v>1651</v>
      </c>
      <c r="AH243" s="395"/>
      <c r="AI243" s="46"/>
      <c r="AJ243" s="418" t="s">
        <v>840</v>
      </c>
      <c r="AK243" s="86"/>
      <c r="AL243" s="56" t="e">
        <f>#REF!</f>
        <v>#REF!</v>
      </c>
      <c r="AM243" s="56"/>
    </row>
    <row r="244" spans="1:39" ht="150" hidden="1" customHeight="1">
      <c r="A244" s="352">
        <v>20</v>
      </c>
      <c r="B244" s="121"/>
      <c r="C244" s="359" t="s">
        <v>27</v>
      </c>
      <c r="D244" s="147"/>
      <c r="E244" s="55"/>
      <c r="F244" s="97"/>
      <c r="G244" s="98" t="s">
        <v>312</v>
      </c>
      <c r="H244" s="56" t="s">
        <v>923</v>
      </c>
      <c r="I244" s="97" t="s">
        <v>313</v>
      </c>
      <c r="J244" s="99">
        <v>1</v>
      </c>
      <c r="K244" s="99" t="s">
        <v>178</v>
      </c>
      <c r="L244" s="470">
        <v>1100000</v>
      </c>
      <c r="M244" s="529"/>
      <c r="N244" s="507">
        <v>1100000</v>
      </c>
      <c r="O244" s="99" t="s">
        <v>16</v>
      </c>
      <c r="P244" s="190" t="s">
        <v>9</v>
      </c>
      <c r="Q244" s="99"/>
      <c r="R244" s="118">
        <v>46112</v>
      </c>
      <c r="S244" s="118">
        <v>46203</v>
      </c>
      <c r="T244" s="118">
        <v>46387</v>
      </c>
      <c r="U244" s="99"/>
      <c r="V244" s="99"/>
      <c r="W244" s="99"/>
      <c r="X244" s="129" t="s">
        <v>1302</v>
      </c>
      <c r="Y244" s="99" t="s">
        <v>1318</v>
      </c>
      <c r="Z244" s="176"/>
      <c r="AA244" s="152"/>
      <c r="AB244" s="242"/>
      <c r="AC244" s="242"/>
      <c r="AD244" s="242">
        <v>46386</v>
      </c>
      <c r="AE244" s="242">
        <v>46750</v>
      </c>
      <c r="AF244" s="176"/>
      <c r="AG244" s="152">
        <v>1627</v>
      </c>
      <c r="AH244" s="395"/>
      <c r="AI244" s="46"/>
      <c r="AJ244" s="418" t="s">
        <v>840</v>
      </c>
      <c r="AK244" s="86"/>
      <c r="AL244" s="56" t="e">
        <f>AL243</f>
        <v>#REF!</v>
      </c>
      <c r="AM244" s="56"/>
    </row>
    <row r="245" spans="1:39" ht="111.6" hidden="1" customHeight="1">
      <c r="A245" s="352">
        <v>21</v>
      </c>
      <c r="B245" s="121"/>
      <c r="C245" s="359" t="s">
        <v>27</v>
      </c>
      <c r="D245" s="147"/>
      <c r="E245" s="55"/>
      <c r="F245" s="97"/>
      <c r="G245" s="98" t="s">
        <v>314</v>
      </c>
      <c r="H245" s="56" t="s">
        <v>924</v>
      </c>
      <c r="I245" s="97" t="s">
        <v>315</v>
      </c>
      <c r="J245" s="99">
        <v>1</v>
      </c>
      <c r="K245" s="99" t="s">
        <v>178</v>
      </c>
      <c r="L245" s="470">
        <v>500000</v>
      </c>
      <c r="M245" s="529"/>
      <c r="N245" s="507">
        <v>500000</v>
      </c>
      <c r="O245" s="99" t="s">
        <v>16</v>
      </c>
      <c r="P245" s="190" t="s">
        <v>9</v>
      </c>
      <c r="Q245" s="99"/>
      <c r="R245" s="118">
        <v>45991</v>
      </c>
      <c r="S245" s="118">
        <v>46203</v>
      </c>
      <c r="T245" s="118">
        <v>46387</v>
      </c>
      <c r="U245" s="99"/>
      <c r="V245" s="99"/>
      <c r="W245" s="99"/>
      <c r="X245" s="99" t="s">
        <v>309</v>
      </c>
      <c r="Y245" s="99" t="s">
        <v>1318</v>
      </c>
      <c r="Z245" s="176"/>
      <c r="AA245" s="152"/>
      <c r="AB245" s="242"/>
      <c r="AC245" s="242"/>
      <c r="AD245" s="242">
        <v>46386</v>
      </c>
      <c r="AE245" s="242">
        <v>46750</v>
      </c>
      <c r="AF245" s="176"/>
      <c r="AG245" s="152">
        <v>1627</v>
      </c>
      <c r="AH245" s="395"/>
      <c r="AI245" s="46"/>
      <c r="AJ245" s="418" t="s">
        <v>843</v>
      </c>
      <c r="AK245" s="86"/>
      <c r="AL245" s="56" t="e">
        <f>AL244</f>
        <v>#REF!</v>
      </c>
      <c r="AM245" s="56"/>
    </row>
    <row r="246" spans="1:39" ht="126.6" hidden="1" customHeight="1">
      <c r="A246" s="352">
        <v>22</v>
      </c>
      <c r="B246" s="121"/>
      <c r="C246" s="359" t="s">
        <v>27</v>
      </c>
      <c r="D246" s="147"/>
      <c r="E246" s="55"/>
      <c r="F246" s="46"/>
      <c r="G246" s="151" t="s">
        <v>908</v>
      </c>
      <c r="H246" s="56" t="s">
        <v>926</v>
      </c>
      <c r="I246" s="46" t="s">
        <v>925</v>
      </c>
      <c r="J246" s="55">
        <v>1</v>
      </c>
      <c r="K246" s="55" t="s">
        <v>185</v>
      </c>
      <c r="L246" s="488">
        <v>434047.62</v>
      </c>
      <c r="M246" s="521"/>
      <c r="N246" s="507">
        <v>1</v>
      </c>
      <c r="O246" s="99" t="s">
        <v>16</v>
      </c>
      <c r="P246" s="190" t="s">
        <v>14</v>
      </c>
      <c r="Q246" s="99"/>
      <c r="R246" s="118">
        <v>46173</v>
      </c>
      <c r="S246" s="118">
        <v>46234</v>
      </c>
      <c r="T246" s="118">
        <v>46326</v>
      </c>
      <c r="U246" s="99"/>
      <c r="V246" s="99"/>
      <c r="W246" s="99"/>
      <c r="X246" s="129" t="s">
        <v>1302</v>
      </c>
      <c r="Y246" s="99" t="s">
        <v>1318</v>
      </c>
      <c r="Z246" s="176"/>
      <c r="AA246" s="152"/>
      <c r="AB246" s="242"/>
      <c r="AC246" s="242"/>
      <c r="AD246" s="242">
        <v>46326</v>
      </c>
      <c r="AE246" s="242">
        <v>46386</v>
      </c>
      <c r="AF246" s="176"/>
      <c r="AG246" s="152">
        <v>27570</v>
      </c>
      <c r="AH246" s="410" t="s">
        <v>907</v>
      </c>
      <c r="AI246" s="318"/>
      <c r="AJ246" s="418"/>
      <c r="AK246" s="86"/>
      <c r="AL246" s="56"/>
      <c r="AM246" s="56"/>
    </row>
    <row r="247" spans="1:39" ht="105" hidden="1" customHeight="1">
      <c r="A247" s="354">
        <v>25</v>
      </c>
      <c r="B247" s="321"/>
      <c r="C247" s="361" t="s">
        <v>27</v>
      </c>
      <c r="D247" s="147"/>
      <c r="E247" s="309"/>
      <c r="F247" s="307"/>
      <c r="G247" s="319" t="s">
        <v>1172</v>
      </c>
      <c r="H247" s="322" t="s">
        <v>1179</v>
      </c>
      <c r="I247" s="307" t="s">
        <v>1186</v>
      </c>
      <c r="J247" s="311">
        <v>1</v>
      </c>
      <c r="K247" s="311" t="s">
        <v>178</v>
      </c>
      <c r="L247" s="489">
        <v>120000</v>
      </c>
      <c r="M247" s="153"/>
      <c r="N247" s="507"/>
      <c r="O247" s="99" t="s">
        <v>5</v>
      </c>
      <c r="P247" s="190" t="s">
        <v>9</v>
      </c>
      <c r="Q247" s="99"/>
      <c r="R247" s="118">
        <v>46053</v>
      </c>
      <c r="S247" s="118">
        <v>46112</v>
      </c>
      <c r="T247" s="118">
        <v>46295</v>
      </c>
      <c r="U247" s="99"/>
      <c r="V247" s="99"/>
      <c r="W247" s="99"/>
      <c r="X247" s="321" t="s">
        <v>909</v>
      </c>
      <c r="Y247" s="99" t="s">
        <v>1319</v>
      </c>
      <c r="Z247" s="312"/>
      <c r="AA247" s="311"/>
      <c r="AB247" s="313"/>
      <c r="AC247" s="313"/>
      <c r="AD247" s="313">
        <v>46295</v>
      </c>
      <c r="AE247" s="313">
        <v>46659</v>
      </c>
      <c r="AF247" s="312"/>
      <c r="AG247" s="311">
        <v>21822</v>
      </c>
      <c r="AH247" s="412"/>
      <c r="AI247" s="318"/>
      <c r="AJ247" s="419"/>
      <c r="AK247" s="260"/>
      <c r="AL247" s="261"/>
      <c r="AM247" s="261"/>
    </row>
    <row r="248" spans="1:39" ht="120" hidden="1" customHeight="1">
      <c r="A248" s="354">
        <v>27</v>
      </c>
      <c r="B248" s="321"/>
      <c r="C248" s="361" t="s">
        <v>27</v>
      </c>
      <c r="D248" s="147"/>
      <c r="E248" s="309"/>
      <c r="F248" s="307"/>
      <c r="G248" s="307" t="s">
        <v>1173</v>
      </c>
      <c r="H248" s="323" t="s">
        <v>1180</v>
      </c>
      <c r="I248" s="307" t="s">
        <v>1187</v>
      </c>
      <c r="J248" s="311">
        <v>1</v>
      </c>
      <c r="K248" s="311" t="s">
        <v>178</v>
      </c>
      <c r="L248" s="489">
        <v>1000000</v>
      </c>
      <c r="M248" s="153"/>
      <c r="N248" s="507"/>
      <c r="O248" s="99" t="s">
        <v>11</v>
      </c>
      <c r="P248" s="190" t="s">
        <v>15</v>
      </c>
      <c r="Q248" s="99"/>
      <c r="R248" s="118">
        <v>46112</v>
      </c>
      <c r="S248" s="118">
        <v>46203</v>
      </c>
      <c r="T248" s="118">
        <v>46387</v>
      </c>
      <c r="U248" s="99"/>
      <c r="V248" s="99"/>
      <c r="W248" s="99"/>
      <c r="X248" s="321" t="s">
        <v>909</v>
      </c>
      <c r="Y248" s="99" t="s">
        <v>1318</v>
      </c>
      <c r="Z248" s="312"/>
      <c r="AA248" s="311"/>
      <c r="AB248" s="313"/>
      <c r="AC248" s="313"/>
      <c r="AD248" s="313">
        <v>46386</v>
      </c>
      <c r="AE248" s="313">
        <v>46750</v>
      </c>
      <c r="AF248" s="312"/>
      <c r="AG248" s="311">
        <v>20060</v>
      </c>
      <c r="AH248" s="412"/>
      <c r="AI248" s="318"/>
      <c r="AJ248" s="419"/>
      <c r="AK248" s="260"/>
      <c r="AL248" s="261"/>
      <c r="AM248" s="261"/>
    </row>
    <row r="249" spans="1:39" ht="135" hidden="1" customHeight="1">
      <c r="A249" s="354">
        <v>28</v>
      </c>
      <c r="B249" s="321"/>
      <c r="C249" s="361" t="s">
        <v>27</v>
      </c>
      <c r="D249" s="147"/>
      <c r="E249" s="309"/>
      <c r="F249" s="307"/>
      <c r="G249" s="307" t="s">
        <v>1174</v>
      </c>
      <c r="H249" s="323" t="s">
        <v>1181</v>
      </c>
      <c r="I249" s="307" t="s">
        <v>1188</v>
      </c>
      <c r="J249" s="311">
        <v>1</v>
      </c>
      <c r="K249" s="311" t="s">
        <v>178</v>
      </c>
      <c r="L249" s="489">
        <v>150000</v>
      </c>
      <c r="M249" s="153"/>
      <c r="N249" s="507"/>
      <c r="O249" s="99" t="s">
        <v>11</v>
      </c>
      <c r="P249" s="190" t="s">
        <v>9</v>
      </c>
      <c r="Q249" s="99"/>
      <c r="R249" s="118">
        <v>46112</v>
      </c>
      <c r="S249" s="118">
        <v>46203</v>
      </c>
      <c r="T249" s="118">
        <v>46387</v>
      </c>
      <c r="U249" s="99"/>
      <c r="V249" s="99"/>
      <c r="W249" s="99"/>
      <c r="X249" s="321" t="s">
        <v>909</v>
      </c>
      <c r="Y249" s="99" t="s">
        <v>1318</v>
      </c>
      <c r="Z249" s="312"/>
      <c r="AA249" s="311"/>
      <c r="AB249" s="313"/>
      <c r="AC249" s="313"/>
      <c r="AD249" s="313">
        <v>46386</v>
      </c>
      <c r="AE249" s="313">
        <v>47481</v>
      </c>
      <c r="AF249" s="312"/>
      <c r="AG249" s="311">
        <v>20060</v>
      </c>
      <c r="AH249" s="412"/>
      <c r="AI249" s="318"/>
      <c r="AJ249" s="419"/>
      <c r="AK249" s="260"/>
      <c r="AL249" s="261"/>
      <c r="AM249" s="261"/>
    </row>
    <row r="250" spans="1:39" ht="150" hidden="1" customHeight="1">
      <c r="A250" s="354">
        <v>29</v>
      </c>
      <c r="B250" s="321"/>
      <c r="C250" s="361" t="s">
        <v>27</v>
      </c>
      <c r="D250" s="147"/>
      <c r="E250" s="309"/>
      <c r="F250" s="324"/>
      <c r="G250" s="320" t="s">
        <v>1175</v>
      </c>
      <c r="H250" s="320" t="s">
        <v>1182</v>
      </c>
      <c r="I250" s="324" t="s">
        <v>1189</v>
      </c>
      <c r="J250" s="311">
        <v>12</v>
      </c>
      <c r="K250" s="311" t="s">
        <v>182</v>
      </c>
      <c r="L250" s="489">
        <v>0</v>
      </c>
      <c r="M250" s="153"/>
      <c r="N250" s="507"/>
      <c r="O250" s="99" t="s">
        <v>5</v>
      </c>
      <c r="P250" s="190" t="s">
        <v>14</v>
      </c>
      <c r="Q250" s="99"/>
      <c r="R250" s="118">
        <v>45991</v>
      </c>
      <c r="S250" s="118">
        <v>46022</v>
      </c>
      <c r="T250" s="118">
        <v>46081</v>
      </c>
      <c r="U250" s="99"/>
      <c r="V250" s="99"/>
      <c r="W250" s="99"/>
      <c r="X250" s="321" t="s">
        <v>909</v>
      </c>
      <c r="Y250" s="99" t="s">
        <v>1318</v>
      </c>
      <c r="Z250" s="312"/>
      <c r="AA250" s="311" t="s">
        <v>1193</v>
      </c>
      <c r="AB250" s="313">
        <v>42369</v>
      </c>
      <c r="AC250" s="313">
        <v>46081</v>
      </c>
      <c r="AD250" s="313">
        <v>46082</v>
      </c>
      <c r="AE250" s="313">
        <v>46446</v>
      </c>
      <c r="AF250" s="312"/>
      <c r="AG250" s="311">
        <v>5622</v>
      </c>
      <c r="AH250" s="412"/>
      <c r="AI250" s="318"/>
      <c r="AJ250" s="419"/>
      <c r="AK250" s="260"/>
      <c r="AL250" s="261"/>
      <c r="AM250" s="261"/>
    </row>
    <row r="251" spans="1:39" ht="219.95" hidden="1" customHeight="1">
      <c r="A251" s="354">
        <v>30</v>
      </c>
      <c r="B251" s="321"/>
      <c r="C251" s="361" t="s">
        <v>27</v>
      </c>
      <c r="D251" s="147"/>
      <c r="E251" s="309"/>
      <c r="F251" s="324"/>
      <c r="G251" s="320" t="s">
        <v>1176</v>
      </c>
      <c r="H251" s="320" t="s">
        <v>1183</v>
      </c>
      <c r="I251" s="324" t="s">
        <v>1190</v>
      </c>
      <c r="J251" s="311">
        <v>12</v>
      </c>
      <c r="K251" s="311" t="s">
        <v>182</v>
      </c>
      <c r="L251" s="489">
        <v>0</v>
      </c>
      <c r="M251" s="153"/>
      <c r="N251" s="507"/>
      <c r="O251" s="99" t="s">
        <v>5</v>
      </c>
      <c r="P251" s="190" t="s">
        <v>14</v>
      </c>
      <c r="Q251" s="99"/>
      <c r="R251" s="118">
        <v>45991</v>
      </c>
      <c r="S251" s="118">
        <v>46022</v>
      </c>
      <c r="T251" s="118">
        <v>46081</v>
      </c>
      <c r="U251" s="99"/>
      <c r="V251" s="99"/>
      <c r="W251" s="99"/>
      <c r="X251" s="321" t="s">
        <v>909</v>
      </c>
      <c r="Y251" s="99" t="s">
        <v>1318</v>
      </c>
      <c r="Z251" s="312"/>
      <c r="AA251" s="311" t="s">
        <v>1194</v>
      </c>
      <c r="AB251" s="313">
        <v>45345</v>
      </c>
      <c r="AC251" s="313">
        <v>46076</v>
      </c>
      <c r="AD251" s="313">
        <v>46076</v>
      </c>
      <c r="AE251" s="313">
        <v>46441</v>
      </c>
      <c r="AF251" s="312"/>
      <c r="AG251" s="311">
        <v>20060</v>
      </c>
      <c r="AH251" s="412"/>
      <c r="AI251" s="318"/>
      <c r="AJ251" s="419"/>
      <c r="AK251" s="260"/>
      <c r="AL251" s="261"/>
      <c r="AM251" s="261"/>
    </row>
    <row r="252" spans="1:39" ht="105" hidden="1" customHeight="1">
      <c r="A252" s="354">
        <v>31</v>
      </c>
      <c r="B252" s="321"/>
      <c r="C252" s="362" t="s">
        <v>27</v>
      </c>
      <c r="D252" s="147"/>
      <c r="E252" s="321"/>
      <c r="F252" s="307"/>
      <c r="G252" s="307" t="s">
        <v>1177</v>
      </c>
      <c r="H252" s="307" t="s">
        <v>1184</v>
      </c>
      <c r="I252" s="307" t="s">
        <v>1191</v>
      </c>
      <c r="J252" s="152">
        <v>2</v>
      </c>
      <c r="K252" s="152" t="s">
        <v>1195</v>
      </c>
      <c r="L252" s="490">
        <v>100000</v>
      </c>
      <c r="M252" s="153"/>
      <c r="N252" s="507"/>
      <c r="O252" s="99" t="s">
        <v>5</v>
      </c>
      <c r="P252" s="190" t="s">
        <v>15</v>
      </c>
      <c r="Q252" s="99"/>
      <c r="R252" s="118"/>
      <c r="S252" s="118">
        <v>46112</v>
      </c>
      <c r="T252" s="118">
        <v>46295</v>
      </c>
      <c r="U252" s="99"/>
      <c r="V252" s="99"/>
      <c r="W252" s="99"/>
      <c r="X252" s="321" t="s">
        <v>909</v>
      </c>
      <c r="Y252" s="99" t="s">
        <v>1318</v>
      </c>
      <c r="Z252" s="176"/>
      <c r="AA252" s="152"/>
      <c r="AB252" s="242"/>
      <c r="AC252" s="242"/>
      <c r="AD252" s="242">
        <v>46295</v>
      </c>
      <c r="AE252" s="242">
        <v>46659</v>
      </c>
      <c r="AF252" s="176"/>
      <c r="AG252" s="152">
        <v>876</v>
      </c>
      <c r="AH252" s="412"/>
      <c r="AI252" s="318"/>
      <c r="AJ252" s="418"/>
      <c r="AK252" s="86"/>
      <c r="AL252" s="56"/>
      <c r="AM252" s="56"/>
    </row>
    <row r="253" spans="1:39" ht="105" hidden="1" customHeight="1">
      <c r="A253" s="350">
        <v>32</v>
      </c>
      <c r="B253" s="321"/>
      <c r="C253" s="362" t="s">
        <v>27</v>
      </c>
      <c r="D253" s="147"/>
      <c r="E253" s="321"/>
      <c r="F253" s="307"/>
      <c r="G253" s="307" t="s">
        <v>1178</v>
      </c>
      <c r="H253" s="307" t="s">
        <v>1185</v>
      </c>
      <c r="I253" s="307" t="s">
        <v>1192</v>
      </c>
      <c r="J253" s="152">
        <v>1</v>
      </c>
      <c r="K253" s="152" t="s">
        <v>1196</v>
      </c>
      <c r="L253" s="490">
        <f>5000-5000</f>
        <v>0</v>
      </c>
      <c r="M253" s="153"/>
      <c r="N253" s="507"/>
      <c r="O253" s="99" t="s">
        <v>5</v>
      </c>
      <c r="P253" s="190" t="s">
        <v>1239</v>
      </c>
      <c r="Q253" s="99"/>
      <c r="R253" s="118">
        <v>45930</v>
      </c>
      <c r="S253" s="118">
        <v>46022</v>
      </c>
      <c r="T253" s="118">
        <v>46173</v>
      </c>
      <c r="U253" s="99"/>
      <c r="V253" s="99"/>
      <c r="W253" s="99"/>
      <c r="X253" s="314" t="s">
        <v>1302</v>
      </c>
      <c r="Y253" s="325" t="s">
        <v>1303</v>
      </c>
      <c r="Z253" s="176"/>
      <c r="AA253" s="152"/>
      <c r="AB253" s="242"/>
      <c r="AC253" s="242"/>
      <c r="AD253" s="242"/>
      <c r="AE253" s="242"/>
      <c r="AF253" s="176"/>
      <c r="AG253" s="152"/>
      <c r="AH253" s="412" t="s">
        <v>1295</v>
      </c>
      <c r="AI253" s="318"/>
      <c r="AJ253" s="418"/>
      <c r="AK253" s="86"/>
      <c r="AL253" s="56"/>
      <c r="AM253" s="56"/>
    </row>
    <row r="254" spans="1:39" s="223" customFormat="1" ht="133.15" hidden="1" customHeight="1">
      <c r="A254" s="197">
        <v>1</v>
      </c>
      <c r="B254" s="99"/>
      <c r="C254" s="363" t="s">
        <v>28</v>
      </c>
      <c r="D254" s="147"/>
      <c r="E254" s="126"/>
      <c r="F254" s="48"/>
      <c r="G254" s="127" t="s">
        <v>337</v>
      </c>
      <c r="H254" s="89" t="s">
        <v>932</v>
      </c>
      <c r="I254" s="48" t="s">
        <v>338</v>
      </c>
      <c r="J254" s="95">
        <v>3443</v>
      </c>
      <c r="K254" s="95" t="s">
        <v>426</v>
      </c>
      <c r="L254" s="491">
        <v>408685</v>
      </c>
      <c r="M254" s="531"/>
      <c r="N254" s="505">
        <v>408685</v>
      </c>
      <c r="O254" s="99" t="s">
        <v>11</v>
      </c>
      <c r="P254" s="189" t="s">
        <v>14</v>
      </c>
      <c r="Q254" s="99"/>
      <c r="R254" s="118">
        <v>46203</v>
      </c>
      <c r="S254" s="326">
        <v>46203</v>
      </c>
      <c r="T254" s="326">
        <v>46265</v>
      </c>
      <c r="U254" s="99"/>
      <c r="V254" s="99"/>
      <c r="W254" s="99"/>
      <c r="X254" s="314" t="s">
        <v>427</v>
      </c>
      <c r="Y254" s="346" t="s">
        <v>1303</v>
      </c>
      <c r="Z254" s="315" t="s">
        <v>1086</v>
      </c>
      <c r="AA254" s="315"/>
      <c r="AB254" s="316"/>
      <c r="AC254" s="316"/>
      <c r="AD254" s="316">
        <v>46280</v>
      </c>
      <c r="AE254" s="316">
        <v>46645</v>
      </c>
      <c r="AF254" s="315"/>
      <c r="AG254" s="315">
        <v>22373</v>
      </c>
      <c r="AH254" s="413" t="s">
        <v>927</v>
      </c>
      <c r="AI254" s="97"/>
      <c r="AJ254" s="426" t="s">
        <v>844</v>
      </c>
      <c r="AK254" s="137"/>
      <c r="AL254" s="317"/>
      <c r="AM254" s="317"/>
    </row>
    <row r="255" spans="1:39" s="223" customFormat="1" ht="173.45" hidden="1" customHeight="1">
      <c r="A255" s="189">
        <v>2</v>
      </c>
      <c r="B255" s="99"/>
      <c r="C255" s="358" t="s">
        <v>28</v>
      </c>
      <c r="D255" s="147"/>
      <c r="E255" s="99"/>
      <c r="F255" s="38"/>
      <c r="G255" s="98" t="s">
        <v>339</v>
      </c>
      <c r="H255" s="14" t="s">
        <v>377</v>
      </c>
      <c r="I255" s="38" t="s">
        <v>340</v>
      </c>
      <c r="J255" s="13">
        <v>1</v>
      </c>
      <c r="K255" s="13" t="s">
        <v>392</v>
      </c>
      <c r="L255" s="491">
        <f>5942+60.16</f>
        <v>6002.16</v>
      </c>
      <c r="M255" s="531"/>
      <c r="N255" s="505">
        <v>5942</v>
      </c>
      <c r="O255" s="99" t="s">
        <v>11</v>
      </c>
      <c r="P255" s="189" t="s">
        <v>14</v>
      </c>
      <c r="Q255" s="99"/>
      <c r="R255" s="118">
        <v>45900</v>
      </c>
      <c r="S255" s="118">
        <v>45961</v>
      </c>
      <c r="T255" s="118">
        <v>46081</v>
      </c>
      <c r="U255" s="99"/>
      <c r="V255" s="99"/>
      <c r="W255" s="99"/>
      <c r="X255" s="154" t="s">
        <v>427</v>
      </c>
      <c r="Y255" s="150" t="s">
        <v>1320</v>
      </c>
      <c r="Z255" s="285" t="s">
        <v>1327</v>
      </c>
      <c r="AA255" s="283" t="s">
        <v>1326</v>
      </c>
      <c r="AB255" s="284">
        <v>44615</v>
      </c>
      <c r="AC255" s="284">
        <v>44979</v>
      </c>
      <c r="AD255" s="284">
        <v>46076</v>
      </c>
      <c r="AE255" s="284">
        <v>46440</v>
      </c>
      <c r="AF255" s="372" t="s">
        <v>30</v>
      </c>
      <c r="AG255" s="283">
        <v>19380</v>
      </c>
      <c r="AH255" s="414" t="s">
        <v>928</v>
      </c>
      <c r="AI255" s="97"/>
      <c r="AJ255" s="418" t="s">
        <v>840</v>
      </c>
      <c r="AK255" s="86"/>
      <c r="AL255" s="56" t="s">
        <v>1342</v>
      </c>
      <c r="AM255" s="56" t="s">
        <v>933</v>
      </c>
    </row>
    <row r="256" spans="1:39" s="578" customFormat="1" ht="209.45" customHeight="1">
      <c r="A256" s="339">
        <v>21</v>
      </c>
      <c r="B256" s="321"/>
      <c r="C256" s="362" t="s">
        <v>28</v>
      </c>
      <c r="D256" s="563"/>
      <c r="E256" s="321"/>
      <c r="F256" s="564"/>
      <c r="G256" s="307"/>
      <c r="H256" s="565" t="s">
        <v>1399</v>
      </c>
      <c r="I256" s="564" t="s">
        <v>1363</v>
      </c>
      <c r="J256" s="566">
        <v>6</v>
      </c>
      <c r="K256" s="566" t="s">
        <v>1249</v>
      </c>
      <c r="L256" s="567">
        <v>1500</v>
      </c>
      <c r="M256" s="542"/>
      <c r="N256" s="562"/>
      <c r="O256" s="321" t="s">
        <v>16</v>
      </c>
      <c r="P256" s="339" t="s">
        <v>157</v>
      </c>
      <c r="Q256" s="321"/>
      <c r="R256" s="326">
        <v>46081</v>
      </c>
      <c r="S256" s="326">
        <v>46142</v>
      </c>
      <c r="T256" s="326">
        <v>46265</v>
      </c>
      <c r="U256" s="321"/>
      <c r="V256" s="321"/>
      <c r="W256" s="321"/>
      <c r="X256" s="560" t="s">
        <v>427</v>
      </c>
      <c r="Y256" s="568" t="s">
        <v>1303</v>
      </c>
      <c r="Z256" s="569"/>
      <c r="AA256" s="569"/>
      <c r="AB256" s="570"/>
      <c r="AC256" s="571"/>
      <c r="AD256" s="572" t="s">
        <v>1250</v>
      </c>
      <c r="AE256" s="572" t="s">
        <v>1251</v>
      </c>
      <c r="AF256" s="573"/>
      <c r="AG256" s="574" t="s">
        <v>1252</v>
      </c>
      <c r="AH256" s="575" t="s">
        <v>1105</v>
      </c>
      <c r="AI256" s="572"/>
      <c r="AJ256" s="576"/>
      <c r="AK256" s="577"/>
      <c r="AL256" s="324"/>
      <c r="AM256" s="324"/>
    </row>
    <row r="257" spans="1:39" s="223" customFormat="1" ht="144" hidden="1" customHeight="1">
      <c r="A257" s="189">
        <v>3</v>
      </c>
      <c r="B257" s="99"/>
      <c r="C257" s="358" t="s">
        <v>28</v>
      </c>
      <c r="D257" s="147"/>
      <c r="E257" s="99"/>
      <c r="F257" s="38"/>
      <c r="G257" s="98" t="s">
        <v>332</v>
      </c>
      <c r="H257" s="14" t="s">
        <v>378</v>
      </c>
      <c r="I257" s="38" t="s">
        <v>333</v>
      </c>
      <c r="J257" s="13">
        <v>1</v>
      </c>
      <c r="K257" s="13" t="s">
        <v>934</v>
      </c>
      <c r="L257" s="477">
        <v>25174</v>
      </c>
      <c r="M257" s="531"/>
      <c r="N257" s="505">
        <v>25174</v>
      </c>
      <c r="O257" s="99" t="s">
        <v>11</v>
      </c>
      <c r="P257" s="189" t="s">
        <v>14</v>
      </c>
      <c r="Q257" s="99"/>
      <c r="R257" s="118">
        <v>46081</v>
      </c>
      <c r="S257" s="326">
        <v>46112</v>
      </c>
      <c r="T257" s="326">
        <v>46234</v>
      </c>
      <c r="U257" s="99"/>
      <c r="V257" s="99"/>
      <c r="W257" s="99"/>
      <c r="X257" s="154" t="s">
        <v>427</v>
      </c>
      <c r="Y257" s="150" t="s">
        <v>1314</v>
      </c>
      <c r="Z257" s="283"/>
      <c r="AA257" s="283" t="s">
        <v>1087</v>
      </c>
      <c r="AB257" s="284">
        <v>44775</v>
      </c>
      <c r="AC257" s="284">
        <v>45139</v>
      </c>
      <c r="AD257" s="284">
        <v>46236</v>
      </c>
      <c r="AE257" s="284">
        <v>46600</v>
      </c>
      <c r="AF257" s="283"/>
      <c r="AG257" s="283">
        <v>5797</v>
      </c>
      <c r="AH257" s="414" t="s">
        <v>928</v>
      </c>
      <c r="AI257" s="97"/>
      <c r="AJ257" s="418"/>
      <c r="AK257" s="86"/>
      <c r="AL257" s="56"/>
      <c r="AM257" s="56"/>
    </row>
    <row r="258" spans="1:39" ht="135" customHeight="1">
      <c r="A258" s="349">
        <v>12</v>
      </c>
      <c r="B258" s="99"/>
      <c r="C258" s="359" t="s">
        <v>28</v>
      </c>
      <c r="D258" s="147"/>
      <c r="E258" s="55"/>
      <c r="F258" s="46"/>
      <c r="G258" s="98" t="s">
        <v>325</v>
      </c>
      <c r="H258" s="56" t="s">
        <v>430</v>
      </c>
      <c r="I258" s="46" t="s">
        <v>930</v>
      </c>
      <c r="J258" s="171">
        <v>1</v>
      </c>
      <c r="K258" s="171" t="s">
        <v>1368</v>
      </c>
      <c r="L258" s="492">
        <v>600</v>
      </c>
      <c r="M258" s="531"/>
      <c r="N258" s="505">
        <v>600</v>
      </c>
      <c r="O258" s="99" t="s">
        <v>11</v>
      </c>
      <c r="P258" s="189" t="s">
        <v>156</v>
      </c>
      <c r="Q258" s="99"/>
      <c r="R258" s="118">
        <v>46265</v>
      </c>
      <c r="S258" s="118">
        <v>46295</v>
      </c>
      <c r="T258" s="118">
        <v>46387</v>
      </c>
      <c r="U258" s="99"/>
      <c r="V258" s="99"/>
      <c r="W258" s="99"/>
      <c r="X258" s="154" t="s">
        <v>427</v>
      </c>
      <c r="Y258" s="150" t="s">
        <v>1303</v>
      </c>
      <c r="Z258" s="283"/>
      <c r="AA258" s="283"/>
      <c r="AB258" s="284"/>
      <c r="AC258" s="284"/>
      <c r="AD258" s="117" t="s">
        <v>1088</v>
      </c>
      <c r="AE258" s="117" t="s">
        <v>1088</v>
      </c>
      <c r="AF258" s="283"/>
      <c r="AG258" s="283">
        <v>13846</v>
      </c>
      <c r="AH258" s="414" t="s">
        <v>1099</v>
      </c>
      <c r="AI258" s="97"/>
      <c r="AJ258" s="418" t="s">
        <v>848</v>
      </c>
      <c r="AK258" s="86"/>
      <c r="AL258" s="56"/>
      <c r="AM258" s="56"/>
    </row>
    <row r="259" spans="1:39" s="223" customFormat="1" ht="84" customHeight="1">
      <c r="A259" s="189">
        <v>4</v>
      </c>
      <c r="B259" s="99"/>
      <c r="C259" s="358" t="s">
        <v>28</v>
      </c>
      <c r="D259" s="147"/>
      <c r="E259" s="99"/>
      <c r="F259" s="38"/>
      <c r="G259" s="98" t="s">
        <v>326</v>
      </c>
      <c r="H259" s="14" t="s">
        <v>428</v>
      </c>
      <c r="I259" s="38" t="s">
        <v>327</v>
      </c>
      <c r="J259" s="13">
        <v>3</v>
      </c>
      <c r="K259" s="13" t="s">
        <v>1085</v>
      </c>
      <c r="L259" s="493">
        <v>3000</v>
      </c>
      <c r="M259" s="531"/>
      <c r="N259" s="505">
        <v>3000</v>
      </c>
      <c r="O259" s="99" t="s">
        <v>5</v>
      </c>
      <c r="P259" s="189" t="s">
        <v>156</v>
      </c>
      <c r="Q259" s="99"/>
      <c r="R259" s="118">
        <v>46295</v>
      </c>
      <c r="S259" s="118">
        <v>46326</v>
      </c>
      <c r="T259" s="118">
        <v>46387</v>
      </c>
      <c r="U259" s="99"/>
      <c r="V259" s="99"/>
      <c r="W259" s="99"/>
      <c r="X259" s="154" t="s">
        <v>427</v>
      </c>
      <c r="Y259" s="150" t="s">
        <v>1303</v>
      </c>
      <c r="Z259" s="283"/>
      <c r="AA259" s="283"/>
      <c r="AB259" s="284"/>
      <c r="AC259" s="284"/>
      <c r="AD259" s="117" t="s">
        <v>1088</v>
      </c>
      <c r="AE259" s="117" t="s">
        <v>1088</v>
      </c>
      <c r="AF259" s="283"/>
      <c r="AG259" s="283">
        <v>16055</v>
      </c>
      <c r="AH259" s="414" t="s">
        <v>1089</v>
      </c>
      <c r="AI259" s="97"/>
      <c r="AJ259" s="418"/>
      <c r="AK259" s="86"/>
      <c r="AL259" s="546" t="s">
        <v>1369</v>
      </c>
      <c r="AM259" s="56"/>
    </row>
    <row r="260" spans="1:39" s="223" customFormat="1" ht="123.75" hidden="1" customHeight="1">
      <c r="A260" s="189">
        <v>5</v>
      </c>
      <c r="B260" s="99"/>
      <c r="C260" s="358" t="s">
        <v>28</v>
      </c>
      <c r="D260" s="147"/>
      <c r="E260" s="99"/>
      <c r="F260" s="53"/>
      <c r="G260" s="98" t="s">
        <v>328</v>
      </c>
      <c r="H260" s="54" t="s">
        <v>1370</v>
      </c>
      <c r="I260" s="53" t="s">
        <v>329</v>
      </c>
      <c r="J260" s="52">
        <v>1</v>
      </c>
      <c r="K260" s="579" t="s">
        <v>1376</v>
      </c>
      <c r="L260" s="494">
        <v>2975</v>
      </c>
      <c r="M260" s="531"/>
      <c r="N260" s="505">
        <v>2975</v>
      </c>
      <c r="O260" s="99" t="s">
        <v>11</v>
      </c>
      <c r="P260" s="189" t="s">
        <v>14</v>
      </c>
      <c r="Q260" s="99"/>
      <c r="R260" s="118">
        <v>46022</v>
      </c>
      <c r="S260" s="118">
        <v>46081</v>
      </c>
      <c r="T260" s="118">
        <v>46173</v>
      </c>
      <c r="U260" s="99"/>
      <c r="V260" s="99"/>
      <c r="W260" s="99"/>
      <c r="X260" s="154" t="s">
        <v>427</v>
      </c>
      <c r="Y260" s="150" t="s">
        <v>1303</v>
      </c>
      <c r="Z260" s="283"/>
      <c r="AA260" s="283" t="s">
        <v>1090</v>
      </c>
      <c r="AB260" s="284">
        <v>44706</v>
      </c>
      <c r="AC260" s="284">
        <v>46166</v>
      </c>
      <c r="AD260" s="284">
        <v>46167</v>
      </c>
      <c r="AE260" s="284">
        <v>46531</v>
      </c>
      <c r="AF260" s="283"/>
      <c r="AG260" s="201" t="s">
        <v>1091</v>
      </c>
      <c r="AH260" s="414" t="s">
        <v>1092</v>
      </c>
      <c r="AI260" s="97"/>
      <c r="AJ260" s="418" t="s">
        <v>845</v>
      </c>
      <c r="AK260" s="86"/>
      <c r="AL260" s="546" t="s">
        <v>1371</v>
      </c>
      <c r="AM260" s="56"/>
    </row>
    <row r="261" spans="1:39" s="223" customFormat="1" ht="93.6" customHeight="1">
      <c r="A261" s="189">
        <v>7</v>
      </c>
      <c r="B261" s="99"/>
      <c r="C261" s="358" t="s">
        <v>28</v>
      </c>
      <c r="D261" s="147"/>
      <c r="E261" s="99"/>
      <c r="F261" s="46"/>
      <c r="G261" s="98" t="s">
        <v>330</v>
      </c>
      <c r="H261" s="56" t="s">
        <v>379</v>
      </c>
      <c r="I261" s="46" t="s">
        <v>331</v>
      </c>
      <c r="J261" s="55">
        <v>8</v>
      </c>
      <c r="K261" s="55" t="s">
        <v>429</v>
      </c>
      <c r="L261" s="495">
        <v>23643</v>
      </c>
      <c r="M261" s="531"/>
      <c r="N261" s="505">
        <v>23643</v>
      </c>
      <c r="O261" s="99" t="s">
        <v>11</v>
      </c>
      <c r="P261" s="189" t="s">
        <v>7</v>
      </c>
      <c r="Q261" s="99"/>
      <c r="R261" s="118">
        <v>46112</v>
      </c>
      <c r="S261" s="118">
        <v>46142</v>
      </c>
      <c r="T261" s="118">
        <v>46265</v>
      </c>
      <c r="U261" s="99"/>
      <c r="V261" s="99"/>
      <c r="W261" s="99"/>
      <c r="X261" s="154" t="s">
        <v>427</v>
      </c>
      <c r="Y261" s="150" t="s">
        <v>1303</v>
      </c>
      <c r="Z261" s="283"/>
      <c r="AA261" s="283"/>
      <c r="AB261" s="284"/>
      <c r="AC261" s="284"/>
      <c r="AD261" s="284">
        <v>46235</v>
      </c>
      <c r="AE261" s="284">
        <v>46600</v>
      </c>
      <c r="AF261" s="283"/>
      <c r="AG261" s="201" t="s">
        <v>1094</v>
      </c>
      <c r="AH261" s="414" t="s">
        <v>1095</v>
      </c>
      <c r="AI261" s="97"/>
      <c r="AJ261" s="418"/>
      <c r="AK261" s="86"/>
      <c r="AL261" s="56"/>
      <c r="AM261" s="56"/>
    </row>
    <row r="262" spans="1:39" ht="241.15" hidden="1" customHeight="1">
      <c r="A262" s="189">
        <v>20</v>
      </c>
      <c r="B262" s="99"/>
      <c r="C262" s="359" t="s">
        <v>28</v>
      </c>
      <c r="D262" s="147"/>
      <c r="E262" s="55"/>
      <c r="F262" s="291"/>
      <c r="G262" s="98"/>
      <c r="H262" s="322" t="s">
        <v>1364</v>
      </c>
      <c r="I262" s="580" t="s">
        <v>1374</v>
      </c>
      <c r="J262" s="579">
        <v>52</v>
      </c>
      <c r="K262" s="581" t="s">
        <v>1365</v>
      </c>
      <c r="L262" s="582">
        <v>166164.95000000001</v>
      </c>
      <c r="M262" s="521"/>
      <c r="N262" s="562"/>
      <c r="O262" s="321" t="s">
        <v>11</v>
      </c>
      <c r="P262" s="339" t="s">
        <v>9</v>
      </c>
      <c r="Q262" s="583"/>
      <c r="R262" s="326">
        <v>45716</v>
      </c>
      <c r="S262" s="326">
        <v>45900</v>
      </c>
      <c r="T262" s="326">
        <v>46081</v>
      </c>
      <c r="U262" s="321"/>
      <c r="V262" s="321"/>
      <c r="W262" s="321"/>
      <c r="X262" s="289" t="s">
        <v>427</v>
      </c>
      <c r="Y262" s="290" t="s">
        <v>1303</v>
      </c>
      <c r="Z262" s="584"/>
      <c r="AA262" s="584"/>
      <c r="AB262" s="585"/>
      <c r="AC262" s="585"/>
      <c r="AD262" s="584" t="s">
        <v>1366</v>
      </c>
      <c r="AE262" s="584" t="s">
        <v>1366</v>
      </c>
      <c r="AF262" s="586"/>
      <c r="AG262" s="587" t="s">
        <v>1104</v>
      </c>
      <c r="AH262" s="588" t="s">
        <v>1105</v>
      </c>
      <c r="AI262" s="307"/>
      <c r="AJ262" s="418"/>
      <c r="AK262" s="86"/>
      <c r="AL262" s="324" t="s">
        <v>1367</v>
      </c>
      <c r="AM262" s="56"/>
    </row>
    <row r="263" spans="1:39" s="223" customFormat="1" ht="210.6" customHeight="1">
      <c r="A263" s="189">
        <v>11</v>
      </c>
      <c r="B263" s="99"/>
      <c r="C263" s="358" t="s">
        <v>28</v>
      </c>
      <c r="D263" s="147"/>
      <c r="E263" s="99"/>
      <c r="F263" s="156"/>
      <c r="G263" s="98" t="s">
        <v>317</v>
      </c>
      <c r="H263" s="324" t="s">
        <v>1373</v>
      </c>
      <c r="I263" s="589" t="s">
        <v>1372</v>
      </c>
      <c r="J263" s="171">
        <v>1</v>
      </c>
      <c r="K263" s="171" t="s">
        <v>431</v>
      </c>
      <c r="L263" s="492">
        <v>30000</v>
      </c>
      <c r="M263" s="531"/>
      <c r="N263" s="505">
        <v>30000</v>
      </c>
      <c r="O263" s="99" t="s">
        <v>11</v>
      </c>
      <c r="P263" s="189" t="s">
        <v>156</v>
      </c>
      <c r="Q263" s="99"/>
      <c r="R263" s="118">
        <v>45961</v>
      </c>
      <c r="S263" s="118">
        <v>46022</v>
      </c>
      <c r="T263" s="118">
        <v>46203</v>
      </c>
      <c r="U263" s="99"/>
      <c r="V263" s="99"/>
      <c r="W263" s="99"/>
      <c r="X263" s="154" t="s">
        <v>427</v>
      </c>
      <c r="Y263" s="150" t="s">
        <v>1303</v>
      </c>
      <c r="Z263" s="283"/>
      <c r="AA263" s="283"/>
      <c r="AB263" s="284"/>
      <c r="AC263" s="284"/>
      <c r="AD263" s="117" t="s">
        <v>1088</v>
      </c>
      <c r="AE263" s="117" t="s">
        <v>1088</v>
      </c>
      <c r="AF263" s="150" t="s">
        <v>1097</v>
      </c>
      <c r="AG263" s="283">
        <v>269891</v>
      </c>
      <c r="AH263" s="414" t="s">
        <v>1098</v>
      </c>
      <c r="AI263" s="97"/>
      <c r="AJ263" s="418" t="s">
        <v>847</v>
      </c>
      <c r="AK263" s="86"/>
      <c r="AL263" s="56"/>
      <c r="AM263" s="56"/>
    </row>
    <row r="264" spans="1:39" s="223" customFormat="1" ht="120" customHeight="1">
      <c r="A264" s="189">
        <v>13</v>
      </c>
      <c r="B264" s="99"/>
      <c r="C264" s="358" t="s">
        <v>28</v>
      </c>
      <c r="D264" s="147"/>
      <c r="E264" s="99"/>
      <c r="F264" s="46"/>
      <c r="G264" s="98" t="s">
        <v>319</v>
      </c>
      <c r="H264" s="56" t="s">
        <v>380</v>
      </c>
      <c r="I264" s="46" t="s">
        <v>1093</v>
      </c>
      <c r="J264" s="55">
        <v>1</v>
      </c>
      <c r="K264" s="55" t="s">
        <v>431</v>
      </c>
      <c r="L264" s="496">
        <v>24000</v>
      </c>
      <c r="M264" s="543"/>
      <c r="N264" s="505">
        <v>12000</v>
      </c>
      <c r="O264" s="99" t="s">
        <v>11</v>
      </c>
      <c r="P264" s="189" t="s">
        <v>156</v>
      </c>
      <c r="Q264" s="99"/>
      <c r="R264" s="118">
        <v>45961</v>
      </c>
      <c r="S264" s="118">
        <v>46022</v>
      </c>
      <c r="T264" s="118">
        <v>46203</v>
      </c>
      <c r="U264" s="99"/>
      <c r="V264" s="99"/>
      <c r="W264" s="99"/>
      <c r="X264" s="154" t="s">
        <v>427</v>
      </c>
      <c r="Y264" s="150" t="s">
        <v>1303</v>
      </c>
      <c r="Z264" s="283"/>
      <c r="AA264" s="283"/>
      <c r="AB264" s="284"/>
      <c r="AC264" s="284"/>
      <c r="AD264" s="117" t="s">
        <v>1088</v>
      </c>
      <c r="AE264" s="117" t="s">
        <v>1088</v>
      </c>
      <c r="AF264" s="150" t="s">
        <v>1097</v>
      </c>
      <c r="AG264" s="283">
        <v>447968</v>
      </c>
      <c r="AH264" s="415" t="s">
        <v>1100</v>
      </c>
      <c r="AI264" s="96"/>
      <c r="AJ264" s="418" t="s">
        <v>849</v>
      </c>
      <c r="AK264" s="86"/>
      <c r="AL264" s="56"/>
      <c r="AM264" s="56"/>
    </row>
    <row r="265" spans="1:39" s="223" customFormat="1" ht="180.6" customHeight="1">
      <c r="A265" s="189">
        <v>14</v>
      </c>
      <c r="B265" s="99"/>
      <c r="C265" s="358" t="s">
        <v>28</v>
      </c>
      <c r="D265" s="147"/>
      <c r="E265" s="99"/>
      <c r="F265" s="46"/>
      <c r="G265" s="98" t="s">
        <v>318</v>
      </c>
      <c r="H265" s="56" t="s">
        <v>381</v>
      </c>
      <c r="I265" s="46" t="s">
        <v>432</v>
      </c>
      <c r="J265" s="55">
        <v>1</v>
      </c>
      <c r="K265" s="55" t="s">
        <v>431</v>
      </c>
      <c r="L265" s="495">
        <v>8650</v>
      </c>
      <c r="M265" s="531"/>
      <c r="N265" s="505">
        <v>8650</v>
      </c>
      <c r="O265" s="99" t="s">
        <v>11</v>
      </c>
      <c r="P265" s="189" t="s">
        <v>156</v>
      </c>
      <c r="Q265" s="99"/>
      <c r="R265" s="118">
        <v>45961</v>
      </c>
      <c r="S265" s="118">
        <v>46022</v>
      </c>
      <c r="T265" s="118">
        <v>46203</v>
      </c>
      <c r="U265" s="99"/>
      <c r="V265" s="99"/>
      <c r="W265" s="99"/>
      <c r="X265" s="154" t="s">
        <v>427</v>
      </c>
      <c r="Y265" s="150" t="s">
        <v>1303</v>
      </c>
      <c r="Z265" s="283"/>
      <c r="AA265" s="283"/>
      <c r="AB265" s="284"/>
      <c r="AC265" s="284"/>
      <c r="AD265" s="117" t="s">
        <v>1088</v>
      </c>
      <c r="AE265" s="117" t="s">
        <v>1088</v>
      </c>
      <c r="AF265" s="150" t="s">
        <v>1097</v>
      </c>
      <c r="AG265" s="283">
        <v>269971</v>
      </c>
      <c r="AH265" s="415" t="s">
        <v>1101</v>
      </c>
      <c r="AI265" s="96"/>
      <c r="AJ265" s="418"/>
      <c r="AK265" s="86"/>
      <c r="AL265" s="56"/>
      <c r="AM265" s="56"/>
    </row>
    <row r="266" spans="1:39" s="223" customFormat="1" ht="192.6" hidden="1" customHeight="1">
      <c r="A266" s="189">
        <v>15</v>
      </c>
      <c r="B266" s="99"/>
      <c r="C266" s="358" t="s">
        <v>28</v>
      </c>
      <c r="D266" s="147"/>
      <c r="E266" s="99"/>
      <c r="F266" s="46"/>
      <c r="G266" s="98" t="s">
        <v>334</v>
      </c>
      <c r="H266" s="56" t="s">
        <v>433</v>
      </c>
      <c r="I266" s="46" t="s">
        <v>335</v>
      </c>
      <c r="J266" s="55">
        <v>1</v>
      </c>
      <c r="K266" s="55" t="s">
        <v>434</v>
      </c>
      <c r="L266" s="492">
        <v>70000</v>
      </c>
      <c r="M266" s="531"/>
      <c r="N266" s="505">
        <v>70000</v>
      </c>
      <c r="O266" s="99" t="s">
        <v>16</v>
      </c>
      <c r="P266" s="189" t="s">
        <v>7</v>
      </c>
      <c r="Q266" s="99"/>
      <c r="R266" s="118">
        <v>46203</v>
      </c>
      <c r="S266" s="118">
        <v>46234</v>
      </c>
      <c r="T266" s="118">
        <v>46326</v>
      </c>
      <c r="U266" s="99"/>
      <c r="V266" s="99"/>
      <c r="W266" s="99"/>
      <c r="X266" s="154" t="s">
        <v>427</v>
      </c>
      <c r="Y266" s="150" t="s">
        <v>1304</v>
      </c>
      <c r="Z266" s="287"/>
      <c r="AA266" s="288"/>
      <c r="AB266" s="288"/>
      <c r="AC266" s="288"/>
      <c r="AD266" s="117" t="s">
        <v>1088</v>
      </c>
      <c r="AE266" s="117" t="s">
        <v>1088</v>
      </c>
      <c r="AF266" s="150"/>
      <c r="AG266" s="150">
        <v>20656</v>
      </c>
      <c r="AH266" s="415" t="s">
        <v>1102</v>
      </c>
      <c r="AI266" s="96"/>
      <c r="AJ266" s="418"/>
      <c r="AK266" s="86"/>
      <c r="AL266" s="546" t="s">
        <v>1375</v>
      </c>
      <c r="AM266" s="56"/>
    </row>
    <row r="267" spans="1:39" s="223" customFormat="1" ht="184.9" hidden="1" customHeight="1">
      <c r="A267" s="189">
        <v>16</v>
      </c>
      <c r="B267" s="99"/>
      <c r="C267" s="358" t="s">
        <v>28</v>
      </c>
      <c r="D267" s="147"/>
      <c r="E267" s="99"/>
      <c r="F267" s="97"/>
      <c r="G267" s="98" t="s">
        <v>323</v>
      </c>
      <c r="H267" s="96" t="s">
        <v>382</v>
      </c>
      <c r="I267" s="97" t="s">
        <v>324</v>
      </c>
      <c r="J267" s="55">
        <v>3</v>
      </c>
      <c r="K267" s="55" t="s">
        <v>435</v>
      </c>
      <c r="L267" s="492">
        <v>90000</v>
      </c>
      <c r="M267" s="531"/>
      <c r="N267" s="505">
        <v>90000</v>
      </c>
      <c r="O267" s="99" t="s">
        <v>16</v>
      </c>
      <c r="P267" s="189" t="s">
        <v>156</v>
      </c>
      <c r="Q267" s="99"/>
      <c r="R267" s="118">
        <v>46203</v>
      </c>
      <c r="S267" s="118">
        <v>46234</v>
      </c>
      <c r="T267" s="118">
        <v>46326</v>
      </c>
      <c r="U267" s="99"/>
      <c r="V267" s="99"/>
      <c r="W267" s="99"/>
      <c r="X267" s="154" t="s">
        <v>427</v>
      </c>
      <c r="Y267" s="150" t="s">
        <v>1304</v>
      </c>
      <c r="Z267" s="150"/>
      <c r="AA267" s="288"/>
      <c r="AB267" s="288"/>
      <c r="AC267" s="288"/>
      <c r="AD267" s="117" t="s">
        <v>1088</v>
      </c>
      <c r="AE267" s="117" t="s">
        <v>1088</v>
      </c>
      <c r="AF267" s="150"/>
      <c r="AG267" s="150">
        <v>6718</v>
      </c>
      <c r="AH267" s="415" t="s">
        <v>1103</v>
      </c>
      <c r="AI267" s="96"/>
      <c r="AJ267" s="418"/>
      <c r="AK267" s="86"/>
      <c r="AL267" s="546" t="s">
        <v>1375</v>
      </c>
      <c r="AM267" s="56"/>
    </row>
    <row r="268" spans="1:39" s="223" customFormat="1" ht="100.5" customHeight="1">
      <c r="A268" s="189">
        <v>18</v>
      </c>
      <c r="B268" s="99"/>
      <c r="C268" s="358" t="s">
        <v>28</v>
      </c>
      <c r="D268" s="147"/>
      <c r="E268" s="99"/>
      <c r="F268" s="38"/>
      <c r="G268" s="98" t="s">
        <v>321</v>
      </c>
      <c r="H268" s="14" t="s">
        <v>436</v>
      </c>
      <c r="I268" s="38" t="s">
        <v>322</v>
      </c>
      <c r="J268" s="13">
        <v>1</v>
      </c>
      <c r="K268" s="13" t="s">
        <v>437</v>
      </c>
      <c r="L268" s="497">
        <v>33109</v>
      </c>
      <c r="M268" s="543"/>
      <c r="N268" s="505">
        <v>33109</v>
      </c>
      <c r="O268" s="99" t="s">
        <v>11</v>
      </c>
      <c r="P268" s="189" t="s">
        <v>157</v>
      </c>
      <c r="Q268" s="227"/>
      <c r="R268" s="118">
        <v>46081</v>
      </c>
      <c r="S268" s="118">
        <v>46142</v>
      </c>
      <c r="T268" s="118">
        <v>46265</v>
      </c>
      <c r="U268" s="99"/>
      <c r="V268" s="99"/>
      <c r="W268" s="99"/>
      <c r="X268" s="154" t="s">
        <v>427</v>
      </c>
      <c r="Y268" s="154" t="s">
        <v>1303</v>
      </c>
      <c r="Z268" s="286"/>
      <c r="AA268" s="286"/>
      <c r="AB268" s="292"/>
      <c r="AC268" s="292"/>
      <c r="AD268" s="284">
        <v>46235</v>
      </c>
      <c r="AE268" s="284">
        <v>46600</v>
      </c>
      <c r="AF268" s="150"/>
      <c r="AG268" s="283">
        <v>8745</v>
      </c>
      <c r="AH268" s="414"/>
      <c r="AI268" s="97"/>
      <c r="AJ268" s="418" t="s">
        <v>850</v>
      </c>
      <c r="AK268" s="86"/>
      <c r="AL268" s="56"/>
      <c r="AM268" s="56"/>
    </row>
    <row r="269" spans="1:39" s="223" customFormat="1" ht="199.9" hidden="1" customHeight="1">
      <c r="A269" s="196">
        <v>6</v>
      </c>
      <c r="B269" s="99"/>
      <c r="C269" s="360" t="s">
        <v>28</v>
      </c>
      <c r="D269" s="147"/>
      <c r="E269" s="125"/>
      <c r="F269" s="53"/>
      <c r="G269" s="255" t="s">
        <v>336</v>
      </c>
      <c r="H269" s="54" t="s">
        <v>936</v>
      </c>
      <c r="I269" s="53" t="s">
        <v>438</v>
      </c>
      <c r="J269" s="52">
        <v>1</v>
      </c>
      <c r="K269" s="52" t="s">
        <v>439</v>
      </c>
      <c r="L269" s="498">
        <v>65585804</v>
      </c>
      <c r="M269" s="543"/>
      <c r="N269" s="506">
        <v>65585804</v>
      </c>
      <c r="O269" s="125" t="s">
        <v>11</v>
      </c>
      <c r="P269" s="196" t="s">
        <v>14</v>
      </c>
      <c r="Q269" s="295"/>
      <c r="R269" s="259">
        <v>46142</v>
      </c>
      <c r="S269" s="259">
        <v>46265</v>
      </c>
      <c r="T269" s="259">
        <v>46387</v>
      </c>
      <c r="U269" s="296" t="s">
        <v>427</v>
      </c>
      <c r="V269" s="296" t="s">
        <v>387</v>
      </c>
      <c r="W269" s="297"/>
      <c r="X269" s="296" t="s">
        <v>427</v>
      </c>
      <c r="Y269" s="296" t="s">
        <v>1321</v>
      </c>
      <c r="Z269" s="297"/>
      <c r="AA269" s="298" t="s">
        <v>1106</v>
      </c>
      <c r="AB269" s="299">
        <v>45658</v>
      </c>
      <c r="AC269" s="299">
        <v>46022</v>
      </c>
      <c r="AD269" s="299">
        <v>46388</v>
      </c>
      <c r="AE269" s="299">
        <v>46752</v>
      </c>
      <c r="AF269" s="298"/>
      <c r="AG269" s="298">
        <v>12920</v>
      </c>
      <c r="AH269" s="416"/>
      <c r="AI269" s="97"/>
      <c r="AJ269" s="427"/>
      <c r="AK269" s="260"/>
      <c r="AL269" s="261" t="s">
        <v>937</v>
      </c>
      <c r="AM269" s="261" t="s">
        <v>937</v>
      </c>
    </row>
    <row r="270" spans="1:39" s="223" customFormat="1" ht="115.9" hidden="1" customHeight="1">
      <c r="A270" s="349">
        <v>8</v>
      </c>
      <c r="B270" s="99"/>
      <c r="C270" s="359" t="s">
        <v>28</v>
      </c>
      <c r="D270" s="147"/>
      <c r="E270" s="55"/>
      <c r="F270" s="56"/>
      <c r="G270" s="84" t="s">
        <v>697</v>
      </c>
      <c r="H270" s="46" t="s">
        <v>1400</v>
      </c>
      <c r="I270" s="56" t="s">
        <v>698</v>
      </c>
      <c r="J270" s="55">
        <v>1</v>
      </c>
      <c r="K270" s="55" t="s">
        <v>70</v>
      </c>
      <c r="L270" s="496">
        <f>7483730+7013322.96</f>
        <v>14497052.960000001</v>
      </c>
      <c r="M270" s="543"/>
      <c r="N270" s="505">
        <v>7483730</v>
      </c>
      <c r="O270" s="99" t="s">
        <v>11</v>
      </c>
      <c r="P270" s="189" t="s">
        <v>70</v>
      </c>
      <c r="Q270" s="99"/>
      <c r="R270" s="118">
        <v>45838</v>
      </c>
      <c r="S270" s="118">
        <v>46053</v>
      </c>
      <c r="T270" s="118">
        <v>46387</v>
      </c>
      <c r="U270" s="171"/>
      <c r="V270" s="171"/>
      <c r="W270" s="174"/>
      <c r="X270" s="13" t="s">
        <v>427</v>
      </c>
      <c r="Y270" s="13" t="s">
        <v>1303</v>
      </c>
      <c r="Z270" s="283"/>
      <c r="AA270" s="283"/>
      <c r="AB270" s="284"/>
      <c r="AC270" s="284"/>
      <c r="AD270" s="284"/>
      <c r="AE270" s="284"/>
      <c r="AF270" s="283"/>
      <c r="AG270" s="201" t="s">
        <v>1096</v>
      </c>
      <c r="AH270" s="414"/>
      <c r="AI270" s="97"/>
      <c r="AJ270" s="418" t="s">
        <v>846</v>
      </c>
      <c r="AK270" s="86"/>
      <c r="AL270" s="56" t="s">
        <v>1084</v>
      </c>
      <c r="AM270" s="56"/>
    </row>
    <row r="271" spans="1:39" ht="334.9" hidden="1" customHeight="1">
      <c r="A271" s="349">
        <v>1</v>
      </c>
      <c r="B271" s="99"/>
      <c r="C271" s="359" t="s">
        <v>146</v>
      </c>
      <c r="D271" s="147"/>
      <c r="E271" s="55"/>
      <c r="F271" s="278"/>
      <c r="G271" s="98" t="s">
        <v>341</v>
      </c>
      <c r="H271" s="277" t="s">
        <v>1082</v>
      </c>
      <c r="I271" s="278" t="s">
        <v>931</v>
      </c>
      <c r="J271" s="279">
        <v>1600</v>
      </c>
      <c r="K271" s="279" t="s">
        <v>178</v>
      </c>
      <c r="L271" s="460">
        <v>91184</v>
      </c>
      <c r="M271" s="523"/>
      <c r="N271" s="505">
        <v>91184</v>
      </c>
      <c r="O271" s="99" t="s">
        <v>11</v>
      </c>
      <c r="P271" s="189" t="s">
        <v>9</v>
      </c>
      <c r="Q271" s="227"/>
      <c r="R271" s="118">
        <v>46081</v>
      </c>
      <c r="S271" s="118">
        <v>46081</v>
      </c>
      <c r="T271" s="118">
        <v>46295</v>
      </c>
      <c r="U271" s="99"/>
      <c r="V271" s="99"/>
      <c r="W271" s="99"/>
      <c r="X271" s="314" t="s">
        <v>1302</v>
      </c>
      <c r="Y271" s="279" t="s">
        <v>1303</v>
      </c>
      <c r="Z271" s="280"/>
      <c r="AA271" s="281"/>
      <c r="AB271" s="282"/>
      <c r="AC271" s="282"/>
      <c r="AD271" s="593">
        <v>46296</v>
      </c>
      <c r="AE271" s="593">
        <v>46661</v>
      </c>
      <c r="AF271" s="560" t="s">
        <v>1083</v>
      </c>
      <c r="AG271" s="594">
        <v>451860</v>
      </c>
      <c r="AH271" s="595" t="s">
        <v>1290</v>
      </c>
      <c r="AI271" s="596"/>
      <c r="AJ271" s="418" t="s">
        <v>853</v>
      </c>
      <c r="AK271" s="86"/>
      <c r="AL271" s="56"/>
      <c r="AM271" s="56"/>
    </row>
    <row r="272" spans="1:39" ht="177" hidden="1" customHeight="1">
      <c r="A272" s="349">
        <v>1</v>
      </c>
      <c r="B272" s="99"/>
      <c r="C272" s="359" t="s">
        <v>1053</v>
      </c>
      <c r="D272" s="147"/>
      <c r="E272" s="55"/>
      <c r="F272" s="46"/>
      <c r="G272" s="98" t="s">
        <v>344</v>
      </c>
      <c r="H272" s="56" t="s">
        <v>743</v>
      </c>
      <c r="I272" s="46" t="s">
        <v>345</v>
      </c>
      <c r="J272" s="99">
        <v>1</v>
      </c>
      <c r="K272" s="99" t="s">
        <v>185</v>
      </c>
      <c r="L272" s="474">
        <v>300000</v>
      </c>
      <c r="M272" s="343"/>
      <c r="N272" s="505">
        <v>300000</v>
      </c>
      <c r="O272" s="99" t="s">
        <v>16</v>
      </c>
      <c r="P272" s="189" t="s">
        <v>9</v>
      </c>
      <c r="Q272" s="227"/>
      <c r="R272" s="118">
        <v>46053</v>
      </c>
      <c r="S272" s="118">
        <v>46112</v>
      </c>
      <c r="T272" s="118">
        <v>46265</v>
      </c>
      <c r="U272" s="99"/>
      <c r="V272" s="99"/>
      <c r="W272" s="99"/>
      <c r="X272" s="314" t="s">
        <v>1302</v>
      </c>
      <c r="Y272" s="13" t="s">
        <v>1303</v>
      </c>
      <c r="Z272" s="328"/>
      <c r="AA272" s="329"/>
      <c r="AB272" s="329"/>
      <c r="AC272" s="329"/>
      <c r="AD272" s="329"/>
      <c r="AE272" s="329"/>
      <c r="AF272" s="13"/>
      <c r="AG272" s="150"/>
      <c r="AH272" s="203"/>
      <c r="AI272" s="46"/>
      <c r="AJ272" s="418" t="s">
        <v>851</v>
      </c>
      <c r="AK272" s="86"/>
      <c r="AL272" s="112" t="s">
        <v>855</v>
      </c>
      <c r="AM272" s="546" t="s">
        <v>1377</v>
      </c>
    </row>
    <row r="273" spans="1:39" s="228" customFormat="1" ht="27.6" hidden="1" customHeight="1">
      <c r="A273" s="545" t="s">
        <v>1351</v>
      </c>
      <c r="B273" s="370"/>
      <c r="C273" s="359" t="s">
        <v>1053</v>
      </c>
      <c r="D273" s="147"/>
      <c r="E273" s="55"/>
      <c r="F273" s="53"/>
      <c r="G273" s="157"/>
      <c r="H273" s="327" t="s">
        <v>716</v>
      </c>
      <c r="I273" s="53"/>
      <c r="J273" s="52"/>
      <c r="K273" s="52"/>
      <c r="L273" s="457"/>
      <c r="M273" s="343"/>
      <c r="N273" s="506"/>
      <c r="O273" s="125"/>
      <c r="P273" s="196"/>
      <c r="Q273" s="227"/>
      <c r="R273" s="118"/>
      <c r="S273" s="118"/>
      <c r="T273" s="118"/>
      <c r="U273" s="99"/>
      <c r="V273" s="99"/>
      <c r="W273" s="99"/>
      <c r="X273" s="13"/>
      <c r="Y273" s="13"/>
      <c r="Z273" s="328"/>
      <c r="AA273" s="329"/>
      <c r="AB273" s="329"/>
      <c r="AC273" s="329"/>
      <c r="AD273" s="329"/>
      <c r="AE273" s="329"/>
      <c r="AF273" s="13"/>
      <c r="AG273" s="283">
        <v>602827</v>
      </c>
      <c r="AH273" s="377"/>
      <c r="AI273" s="46"/>
      <c r="AJ273" s="418" t="s">
        <v>848</v>
      </c>
      <c r="AK273" s="86"/>
      <c r="AL273" s="56"/>
      <c r="AM273" s="56"/>
    </row>
    <row r="274" spans="1:39" s="229" customFormat="1" ht="32.450000000000003" hidden="1" customHeight="1">
      <c r="A274" s="545" t="s">
        <v>1352</v>
      </c>
      <c r="B274" s="370"/>
      <c r="C274" s="359" t="s">
        <v>1053</v>
      </c>
      <c r="D274" s="147"/>
      <c r="E274" s="55"/>
      <c r="F274" s="38"/>
      <c r="G274" s="157"/>
      <c r="H274" s="327" t="s">
        <v>717</v>
      </c>
      <c r="I274" s="38"/>
      <c r="J274" s="13"/>
      <c r="K274" s="13"/>
      <c r="L274" s="474"/>
      <c r="M274" s="343"/>
      <c r="N274" s="505"/>
      <c r="O274" s="99"/>
      <c r="P274" s="189"/>
      <c r="Q274" s="227"/>
      <c r="R274" s="118"/>
      <c r="S274" s="118"/>
      <c r="T274" s="118"/>
      <c r="U274" s="99"/>
      <c r="V274" s="99"/>
      <c r="W274" s="99"/>
      <c r="X274" s="13"/>
      <c r="Y274" s="13"/>
      <c r="Z274" s="328"/>
      <c r="AA274" s="329"/>
      <c r="AB274" s="329"/>
      <c r="AC274" s="329"/>
      <c r="AD274" s="329"/>
      <c r="AE274" s="329"/>
      <c r="AF274" s="13"/>
      <c r="AG274" s="335">
        <v>402711</v>
      </c>
      <c r="AH274" s="91"/>
      <c r="AI274" s="46"/>
      <c r="AJ274" s="418"/>
      <c r="AK274" s="86"/>
      <c r="AL274" s="56"/>
      <c r="AM274" s="56"/>
    </row>
    <row r="275" spans="1:39" s="229" customFormat="1" ht="32.450000000000003" hidden="1" customHeight="1">
      <c r="A275" s="545" t="s">
        <v>1353</v>
      </c>
      <c r="B275" s="370"/>
      <c r="C275" s="359" t="s">
        <v>1053</v>
      </c>
      <c r="D275" s="147"/>
      <c r="E275" s="55"/>
      <c r="F275" s="38"/>
      <c r="G275" s="157"/>
      <c r="H275" s="327" t="s">
        <v>718</v>
      </c>
      <c r="I275" s="38"/>
      <c r="J275" s="13"/>
      <c r="K275" s="13"/>
      <c r="L275" s="474"/>
      <c r="M275" s="343"/>
      <c r="N275" s="505"/>
      <c r="O275" s="99"/>
      <c r="P275" s="189"/>
      <c r="Q275" s="227"/>
      <c r="R275" s="118"/>
      <c r="S275" s="118"/>
      <c r="T275" s="118"/>
      <c r="U275" s="99"/>
      <c r="V275" s="99"/>
      <c r="W275" s="99"/>
      <c r="X275" s="13"/>
      <c r="Y275" s="13"/>
      <c r="Z275" s="328"/>
      <c r="AA275" s="329"/>
      <c r="AB275" s="329"/>
      <c r="AC275" s="329"/>
      <c r="AD275" s="329"/>
      <c r="AE275" s="329"/>
      <c r="AF275" s="13"/>
      <c r="AG275" s="335">
        <v>254463</v>
      </c>
      <c r="AH275" s="91"/>
      <c r="AI275" s="46"/>
      <c r="AJ275" s="418" t="s">
        <v>850</v>
      </c>
      <c r="AK275" s="86"/>
      <c r="AL275" s="56"/>
      <c r="AM275" s="56"/>
    </row>
    <row r="276" spans="1:39" s="229" customFormat="1" ht="32.450000000000003" hidden="1" customHeight="1">
      <c r="A276" s="545" t="s">
        <v>1354</v>
      </c>
      <c r="B276" s="370"/>
      <c r="C276" s="359" t="s">
        <v>1053</v>
      </c>
      <c r="D276" s="147"/>
      <c r="E276" s="55"/>
      <c r="F276" s="38"/>
      <c r="G276" s="157"/>
      <c r="H276" s="327" t="s">
        <v>719</v>
      </c>
      <c r="I276" s="38"/>
      <c r="J276" s="13"/>
      <c r="K276" s="13"/>
      <c r="L276" s="474"/>
      <c r="M276" s="343"/>
      <c r="N276" s="505"/>
      <c r="O276" s="99"/>
      <c r="P276" s="189"/>
      <c r="Q276" s="227"/>
      <c r="R276" s="118"/>
      <c r="S276" s="118"/>
      <c r="T276" s="118"/>
      <c r="U276" s="99"/>
      <c r="V276" s="99"/>
      <c r="W276" s="99"/>
      <c r="X276" s="13"/>
      <c r="Y276" s="13"/>
      <c r="Z276" s="328"/>
      <c r="AA276" s="329"/>
      <c r="AB276" s="329"/>
      <c r="AC276" s="329"/>
      <c r="AD276" s="329"/>
      <c r="AE276" s="329"/>
      <c r="AF276" s="13"/>
      <c r="AG276" s="455">
        <v>601755</v>
      </c>
      <c r="AH276" s="91"/>
      <c r="AI276" s="46"/>
      <c r="AJ276" s="418"/>
      <c r="AK276" s="86"/>
      <c r="AL276" s="56"/>
      <c r="AM276" s="56"/>
    </row>
    <row r="277" spans="1:39" s="229" customFormat="1" ht="32.450000000000003" hidden="1" customHeight="1">
      <c r="A277" s="545" t="s">
        <v>1355</v>
      </c>
      <c r="B277" s="370"/>
      <c r="C277" s="359" t="s">
        <v>1053</v>
      </c>
      <c r="D277" s="147"/>
      <c r="E277" s="55"/>
      <c r="F277" s="38"/>
      <c r="G277" s="157"/>
      <c r="H277" s="327" t="s">
        <v>720</v>
      </c>
      <c r="I277" s="38"/>
      <c r="J277" s="13"/>
      <c r="K277" s="13"/>
      <c r="L277" s="474"/>
      <c r="M277" s="343"/>
      <c r="N277" s="505"/>
      <c r="O277" s="99"/>
      <c r="P277" s="189"/>
      <c r="Q277" s="227"/>
      <c r="R277" s="118"/>
      <c r="S277" s="118"/>
      <c r="T277" s="118"/>
      <c r="U277" s="99"/>
      <c r="V277" s="99"/>
      <c r="W277" s="99"/>
      <c r="X277" s="13"/>
      <c r="Y277" s="13"/>
      <c r="Z277" s="328"/>
      <c r="AA277" s="330"/>
      <c r="AB277" s="331"/>
      <c r="AC277" s="331"/>
      <c r="AD277" s="331"/>
      <c r="AE277" s="331"/>
      <c r="AF277" s="330"/>
      <c r="AG277" s="455">
        <v>4240</v>
      </c>
      <c r="AH277" s="91"/>
      <c r="AI277" s="46"/>
      <c r="AJ277" s="418"/>
      <c r="AK277" s="86"/>
      <c r="AL277" s="61"/>
      <c r="AM277" s="61"/>
    </row>
    <row r="278" spans="1:39" s="229" customFormat="1" ht="32.450000000000003" hidden="1" customHeight="1">
      <c r="A278" s="545" t="s">
        <v>1356</v>
      </c>
      <c r="B278" s="370"/>
      <c r="C278" s="359" t="s">
        <v>1053</v>
      </c>
      <c r="D278" s="147"/>
      <c r="E278" s="55"/>
      <c r="F278" s="38"/>
      <c r="G278" s="157"/>
      <c r="H278" s="327" t="s">
        <v>721</v>
      </c>
      <c r="I278" s="38"/>
      <c r="J278" s="13"/>
      <c r="K278" s="13"/>
      <c r="L278" s="474"/>
      <c r="M278" s="343"/>
      <c r="N278" s="505"/>
      <c r="O278" s="99"/>
      <c r="P278" s="189"/>
      <c r="Q278" s="227"/>
      <c r="R278" s="118"/>
      <c r="S278" s="118"/>
      <c r="T278" s="118"/>
      <c r="U278" s="99"/>
      <c r="V278" s="99"/>
      <c r="W278" s="99"/>
      <c r="X278" s="13"/>
      <c r="Y278" s="13"/>
      <c r="Z278" s="328"/>
      <c r="AA278" s="330"/>
      <c r="AB278" s="331"/>
      <c r="AC278" s="331"/>
      <c r="AD278" s="331"/>
      <c r="AE278" s="331"/>
      <c r="AF278" s="330"/>
      <c r="AG278" s="455">
        <v>486666</v>
      </c>
      <c r="AH278" s="91"/>
      <c r="AI278" s="46"/>
      <c r="AJ278" s="418"/>
      <c r="AK278" s="86"/>
      <c r="AL278" s="56"/>
      <c r="AM278" s="56"/>
    </row>
    <row r="279" spans="1:39" s="229" customFormat="1" ht="32.450000000000003" hidden="1" customHeight="1">
      <c r="A279" s="545" t="s">
        <v>1357</v>
      </c>
      <c r="B279" s="370"/>
      <c r="C279" s="359" t="s">
        <v>1053</v>
      </c>
      <c r="D279" s="147"/>
      <c r="E279" s="55"/>
      <c r="F279" s="38"/>
      <c r="G279" s="157"/>
      <c r="H279" s="327" t="s">
        <v>722</v>
      </c>
      <c r="I279" s="38"/>
      <c r="J279" s="13"/>
      <c r="K279" s="13"/>
      <c r="L279" s="474"/>
      <c r="M279" s="343"/>
      <c r="N279" s="505"/>
      <c r="O279" s="99"/>
      <c r="P279" s="189"/>
      <c r="Q279" s="227"/>
      <c r="R279" s="118"/>
      <c r="S279" s="118"/>
      <c r="T279" s="118"/>
      <c r="U279" s="99"/>
      <c r="V279" s="99"/>
      <c r="W279" s="99"/>
      <c r="X279" s="13"/>
      <c r="Y279" s="13"/>
      <c r="Z279" s="328"/>
      <c r="AA279" s="332"/>
      <c r="AB279" s="332"/>
      <c r="AC279" s="332"/>
      <c r="AD279" s="332"/>
      <c r="AE279" s="332"/>
      <c r="AF279" s="42"/>
      <c r="AG279" s="335">
        <v>485515</v>
      </c>
      <c r="AH279" s="91"/>
      <c r="AI279" s="46"/>
      <c r="AJ279" s="418"/>
      <c r="AK279" s="86"/>
      <c r="AL279" s="61"/>
      <c r="AM279" s="61"/>
    </row>
    <row r="280" spans="1:39" s="229" customFormat="1" ht="32.450000000000003" hidden="1" customHeight="1">
      <c r="A280" s="545" t="s">
        <v>1358</v>
      </c>
      <c r="B280" s="370"/>
      <c r="C280" s="359" t="s">
        <v>1053</v>
      </c>
      <c r="D280" s="147"/>
      <c r="E280" s="55"/>
      <c r="F280" s="38"/>
      <c r="G280" s="157"/>
      <c r="H280" s="327" t="s">
        <v>723</v>
      </c>
      <c r="I280" s="38"/>
      <c r="J280" s="13"/>
      <c r="K280" s="13"/>
      <c r="L280" s="474"/>
      <c r="M280" s="343"/>
      <c r="N280" s="505"/>
      <c r="O280" s="99"/>
      <c r="P280" s="189"/>
      <c r="Q280" s="227"/>
      <c r="R280" s="118"/>
      <c r="S280" s="118"/>
      <c r="T280" s="118"/>
      <c r="U280" s="99"/>
      <c r="V280" s="99"/>
      <c r="W280" s="99"/>
      <c r="X280" s="13"/>
      <c r="Y280" s="13"/>
      <c r="Z280" s="328"/>
      <c r="AA280" s="329"/>
      <c r="AB280" s="329"/>
      <c r="AC280" s="329"/>
      <c r="AD280" s="329"/>
      <c r="AE280" s="329"/>
      <c r="AF280" s="13"/>
      <c r="AG280" s="335">
        <v>130770</v>
      </c>
      <c r="AH280" s="91"/>
      <c r="AI280" s="46"/>
      <c r="AJ280" s="418"/>
      <c r="AK280" s="86"/>
      <c r="AL280" s="61"/>
      <c r="AM280" s="61"/>
    </row>
    <row r="281" spans="1:39" s="229" customFormat="1" ht="32.450000000000003" hidden="1" customHeight="1">
      <c r="A281" s="545" t="s">
        <v>1359</v>
      </c>
      <c r="B281" s="370"/>
      <c r="C281" s="359" t="s">
        <v>1053</v>
      </c>
      <c r="D281" s="147"/>
      <c r="E281" s="55"/>
      <c r="F281" s="38"/>
      <c r="G281" s="157"/>
      <c r="H281" s="327" t="s">
        <v>1383</v>
      </c>
      <c r="I281" s="38"/>
      <c r="J281" s="13"/>
      <c r="K281" s="13"/>
      <c r="L281" s="474"/>
      <c r="M281" s="343"/>
      <c r="N281" s="505"/>
      <c r="O281" s="99"/>
      <c r="P281" s="189"/>
      <c r="Q281" s="227"/>
      <c r="R281" s="118"/>
      <c r="S281" s="118"/>
      <c r="T281" s="118"/>
      <c r="U281" s="99"/>
      <c r="V281" s="99"/>
      <c r="W281" s="99"/>
      <c r="X281" s="13"/>
      <c r="Y281" s="13"/>
      <c r="Z281" s="328"/>
      <c r="AA281" s="329"/>
      <c r="AB281" s="329"/>
      <c r="AC281" s="329"/>
      <c r="AD281" s="329"/>
      <c r="AE281" s="329"/>
      <c r="AF281" s="13"/>
      <c r="AG281" s="335">
        <v>479238</v>
      </c>
      <c r="AH281" s="91"/>
      <c r="AI281" s="46"/>
      <c r="AJ281" s="418" t="s">
        <v>846</v>
      </c>
      <c r="AK281" s="86"/>
      <c r="AL281" s="61"/>
      <c r="AM281" s="61"/>
    </row>
    <row r="282" spans="1:39" s="229" customFormat="1" ht="32.450000000000003" hidden="1" customHeight="1">
      <c r="A282" s="545" t="s">
        <v>1360</v>
      </c>
      <c r="B282" s="370"/>
      <c r="C282" s="359" t="s">
        <v>1053</v>
      </c>
      <c r="D282" s="147"/>
      <c r="E282" s="55"/>
      <c r="F282" s="38"/>
      <c r="G282" s="157"/>
      <c r="H282" s="327" t="s">
        <v>724</v>
      </c>
      <c r="I282" s="38"/>
      <c r="J282" s="13"/>
      <c r="K282" s="13"/>
      <c r="L282" s="474"/>
      <c r="M282" s="343"/>
      <c r="N282" s="505"/>
      <c r="O282" s="99"/>
      <c r="P282" s="189"/>
      <c r="Q282" s="227"/>
      <c r="R282" s="118"/>
      <c r="S282" s="118"/>
      <c r="T282" s="118"/>
      <c r="U282" s="99"/>
      <c r="V282" s="99"/>
      <c r="W282" s="99"/>
      <c r="X282" s="13"/>
      <c r="Y282" s="13"/>
      <c r="Z282" s="328"/>
      <c r="AA282" s="329"/>
      <c r="AB282" s="329"/>
      <c r="AC282" s="329"/>
      <c r="AD282" s="329"/>
      <c r="AE282" s="329"/>
      <c r="AF282" s="13"/>
      <c r="AG282" s="335">
        <v>456400</v>
      </c>
      <c r="AH282" s="91"/>
      <c r="AI282" s="46"/>
      <c r="AJ282" s="418"/>
      <c r="AK282" s="86"/>
      <c r="AL282" s="56"/>
      <c r="AM282" s="56"/>
    </row>
    <row r="283" spans="1:39" s="229" customFormat="1" ht="32.450000000000003" hidden="1" customHeight="1">
      <c r="A283" s="545" t="s">
        <v>1361</v>
      </c>
      <c r="B283" s="370"/>
      <c r="C283" s="359" t="s">
        <v>1053</v>
      </c>
      <c r="D283" s="147"/>
      <c r="E283" s="55"/>
      <c r="F283" s="38"/>
      <c r="G283" s="157"/>
      <c r="H283" s="327" t="s">
        <v>725</v>
      </c>
      <c r="I283" s="38"/>
      <c r="J283" s="13"/>
      <c r="K283" s="13"/>
      <c r="L283" s="474"/>
      <c r="M283" s="343"/>
      <c r="N283" s="505"/>
      <c r="O283" s="99"/>
      <c r="P283" s="189"/>
      <c r="Q283" s="99"/>
      <c r="R283" s="118"/>
      <c r="S283" s="118"/>
      <c r="T283" s="118"/>
      <c r="U283" s="99"/>
      <c r="V283" s="55"/>
      <c r="W283" s="55"/>
      <c r="X283" s="13"/>
      <c r="Y283" s="13"/>
      <c r="Z283" s="329"/>
      <c r="AA283" s="13"/>
      <c r="AB283" s="329"/>
      <c r="AC283" s="329"/>
      <c r="AD283" s="329"/>
      <c r="AE283" s="329"/>
      <c r="AF283" s="13"/>
      <c r="AG283" s="335">
        <v>601933</v>
      </c>
      <c r="AH283" s="91"/>
      <c r="AI283" s="46"/>
      <c r="AJ283" s="418"/>
      <c r="AK283" s="86"/>
      <c r="AL283" s="56"/>
      <c r="AM283" s="56"/>
    </row>
    <row r="284" spans="1:39" s="229" customFormat="1" ht="25.15" hidden="1" customHeight="1">
      <c r="A284" s="545" t="s">
        <v>1362</v>
      </c>
      <c r="B284" s="370"/>
      <c r="C284" s="359" t="s">
        <v>1053</v>
      </c>
      <c r="D284" s="147"/>
      <c r="E284" s="55"/>
      <c r="F284" s="38"/>
      <c r="G284" s="157"/>
      <c r="H284" s="327" t="s">
        <v>726</v>
      </c>
      <c r="I284" s="38"/>
      <c r="J284" s="13"/>
      <c r="K284" s="13"/>
      <c r="L284" s="474"/>
      <c r="M284" s="343"/>
      <c r="N284" s="505"/>
      <c r="O284" s="99"/>
      <c r="P284" s="189"/>
      <c r="Q284" s="227"/>
      <c r="R284" s="118"/>
      <c r="S284" s="118"/>
      <c r="T284" s="118"/>
      <c r="U284" s="99"/>
      <c r="V284" s="99"/>
      <c r="W284" s="99"/>
      <c r="X284" s="13"/>
      <c r="Y284" s="13"/>
      <c r="Z284" s="333"/>
      <c r="AA284" s="19"/>
      <c r="AB284" s="334"/>
      <c r="AC284" s="334"/>
      <c r="AD284" s="334"/>
      <c r="AE284" s="334"/>
      <c r="AF284" s="154"/>
      <c r="AG284" s="335">
        <v>483028</v>
      </c>
      <c r="AH284" s="91"/>
      <c r="AI284" s="46"/>
      <c r="AJ284" s="418" t="s">
        <v>854</v>
      </c>
      <c r="AK284" s="86"/>
      <c r="AL284" s="56" t="s">
        <v>1378</v>
      </c>
      <c r="AM284" s="56"/>
    </row>
    <row r="285" spans="1:39" s="229" customFormat="1" ht="32.450000000000003" hidden="1" customHeight="1">
      <c r="A285" s="605" t="s">
        <v>699</v>
      </c>
      <c r="B285" s="99"/>
      <c r="C285" s="359" t="s">
        <v>1053</v>
      </c>
      <c r="D285" s="147"/>
      <c r="E285" s="55"/>
      <c r="F285" s="38"/>
      <c r="G285" s="157"/>
      <c r="H285" s="327" t="s">
        <v>727</v>
      </c>
      <c r="I285" s="38"/>
      <c r="J285" s="13"/>
      <c r="K285" s="13"/>
      <c r="L285" s="474"/>
      <c r="M285" s="343"/>
      <c r="N285" s="505"/>
      <c r="O285" s="99"/>
      <c r="P285" s="189"/>
      <c r="Q285" s="99"/>
      <c r="R285" s="118"/>
      <c r="S285" s="118"/>
      <c r="T285" s="118"/>
      <c r="U285" s="99"/>
      <c r="V285" s="99"/>
      <c r="W285" s="99"/>
      <c r="X285" s="13"/>
      <c r="Y285" s="13"/>
      <c r="Z285" s="19"/>
      <c r="AA285" s="19"/>
      <c r="AB285" s="334"/>
      <c r="AC285" s="334"/>
      <c r="AD285" s="334"/>
      <c r="AE285" s="334"/>
      <c r="AF285" s="373"/>
      <c r="AG285" s="335">
        <v>284222</v>
      </c>
      <c r="AH285" s="91"/>
      <c r="AI285" s="46"/>
      <c r="AJ285" s="418" t="s">
        <v>856</v>
      </c>
      <c r="AK285" s="86"/>
      <c r="AL285" s="56"/>
      <c r="AM285" s="56"/>
    </row>
    <row r="286" spans="1:39" s="229" customFormat="1" ht="32.450000000000003" hidden="1" customHeight="1">
      <c r="A286" s="605" t="s">
        <v>700</v>
      </c>
      <c r="B286" s="99"/>
      <c r="C286" s="359" t="s">
        <v>1053</v>
      </c>
      <c r="D286" s="147"/>
      <c r="E286" s="55"/>
      <c r="F286" s="38"/>
      <c r="G286" s="157"/>
      <c r="H286" s="327" t="s">
        <v>728</v>
      </c>
      <c r="I286" s="38"/>
      <c r="J286" s="13"/>
      <c r="K286" s="13"/>
      <c r="L286" s="474"/>
      <c r="M286" s="343"/>
      <c r="N286" s="505"/>
      <c r="O286" s="99"/>
      <c r="P286" s="189"/>
      <c r="Q286" s="99"/>
      <c r="R286" s="118"/>
      <c r="S286" s="118"/>
      <c r="T286" s="118"/>
      <c r="U286" s="99"/>
      <c r="V286" s="99"/>
      <c r="W286" s="99"/>
      <c r="X286" s="13"/>
      <c r="Y286" s="13"/>
      <c r="Z286" s="19"/>
      <c r="AA286" s="19"/>
      <c r="AB286" s="334"/>
      <c r="AC286" s="334"/>
      <c r="AD286" s="334"/>
      <c r="AE286" s="334"/>
      <c r="AF286" s="373"/>
      <c r="AG286" s="335">
        <v>476987</v>
      </c>
      <c r="AH286" s="91"/>
      <c r="AI286" s="46"/>
      <c r="AJ286" s="418" t="s">
        <v>856</v>
      </c>
      <c r="AK286" s="86"/>
      <c r="AL286" s="56"/>
      <c r="AM286" s="56"/>
    </row>
    <row r="287" spans="1:39" s="229" customFormat="1" ht="32.450000000000003" hidden="1" customHeight="1">
      <c r="A287" s="605" t="s">
        <v>701</v>
      </c>
      <c r="B287" s="99"/>
      <c r="C287" s="359" t="s">
        <v>1053</v>
      </c>
      <c r="D287" s="147"/>
      <c r="E287" s="55"/>
      <c r="F287" s="38"/>
      <c r="G287" s="157"/>
      <c r="H287" s="327" t="s">
        <v>729</v>
      </c>
      <c r="I287" s="38"/>
      <c r="J287" s="13"/>
      <c r="K287" s="13"/>
      <c r="L287" s="474"/>
      <c r="M287" s="343"/>
      <c r="N287" s="505"/>
      <c r="O287" s="99"/>
      <c r="P287" s="189"/>
      <c r="Q287" s="99"/>
      <c r="R287" s="118"/>
      <c r="S287" s="118"/>
      <c r="T287" s="118"/>
      <c r="U287" s="99"/>
      <c r="V287" s="99"/>
      <c r="W287" s="99"/>
      <c r="X287" s="13"/>
      <c r="Y287" s="13"/>
      <c r="Z287" s="19"/>
      <c r="AA287" s="19"/>
      <c r="AB287" s="334"/>
      <c r="AC287" s="334"/>
      <c r="AD287" s="334"/>
      <c r="AE287" s="334"/>
      <c r="AF287" s="373"/>
      <c r="AG287" s="335">
        <v>301258</v>
      </c>
      <c r="AH287" s="91"/>
      <c r="AI287" s="46"/>
      <c r="AJ287" s="418"/>
      <c r="AK287" s="86"/>
      <c r="AL287" s="56"/>
      <c r="AM287" s="56"/>
    </row>
    <row r="288" spans="1:39" s="229" customFormat="1" ht="32.450000000000003" hidden="1" customHeight="1">
      <c r="A288" s="605" t="s">
        <v>702</v>
      </c>
      <c r="B288" s="99"/>
      <c r="C288" s="359" t="s">
        <v>1053</v>
      </c>
      <c r="D288" s="147"/>
      <c r="E288" s="55"/>
      <c r="F288" s="38"/>
      <c r="G288" s="157"/>
      <c r="H288" s="327" t="s">
        <v>730</v>
      </c>
      <c r="I288" s="38"/>
      <c r="J288" s="13"/>
      <c r="K288" s="13"/>
      <c r="L288" s="474"/>
      <c r="M288" s="343"/>
      <c r="N288" s="505"/>
      <c r="O288" s="99"/>
      <c r="P288" s="189"/>
      <c r="Q288" s="99"/>
      <c r="R288" s="118"/>
      <c r="S288" s="118"/>
      <c r="T288" s="118"/>
      <c r="U288" s="99"/>
      <c r="V288" s="99"/>
      <c r="W288" s="99"/>
      <c r="X288" s="13"/>
      <c r="Y288" s="13"/>
      <c r="Z288" s="19"/>
      <c r="AA288" s="19"/>
      <c r="AB288" s="334"/>
      <c r="AC288" s="334"/>
      <c r="AD288" s="334"/>
      <c r="AE288" s="334"/>
      <c r="AF288" s="373"/>
      <c r="AG288" s="335">
        <v>292383</v>
      </c>
      <c r="AH288" s="91"/>
      <c r="AI288" s="46"/>
      <c r="AJ288" s="418"/>
      <c r="AK288" s="86"/>
      <c r="AL288" s="56" t="s">
        <v>1381</v>
      </c>
      <c r="AM288" s="56"/>
    </row>
    <row r="289" spans="1:39" s="229" customFormat="1" ht="32.450000000000003" hidden="1" customHeight="1">
      <c r="A289" s="605" t="s">
        <v>703</v>
      </c>
      <c r="B289" s="99"/>
      <c r="C289" s="359" t="s">
        <v>1053</v>
      </c>
      <c r="D289" s="147"/>
      <c r="E289" s="55"/>
      <c r="F289" s="38"/>
      <c r="G289" s="157"/>
      <c r="H289" s="327" t="s">
        <v>731</v>
      </c>
      <c r="I289" s="38"/>
      <c r="J289" s="13"/>
      <c r="K289" s="13"/>
      <c r="L289" s="474"/>
      <c r="M289" s="343"/>
      <c r="N289" s="505"/>
      <c r="O289" s="99"/>
      <c r="P289" s="189"/>
      <c r="Q289" s="99"/>
      <c r="R289" s="118"/>
      <c r="S289" s="118"/>
      <c r="T289" s="118"/>
      <c r="U289" s="99"/>
      <c r="V289" s="99"/>
      <c r="W289" s="99"/>
      <c r="X289" s="13"/>
      <c r="Y289" s="13"/>
      <c r="Z289" s="19"/>
      <c r="AA289" s="19"/>
      <c r="AB289" s="334"/>
      <c r="AC289" s="334"/>
      <c r="AD289" s="334"/>
      <c r="AE289" s="334"/>
      <c r="AF289" s="373"/>
      <c r="AG289" s="335">
        <v>296230</v>
      </c>
      <c r="AH289" s="91"/>
      <c r="AI289" s="46"/>
      <c r="AJ289" s="418" t="s">
        <v>844</v>
      </c>
      <c r="AK289" s="86"/>
      <c r="AL289" s="61"/>
      <c r="AM289" s="61"/>
    </row>
    <row r="290" spans="1:39" s="229" customFormat="1" ht="32.450000000000003" hidden="1" customHeight="1">
      <c r="A290" s="605" t="s">
        <v>704</v>
      </c>
      <c r="B290" s="99"/>
      <c r="C290" s="359" t="s">
        <v>1053</v>
      </c>
      <c r="D290" s="147"/>
      <c r="E290" s="55"/>
      <c r="F290" s="38"/>
      <c r="G290" s="157"/>
      <c r="H290" s="327" t="s">
        <v>742</v>
      </c>
      <c r="I290" s="38"/>
      <c r="J290" s="13"/>
      <c r="K290" s="13"/>
      <c r="L290" s="474"/>
      <c r="M290" s="343"/>
      <c r="N290" s="505"/>
      <c r="O290" s="99"/>
      <c r="P290" s="189"/>
      <c r="Q290" s="99"/>
      <c r="R290" s="118"/>
      <c r="S290" s="118"/>
      <c r="T290" s="118"/>
      <c r="U290" s="99"/>
      <c r="V290" s="99"/>
      <c r="W290" s="99"/>
      <c r="X290" s="13"/>
      <c r="Y290" s="13"/>
      <c r="Z290" s="19"/>
      <c r="AA290" s="19"/>
      <c r="AB290" s="334"/>
      <c r="AC290" s="334"/>
      <c r="AD290" s="334"/>
      <c r="AE290" s="334"/>
      <c r="AF290" s="373"/>
      <c r="AG290" s="335">
        <v>603811</v>
      </c>
      <c r="AH290" s="91"/>
      <c r="AI290" s="46"/>
      <c r="AJ290" s="418"/>
      <c r="AK290" s="86"/>
      <c r="AL290" s="56" t="s">
        <v>1380</v>
      </c>
      <c r="AM290" s="56"/>
    </row>
    <row r="291" spans="1:39" s="229" customFormat="1" ht="32.450000000000003" hidden="1" customHeight="1">
      <c r="A291" s="605" t="s">
        <v>705</v>
      </c>
      <c r="B291" s="99"/>
      <c r="C291" s="359" t="s">
        <v>1053</v>
      </c>
      <c r="D291" s="147"/>
      <c r="E291" s="55"/>
      <c r="F291" s="38"/>
      <c r="G291" s="157"/>
      <c r="H291" s="327" t="s">
        <v>732</v>
      </c>
      <c r="I291" s="38"/>
      <c r="J291" s="13"/>
      <c r="K291" s="13"/>
      <c r="L291" s="474"/>
      <c r="M291" s="343"/>
      <c r="N291" s="505"/>
      <c r="O291" s="99"/>
      <c r="P291" s="189"/>
      <c r="Q291" s="99"/>
      <c r="R291" s="118"/>
      <c r="S291" s="118"/>
      <c r="T291" s="118"/>
      <c r="U291" s="99"/>
      <c r="V291" s="99"/>
      <c r="W291" s="99"/>
      <c r="X291" s="13"/>
      <c r="Y291" s="13"/>
      <c r="Z291" s="19"/>
      <c r="AA291" s="19"/>
      <c r="AB291" s="334"/>
      <c r="AC291" s="334"/>
      <c r="AD291" s="334"/>
      <c r="AE291" s="334"/>
      <c r="AF291" s="373"/>
      <c r="AG291" s="335">
        <v>451980</v>
      </c>
      <c r="AH291" s="91"/>
      <c r="AI291" s="46"/>
      <c r="AJ291" s="418" t="s">
        <v>852</v>
      </c>
      <c r="AK291" s="86"/>
      <c r="AL291" s="56" t="s">
        <v>1379</v>
      </c>
      <c r="AM291" s="56"/>
    </row>
    <row r="292" spans="1:39" s="229" customFormat="1" ht="32.450000000000003" hidden="1" customHeight="1">
      <c r="A292" s="605" t="s">
        <v>706</v>
      </c>
      <c r="B292" s="99"/>
      <c r="C292" s="359" t="s">
        <v>1053</v>
      </c>
      <c r="D292" s="147"/>
      <c r="E292" s="55"/>
      <c r="F292" s="38"/>
      <c r="G292" s="157"/>
      <c r="H292" s="327" t="s">
        <v>733</v>
      </c>
      <c r="I292" s="38"/>
      <c r="J292" s="13"/>
      <c r="K292" s="13"/>
      <c r="L292" s="474"/>
      <c r="M292" s="343"/>
      <c r="N292" s="505"/>
      <c r="O292" s="99"/>
      <c r="P292" s="189"/>
      <c r="Q292" s="99"/>
      <c r="R292" s="118"/>
      <c r="S292" s="118"/>
      <c r="T292" s="118"/>
      <c r="U292" s="99"/>
      <c r="V292" s="99"/>
      <c r="W292" s="99"/>
      <c r="X292" s="13"/>
      <c r="Y292" s="13"/>
      <c r="Z292" s="19"/>
      <c r="AA292" s="19"/>
      <c r="AB292" s="334"/>
      <c r="AC292" s="334"/>
      <c r="AD292" s="334"/>
      <c r="AE292" s="334"/>
      <c r="AF292" s="373"/>
      <c r="AG292" s="335">
        <v>408686</v>
      </c>
      <c r="AH292" s="91"/>
      <c r="AI292" s="46"/>
      <c r="AJ292" s="418"/>
      <c r="AK292" s="86"/>
      <c r="AL292" s="56"/>
      <c r="AM292" s="56"/>
    </row>
    <row r="293" spans="1:39" s="229" customFormat="1" ht="32.450000000000003" hidden="1" customHeight="1">
      <c r="A293" s="605" t="s">
        <v>707</v>
      </c>
      <c r="B293" s="99"/>
      <c r="C293" s="359" t="s">
        <v>1053</v>
      </c>
      <c r="D293" s="147"/>
      <c r="E293" s="55"/>
      <c r="F293" s="38"/>
      <c r="G293" s="157"/>
      <c r="H293" s="327" t="s">
        <v>734</v>
      </c>
      <c r="I293" s="38"/>
      <c r="J293" s="13"/>
      <c r="K293" s="13"/>
      <c r="L293" s="474"/>
      <c r="M293" s="343"/>
      <c r="N293" s="505"/>
      <c r="O293" s="99"/>
      <c r="P293" s="189"/>
      <c r="Q293" s="99"/>
      <c r="R293" s="118"/>
      <c r="S293" s="118"/>
      <c r="T293" s="118"/>
      <c r="U293" s="99"/>
      <c r="V293" s="99"/>
      <c r="W293" s="99"/>
      <c r="X293" s="13"/>
      <c r="Y293" s="13"/>
      <c r="Z293" s="19"/>
      <c r="AA293" s="19"/>
      <c r="AB293" s="334"/>
      <c r="AC293" s="334"/>
      <c r="AD293" s="334"/>
      <c r="AE293" s="334"/>
      <c r="AF293" s="373"/>
      <c r="AG293" s="335">
        <v>408686</v>
      </c>
      <c r="AH293" s="91"/>
      <c r="AI293" s="46"/>
      <c r="AJ293" s="418"/>
      <c r="AK293" s="86"/>
      <c r="AL293" s="56"/>
      <c r="AM293" s="56"/>
    </row>
    <row r="294" spans="1:39" s="229" customFormat="1" ht="32.450000000000003" hidden="1" customHeight="1">
      <c r="A294" s="605" t="s">
        <v>708</v>
      </c>
      <c r="B294" s="99"/>
      <c r="C294" s="359" t="s">
        <v>1053</v>
      </c>
      <c r="D294" s="147"/>
      <c r="E294" s="55"/>
      <c r="F294" s="38"/>
      <c r="G294" s="157"/>
      <c r="H294" s="327" t="s">
        <v>735</v>
      </c>
      <c r="I294" s="38"/>
      <c r="J294" s="13"/>
      <c r="K294" s="13"/>
      <c r="L294" s="474"/>
      <c r="M294" s="343"/>
      <c r="N294" s="505"/>
      <c r="O294" s="99"/>
      <c r="P294" s="189"/>
      <c r="Q294" s="99"/>
      <c r="R294" s="118"/>
      <c r="S294" s="118"/>
      <c r="T294" s="118"/>
      <c r="U294" s="99"/>
      <c r="V294" s="99"/>
      <c r="W294" s="99"/>
      <c r="X294" s="13"/>
      <c r="Y294" s="13"/>
      <c r="Z294" s="19"/>
      <c r="AA294" s="19"/>
      <c r="AB294" s="334"/>
      <c r="AC294" s="334"/>
      <c r="AD294" s="334"/>
      <c r="AE294" s="334"/>
      <c r="AF294" s="373"/>
      <c r="AG294" s="335">
        <v>456817</v>
      </c>
      <c r="AH294" s="91"/>
      <c r="AI294" s="46"/>
      <c r="AJ294" s="418"/>
      <c r="AK294" s="86"/>
      <c r="AL294" s="56"/>
      <c r="AM294" s="56"/>
    </row>
    <row r="295" spans="1:39" s="229" customFormat="1" ht="32.450000000000003" hidden="1" customHeight="1">
      <c r="A295" s="605" t="s">
        <v>709</v>
      </c>
      <c r="B295" s="99"/>
      <c r="C295" s="359" t="s">
        <v>1053</v>
      </c>
      <c r="D295" s="147"/>
      <c r="E295" s="55"/>
      <c r="F295" s="38"/>
      <c r="G295" s="157"/>
      <c r="H295" s="327" t="s">
        <v>736</v>
      </c>
      <c r="I295" s="38"/>
      <c r="J295" s="13"/>
      <c r="K295" s="13"/>
      <c r="L295" s="474"/>
      <c r="M295" s="343"/>
      <c r="N295" s="505"/>
      <c r="O295" s="99"/>
      <c r="P295" s="189"/>
      <c r="Q295" s="99"/>
      <c r="R295" s="118"/>
      <c r="S295" s="118"/>
      <c r="T295" s="118"/>
      <c r="U295" s="99"/>
      <c r="V295" s="99"/>
      <c r="W295" s="99"/>
      <c r="X295" s="13"/>
      <c r="Y295" s="13"/>
      <c r="Z295" s="19"/>
      <c r="AA295" s="19"/>
      <c r="AB295" s="334"/>
      <c r="AC295" s="334"/>
      <c r="AD295" s="334"/>
      <c r="AE295" s="334"/>
      <c r="AF295" s="373"/>
      <c r="AG295" s="335">
        <v>283654</v>
      </c>
      <c r="AH295" s="91"/>
      <c r="AI295" s="46"/>
      <c r="AJ295" s="418"/>
      <c r="AK295" s="86"/>
      <c r="AL295" s="56"/>
      <c r="AM295" s="56"/>
    </row>
    <row r="296" spans="1:39" s="229" customFormat="1" ht="32.450000000000003" hidden="1" customHeight="1">
      <c r="A296" s="605" t="s">
        <v>710</v>
      </c>
      <c r="B296" s="99"/>
      <c r="C296" s="359" t="s">
        <v>1053</v>
      </c>
      <c r="D296" s="147"/>
      <c r="E296" s="55"/>
      <c r="F296" s="38"/>
      <c r="G296" s="157"/>
      <c r="H296" s="327" t="s">
        <v>737</v>
      </c>
      <c r="I296" s="38"/>
      <c r="J296" s="13"/>
      <c r="K296" s="13"/>
      <c r="L296" s="474"/>
      <c r="M296" s="343"/>
      <c r="N296" s="505"/>
      <c r="O296" s="99"/>
      <c r="P296" s="189"/>
      <c r="Q296" s="99"/>
      <c r="R296" s="118"/>
      <c r="S296" s="118"/>
      <c r="T296" s="118"/>
      <c r="U296" s="99"/>
      <c r="V296" s="99"/>
      <c r="W296" s="99"/>
      <c r="X296" s="13"/>
      <c r="Y296" s="13"/>
      <c r="Z296" s="19"/>
      <c r="AA296" s="19"/>
      <c r="AB296" s="292"/>
      <c r="AC296" s="292"/>
      <c r="AD296" s="292"/>
      <c r="AE296" s="292"/>
      <c r="AF296" s="283"/>
      <c r="AG296" s="335">
        <v>452910</v>
      </c>
      <c r="AH296" s="91"/>
      <c r="AI296" s="46"/>
      <c r="AJ296" s="418" t="s">
        <v>856</v>
      </c>
      <c r="AK296" s="86"/>
      <c r="AL296" s="56"/>
      <c r="AM296" s="56"/>
    </row>
    <row r="297" spans="1:39" s="229" customFormat="1" ht="32.450000000000003" hidden="1" customHeight="1">
      <c r="A297" s="605" t="s">
        <v>711</v>
      </c>
      <c r="B297" s="99"/>
      <c r="C297" s="359" t="s">
        <v>1053</v>
      </c>
      <c r="D297" s="147"/>
      <c r="E297" s="55"/>
      <c r="F297" s="38"/>
      <c r="G297" s="157"/>
      <c r="H297" s="590" t="s">
        <v>1384</v>
      </c>
      <c r="I297" s="38"/>
      <c r="J297" s="13"/>
      <c r="K297" s="13"/>
      <c r="L297" s="474"/>
      <c r="M297" s="343"/>
      <c r="N297" s="505"/>
      <c r="O297" s="99"/>
      <c r="P297" s="189"/>
      <c r="Q297" s="99"/>
      <c r="R297" s="118"/>
      <c r="S297" s="118"/>
      <c r="T297" s="118"/>
      <c r="U297" s="99"/>
      <c r="V297" s="99"/>
      <c r="W297" s="99"/>
      <c r="X297" s="13"/>
      <c r="Y297" s="13"/>
      <c r="Z297" s="19"/>
      <c r="AA297" s="19"/>
      <c r="AB297" s="292"/>
      <c r="AC297" s="292"/>
      <c r="AD297" s="292"/>
      <c r="AE297" s="292"/>
      <c r="AF297" s="283"/>
      <c r="AG297" s="335">
        <v>601</v>
      </c>
      <c r="AH297" s="91"/>
      <c r="AI297" s="46"/>
      <c r="AJ297" s="418"/>
      <c r="AK297" s="86"/>
      <c r="AL297" s="47"/>
      <c r="AM297" s="14"/>
    </row>
    <row r="298" spans="1:39" s="229" customFormat="1" ht="32.450000000000003" hidden="1" customHeight="1">
      <c r="A298" s="605" t="s">
        <v>712</v>
      </c>
      <c r="B298" s="99"/>
      <c r="C298" s="359" t="s">
        <v>1053</v>
      </c>
      <c r="D298" s="147"/>
      <c r="E298" s="55"/>
      <c r="F298" s="38"/>
      <c r="G298" s="157"/>
      <c r="H298" s="327" t="s">
        <v>738</v>
      </c>
      <c r="I298" s="38"/>
      <c r="J298" s="13"/>
      <c r="K298" s="13"/>
      <c r="L298" s="474"/>
      <c r="M298" s="343"/>
      <c r="N298" s="505"/>
      <c r="O298" s="99"/>
      <c r="P298" s="189"/>
      <c r="Q298" s="99"/>
      <c r="R298" s="118"/>
      <c r="S298" s="118"/>
      <c r="T298" s="118"/>
      <c r="U298" s="99"/>
      <c r="V298" s="99"/>
      <c r="W298" s="99"/>
      <c r="X298" s="13"/>
      <c r="Y298" s="13"/>
      <c r="Z298" s="19"/>
      <c r="AA298" s="19"/>
      <c r="AB298" s="292"/>
      <c r="AC298" s="292"/>
      <c r="AD298" s="292"/>
      <c r="AE298" s="292"/>
      <c r="AF298" s="283"/>
      <c r="AG298" s="335">
        <v>9404</v>
      </c>
      <c r="AH298" s="91"/>
      <c r="AI298" s="46"/>
      <c r="AJ298" s="418"/>
      <c r="AK298" s="86"/>
      <c r="AL298" s="47"/>
      <c r="AM298" s="14"/>
    </row>
    <row r="299" spans="1:39" s="229" customFormat="1" ht="32.450000000000003" hidden="1" customHeight="1">
      <c r="A299" s="605" t="s">
        <v>713</v>
      </c>
      <c r="B299" s="99"/>
      <c r="C299" s="359" t="s">
        <v>1053</v>
      </c>
      <c r="D299" s="147"/>
      <c r="E299" s="55"/>
      <c r="F299" s="38"/>
      <c r="G299" s="157"/>
      <c r="H299" s="327" t="s">
        <v>739</v>
      </c>
      <c r="I299" s="38"/>
      <c r="J299" s="13"/>
      <c r="K299" s="13"/>
      <c r="L299" s="474"/>
      <c r="M299" s="343"/>
      <c r="N299" s="505"/>
      <c r="O299" s="99"/>
      <c r="P299" s="189"/>
      <c r="Q299" s="99"/>
      <c r="R299" s="118"/>
      <c r="S299" s="118"/>
      <c r="T299" s="118"/>
      <c r="U299" s="99"/>
      <c r="V299" s="99"/>
      <c r="W299" s="99"/>
      <c r="X299" s="13"/>
      <c r="Y299" s="13"/>
      <c r="Z299" s="19"/>
      <c r="AA299" s="19"/>
      <c r="AB299" s="292"/>
      <c r="AC299" s="292"/>
      <c r="AD299" s="292"/>
      <c r="AE299" s="292"/>
      <c r="AF299" s="283"/>
      <c r="AG299" s="335">
        <v>18826</v>
      </c>
      <c r="AH299" s="91"/>
      <c r="AI299" s="46"/>
      <c r="AJ299" s="418"/>
      <c r="AK299" s="86"/>
      <c r="AL299" s="47"/>
      <c r="AM299" s="14"/>
    </row>
    <row r="300" spans="1:39" s="229" customFormat="1" ht="32.450000000000003" hidden="1" customHeight="1">
      <c r="A300" s="605" t="s">
        <v>714</v>
      </c>
      <c r="B300" s="99"/>
      <c r="C300" s="359" t="s">
        <v>1053</v>
      </c>
      <c r="D300" s="147"/>
      <c r="E300" s="55"/>
      <c r="F300" s="38"/>
      <c r="G300" s="157"/>
      <c r="H300" s="327" t="s">
        <v>740</v>
      </c>
      <c r="I300" s="38"/>
      <c r="J300" s="13"/>
      <c r="K300" s="13"/>
      <c r="L300" s="474"/>
      <c r="M300" s="343"/>
      <c r="N300" s="505"/>
      <c r="O300" s="99"/>
      <c r="P300" s="189"/>
      <c r="Q300" s="99"/>
      <c r="R300" s="118"/>
      <c r="S300" s="118"/>
      <c r="T300" s="118"/>
      <c r="U300" s="99"/>
      <c r="V300" s="99"/>
      <c r="W300" s="99"/>
      <c r="X300" s="13"/>
      <c r="Y300" s="13"/>
      <c r="Z300" s="19"/>
      <c r="AA300" s="19"/>
      <c r="AB300" s="292"/>
      <c r="AC300" s="292"/>
      <c r="AD300" s="292"/>
      <c r="AE300" s="292"/>
      <c r="AF300" s="283"/>
      <c r="AG300" s="335">
        <v>13404</v>
      </c>
      <c r="AH300" s="91"/>
      <c r="AI300" s="46"/>
      <c r="AJ300" s="418"/>
      <c r="AK300" s="86"/>
      <c r="AL300" s="47"/>
      <c r="AM300" s="14"/>
    </row>
    <row r="301" spans="1:39" s="229" customFormat="1" ht="32.450000000000003" hidden="1" customHeight="1">
      <c r="A301" s="605" t="s">
        <v>715</v>
      </c>
      <c r="B301" s="99"/>
      <c r="C301" s="359" t="s">
        <v>1053</v>
      </c>
      <c r="D301" s="147"/>
      <c r="E301" s="55"/>
      <c r="F301" s="38"/>
      <c r="G301" s="157"/>
      <c r="H301" s="327" t="s">
        <v>741</v>
      </c>
      <c r="I301" s="38"/>
      <c r="J301" s="13"/>
      <c r="K301" s="13"/>
      <c r="L301" s="474"/>
      <c r="M301" s="343"/>
      <c r="N301" s="505"/>
      <c r="O301" s="99"/>
      <c r="P301" s="189"/>
      <c r="Q301" s="99"/>
      <c r="R301" s="118"/>
      <c r="S301" s="118"/>
      <c r="T301" s="118"/>
      <c r="U301" s="99"/>
      <c r="V301" s="99"/>
      <c r="W301" s="99"/>
      <c r="X301" s="13"/>
      <c r="Y301" s="13"/>
      <c r="Z301" s="19"/>
      <c r="AA301" s="19"/>
      <c r="AB301" s="292"/>
      <c r="AC301" s="292"/>
      <c r="AD301" s="292"/>
      <c r="AE301" s="292"/>
      <c r="AF301" s="283"/>
      <c r="AG301" s="335">
        <v>600919</v>
      </c>
      <c r="AH301" s="91"/>
      <c r="AI301" s="46"/>
      <c r="AJ301" s="418"/>
      <c r="AK301" s="86"/>
      <c r="AL301" s="47"/>
      <c r="AM301" s="14"/>
    </row>
    <row r="302" spans="1:39" s="230" customFormat="1" ht="157.5" hidden="1" customHeight="1">
      <c r="A302" s="197">
        <v>2</v>
      </c>
      <c r="B302" s="99"/>
      <c r="C302" s="359" t="s">
        <v>1053</v>
      </c>
      <c r="D302" s="147"/>
      <c r="E302" s="55"/>
      <c r="F302" s="48"/>
      <c r="G302" s="127" t="s">
        <v>348</v>
      </c>
      <c r="H302" s="89" t="s">
        <v>383</v>
      </c>
      <c r="I302" s="48" t="s">
        <v>744</v>
      </c>
      <c r="J302" s="104">
        <v>14000</v>
      </c>
      <c r="K302" s="95" t="s">
        <v>178</v>
      </c>
      <c r="L302" s="499">
        <v>70070</v>
      </c>
      <c r="M302" s="343"/>
      <c r="N302" s="511">
        <v>70070</v>
      </c>
      <c r="O302" s="126" t="s">
        <v>16</v>
      </c>
      <c r="P302" s="197" t="s">
        <v>7</v>
      </c>
      <c r="Q302" s="99"/>
      <c r="R302" s="118">
        <v>46081</v>
      </c>
      <c r="S302" s="118">
        <v>46112</v>
      </c>
      <c r="T302" s="118">
        <v>46234</v>
      </c>
      <c r="U302" s="99"/>
      <c r="V302" s="99"/>
      <c r="W302" s="99"/>
      <c r="X302" s="314" t="s">
        <v>1302</v>
      </c>
      <c r="Y302" s="150" t="s">
        <v>1322</v>
      </c>
      <c r="Z302" s="19"/>
      <c r="AA302" s="19"/>
      <c r="AB302" s="292"/>
      <c r="AC302" s="292"/>
      <c r="AD302" s="292"/>
      <c r="AE302" s="292"/>
      <c r="AF302" s="283"/>
      <c r="AG302" s="335">
        <v>15549</v>
      </c>
      <c r="AH302" s="91"/>
      <c r="AI302" s="46"/>
      <c r="AJ302" s="418"/>
      <c r="AK302" s="86"/>
      <c r="AL302" s="47"/>
      <c r="AM302" s="14"/>
    </row>
    <row r="303" spans="1:39" s="223" customFormat="1" ht="127.5" hidden="1" customHeight="1">
      <c r="A303" s="189">
        <v>3</v>
      </c>
      <c r="B303" s="99"/>
      <c r="C303" s="359" t="s">
        <v>1053</v>
      </c>
      <c r="D303" s="147"/>
      <c r="E303" s="55"/>
      <c r="F303" s="38"/>
      <c r="G303" s="98" t="s">
        <v>342</v>
      </c>
      <c r="H303" s="14" t="s">
        <v>384</v>
      </c>
      <c r="I303" s="38" t="s">
        <v>1385</v>
      </c>
      <c r="J303" s="13">
        <v>52</v>
      </c>
      <c r="K303" s="13" t="s">
        <v>178</v>
      </c>
      <c r="L303" s="474">
        <v>210000</v>
      </c>
      <c r="M303" s="343"/>
      <c r="N303" s="505">
        <v>210000</v>
      </c>
      <c r="O303" s="99" t="s">
        <v>16</v>
      </c>
      <c r="P303" s="197" t="s">
        <v>7</v>
      </c>
      <c r="Q303" s="99"/>
      <c r="R303" s="118">
        <v>46053</v>
      </c>
      <c r="S303" s="118">
        <v>46112</v>
      </c>
      <c r="T303" s="118">
        <v>46234</v>
      </c>
      <c r="U303" s="99"/>
      <c r="V303" s="99"/>
      <c r="W303" s="99"/>
      <c r="X303" s="314" t="s">
        <v>1302</v>
      </c>
      <c r="Y303" s="13" t="s">
        <v>1308</v>
      </c>
      <c r="Z303" s="19"/>
      <c r="AA303" s="19"/>
      <c r="AB303" s="292"/>
      <c r="AC303" s="292"/>
      <c r="AD303" s="292"/>
      <c r="AE303" s="292"/>
      <c r="AF303" s="283"/>
      <c r="AG303" s="335">
        <v>99830</v>
      </c>
      <c r="AH303" s="91"/>
      <c r="AI303" s="46"/>
      <c r="AJ303" s="418" t="s">
        <v>856</v>
      </c>
      <c r="AK303" s="86"/>
      <c r="AL303" s="47"/>
      <c r="AM303" s="14"/>
    </row>
    <row r="304" spans="1:39" ht="180" hidden="1" customHeight="1">
      <c r="A304" s="349">
        <v>4</v>
      </c>
      <c r="B304" s="99"/>
      <c r="C304" s="359" t="s">
        <v>1053</v>
      </c>
      <c r="D304" s="147"/>
      <c r="E304" s="55"/>
      <c r="F304" s="38"/>
      <c r="G304" s="98" t="s">
        <v>343</v>
      </c>
      <c r="H304" s="14" t="s">
        <v>440</v>
      </c>
      <c r="I304" s="38" t="s">
        <v>1287</v>
      </c>
      <c r="J304" s="13">
        <v>62</v>
      </c>
      <c r="K304" s="13" t="s">
        <v>178</v>
      </c>
      <c r="L304" s="474">
        <v>110000</v>
      </c>
      <c r="M304" s="343"/>
      <c r="N304" s="505">
        <v>110000</v>
      </c>
      <c r="O304" s="99" t="s">
        <v>16</v>
      </c>
      <c r="P304" s="189" t="s">
        <v>66</v>
      </c>
      <c r="Q304" s="99"/>
      <c r="R304" s="118">
        <v>45930</v>
      </c>
      <c r="S304" s="118">
        <v>45961</v>
      </c>
      <c r="T304" s="118">
        <v>46053</v>
      </c>
      <c r="U304" s="99"/>
      <c r="V304" s="99"/>
      <c r="W304" s="99"/>
      <c r="X304" s="314" t="s">
        <v>1302</v>
      </c>
      <c r="Y304" s="13" t="s">
        <v>1308</v>
      </c>
      <c r="Z304" s="19"/>
      <c r="AA304" s="19"/>
      <c r="AB304" s="292"/>
      <c r="AC304" s="292"/>
      <c r="AD304" s="292"/>
      <c r="AE304" s="292"/>
      <c r="AF304" s="283"/>
      <c r="AG304" s="150">
        <v>16657</v>
      </c>
      <c r="AH304" s="202"/>
      <c r="AI304" s="46"/>
      <c r="AJ304" s="418"/>
      <c r="AK304" s="86"/>
      <c r="AL304" s="47" t="s">
        <v>1386</v>
      </c>
      <c r="AM304" s="14"/>
    </row>
    <row r="305" spans="1:39" s="223" customFormat="1" ht="238.9" hidden="1" customHeight="1">
      <c r="A305" s="189">
        <v>5</v>
      </c>
      <c r="B305" s="99"/>
      <c r="C305" s="359" t="s">
        <v>1053</v>
      </c>
      <c r="D305" s="147"/>
      <c r="E305" s="55"/>
      <c r="F305" s="38"/>
      <c r="G305" s="98" t="s">
        <v>346</v>
      </c>
      <c r="H305" s="14" t="s">
        <v>1242</v>
      </c>
      <c r="I305" s="38" t="s">
        <v>347</v>
      </c>
      <c r="J305" s="13">
        <v>1</v>
      </c>
      <c r="K305" s="13" t="s">
        <v>745</v>
      </c>
      <c r="L305" s="474">
        <v>70000</v>
      </c>
      <c r="M305" s="343"/>
      <c r="N305" s="505">
        <v>70000</v>
      </c>
      <c r="O305" s="99" t="s">
        <v>11</v>
      </c>
      <c r="P305" s="189" t="s">
        <v>14</v>
      </c>
      <c r="Q305" s="99"/>
      <c r="R305" s="118">
        <v>46112</v>
      </c>
      <c r="S305" s="118">
        <v>46142</v>
      </c>
      <c r="T305" s="118">
        <v>46203</v>
      </c>
      <c r="U305" s="99"/>
      <c r="V305" s="99"/>
      <c r="W305" s="99"/>
      <c r="X305" s="314" t="s">
        <v>1302</v>
      </c>
      <c r="Y305" s="13" t="s">
        <v>1308</v>
      </c>
      <c r="Z305" s="19"/>
      <c r="AA305" s="286" t="s">
        <v>1206</v>
      </c>
      <c r="AB305" s="292">
        <v>45845</v>
      </c>
      <c r="AC305" s="292">
        <v>46210</v>
      </c>
      <c r="AD305" s="292">
        <v>46211</v>
      </c>
      <c r="AE305" s="292">
        <v>46576</v>
      </c>
      <c r="AF305" s="283"/>
      <c r="AG305" s="150">
        <v>18198</v>
      </c>
      <c r="AH305" s="203"/>
      <c r="AI305" s="46"/>
      <c r="AJ305" s="418"/>
      <c r="AK305" s="86"/>
      <c r="AL305" s="47"/>
      <c r="AM305" s="14"/>
    </row>
    <row r="306" spans="1:39" s="223" customFormat="1" ht="117" hidden="1" customHeight="1">
      <c r="A306" s="189">
        <v>6</v>
      </c>
      <c r="B306" s="99"/>
      <c r="C306" s="359" t="s">
        <v>1053</v>
      </c>
      <c r="D306" s="147"/>
      <c r="E306" s="55"/>
      <c r="F306" s="38"/>
      <c r="G306" s="98" t="s">
        <v>349</v>
      </c>
      <c r="H306" s="14" t="s">
        <v>441</v>
      </c>
      <c r="I306" s="38" t="s">
        <v>442</v>
      </c>
      <c r="J306" s="13">
        <v>7</v>
      </c>
      <c r="K306" s="13" t="s">
        <v>443</v>
      </c>
      <c r="L306" s="474">
        <v>300000</v>
      </c>
      <c r="M306" s="343"/>
      <c r="N306" s="505">
        <v>300000</v>
      </c>
      <c r="O306" s="99" t="s">
        <v>16</v>
      </c>
      <c r="P306" s="189" t="s">
        <v>9</v>
      </c>
      <c r="Q306" s="99"/>
      <c r="R306" s="118">
        <v>45991</v>
      </c>
      <c r="S306" s="118">
        <v>46053</v>
      </c>
      <c r="T306" s="118">
        <v>46234</v>
      </c>
      <c r="U306" s="99"/>
      <c r="V306" s="99"/>
      <c r="W306" s="99"/>
      <c r="X306" s="314" t="s">
        <v>1302</v>
      </c>
      <c r="Y306" s="13" t="s">
        <v>1308</v>
      </c>
      <c r="Z306" s="19"/>
      <c r="AA306" s="19"/>
      <c r="AB306" s="292"/>
      <c r="AC306" s="292"/>
      <c r="AD306" s="292"/>
      <c r="AE306" s="292"/>
      <c r="AF306" s="283"/>
      <c r="AG306" s="150">
        <v>607242</v>
      </c>
      <c r="AH306" s="417"/>
      <c r="AI306" s="318"/>
      <c r="AJ306" s="418"/>
      <c r="AK306" s="86"/>
      <c r="AL306" s="47"/>
      <c r="AM306" s="14"/>
    </row>
    <row r="307" spans="1:39" ht="100.9" hidden="1" customHeight="1">
      <c r="A307" s="349">
        <v>7</v>
      </c>
      <c r="B307" s="99"/>
      <c r="C307" s="359" t="s">
        <v>1053</v>
      </c>
      <c r="D307" s="147"/>
      <c r="E307" s="55"/>
      <c r="F307" s="38"/>
      <c r="G307" s="98" t="s">
        <v>361</v>
      </c>
      <c r="H307" s="14" t="s">
        <v>746</v>
      </c>
      <c r="I307" s="38" t="s">
        <v>747</v>
      </c>
      <c r="J307" s="13">
        <v>1</v>
      </c>
      <c r="K307" s="13" t="s">
        <v>444</v>
      </c>
      <c r="L307" s="500">
        <v>496000</v>
      </c>
      <c r="M307" s="521"/>
      <c r="N307" s="505">
        <v>595000</v>
      </c>
      <c r="O307" s="99" t="s">
        <v>16</v>
      </c>
      <c r="P307" s="189" t="s">
        <v>9</v>
      </c>
      <c r="Q307" s="99"/>
      <c r="R307" s="118">
        <v>45869</v>
      </c>
      <c r="S307" s="118">
        <v>45930</v>
      </c>
      <c r="T307" s="118">
        <v>46112</v>
      </c>
      <c r="U307" s="99"/>
      <c r="V307" s="99"/>
      <c r="W307" s="99"/>
      <c r="X307" s="314" t="s">
        <v>1302</v>
      </c>
      <c r="Y307" s="13" t="s">
        <v>1308</v>
      </c>
      <c r="Z307" s="19"/>
      <c r="AA307" s="19"/>
      <c r="AB307" s="292"/>
      <c r="AC307" s="292"/>
      <c r="AD307" s="292"/>
      <c r="AE307" s="292"/>
      <c r="AF307" s="283"/>
      <c r="AG307" s="150">
        <v>60981</v>
      </c>
      <c r="AH307" s="203"/>
      <c r="AI307" s="46"/>
      <c r="AJ307" s="418"/>
      <c r="AK307" s="86"/>
      <c r="AL307" s="47"/>
      <c r="AM307" s="14" t="s">
        <v>944</v>
      </c>
    </row>
    <row r="308" spans="1:39" s="223" customFormat="1" ht="149.44999999999999" hidden="1" customHeight="1">
      <c r="A308" s="189">
        <v>8</v>
      </c>
      <c r="B308" s="99"/>
      <c r="C308" s="359" t="s">
        <v>1053</v>
      </c>
      <c r="D308" s="147"/>
      <c r="E308" s="55"/>
      <c r="F308" s="38"/>
      <c r="G308" s="98" t="s">
        <v>358</v>
      </c>
      <c r="H308" s="14" t="s">
        <v>385</v>
      </c>
      <c r="I308" s="38" t="s">
        <v>359</v>
      </c>
      <c r="J308" s="13">
        <v>12</v>
      </c>
      <c r="K308" s="13" t="s">
        <v>182</v>
      </c>
      <c r="L308" s="474">
        <v>1127368</v>
      </c>
      <c r="M308" s="343"/>
      <c r="N308" s="505">
        <v>1127368</v>
      </c>
      <c r="O308" s="99" t="s">
        <v>11</v>
      </c>
      <c r="P308" s="189" t="s">
        <v>14</v>
      </c>
      <c r="Q308" s="99"/>
      <c r="R308" s="118">
        <v>46112</v>
      </c>
      <c r="S308" s="326">
        <v>46112</v>
      </c>
      <c r="T308" s="326">
        <v>46173</v>
      </c>
      <c r="U308" s="99"/>
      <c r="V308" s="99"/>
      <c r="W308" s="99"/>
      <c r="X308" s="314" t="s">
        <v>1302</v>
      </c>
      <c r="Y308" s="13" t="s">
        <v>1308</v>
      </c>
      <c r="Z308" s="19"/>
      <c r="AA308" s="286" t="s">
        <v>1207</v>
      </c>
      <c r="AB308" s="292">
        <v>45815</v>
      </c>
      <c r="AC308" s="292">
        <v>46179</v>
      </c>
      <c r="AD308" s="292">
        <v>46180</v>
      </c>
      <c r="AE308" s="292">
        <v>46544</v>
      </c>
      <c r="AF308" s="283"/>
      <c r="AG308" s="150">
        <v>14826</v>
      </c>
      <c r="AH308" s="417"/>
      <c r="AI308" s="318"/>
      <c r="AJ308" s="418"/>
      <c r="AK308" s="86"/>
      <c r="AL308" s="14"/>
      <c r="AM308" s="14"/>
    </row>
    <row r="309" spans="1:39" s="223" customFormat="1" ht="160.9" hidden="1" customHeight="1">
      <c r="A309" s="189">
        <v>9</v>
      </c>
      <c r="B309" s="99"/>
      <c r="C309" s="359" t="s">
        <v>1053</v>
      </c>
      <c r="D309" s="147"/>
      <c r="E309" s="55"/>
      <c r="F309" s="38"/>
      <c r="G309" s="98" t="s">
        <v>354</v>
      </c>
      <c r="H309" s="14" t="s">
        <v>749</v>
      </c>
      <c r="I309" s="38" t="s">
        <v>355</v>
      </c>
      <c r="J309" s="13">
        <v>12</v>
      </c>
      <c r="K309" s="13" t="s">
        <v>750</v>
      </c>
      <c r="L309" s="474">
        <v>550000</v>
      </c>
      <c r="M309" s="343"/>
      <c r="N309" s="505">
        <v>550000</v>
      </c>
      <c r="O309" s="99" t="s">
        <v>11</v>
      </c>
      <c r="P309" s="189" t="s">
        <v>9</v>
      </c>
      <c r="Q309" s="99"/>
      <c r="R309" s="118">
        <v>45747</v>
      </c>
      <c r="S309" s="118">
        <v>45808</v>
      </c>
      <c r="T309" s="118">
        <v>46053</v>
      </c>
      <c r="U309" s="99"/>
      <c r="V309" s="99"/>
      <c r="W309" s="99"/>
      <c r="X309" s="314" t="s">
        <v>1302</v>
      </c>
      <c r="Y309" s="13" t="s">
        <v>1308</v>
      </c>
      <c r="Z309" s="286" t="s">
        <v>1208</v>
      </c>
      <c r="AA309" s="19"/>
      <c r="AB309" s="292"/>
      <c r="AC309" s="292"/>
      <c r="AD309" s="292"/>
      <c r="AE309" s="292"/>
      <c r="AF309" s="283"/>
      <c r="AG309" s="150">
        <v>27421</v>
      </c>
      <c r="AH309" s="417"/>
      <c r="AI309" s="318"/>
      <c r="AJ309" s="418"/>
      <c r="AK309" s="86"/>
      <c r="AL309" s="14"/>
      <c r="AM309" s="14"/>
    </row>
    <row r="310" spans="1:39" ht="160.9" hidden="1" customHeight="1">
      <c r="A310" s="349">
        <v>10</v>
      </c>
      <c r="B310" s="99"/>
      <c r="C310" s="359" t="s">
        <v>1053</v>
      </c>
      <c r="D310" s="147"/>
      <c r="E310" s="55"/>
      <c r="F310" s="38"/>
      <c r="G310" s="98" t="s">
        <v>356</v>
      </c>
      <c r="H310" s="14" t="s">
        <v>751</v>
      </c>
      <c r="I310" s="38" t="s">
        <v>357</v>
      </c>
      <c r="J310" s="13">
        <v>1</v>
      </c>
      <c r="K310" s="13" t="s">
        <v>185</v>
      </c>
      <c r="L310" s="474">
        <v>1199086</v>
      </c>
      <c r="M310" s="343"/>
      <c r="N310" s="505">
        <v>1199086</v>
      </c>
      <c r="O310" s="99" t="s">
        <v>16</v>
      </c>
      <c r="P310" s="189" t="s">
        <v>157</v>
      </c>
      <c r="Q310" s="99"/>
      <c r="R310" s="118">
        <v>45930</v>
      </c>
      <c r="S310" s="118">
        <v>45961</v>
      </c>
      <c r="T310" s="118">
        <v>46053</v>
      </c>
      <c r="U310" s="99"/>
      <c r="V310" s="99"/>
      <c r="W310" s="99"/>
      <c r="X310" s="314" t="s">
        <v>1302</v>
      </c>
      <c r="Y310" s="13" t="s">
        <v>1303</v>
      </c>
      <c r="Z310" s="19"/>
      <c r="AA310" s="19"/>
      <c r="AB310" s="292"/>
      <c r="AC310" s="292"/>
      <c r="AD310" s="292"/>
      <c r="AE310" s="292"/>
      <c r="AF310" s="283"/>
      <c r="AG310" s="150">
        <v>14826</v>
      </c>
      <c r="AH310" s="417"/>
      <c r="AI310" s="318"/>
      <c r="AJ310" s="418"/>
      <c r="AK310" s="86"/>
      <c r="AL310" s="14" t="s">
        <v>1288</v>
      </c>
      <c r="AM310" s="14" t="s">
        <v>943</v>
      </c>
    </row>
    <row r="311" spans="1:39" s="223" customFormat="1" ht="117" hidden="1" customHeight="1">
      <c r="A311" s="189">
        <v>11</v>
      </c>
      <c r="B311" s="99"/>
      <c r="C311" s="359" t="s">
        <v>1053</v>
      </c>
      <c r="D311" s="147"/>
      <c r="E311" s="55"/>
      <c r="F311" s="38"/>
      <c r="G311" s="98" t="s">
        <v>362</v>
      </c>
      <c r="H311" s="14" t="s">
        <v>445</v>
      </c>
      <c r="I311" s="38" t="s">
        <v>1289</v>
      </c>
      <c r="J311" s="13">
        <v>1</v>
      </c>
      <c r="K311" s="13" t="s">
        <v>185</v>
      </c>
      <c r="L311" s="474">
        <v>16727</v>
      </c>
      <c r="M311" s="343"/>
      <c r="N311" s="505">
        <v>16727</v>
      </c>
      <c r="O311" s="99" t="s">
        <v>5</v>
      </c>
      <c r="P311" s="189" t="s">
        <v>14</v>
      </c>
      <c r="Q311" s="99"/>
      <c r="R311" s="118">
        <v>46203</v>
      </c>
      <c r="S311" s="118">
        <v>46234</v>
      </c>
      <c r="T311" s="118">
        <v>46295</v>
      </c>
      <c r="U311" s="99"/>
      <c r="V311" s="99"/>
      <c r="W311" s="99"/>
      <c r="X311" s="314" t="s">
        <v>1302</v>
      </c>
      <c r="Y311" s="13" t="s">
        <v>1308</v>
      </c>
      <c r="Z311" s="19"/>
      <c r="AA311" s="286" t="s">
        <v>1209</v>
      </c>
      <c r="AB311" s="292">
        <v>45946</v>
      </c>
      <c r="AC311" s="292">
        <v>46310</v>
      </c>
      <c r="AD311" s="292">
        <v>46311</v>
      </c>
      <c r="AE311" s="292">
        <v>46675</v>
      </c>
      <c r="AF311" s="283"/>
      <c r="AG311" s="150">
        <v>25410</v>
      </c>
      <c r="AH311" s="203"/>
      <c r="AI311" s="46"/>
      <c r="AJ311" s="418"/>
      <c r="AK311" s="86"/>
      <c r="AL311" s="50"/>
      <c r="AM311" s="50"/>
    </row>
    <row r="312" spans="1:39" ht="94.15" hidden="1" customHeight="1">
      <c r="A312" s="349">
        <v>12</v>
      </c>
      <c r="B312" s="99"/>
      <c r="C312" s="359" t="s">
        <v>1053</v>
      </c>
      <c r="D312" s="147"/>
      <c r="E312" s="55"/>
      <c r="F312" s="38"/>
      <c r="G312" s="98" t="s">
        <v>351</v>
      </c>
      <c r="H312" s="590" t="s">
        <v>1332</v>
      </c>
      <c r="I312" s="38" t="s">
        <v>752</v>
      </c>
      <c r="J312" s="13">
        <v>8</v>
      </c>
      <c r="K312" s="13" t="s">
        <v>178</v>
      </c>
      <c r="L312" s="474">
        <v>1675000</v>
      </c>
      <c r="M312" s="343"/>
      <c r="N312" s="505">
        <v>1675000</v>
      </c>
      <c r="O312" s="99" t="s">
        <v>16</v>
      </c>
      <c r="P312" s="189" t="s">
        <v>9</v>
      </c>
      <c r="Q312" s="99"/>
      <c r="R312" s="118">
        <v>46053</v>
      </c>
      <c r="S312" s="118">
        <v>46081</v>
      </c>
      <c r="T312" s="118">
        <v>46265</v>
      </c>
      <c r="U312" s="99"/>
      <c r="V312" s="99"/>
      <c r="W312" s="99"/>
      <c r="X312" s="314" t="s">
        <v>1302</v>
      </c>
      <c r="Y312" s="13" t="s">
        <v>1323</v>
      </c>
      <c r="Z312" s="19"/>
      <c r="AA312" s="19"/>
      <c r="AB312" s="292"/>
      <c r="AC312" s="292"/>
      <c r="AD312" s="292"/>
      <c r="AE312" s="292"/>
      <c r="AF312" s="283"/>
      <c r="AG312" s="150">
        <v>14415</v>
      </c>
      <c r="AH312" s="203"/>
      <c r="AI312" s="46"/>
      <c r="AJ312" s="418"/>
      <c r="AK312" s="86"/>
      <c r="AL312" s="14" t="s">
        <v>1331</v>
      </c>
      <c r="AM312" s="14"/>
    </row>
    <row r="313" spans="1:39" ht="165.6" hidden="1" customHeight="1">
      <c r="A313" s="349">
        <v>13</v>
      </c>
      <c r="B313" s="99"/>
      <c r="C313" s="359" t="s">
        <v>1053</v>
      </c>
      <c r="D313" s="147"/>
      <c r="E313" s="55"/>
      <c r="F313" s="38"/>
      <c r="G313" s="98" t="s">
        <v>360</v>
      </c>
      <c r="H313" s="14" t="s">
        <v>753</v>
      </c>
      <c r="I313" s="38" t="s">
        <v>446</v>
      </c>
      <c r="J313" s="13">
        <v>1</v>
      </c>
      <c r="K313" s="13" t="s">
        <v>185</v>
      </c>
      <c r="L313" s="474">
        <v>285599</v>
      </c>
      <c r="M313" s="343"/>
      <c r="N313" s="505">
        <v>285599</v>
      </c>
      <c r="O313" s="99" t="s">
        <v>11</v>
      </c>
      <c r="P313" s="189" t="s">
        <v>14</v>
      </c>
      <c r="Q313" s="99"/>
      <c r="R313" s="118">
        <v>46053</v>
      </c>
      <c r="S313" s="118">
        <v>46081</v>
      </c>
      <c r="T313" s="118">
        <v>46142</v>
      </c>
      <c r="U313" s="99"/>
      <c r="V313" s="99"/>
      <c r="W313" s="99"/>
      <c r="X313" s="314" t="s">
        <v>1302</v>
      </c>
      <c r="Y313" s="13" t="s">
        <v>1303</v>
      </c>
      <c r="Z313" s="19"/>
      <c r="AA313" s="286" t="s">
        <v>1210</v>
      </c>
      <c r="AB313" s="292">
        <v>45803</v>
      </c>
      <c r="AC313" s="292">
        <v>46167</v>
      </c>
      <c r="AD313" s="292">
        <v>46168</v>
      </c>
      <c r="AE313" s="292">
        <v>46532</v>
      </c>
      <c r="AF313" s="283"/>
      <c r="AG313" s="150">
        <v>22764</v>
      </c>
      <c r="AH313" s="203"/>
      <c r="AI313" s="46"/>
      <c r="AJ313" s="418"/>
      <c r="AK313" s="86"/>
      <c r="AL313" s="14"/>
      <c r="AM313" s="14"/>
    </row>
    <row r="314" spans="1:39" ht="255" hidden="1" customHeight="1">
      <c r="A314" s="349">
        <v>14</v>
      </c>
      <c r="B314" s="99"/>
      <c r="C314" s="359" t="s">
        <v>1053</v>
      </c>
      <c r="D314" s="147"/>
      <c r="E314" s="55"/>
      <c r="F314" s="38"/>
      <c r="G314" s="84" t="s">
        <v>975</v>
      </c>
      <c r="H314" s="14" t="s">
        <v>386</v>
      </c>
      <c r="I314" s="38" t="s">
        <v>447</v>
      </c>
      <c r="J314" s="13">
        <v>1</v>
      </c>
      <c r="K314" s="13" t="s">
        <v>185</v>
      </c>
      <c r="L314" s="474">
        <f>763639+151281</f>
        <v>914920</v>
      </c>
      <c r="M314" s="343"/>
      <c r="N314" s="505">
        <v>763639</v>
      </c>
      <c r="O314" s="99" t="s">
        <v>11</v>
      </c>
      <c r="P314" s="189" t="s">
        <v>14</v>
      </c>
      <c r="Q314" s="99"/>
      <c r="R314" s="118">
        <v>46142</v>
      </c>
      <c r="S314" s="118">
        <v>46173</v>
      </c>
      <c r="T314" s="118">
        <v>46234</v>
      </c>
      <c r="U314" s="99"/>
      <c r="V314" s="99"/>
      <c r="W314" s="99"/>
      <c r="X314" s="314" t="s">
        <v>1302</v>
      </c>
      <c r="Y314" s="13" t="s">
        <v>1303</v>
      </c>
      <c r="Z314" s="19"/>
      <c r="AA314" s="286" t="s">
        <v>1211</v>
      </c>
      <c r="AB314" s="292">
        <v>45876</v>
      </c>
      <c r="AC314" s="292">
        <v>46240</v>
      </c>
      <c r="AD314" s="292">
        <v>46241</v>
      </c>
      <c r="AE314" s="292">
        <v>46605</v>
      </c>
      <c r="AF314" s="373"/>
      <c r="AG314" s="150">
        <v>5380</v>
      </c>
      <c r="AH314" s="203"/>
      <c r="AI314" s="46"/>
      <c r="AJ314" s="418"/>
      <c r="AK314" s="86"/>
      <c r="AL314" s="14"/>
      <c r="AM314" s="14"/>
    </row>
    <row r="315" spans="1:39" ht="96.6" hidden="1" customHeight="1">
      <c r="A315" s="349">
        <v>16</v>
      </c>
      <c r="B315" s="99"/>
      <c r="C315" s="359" t="s">
        <v>1053</v>
      </c>
      <c r="D315" s="147"/>
      <c r="E315" s="55"/>
      <c r="F315" s="38"/>
      <c r="G315" s="98" t="s">
        <v>350</v>
      </c>
      <c r="H315" s="14" t="s">
        <v>448</v>
      </c>
      <c r="I315" s="38" t="s">
        <v>449</v>
      </c>
      <c r="J315" s="13">
        <v>1</v>
      </c>
      <c r="K315" s="13" t="s">
        <v>185</v>
      </c>
      <c r="L315" s="474">
        <v>450000</v>
      </c>
      <c r="M315" s="343"/>
      <c r="N315" s="505">
        <v>450000</v>
      </c>
      <c r="O315" s="55" t="s">
        <v>11</v>
      </c>
      <c r="P315" s="189" t="s">
        <v>9</v>
      </c>
      <c r="Q315" s="99"/>
      <c r="R315" s="118">
        <v>46173</v>
      </c>
      <c r="S315" s="118">
        <v>46203</v>
      </c>
      <c r="T315" s="118">
        <v>46387</v>
      </c>
      <c r="U315" s="99"/>
      <c r="V315" s="99"/>
      <c r="W315" s="99"/>
      <c r="X315" s="314" t="s">
        <v>1302</v>
      </c>
      <c r="Y315" s="13" t="s">
        <v>1308</v>
      </c>
      <c r="Z315" s="19"/>
      <c r="AA315" s="19"/>
      <c r="AB315" s="334"/>
      <c r="AC315" s="334"/>
      <c r="AD315" s="334"/>
      <c r="AE315" s="334"/>
      <c r="AF315" s="373"/>
      <c r="AG315" s="150">
        <v>150156</v>
      </c>
      <c r="AH315" s="203"/>
      <c r="AI315" s="46"/>
      <c r="AJ315" s="418"/>
      <c r="AK315" s="86"/>
      <c r="AL315" s="14"/>
      <c r="AM315" s="14" t="s">
        <v>942</v>
      </c>
    </row>
    <row r="316" spans="1:39" ht="140.44999999999999" hidden="1" customHeight="1">
      <c r="A316" s="349">
        <v>17</v>
      </c>
      <c r="B316" s="99"/>
      <c r="C316" s="359" t="s">
        <v>1053</v>
      </c>
      <c r="D316" s="147"/>
      <c r="E316" s="55"/>
      <c r="F316" s="38"/>
      <c r="G316" s="98" t="s">
        <v>353</v>
      </c>
      <c r="H316" s="14" t="s">
        <v>754</v>
      </c>
      <c r="I316" s="38" t="s">
        <v>755</v>
      </c>
      <c r="J316" s="13">
        <v>1</v>
      </c>
      <c r="K316" s="13" t="s">
        <v>185</v>
      </c>
      <c r="L316" s="474">
        <v>150000</v>
      </c>
      <c r="M316" s="343"/>
      <c r="N316" s="505">
        <v>150000</v>
      </c>
      <c r="O316" s="55" t="s">
        <v>16</v>
      </c>
      <c r="P316" s="189" t="s">
        <v>9</v>
      </c>
      <c r="Q316" s="99"/>
      <c r="R316" s="118">
        <v>46022</v>
      </c>
      <c r="S316" s="118">
        <v>46053</v>
      </c>
      <c r="T316" s="118">
        <v>46234</v>
      </c>
      <c r="U316" s="99"/>
      <c r="V316" s="99"/>
      <c r="W316" s="99"/>
      <c r="X316" s="314" t="s">
        <v>1302</v>
      </c>
      <c r="Y316" s="13" t="s">
        <v>1308</v>
      </c>
      <c r="Z316" s="19"/>
      <c r="AA316" s="19"/>
      <c r="AB316" s="334"/>
      <c r="AC316" s="334"/>
      <c r="AD316" s="334"/>
      <c r="AE316" s="334"/>
      <c r="AF316" s="373"/>
      <c r="AG316" s="150">
        <v>2640</v>
      </c>
      <c r="AH316" s="203"/>
      <c r="AI316" s="46"/>
      <c r="AJ316" s="418"/>
      <c r="AK316" s="86"/>
      <c r="AL316" s="54"/>
      <c r="AM316" s="54"/>
    </row>
    <row r="317" spans="1:39" ht="158.44999999999999" hidden="1" customHeight="1">
      <c r="A317" s="349">
        <v>19</v>
      </c>
      <c r="B317" s="99"/>
      <c r="C317" s="359" t="s">
        <v>1053</v>
      </c>
      <c r="D317" s="147"/>
      <c r="E317" s="55"/>
      <c r="F317" s="38"/>
      <c r="G317" s="98" t="s">
        <v>363</v>
      </c>
      <c r="H317" s="14" t="s">
        <v>450</v>
      </c>
      <c r="I317" s="38" t="s">
        <v>757</v>
      </c>
      <c r="J317" s="13">
        <v>1</v>
      </c>
      <c r="K317" s="13" t="s">
        <v>185</v>
      </c>
      <c r="L317" s="474">
        <v>100000</v>
      </c>
      <c r="M317" s="343"/>
      <c r="N317" s="505">
        <v>100000</v>
      </c>
      <c r="O317" s="99" t="s">
        <v>16</v>
      </c>
      <c r="P317" s="197" t="s">
        <v>7</v>
      </c>
      <c r="Q317" s="99"/>
      <c r="R317" s="118">
        <v>46022</v>
      </c>
      <c r="S317" s="118">
        <v>46053</v>
      </c>
      <c r="T317" s="118">
        <v>46203</v>
      </c>
      <c r="U317" s="99"/>
      <c r="V317" s="99"/>
      <c r="W317" s="99"/>
      <c r="X317" s="314" t="s">
        <v>1302</v>
      </c>
      <c r="Y317" s="13" t="s">
        <v>1303</v>
      </c>
      <c r="Z317" s="336"/>
      <c r="AA317" s="333"/>
      <c r="AB317" s="333"/>
      <c r="AC317" s="333"/>
      <c r="AD317" s="333"/>
      <c r="AE317" s="333"/>
      <c r="AF317" s="154"/>
      <c r="AG317" s="150">
        <v>17663</v>
      </c>
      <c r="AH317" s="203"/>
      <c r="AI317" s="46"/>
      <c r="AJ317" s="418"/>
      <c r="AK317" s="86"/>
      <c r="AL317" s="65"/>
      <c r="AM317" s="65"/>
    </row>
    <row r="318" spans="1:39" ht="79.150000000000006" hidden="1" customHeight="1">
      <c r="A318" s="349"/>
      <c r="B318" s="99"/>
      <c r="C318" s="359"/>
      <c r="D318" s="147"/>
      <c r="E318" s="55"/>
      <c r="F318" s="46"/>
      <c r="G318" s="56"/>
      <c r="H318" s="56"/>
      <c r="I318" s="46"/>
      <c r="J318" s="60"/>
      <c r="K318" s="55"/>
      <c r="L318" s="488"/>
      <c r="M318" s="521"/>
      <c r="N318" s="512"/>
      <c r="O318" s="55"/>
      <c r="P318" s="192"/>
      <c r="Q318" s="99"/>
      <c r="R318" s="118"/>
      <c r="S318" s="118"/>
      <c r="T318" s="118"/>
      <c r="U318" s="99"/>
      <c r="V318" s="99"/>
      <c r="W318" s="99"/>
      <c r="X318" s="55"/>
      <c r="Y318" s="55"/>
      <c r="Z318" s="171"/>
      <c r="AA318" s="186"/>
      <c r="AB318" s="243"/>
      <c r="AC318" s="243"/>
      <c r="AD318" s="243"/>
      <c r="AE318" s="243"/>
      <c r="AF318" s="187"/>
      <c r="AG318" s="99"/>
      <c r="AH318" s="395"/>
      <c r="AI318" s="46"/>
      <c r="AJ318" s="428"/>
      <c r="AK318" s="66"/>
      <c r="AL318" s="66"/>
      <c r="AM318" s="66"/>
    </row>
    <row r="319" spans="1:39" ht="79.150000000000006" hidden="1" customHeight="1">
      <c r="A319" s="349"/>
      <c r="B319" s="99"/>
      <c r="C319" s="359"/>
      <c r="D319" s="147"/>
      <c r="E319" s="55"/>
      <c r="F319" s="46"/>
      <c r="G319" s="56"/>
      <c r="H319" s="56"/>
      <c r="I319" s="46"/>
      <c r="J319" s="60"/>
      <c r="K319" s="55"/>
      <c r="L319" s="488"/>
      <c r="M319" s="521"/>
      <c r="N319" s="512"/>
      <c r="O319" s="55"/>
      <c r="P319" s="192"/>
      <c r="Q319" s="99"/>
      <c r="R319" s="118"/>
      <c r="S319" s="118"/>
      <c r="T319" s="118"/>
      <c r="U319" s="99"/>
      <c r="V319" s="99"/>
      <c r="W319" s="99"/>
      <c r="X319" s="55"/>
      <c r="Y319" s="55"/>
      <c r="Z319" s="171"/>
      <c r="AA319" s="172"/>
      <c r="AB319" s="180"/>
      <c r="AC319" s="180"/>
      <c r="AD319" s="180"/>
      <c r="AE319" s="180"/>
      <c r="AF319" s="171"/>
      <c r="AG319" s="99"/>
      <c r="AH319" s="395"/>
      <c r="AI319" s="46"/>
      <c r="AJ319" s="428"/>
      <c r="AK319" s="66"/>
      <c r="AL319" s="66"/>
      <c r="AM319" s="66"/>
    </row>
    <row r="320" spans="1:39" ht="79.150000000000006" hidden="1" customHeight="1">
      <c r="A320" s="349"/>
      <c r="B320" s="99"/>
      <c r="C320" s="359"/>
      <c r="D320" s="147"/>
      <c r="E320" s="55"/>
      <c r="F320" s="46"/>
      <c r="G320" s="56"/>
      <c r="H320" s="56"/>
      <c r="I320" s="46"/>
      <c r="J320" s="60"/>
      <c r="K320" s="55"/>
      <c r="L320" s="488"/>
      <c r="M320" s="521"/>
      <c r="N320" s="512"/>
      <c r="O320" s="55"/>
      <c r="P320" s="192"/>
      <c r="Q320" s="99"/>
      <c r="R320" s="118"/>
      <c r="S320" s="118"/>
      <c r="T320" s="118"/>
      <c r="U320" s="99"/>
      <c r="V320" s="99"/>
      <c r="W320" s="99"/>
      <c r="X320" s="55"/>
      <c r="Y320" s="55"/>
      <c r="Z320" s="171"/>
      <c r="AA320" s="172"/>
      <c r="AB320" s="180"/>
      <c r="AC320" s="180"/>
      <c r="AD320" s="180"/>
      <c r="AE320" s="180"/>
      <c r="AF320" s="171"/>
      <c r="AG320" s="99"/>
      <c r="AH320" s="395"/>
      <c r="AI320" s="46"/>
      <c r="AJ320" s="428"/>
      <c r="AK320" s="66"/>
      <c r="AL320" s="66"/>
      <c r="AM320" s="66"/>
    </row>
    <row r="321" spans="1:39" ht="79.150000000000006" hidden="1" customHeight="1">
      <c r="A321" s="349"/>
      <c r="B321" s="99"/>
      <c r="C321" s="359"/>
      <c r="D321" s="147"/>
      <c r="E321" s="55"/>
      <c r="F321" s="46"/>
      <c r="G321" s="56"/>
      <c r="H321" s="56"/>
      <c r="I321" s="46"/>
      <c r="J321" s="60"/>
      <c r="K321" s="55"/>
      <c r="L321" s="488"/>
      <c r="M321" s="521"/>
      <c r="N321" s="512"/>
      <c r="O321" s="55"/>
      <c r="P321" s="192"/>
      <c r="Q321" s="99"/>
      <c r="R321" s="118"/>
      <c r="S321" s="118"/>
      <c r="T321" s="118"/>
      <c r="U321" s="99"/>
      <c r="V321" s="99"/>
      <c r="W321" s="99"/>
      <c r="X321" s="55"/>
      <c r="Y321" s="55"/>
      <c r="Z321" s="171"/>
      <c r="AA321" s="172"/>
      <c r="AB321" s="180"/>
      <c r="AC321" s="180"/>
      <c r="AD321" s="180"/>
      <c r="AE321" s="180"/>
      <c r="AF321" s="171"/>
      <c r="AG321" s="99"/>
      <c r="AH321" s="395"/>
      <c r="AI321" s="46"/>
      <c r="AJ321" s="428"/>
      <c r="AK321" s="66"/>
      <c r="AL321" s="66"/>
      <c r="AM321" s="66"/>
    </row>
    <row r="322" spans="1:39" ht="79.150000000000006" hidden="1" customHeight="1">
      <c r="A322" s="349"/>
      <c r="B322" s="99"/>
      <c r="C322" s="359"/>
      <c r="D322" s="147"/>
      <c r="E322" s="55"/>
      <c r="F322" s="46"/>
      <c r="G322" s="56"/>
      <c r="H322" s="56"/>
      <c r="I322" s="46"/>
      <c r="J322" s="60"/>
      <c r="K322" s="55"/>
      <c r="L322" s="488"/>
      <c r="M322" s="521"/>
      <c r="N322" s="512"/>
      <c r="O322" s="55"/>
      <c r="P322" s="192"/>
      <c r="Q322" s="99"/>
      <c r="R322" s="118"/>
      <c r="S322" s="118"/>
      <c r="T322" s="118"/>
      <c r="U322" s="99"/>
      <c r="V322" s="99"/>
      <c r="W322" s="99"/>
      <c r="X322" s="55"/>
      <c r="Y322" s="55"/>
      <c r="Z322" s="171"/>
      <c r="AA322" s="172"/>
      <c r="AB322" s="180"/>
      <c r="AC322" s="180"/>
      <c r="AD322" s="180"/>
      <c r="AE322" s="180"/>
      <c r="AF322" s="171"/>
      <c r="AG322" s="99"/>
      <c r="AH322" s="395"/>
      <c r="AI322" s="46"/>
      <c r="AJ322" s="428"/>
      <c r="AK322" s="66"/>
      <c r="AL322" s="66"/>
      <c r="AM322" s="66"/>
    </row>
    <row r="323" spans="1:39" ht="79.150000000000006" hidden="1" customHeight="1">
      <c r="A323" s="349"/>
      <c r="B323" s="99"/>
      <c r="C323" s="359"/>
      <c r="D323" s="147"/>
      <c r="E323" s="55"/>
      <c r="F323" s="46"/>
      <c r="G323" s="56"/>
      <c r="H323" s="56"/>
      <c r="I323" s="46"/>
      <c r="J323" s="60"/>
      <c r="K323" s="55"/>
      <c r="L323" s="488"/>
      <c r="M323" s="521"/>
      <c r="N323" s="512"/>
      <c r="O323" s="55"/>
      <c r="P323" s="192"/>
      <c r="Q323" s="99"/>
      <c r="R323" s="118"/>
      <c r="S323" s="118"/>
      <c r="T323" s="118"/>
      <c r="U323" s="99"/>
      <c r="V323" s="99"/>
      <c r="W323" s="99"/>
      <c r="X323" s="55"/>
      <c r="Y323" s="55"/>
      <c r="Z323" s="171"/>
      <c r="AA323" s="226"/>
      <c r="AB323" s="237"/>
      <c r="AC323" s="237"/>
      <c r="AD323" s="237"/>
      <c r="AE323" s="237"/>
      <c r="AF323" s="171"/>
      <c r="AG323" s="99"/>
      <c r="AH323" s="395"/>
      <c r="AI323" s="46"/>
      <c r="AJ323" s="428"/>
      <c r="AK323" s="66"/>
      <c r="AL323" s="66"/>
      <c r="AM323" s="66"/>
    </row>
    <row r="324" spans="1:39" ht="79.150000000000006" hidden="1" customHeight="1">
      <c r="A324" s="355"/>
      <c r="B324" s="99"/>
      <c r="C324" s="364"/>
      <c r="D324" s="147"/>
      <c r="E324" s="95"/>
      <c r="F324" s="48"/>
      <c r="G324" s="103"/>
      <c r="H324" s="89"/>
      <c r="I324" s="48"/>
      <c r="J324" s="104"/>
      <c r="K324" s="95"/>
      <c r="L324" s="501"/>
      <c r="M324" s="521"/>
      <c r="N324" s="513"/>
      <c r="O324" s="95"/>
      <c r="P324" s="599"/>
      <c r="Q324" s="99"/>
      <c r="R324" s="118"/>
      <c r="S324" s="118"/>
      <c r="T324" s="118"/>
      <c r="U324" s="99"/>
      <c r="V324" s="99"/>
      <c r="W324" s="99"/>
      <c r="X324" s="55"/>
      <c r="Y324" s="55"/>
      <c r="Z324" s="171"/>
      <c r="AA324" s="226"/>
      <c r="AB324" s="237"/>
      <c r="AC324" s="237"/>
      <c r="AD324" s="237"/>
      <c r="AE324" s="237"/>
      <c r="AF324" s="171"/>
      <c r="AG324" s="99"/>
      <c r="AH324" s="202"/>
      <c r="AI324" s="46"/>
      <c r="AJ324" s="428"/>
      <c r="AK324" s="66"/>
      <c r="AL324" s="66"/>
      <c r="AM324" s="66"/>
    </row>
    <row r="325" spans="1:39" ht="79.150000000000006" hidden="1" customHeight="1">
      <c r="A325" s="605"/>
      <c r="B325" s="99"/>
      <c r="C325" s="365"/>
      <c r="D325" s="147"/>
      <c r="E325" s="13"/>
      <c r="F325" s="38"/>
      <c r="G325" s="87"/>
      <c r="H325" s="14"/>
      <c r="I325" s="38"/>
      <c r="J325" s="40"/>
      <c r="K325" s="13"/>
      <c r="L325" s="500"/>
      <c r="M325" s="521"/>
      <c r="N325" s="514"/>
      <c r="O325" s="13"/>
      <c r="P325" s="600"/>
      <c r="Q325" s="99"/>
      <c r="R325" s="118"/>
      <c r="S325" s="118"/>
      <c r="T325" s="118"/>
      <c r="U325" s="99"/>
      <c r="V325" s="99"/>
      <c r="W325" s="99"/>
      <c r="X325" s="55"/>
      <c r="Y325" s="55"/>
      <c r="Z325" s="226"/>
      <c r="AA325" s="226"/>
      <c r="AB325" s="237"/>
      <c r="AC325" s="237"/>
      <c r="AD325" s="237"/>
      <c r="AE325" s="237"/>
      <c r="AF325" s="171"/>
      <c r="AG325" s="99"/>
      <c r="AH325" s="203"/>
      <c r="AI325" s="46"/>
      <c r="AJ325" s="428"/>
      <c r="AK325" s="66"/>
      <c r="AL325" s="66"/>
      <c r="AM325" s="66"/>
    </row>
    <row r="326" spans="1:39" ht="79.150000000000006" hidden="1" customHeight="1">
      <c r="A326" s="605"/>
      <c r="B326" s="99"/>
      <c r="C326" s="365"/>
      <c r="D326" s="147"/>
      <c r="E326" s="13"/>
      <c r="F326" s="38"/>
      <c r="G326" s="87"/>
      <c r="H326" s="14"/>
      <c r="I326" s="38"/>
      <c r="J326" s="13"/>
      <c r="K326" s="13"/>
      <c r="L326" s="500"/>
      <c r="M326" s="521"/>
      <c r="N326" s="514"/>
      <c r="O326" s="13"/>
      <c r="P326" s="600"/>
      <c r="Q326" s="99"/>
      <c r="R326" s="118"/>
      <c r="S326" s="118"/>
      <c r="T326" s="118"/>
      <c r="U326" s="99"/>
      <c r="V326" s="99"/>
      <c r="W326" s="99"/>
      <c r="X326" s="55"/>
      <c r="Y326" s="55"/>
      <c r="Z326" s="226"/>
      <c r="AA326" s="226"/>
      <c r="AB326" s="237"/>
      <c r="AC326" s="237"/>
      <c r="AD326" s="237"/>
      <c r="AE326" s="237"/>
      <c r="AF326" s="171"/>
      <c r="AG326" s="99"/>
      <c r="AH326" s="203"/>
      <c r="AI326" s="46"/>
      <c r="AJ326" s="428"/>
      <c r="AK326" s="66"/>
      <c r="AL326" s="66"/>
      <c r="AM326" s="66"/>
    </row>
    <row r="327" spans="1:39" ht="79.150000000000006" hidden="1" customHeight="1">
      <c r="A327" s="605"/>
      <c r="B327" s="99"/>
      <c r="C327" s="365"/>
      <c r="D327" s="147"/>
      <c r="E327" s="13"/>
      <c r="F327" s="38"/>
      <c r="G327" s="87"/>
      <c r="H327" s="14"/>
      <c r="I327" s="38"/>
      <c r="J327" s="13"/>
      <c r="K327" s="13"/>
      <c r="L327" s="500"/>
      <c r="M327" s="521"/>
      <c r="N327" s="514"/>
      <c r="O327" s="13"/>
      <c r="P327" s="600"/>
      <c r="Q327" s="99"/>
      <c r="R327" s="118"/>
      <c r="S327" s="118"/>
      <c r="T327" s="118"/>
      <c r="U327" s="99"/>
      <c r="V327" s="99"/>
      <c r="W327" s="99"/>
      <c r="X327" s="55"/>
      <c r="Y327" s="55"/>
      <c r="Z327" s="226"/>
      <c r="AA327" s="226"/>
      <c r="AB327" s="237"/>
      <c r="AC327" s="237"/>
      <c r="AD327" s="237"/>
      <c r="AE327" s="237"/>
      <c r="AF327" s="171"/>
      <c r="AG327" s="99"/>
      <c r="AH327" s="203"/>
      <c r="AI327" s="46"/>
      <c r="AJ327" s="428"/>
      <c r="AK327" s="66"/>
      <c r="AL327" s="66"/>
      <c r="AM327" s="66"/>
    </row>
    <row r="328" spans="1:39" ht="79.150000000000006" hidden="1" customHeight="1">
      <c r="A328" s="605"/>
      <c r="B328" s="99"/>
      <c r="C328" s="365"/>
      <c r="D328" s="147"/>
      <c r="E328" s="13"/>
      <c r="F328" s="38"/>
      <c r="G328" s="87"/>
      <c r="H328" s="14"/>
      <c r="I328" s="38"/>
      <c r="J328" s="13"/>
      <c r="K328" s="13"/>
      <c r="L328" s="500"/>
      <c r="M328" s="521"/>
      <c r="N328" s="514"/>
      <c r="O328" s="13"/>
      <c r="P328" s="600"/>
      <c r="Q328" s="99"/>
      <c r="R328" s="118"/>
      <c r="S328" s="118"/>
      <c r="T328" s="118"/>
      <c r="U328" s="99"/>
      <c r="V328" s="99"/>
      <c r="W328" s="99"/>
      <c r="X328" s="55"/>
      <c r="Y328" s="55"/>
      <c r="Z328" s="99"/>
      <c r="AA328" s="226"/>
      <c r="AB328" s="237"/>
      <c r="AC328" s="237"/>
      <c r="AD328" s="237"/>
      <c r="AE328" s="237"/>
      <c r="AF328" s="171"/>
      <c r="AG328" s="99"/>
      <c r="AH328" s="203"/>
      <c r="AI328" s="46"/>
      <c r="AJ328" s="428"/>
      <c r="AK328" s="66"/>
      <c r="AL328" s="66"/>
      <c r="AM328" s="66"/>
    </row>
    <row r="329" spans="1:39" ht="79.150000000000006" hidden="1" customHeight="1">
      <c r="A329" s="605"/>
      <c r="B329" s="99"/>
      <c r="C329" s="365"/>
      <c r="D329" s="147"/>
      <c r="E329" s="13"/>
      <c r="F329" s="38"/>
      <c r="G329" s="87"/>
      <c r="H329" s="14"/>
      <c r="I329" s="38"/>
      <c r="J329" s="13"/>
      <c r="K329" s="13"/>
      <c r="L329" s="500"/>
      <c r="M329" s="521"/>
      <c r="N329" s="514"/>
      <c r="O329" s="13"/>
      <c r="P329" s="600"/>
      <c r="Q329" s="99"/>
      <c r="R329" s="118"/>
      <c r="S329" s="118"/>
      <c r="T329" s="118"/>
      <c r="U329" s="99"/>
      <c r="V329" s="55"/>
      <c r="W329" s="55"/>
      <c r="X329" s="55"/>
      <c r="Y329" s="55"/>
      <c r="Z329" s="118"/>
      <c r="AA329" s="174"/>
      <c r="AB329" s="188"/>
      <c r="AC329" s="188"/>
      <c r="AD329" s="188"/>
      <c r="AE329" s="188"/>
      <c r="AF329" s="99"/>
      <c r="AG329" s="99"/>
      <c r="AH329" s="203"/>
      <c r="AI329" s="46"/>
      <c r="AJ329" s="428"/>
      <c r="AK329" s="66"/>
      <c r="AL329" s="66"/>
      <c r="AM329" s="66"/>
    </row>
    <row r="330" spans="1:39" ht="79.150000000000006" hidden="1" customHeight="1">
      <c r="A330" s="605"/>
      <c r="B330" s="99"/>
      <c r="C330" s="365"/>
      <c r="D330" s="147"/>
      <c r="E330" s="13"/>
      <c r="F330" s="38"/>
      <c r="G330" s="87"/>
      <c r="H330" s="14"/>
      <c r="I330" s="38"/>
      <c r="J330" s="13"/>
      <c r="K330" s="13"/>
      <c r="L330" s="500"/>
      <c r="M330" s="521"/>
      <c r="N330" s="514"/>
      <c r="O330" s="13"/>
      <c r="P330" s="600"/>
      <c r="Q330" s="99"/>
      <c r="R330" s="118"/>
      <c r="S330" s="118"/>
      <c r="T330" s="118"/>
      <c r="U330" s="99"/>
      <c r="V330" s="55"/>
      <c r="W330" s="55"/>
      <c r="X330" s="55"/>
      <c r="Y330" s="55"/>
      <c r="Z330" s="118"/>
      <c r="AA330" s="174"/>
      <c r="AB330" s="188"/>
      <c r="AC330" s="188"/>
      <c r="AD330" s="188"/>
      <c r="AE330" s="188"/>
      <c r="AF330" s="99"/>
      <c r="AG330" s="99"/>
      <c r="AH330" s="203"/>
      <c r="AI330" s="46"/>
      <c r="AJ330" s="428"/>
      <c r="AK330" s="66"/>
      <c r="AL330" s="66"/>
      <c r="AM330" s="66"/>
    </row>
    <row r="331" spans="1:39" ht="79.150000000000006" hidden="1" customHeight="1">
      <c r="A331" s="605"/>
      <c r="B331" s="99"/>
      <c r="C331" s="365"/>
      <c r="D331" s="147"/>
      <c r="E331" s="13"/>
      <c r="F331" s="38"/>
      <c r="G331" s="87"/>
      <c r="H331" s="14"/>
      <c r="I331" s="38"/>
      <c r="J331" s="13"/>
      <c r="K331" s="13"/>
      <c r="L331" s="500"/>
      <c r="M331" s="521"/>
      <c r="N331" s="514"/>
      <c r="O331" s="13"/>
      <c r="P331" s="600"/>
      <c r="Q331" s="99"/>
      <c r="R331" s="118"/>
      <c r="S331" s="118"/>
      <c r="T331" s="118"/>
      <c r="U331" s="99"/>
      <c r="V331" s="55"/>
      <c r="W331" s="55"/>
      <c r="X331" s="55"/>
      <c r="Y331" s="55"/>
      <c r="Z331" s="174"/>
      <c r="AA331" s="174"/>
      <c r="AB331" s="188"/>
      <c r="AC331" s="188"/>
      <c r="AD331" s="188"/>
      <c r="AE331" s="188"/>
      <c r="AF331" s="152"/>
      <c r="AG331" s="99"/>
      <c r="AH331" s="203"/>
      <c r="AI331" s="46"/>
      <c r="AJ331" s="428"/>
      <c r="AK331" s="66"/>
      <c r="AL331" s="66"/>
      <c r="AM331" s="66"/>
    </row>
    <row r="332" spans="1:39" ht="79.150000000000006" hidden="1" customHeight="1">
      <c r="A332" s="605"/>
      <c r="B332" s="99"/>
      <c r="C332" s="365"/>
      <c r="D332" s="147"/>
      <c r="E332" s="13"/>
      <c r="F332" s="38"/>
      <c r="G332" s="87"/>
      <c r="H332" s="14"/>
      <c r="I332" s="38"/>
      <c r="J332" s="13"/>
      <c r="K332" s="13"/>
      <c r="L332" s="500"/>
      <c r="M332" s="521"/>
      <c r="N332" s="514"/>
      <c r="O332" s="13"/>
      <c r="P332" s="600"/>
      <c r="Q332" s="99"/>
      <c r="R332" s="118"/>
      <c r="S332" s="118"/>
      <c r="T332" s="118"/>
      <c r="U332" s="99"/>
      <c r="V332" s="55"/>
      <c r="W332" s="55"/>
      <c r="X332" s="55"/>
      <c r="Y332" s="55"/>
      <c r="Z332" s="177"/>
      <c r="AA332" s="58"/>
      <c r="AB332" s="59"/>
      <c r="AC332" s="59"/>
      <c r="AD332" s="59"/>
      <c r="AE332" s="59"/>
      <c r="AF332" s="171"/>
      <c r="AG332" s="99"/>
      <c r="AH332" s="203"/>
      <c r="AI332" s="46"/>
      <c r="AJ332" s="428"/>
      <c r="AK332" s="66"/>
      <c r="AL332" s="66"/>
      <c r="AM332" s="66"/>
    </row>
    <row r="333" spans="1:39" ht="79.150000000000006" hidden="1" customHeight="1">
      <c r="A333" s="605"/>
      <c r="B333" s="99"/>
      <c r="C333" s="365"/>
      <c r="D333" s="147"/>
      <c r="E333" s="13"/>
      <c r="F333" s="38"/>
      <c r="G333" s="87"/>
      <c r="H333" s="14"/>
      <c r="I333" s="38"/>
      <c r="J333" s="13"/>
      <c r="K333" s="13"/>
      <c r="L333" s="500"/>
      <c r="M333" s="521"/>
      <c r="N333" s="514"/>
      <c r="O333" s="13"/>
      <c r="P333" s="600"/>
      <c r="Q333" s="226"/>
      <c r="R333" s="118"/>
      <c r="S333" s="118"/>
      <c r="T333" s="118"/>
      <c r="U333" s="226"/>
      <c r="V333" s="226"/>
      <c r="W333" s="226"/>
      <c r="X333" s="55"/>
      <c r="Y333" s="55"/>
      <c r="Z333" s="226"/>
      <c r="AA333" s="226"/>
      <c r="AB333" s="237"/>
      <c r="AC333" s="237"/>
      <c r="AD333" s="237"/>
      <c r="AE333" s="237"/>
      <c r="AF333" s="176"/>
      <c r="AG333" s="227"/>
      <c r="AH333" s="203"/>
      <c r="AI333" s="46"/>
      <c r="AJ333" s="428"/>
      <c r="AK333" s="66"/>
      <c r="AL333" s="66"/>
      <c r="AM333" s="66"/>
    </row>
    <row r="334" spans="1:39" ht="79.150000000000006" hidden="1" customHeight="1">
      <c r="A334" s="605"/>
      <c r="B334" s="99"/>
      <c r="C334" s="365"/>
      <c r="D334" s="147"/>
      <c r="E334" s="13"/>
      <c r="F334" s="38"/>
      <c r="G334" s="87"/>
      <c r="H334" s="14"/>
      <c r="I334" s="38"/>
      <c r="J334" s="40"/>
      <c r="K334" s="13"/>
      <c r="L334" s="500"/>
      <c r="M334" s="521"/>
      <c r="N334" s="514"/>
      <c r="O334" s="13"/>
      <c r="P334" s="600"/>
      <c r="Q334" s="226"/>
      <c r="R334" s="118"/>
      <c r="S334" s="118"/>
      <c r="T334" s="118"/>
      <c r="U334" s="226"/>
      <c r="V334" s="226"/>
      <c r="W334" s="226"/>
      <c r="X334" s="55"/>
      <c r="Y334" s="55"/>
      <c r="Z334" s="226"/>
      <c r="AA334" s="226"/>
      <c r="AB334" s="237"/>
      <c r="AC334" s="237"/>
      <c r="AD334" s="237"/>
      <c r="AE334" s="237"/>
      <c r="AF334" s="176"/>
      <c r="AG334" s="227"/>
      <c r="AH334" s="203"/>
      <c r="AI334" s="46"/>
      <c r="AJ334" s="428"/>
      <c r="AK334" s="66"/>
      <c r="AL334" s="66"/>
      <c r="AM334" s="66"/>
    </row>
    <row r="335" spans="1:39" ht="79.150000000000006" hidden="1" customHeight="1">
      <c r="A335" s="605"/>
      <c r="B335" s="99"/>
      <c r="C335" s="365"/>
      <c r="D335" s="147"/>
      <c r="E335" s="13"/>
      <c r="F335" s="38"/>
      <c r="G335" s="87"/>
      <c r="H335" s="14"/>
      <c r="I335" s="38"/>
      <c r="J335" s="40"/>
      <c r="K335" s="13"/>
      <c r="L335" s="500"/>
      <c r="M335" s="521"/>
      <c r="N335" s="514"/>
      <c r="O335" s="13"/>
      <c r="P335" s="600"/>
      <c r="Q335" s="226"/>
      <c r="R335" s="118"/>
      <c r="S335" s="118"/>
      <c r="T335" s="118"/>
      <c r="U335" s="226"/>
      <c r="V335" s="226"/>
      <c r="W335" s="226"/>
      <c r="X335" s="55"/>
      <c r="Y335" s="55"/>
      <c r="Z335" s="226"/>
      <c r="AA335" s="226"/>
      <c r="AB335" s="237"/>
      <c r="AC335" s="237"/>
      <c r="AD335" s="237"/>
      <c r="AE335" s="237"/>
      <c r="AF335" s="176"/>
      <c r="AG335" s="227"/>
      <c r="AH335" s="203"/>
      <c r="AI335" s="46"/>
      <c r="AJ335" s="428"/>
      <c r="AK335" s="66"/>
      <c r="AL335" s="66"/>
      <c r="AM335" s="66"/>
    </row>
    <row r="336" spans="1:39" ht="79.150000000000006" hidden="1" customHeight="1">
      <c r="A336" s="605"/>
      <c r="B336" s="99"/>
      <c r="C336" s="365"/>
      <c r="D336" s="147"/>
      <c r="E336" s="13"/>
      <c r="F336" s="38"/>
      <c r="G336" s="87"/>
      <c r="H336" s="14"/>
      <c r="I336" s="38"/>
      <c r="J336" s="40"/>
      <c r="K336" s="13"/>
      <c r="L336" s="500"/>
      <c r="M336" s="521"/>
      <c r="N336" s="514"/>
      <c r="O336" s="13"/>
      <c r="P336" s="600"/>
      <c r="Q336" s="226"/>
      <c r="R336" s="118"/>
      <c r="S336" s="118"/>
      <c r="T336" s="118"/>
      <c r="U336" s="226"/>
      <c r="V336" s="226"/>
      <c r="W336" s="226"/>
      <c r="X336" s="55"/>
      <c r="Y336" s="55"/>
      <c r="Z336" s="226"/>
      <c r="AA336" s="226"/>
      <c r="AB336" s="237"/>
      <c r="AC336" s="237"/>
      <c r="AD336" s="237"/>
      <c r="AE336" s="237"/>
      <c r="AF336" s="176"/>
      <c r="AG336" s="227"/>
      <c r="AH336" s="203"/>
      <c r="AI336" s="46"/>
      <c r="AJ336" s="428"/>
      <c r="AK336" s="66"/>
      <c r="AL336" s="66"/>
      <c r="AM336" s="66"/>
    </row>
    <row r="337" spans="1:39" ht="172.5" hidden="1" customHeight="1">
      <c r="A337" s="605"/>
      <c r="B337" s="99"/>
      <c r="C337" s="365"/>
      <c r="D337" s="147"/>
      <c r="E337" s="13"/>
      <c r="F337" s="38"/>
      <c r="G337" s="88"/>
      <c r="H337" s="14"/>
      <c r="I337" s="38"/>
      <c r="J337" s="13"/>
      <c r="K337" s="13"/>
      <c r="L337" s="474"/>
      <c r="M337" s="343"/>
      <c r="N337" s="515"/>
      <c r="O337" s="13"/>
      <c r="P337" s="601"/>
      <c r="Q337" s="226"/>
      <c r="R337" s="118"/>
      <c r="S337" s="118"/>
      <c r="T337" s="118"/>
      <c r="U337" s="226"/>
      <c r="V337" s="226"/>
      <c r="W337" s="226"/>
      <c r="X337" s="55"/>
      <c r="Y337" s="55"/>
      <c r="Z337" s="226"/>
      <c r="AA337" s="226"/>
      <c r="AB337" s="237"/>
      <c r="AC337" s="237"/>
      <c r="AD337" s="237"/>
      <c r="AE337" s="237"/>
      <c r="AF337" s="176"/>
      <c r="AG337" s="227"/>
      <c r="AH337" s="203"/>
      <c r="AI337" s="46"/>
      <c r="AJ337" s="428"/>
      <c r="AK337" s="66"/>
      <c r="AL337" s="66"/>
      <c r="AM337" s="66"/>
    </row>
    <row r="338" spans="1:39" ht="99.75" hidden="1" customHeight="1">
      <c r="A338" s="605"/>
      <c r="B338" s="99"/>
      <c r="C338" s="365"/>
      <c r="D338" s="147"/>
      <c r="E338" s="13"/>
      <c r="F338" s="38"/>
      <c r="G338" s="88"/>
      <c r="H338" s="14"/>
      <c r="I338" s="38"/>
      <c r="J338" s="13"/>
      <c r="K338" s="13"/>
      <c r="L338" s="474"/>
      <c r="M338" s="343"/>
      <c r="N338" s="515"/>
      <c r="O338" s="13"/>
      <c r="P338" s="601"/>
      <c r="Q338" s="226"/>
      <c r="R338" s="118"/>
      <c r="S338" s="118"/>
      <c r="T338" s="118"/>
      <c r="U338" s="226"/>
      <c r="V338" s="226"/>
      <c r="W338" s="226"/>
      <c r="X338" s="55"/>
      <c r="Y338" s="55"/>
      <c r="Z338" s="226"/>
      <c r="AA338" s="226"/>
      <c r="AB338" s="237"/>
      <c r="AC338" s="237"/>
      <c r="AD338" s="237"/>
      <c r="AE338" s="237"/>
      <c r="AF338" s="176"/>
      <c r="AG338" s="227"/>
      <c r="AH338" s="203"/>
      <c r="AI338" s="46"/>
      <c r="AJ338" s="428"/>
      <c r="AK338" s="66"/>
      <c r="AL338" s="66"/>
      <c r="AM338" s="66"/>
    </row>
    <row r="339" spans="1:39" ht="87" hidden="1" customHeight="1">
      <c r="A339" s="605"/>
      <c r="B339" s="99"/>
      <c r="C339" s="365"/>
      <c r="D339" s="147"/>
      <c r="E339" s="13"/>
      <c r="F339" s="38"/>
      <c r="G339" s="88"/>
      <c r="H339" s="14"/>
      <c r="I339" s="38"/>
      <c r="J339" s="13"/>
      <c r="K339" s="13"/>
      <c r="L339" s="474"/>
      <c r="M339" s="343"/>
      <c r="N339" s="515"/>
      <c r="O339" s="13"/>
      <c r="P339" s="601"/>
      <c r="Q339" s="226"/>
      <c r="R339" s="118"/>
      <c r="S339" s="118"/>
      <c r="T339" s="118"/>
      <c r="U339" s="226"/>
      <c r="V339" s="226"/>
      <c r="W339" s="226"/>
      <c r="X339" s="55"/>
      <c r="Y339" s="55"/>
      <c r="Z339" s="226"/>
      <c r="AA339" s="226"/>
      <c r="AB339" s="237"/>
      <c r="AC339" s="237"/>
      <c r="AD339" s="237"/>
      <c r="AE339" s="237"/>
      <c r="AF339" s="176"/>
      <c r="AG339" s="227"/>
      <c r="AH339" s="417"/>
      <c r="AI339" s="318"/>
      <c r="AJ339" s="428"/>
      <c r="AK339" s="66"/>
      <c r="AL339" s="66"/>
      <c r="AM339" s="66"/>
    </row>
    <row r="340" spans="1:39" ht="84.75" hidden="1" customHeight="1">
      <c r="A340" s="605"/>
      <c r="B340" s="99"/>
      <c r="C340" s="365"/>
      <c r="D340" s="147"/>
      <c r="E340" s="13"/>
      <c r="F340" s="38"/>
      <c r="G340" s="88"/>
      <c r="H340" s="14"/>
      <c r="I340" s="38"/>
      <c r="J340" s="13"/>
      <c r="K340" s="13"/>
      <c r="L340" s="474"/>
      <c r="M340" s="343"/>
      <c r="N340" s="515"/>
      <c r="O340" s="13"/>
      <c r="P340" s="601"/>
      <c r="Q340" s="226"/>
      <c r="R340" s="118"/>
      <c r="S340" s="118"/>
      <c r="T340" s="118"/>
      <c r="U340" s="226"/>
      <c r="V340" s="226"/>
      <c r="W340" s="226"/>
      <c r="X340" s="55"/>
      <c r="Y340" s="55"/>
      <c r="Z340" s="226"/>
      <c r="AA340" s="226"/>
      <c r="AB340" s="237"/>
      <c r="AC340" s="237"/>
      <c r="AD340" s="237"/>
      <c r="AE340" s="237"/>
      <c r="AF340" s="176"/>
      <c r="AG340" s="227"/>
      <c r="AH340" s="203"/>
      <c r="AI340" s="46"/>
      <c r="AJ340" s="428"/>
      <c r="AK340" s="66"/>
      <c r="AL340" s="66"/>
      <c r="AM340" s="66"/>
    </row>
    <row r="341" spans="1:39" ht="198.75" hidden="1" customHeight="1">
      <c r="A341" s="605"/>
      <c r="B341" s="99"/>
      <c r="C341" s="365"/>
      <c r="D341" s="147"/>
      <c r="E341" s="13"/>
      <c r="F341" s="38"/>
      <c r="G341" s="88"/>
      <c r="H341" s="14"/>
      <c r="I341" s="38"/>
      <c r="J341" s="13"/>
      <c r="K341" s="13"/>
      <c r="L341" s="474"/>
      <c r="M341" s="343"/>
      <c r="N341" s="515"/>
      <c r="O341" s="13"/>
      <c r="P341" s="601"/>
      <c r="Q341" s="226"/>
      <c r="R341" s="118"/>
      <c r="S341" s="118"/>
      <c r="T341" s="118"/>
      <c r="U341" s="226"/>
      <c r="V341" s="226"/>
      <c r="W341" s="226"/>
      <c r="X341" s="55"/>
      <c r="Y341" s="55"/>
      <c r="Z341" s="226"/>
      <c r="AA341" s="226"/>
      <c r="AB341" s="237"/>
      <c r="AC341" s="237"/>
      <c r="AD341" s="237"/>
      <c r="AE341" s="237"/>
      <c r="AF341" s="176"/>
      <c r="AG341" s="227"/>
      <c r="AH341" s="203"/>
      <c r="AI341" s="46"/>
      <c r="AJ341" s="428"/>
      <c r="AK341" s="66"/>
      <c r="AL341" s="66"/>
      <c r="AM341" s="66"/>
    </row>
    <row r="342" spans="1:39" ht="180" hidden="1" customHeight="1">
      <c r="A342" s="605"/>
      <c r="B342" s="99"/>
      <c r="C342" s="365"/>
      <c r="D342" s="147"/>
      <c r="E342" s="13"/>
      <c r="F342" s="117"/>
      <c r="G342" s="88"/>
      <c r="H342" s="14"/>
      <c r="I342" s="117"/>
      <c r="J342" s="13"/>
      <c r="K342" s="13"/>
      <c r="L342" s="474"/>
      <c r="M342" s="343"/>
      <c r="N342" s="515"/>
      <c r="O342" s="13"/>
      <c r="P342" s="601"/>
      <c r="Q342" s="226"/>
      <c r="R342" s="118"/>
      <c r="S342" s="118"/>
      <c r="T342" s="118"/>
      <c r="U342" s="226"/>
      <c r="V342" s="226"/>
      <c r="W342" s="226"/>
      <c r="X342" s="55"/>
      <c r="Y342" s="55"/>
      <c r="Z342" s="226"/>
      <c r="AA342" s="226"/>
      <c r="AB342" s="237"/>
      <c r="AC342" s="237"/>
      <c r="AD342" s="237"/>
      <c r="AE342" s="237"/>
      <c r="AF342" s="176"/>
      <c r="AG342" s="227"/>
      <c r="AH342" s="203"/>
      <c r="AI342" s="46"/>
      <c r="AJ342" s="428"/>
      <c r="AK342" s="66"/>
      <c r="AL342" s="66"/>
      <c r="AM342" s="66"/>
    </row>
    <row r="343" spans="1:39" ht="180" hidden="1" customHeight="1">
      <c r="A343" s="605"/>
      <c r="B343" s="99"/>
      <c r="C343" s="365"/>
      <c r="D343" s="147"/>
      <c r="E343" s="13"/>
      <c r="F343" s="38"/>
      <c r="G343" s="88"/>
      <c r="H343" s="14"/>
      <c r="I343" s="38"/>
      <c r="J343" s="13"/>
      <c r="K343" s="13"/>
      <c r="L343" s="474"/>
      <c r="M343" s="343"/>
      <c r="N343" s="515"/>
      <c r="O343" s="13"/>
      <c r="P343" s="601"/>
      <c r="Q343" s="226"/>
      <c r="R343" s="118"/>
      <c r="S343" s="118"/>
      <c r="T343" s="118"/>
      <c r="U343" s="226"/>
      <c r="V343" s="226"/>
      <c r="W343" s="226"/>
      <c r="X343" s="55"/>
      <c r="Y343" s="55"/>
      <c r="Z343" s="226"/>
      <c r="AA343" s="226"/>
      <c r="AB343" s="237"/>
      <c r="AC343" s="237"/>
      <c r="AD343" s="237"/>
      <c r="AE343" s="237"/>
      <c r="AF343" s="176"/>
      <c r="AG343" s="227"/>
      <c r="AH343" s="203"/>
      <c r="AI343" s="46"/>
      <c r="AJ343" s="428"/>
      <c r="AK343" s="66"/>
      <c r="AL343" s="66"/>
      <c r="AM343" s="66"/>
    </row>
    <row r="344" spans="1:39" ht="120" hidden="1" customHeight="1">
      <c r="A344" s="605"/>
      <c r="B344" s="99"/>
      <c r="C344" s="365"/>
      <c r="D344" s="147"/>
      <c r="E344" s="13"/>
      <c r="F344" s="38"/>
      <c r="G344" s="88"/>
      <c r="H344" s="14"/>
      <c r="I344" s="38"/>
      <c r="J344" s="13"/>
      <c r="K344" s="13"/>
      <c r="L344" s="474"/>
      <c r="M344" s="343"/>
      <c r="N344" s="515"/>
      <c r="O344" s="13"/>
      <c r="P344" s="601"/>
      <c r="Q344" s="226"/>
      <c r="R344" s="118"/>
      <c r="S344" s="118"/>
      <c r="T344" s="118"/>
      <c r="U344" s="226"/>
      <c r="V344" s="226"/>
      <c r="W344" s="226"/>
      <c r="X344" s="55"/>
      <c r="Y344" s="55"/>
      <c r="Z344" s="226"/>
      <c r="AA344" s="226"/>
      <c r="AB344" s="237"/>
      <c r="AC344" s="237"/>
      <c r="AD344" s="237"/>
      <c r="AE344" s="237"/>
      <c r="AF344" s="176"/>
      <c r="AG344" s="227"/>
      <c r="AH344" s="203"/>
      <c r="AI344" s="46"/>
      <c r="AJ344" s="428"/>
      <c r="AK344" s="66"/>
      <c r="AL344" s="66"/>
      <c r="AM344" s="66"/>
    </row>
    <row r="345" spans="1:39" ht="224.25" hidden="1" customHeight="1">
      <c r="A345" s="356"/>
      <c r="B345" s="99"/>
      <c r="C345" s="366"/>
      <c r="D345" s="147"/>
      <c r="E345" s="52"/>
      <c r="F345" s="53"/>
      <c r="G345" s="90"/>
      <c r="H345" s="54"/>
      <c r="I345" s="53"/>
      <c r="J345" s="52"/>
      <c r="K345" s="52"/>
      <c r="L345" s="502"/>
      <c r="M345" s="343"/>
      <c r="N345" s="516"/>
      <c r="O345" s="52"/>
      <c r="P345" s="602"/>
      <c r="Q345" s="226"/>
      <c r="R345" s="118"/>
      <c r="S345" s="118"/>
      <c r="T345" s="118"/>
      <c r="U345" s="226"/>
      <c r="V345" s="226"/>
      <c r="W345" s="226"/>
      <c r="X345" s="55"/>
      <c r="Y345" s="55"/>
      <c r="Z345" s="226"/>
      <c r="AA345" s="226"/>
      <c r="AB345" s="237"/>
      <c r="AC345" s="237"/>
      <c r="AD345" s="237"/>
      <c r="AE345" s="237"/>
      <c r="AF345" s="176"/>
      <c r="AG345" s="227"/>
      <c r="AH345" s="377"/>
      <c r="AI345" s="46"/>
      <c r="AJ345" s="428"/>
      <c r="AK345" s="66"/>
      <c r="AL345" s="66"/>
      <c r="AM345" s="66"/>
    </row>
    <row r="346" spans="1:39" ht="78" hidden="1" customHeight="1">
      <c r="A346" s="349"/>
      <c r="B346" s="99"/>
      <c r="C346" s="359"/>
      <c r="D346" s="147"/>
      <c r="E346" s="55"/>
      <c r="F346" s="46"/>
      <c r="G346" s="91"/>
      <c r="H346" s="56"/>
      <c r="I346" s="46"/>
      <c r="J346" s="55"/>
      <c r="K346" s="55"/>
      <c r="L346" s="488"/>
      <c r="M346" s="521"/>
      <c r="N346" s="517"/>
      <c r="O346" s="55"/>
      <c r="P346" s="194"/>
      <c r="Q346" s="226"/>
      <c r="R346" s="118"/>
      <c r="S346" s="118"/>
      <c r="T346" s="118"/>
      <c r="U346" s="226"/>
      <c r="V346" s="226"/>
      <c r="W346" s="226"/>
      <c r="X346" s="55"/>
      <c r="Y346" s="55"/>
      <c r="Z346" s="226"/>
      <c r="AA346" s="226"/>
      <c r="AB346" s="237"/>
      <c r="AC346" s="237"/>
      <c r="AD346" s="237"/>
      <c r="AE346" s="237"/>
      <c r="AF346" s="176"/>
      <c r="AG346" s="227"/>
      <c r="AH346" s="410"/>
      <c r="AI346" s="318"/>
      <c r="AJ346" s="428"/>
      <c r="AK346" s="66"/>
      <c r="AL346" s="66"/>
      <c r="AM346" s="66"/>
    </row>
    <row r="347" spans="1:39" ht="56.45" hidden="1" customHeight="1">
      <c r="A347" s="357"/>
      <c r="B347" s="99"/>
      <c r="C347" s="367"/>
      <c r="D347" s="147"/>
      <c r="E347" s="62"/>
      <c r="F347" s="63"/>
      <c r="G347" s="92"/>
      <c r="H347" s="64"/>
      <c r="I347" s="63"/>
      <c r="J347" s="62"/>
      <c r="K347" s="62"/>
      <c r="L347" s="503"/>
      <c r="M347" s="521"/>
      <c r="N347" s="518"/>
      <c r="O347" s="62"/>
      <c r="P347" s="603"/>
      <c r="Q347" s="226"/>
      <c r="R347" s="118"/>
      <c r="S347" s="118"/>
      <c r="T347" s="118"/>
      <c r="U347" s="226"/>
      <c r="V347" s="226"/>
      <c r="W347" s="226"/>
      <c r="X347" s="55"/>
      <c r="Y347" s="55"/>
      <c r="Z347" s="226"/>
      <c r="AA347" s="226"/>
      <c r="AB347" s="237"/>
      <c r="AC347" s="237"/>
      <c r="AD347" s="237"/>
      <c r="AE347" s="237"/>
      <c r="AF347" s="176"/>
      <c r="AG347" s="227"/>
      <c r="AH347" s="376"/>
      <c r="AI347" s="318"/>
      <c r="AJ347" s="428"/>
      <c r="AK347" s="66"/>
      <c r="AL347" s="66"/>
      <c r="AM347" s="66"/>
    </row>
    <row r="348" spans="1:39" ht="56.45" hidden="1" customHeight="1">
      <c r="A348" s="356"/>
      <c r="B348" s="99"/>
      <c r="C348" s="366"/>
      <c r="D348" s="147"/>
      <c r="E348" s="52"/>
      <c r="F348" s="53"/>
      <c r="G348" s="90"/>
      <c r="H348" s="54"/>
      <c r="I348" s="53"/>
      <c r="J348" s="52"/>
      <c r="K348" s="52"/>
      <c r="L348" s="504"/>
      <c r="M348" s="521"/>
      <c r="N348" s="516"/>
      <c r="O348" s="52"/>
      <c r="P348" s="602"/>
      <c r="Q348" s="226"/>
      <c r="R348" s="118"/>
      <c r="S348" s="118"/>
      <c r="T348" s="118"/>
      <c r="U348" s="226"/>
      <c r="V348" s="226"/>
      <c r="W348" s="226"/>
      <c r="X348" s="55"/>
      <c r="Y348" s="55"/>
      <c r="Z348" s="226"/>
      <c r="AA348" s="226"/>
      <c r="AB348" s="237"/>
      <c r="AC348" s="237"/>
      <c r="AD348" s="237"/>
      <c r="AE348" s="237"/>
      <c r="AF348" s="176"/>
      <c r="AG348" s="227"/>
      <c r="AH348" s="411"/>
      <c r="AI348" s="318"/>
      <c r="AJ348" s="428"/>
      <c r="AK348" s="66"/>
      <c r="AL348" s="66"/>
      <c r="AM348" s="66"/>
    </row>
    <row r="349" spans="1:39" ht="56.45" hidden="1" customHeight="1">
      <c r="A349" s="356"/>
      <c r="B349" s="99"/>
      <c r="C349" s="366"/>
      <c r="D349" s="147"/>
      <c r="E349" s="52"/>
      <c r="F349" s="53"/>
      <c r="G349" s="90"/>
      <c r="H349" s="54"/>
      <c r="I349" s="53"/>
      <c r="J349" s="52"/>
      <c r="K349" s="52"/>
      <c r="L349" s="504"/>
      <c r="M349" s="521"/>
      <c r="N349" s="516"/>
      <c r="O349" s="52"/>
      <c r="P349" s="602"/>
      <c r="Q349" s="226"/>
      <c r="R349" s="118"/>
      <c r="S349" s="118"/>
      <c r="T349" s="118"/>
      <c r="U349" s="226"/>
      <c r="V349" s="226"/>
      <c r="W349" s="226"/>
      <c r="X349" s="55"/>
      <c r="Y349" s="55"/>
      <c r="Z349" s="226"/>
      <c r="AA349" s="226"/>
      <c r="AB349" s="237"/>
      <c r="AC349" s="237"/>
      <c r="AD349" s="237"/>
      <c r="AE349" s="237"/>
      <c r="AF349" s="176"/>
      <c r="AG349" s="227"/>
      <c r="AH349" s="411"/>
      <c r="AI349" s="318"/>
      <c r="AJ349" s="428"/>
      <c r="AK349" s="66"/>
      <c r="AL349" s="66"/>
      <c r="AM349" s="66"/>
    </row>
    <row r="350" spans="1:39" ht="56.45" hidden="1" customHeight="1">
      <c r="A350" s="356"/>
      <c r="B350" s="99"/>
      <c r="C350" s="366"/>
      <c r="D350" s="147"/>
      <c r="E350" s="52"/>
      <c r="F350" s="53"/>
      <c r="G350" s="90"/>
      <c r="H350" s="54"/>
      <c r="I350" s="53"/>
      <c r="J350" s="52"/>
      <c r="K350" s="52"/>
      <c r="L350" s="504"/>
      <c r="M350" s="521"/>
      <c r="N350" s="516"/>
      <c r="O350" s="52"/>
      <c r="P350" s="602"/>
      <c r="Q350" s="226"/>
      <c r="R350" s="118"/>
      <c r="S350" s="118"/>
      <c r="T350" s="118"/>
      <c r="U350" s="226"/>
      <c r="V350" s="226"/>
      <c r="W350" s="226"/>
      <c r="X350" s="55"/>
      <c r="Y350" s="55"/>
      <c r="Z350" s="226"/>
      <c r="AA350" s="226"/>
      <c r="AB350" s="237"/>
      <c r="AC350" s="237"/>
      <c r="AD350" s="237"/>
      <c r="AE350" s="237"/>
      <c r="AF350" s="176"/>
      <c r="AG350" s="227"/>
      <c r="AH350" s="411"/>
      <c r="AI350" s="318"/>
      <c r="AJ350" s="428"/>
      <c r="AK350" s="66"/>
      <c r="AL350" s="66"/>
      <c r="AM350" s="66"/>
    </row>
    <row r="351" spans="1:39" ht="56.45" hidden="1" customHeight="1">
      <c r="A351" s="356"/>
      <c r="B351" s="99"/>
      <c r="C351" s="366"/>
      <c r="D351" s="147"/>
      <c r="E351" s="52"/>
      <c r="F351" s="53"/>
      <c r="G351" s="90"/>
      <c r="H351" s="54"/>
      <c r="I351" s="53"/>
      <c r="J351" s="52"/>
      <c r="K351" s="52"/>
      <c r="L351" s="504"/>
      <c r="M351" s="521"/>
      <c r="N351" s="516"/>
      <c r="O351" s="52"/>
      <c r="P351" s="602"/>
      <c r="Q351" s="226"/>
      <c r="R351" s="118"/>
      <c r="S351" s="118"/>
      <c r="T351" s="118"/>
      <c r="U351" s="226"/>
      <c r="V351" s="226"/>
      <c r="W351" s="226"/>
      <c r="X351" s="55"/>
      <c r="Y351" s="55"/>
      <c r="Z351" s="226"/>
      <c r="AA351" s="226"/>
      <c r="AB351" s="237"/>
      <c r="AC351" s="237"/>
      <c r="AD351" s="237"/>
      <c r="AE351" s="237"/>
      <c r="AF351" s="176"/>
      <c r="AG351" s="227"/>
      <c r="AH351" s="411"/>
      <c r="AI351" s="318"/>
      <c r="AJ351" s="428"/>
      <c r="AK351" s="66"/>
      <c r="AL351" s="66"/>
      <c r="AM351" s="66"/>
    </row>
    <row r="352" spans="1:39" ht="56.45" hidden="1" customHeight="1">
      <c r="A352" s="356"/>
      <c r="B352" s="99"/>
      <c r="C352" s="366"/>
      <c r="D352" s="147"/>
      <c r="E352" s="52"/>
      <c r="F352" s="53"/>
      <c r="G352" s="90"/>
      <c r="H352" s="54"/>
      <c r="I352" s="53"/>
      <c r="J352" s="52"/>
      <c r="K352" s="52"/>
      <c r="L352" s="504"/>
      <c r="M352" s="521"/>
      <c r="N352" s="516"/>
      <c r="O352" s="52"/>
      <c r="P352" s="602"/>
      <c r="Q352" s="226"/>
      <c r="R352" s="118"/>
      <c r="S352" s="118"/>
      <c r="T352" s="118"/>
      <c r="U352" s="226"/>
      <c r="V352" s="226"/>
      <c r="W352" s="226"/>
      <c r="X352" s="55"/>
      <c r="Y352" s="55"/>
      <c r="Z352" s="226"/>
      <c r="AA352" s="226"/>
      <c r="AB352" s="237"/>
      <c r="AC352" s="237"/>
      <c r="AD352" s="237"/>
      <c r="AE352" s="237"/>
      <c r="AF352" s="176"/>
      <c r="AG352" s="227"/>
      <c r="AH352" s="411"/>
      <c r="AI352" s="318"/>
      <c r="AJ352" s="428"/>
      <c r="AK352" s="66"/>
      <c r="AL352" s="66"/>
      <c r="AM352" s="66"/>
    </row>
    <row r="353" spans="1:39" ht="56.45" hidden="1" customHeight="1">
      <c r="A353" s="356"/>
      <c r="B353" s="99"/>
      <c r="C353" s="366"/>
      <c r="D353" s="147"/>
      <c r="E353" s="52"/>
      <c r="F353" s="53"/>
      <c r="G353" s="90"/>
      <c r="H353" s="54"/>
      <c r="I353" s="53"/>
      <c r="J353" s="52"/>
      <c r="K353" s="52"/>
      <c r="L353" s="504"/>
      <c r="M353" s="521"/>
      <c r="N353" s="516"/>
      <c r="O353" s="52"/>
      <c r="P353" s="602"/>
      <c r="Q353" s="226"/>
      <c r="R353" s="118"/>
      <c r="S353" s="118"/>
      <c r="T353" s="118"/>
      <c r="U353" s="226"/>
      <c r="V353" s="226"/>
      <c r="W353" s="226"/>
      <c r="X353" s="55"/>
      <c r="Y353" s="55"/>
      <c r="Z353" s="226"/>
      <c r="AA353" s="226"/>
      <c r="AB353" s="237"/>
      <c r="AC353" s="237"/>
      <c r="AD353" s="237"/>
      <c r="AE353" s="237"/>
      <c r="AF353" s="176"/>
      <c r="AG353" s="227"/>
      <c r="AH353" s="411"/>
      <c r="AI353" s="318"/>
      <c r="AJ353" s="428"/>
      <c r="AK353" s="66"/>
      <c r="AL353" s="66"/>
      <c r="AM353" s="66"/>
    </row>
    <row r="354" spans="1:39" ht="56.45" hidden="1" customHeight="1">
      <c r="A354" s="356"/>
      <c r="B354" s="99"/>
      <c r="C354" s="366"/>
      <c r="D354" s="147"/>
      <c r="E354" s="52"/>
      <c r="F354" s="53"/>
      <c r="G354" s="90"/>
      <c r="H354" s="54"/>
      <c r="I354" s="53"/>
      <c r="J354" s="52"/>
      <c r="K354" s="52"/>
      <c r="L354" s="504"/>
      <c r="M354" s="521"/>
      <c r="N354" s="516"/>
      <c r="O354" s="52"/>
      <c r="P354" s="602"/>
      <c r="Q354" s="226"/>
      <c r="R354" s="118"/>
      <c r="S354" s="118"/>
      <c r="T354" s="118"/>
      <c r="U354" s="226"/>
      <c r="V354" s="226"/>
      <c r="W354" s="226"/>
      <c r="X354" s="55"/>
      <c r="Y354" s="55"/>
      <c r="Z354" s="226"/>
      <c r="AA354" s="226"/>
      <c r="AB354" s="237"/>
      <c r="AC354" s="237"/>
      <c r="AD354" s="237"/>
      <c r="AE354" s="237"/>
      <c r="AF354" s="176"/>
      <c r="AG354" s="227"/>
      <c r="AH354" s="411"/>
      <c r="AI354" s="318"/>
      <c r="AJ354" s="428"/>
      <c r="AK354" s="66"/>
      <c r="AL354" s="66"/>
      <c r="AM354" s="66"/>
    </row>
    <row r="355" spans="1:39" ht="56.45" hidden="1" customHeight="1">
      <c r="A355" s="356"/>
      <c r="B355" s="99"/>
      <c r="C355" s="366"/>
      <c r="D355" s="147"/>
      <c r="E355" s="52"/>
      <c r="F355" s="53"/>
      <c r="G355" s="90"/>
      <c r="H355" s="54"/>
      <c r="I355" s="53"/>
      <c r="J355" s="52"/>
      <c r="K355" s="52"/>
      <c r="L355" s="504"/>
      <c r="M355" s="521"/>
      <c r="N355" s="516"/>
      <c r="O355" s="52"/>
      <c r="P355" s="602"/>
      <c r="Q355" s="226"/>
      <c r="R355" s="118"/>
      <c r="S355" s="118"/>
      <c r="T355" s="118"/>
      <c r="U355" s="226"/>
      <c r="V355" s="226"/>
      <c r="W355" s="226"/>
      <c r="X355" s="55"/>
      <c r="Y355" s="55"/>
      <c r="Z355" s="226"/>
      <c r="AA355" s="226"/>
      <c r="AB355" s="237"/>
      <c r="AC355" s="237"/>
      <c r="AD355" s="237"/>
      <c r="AE355" s="237"/>
      <c r="AF355" s="176"/>
      <c r="AG355" s="227"/>
      <c r="AH355" s="411"/>
      <c r="AI355" s="318"/>
      <c r="AJ355" s="428"/>
      <c r="AK355" s="66"/>
      <c r="AL355" s="66"/>
      <c r="AM355" s="66"/>
    </row>
    <row r="356" spans="1:39" ht="56.45" hidden="1" customHeight="1">
      <c r="A356" s="356"/>
      <c r="B356" s="99"/>
      <c r="C356" s="366"/>
      <c r="D356" s="147"/>
      <c r="E356" s="52"/>
      <c r="F356" s="53"/>
      <c r="G356" s="90"/>
      <c r="H356" s="54"/>
      <c r="I356" s="53"/>
      <c r="J356" s="52"/>
      <c r="K356" s="52"/>
      <c r="L356" s="504"/>
      <c r="M356" s="521"/>
      <c r="N356" s="516"/>
      <c r="O356" s="52"/>
      <c r="P356" s="602"/>
      <c r="Q356" s="226"/>
      <c r="R356" s="118"/>
      <c r="S356" s="118"/>
      <c r="T356" s="118"/>
      <c r="U356" s="226"/>
      <c r="V356" s="226"/>
      <c r="W356" s="226"/>
      <c r="X356" s="55"/>
      <c r="Y356" s="55"/>
      <c r="Z356" s="226"/>
      <c r="AA356" s="226"/>
      <c r="AB356" s="237"/>
      <c r="AC356" s="237"/>
      <c r="AD356" s="237"/>
      <c r="AE356" s="237"/>
      <c r="AF356" s="176"/>
      <c r="AG356" s="227"/>
      <c r="AH356" s="411"/>
      <c r="AI356" s="318"/>
      <c r="AJ356" s="428"/>
      <c r="AK356" s="66"/>
      <c r="AL356" s="66"/>
      <c r="AM356" s="66"/>
    </row>
    <row r="357" spans="1:39" ht="56.45" hidden="1" customHeight="1">
      <c r="A357" s="356"/>
      <c r="B357" s="99"/>
      <c r="C357" s="366"/>
      <c r="D357" s="147"/>
      <c r="E357" s="52"/>
      <c r="F357" s="53"/>
      <c r="G357" s="90"/>
      <c r="H357" s="54"/>
      <c r="I357" s="53"/>
      <c r="J357" s="52"/>
      <c r="K357" s="52"/>
      <c r="L357" s="504"/>
      <c r="M357" s="521"/>
      <c r="N357" s="516"/>
      <c r="O357" s="52"/>
      <c r="P357" s="602"/>
      <c r="Q357" s="226"/>
      <c r="R357" s="118"/>
      <c r="S357" s="118"/>
      <c r="T357" s="118"/>
      <c r="U357" s="226"/>
      <c r="V357" s="226"/>
      <c r="W357" s="226"/>
      <c r="X357" s="55"/>
      <c r="Y357" s="55"/>
      <c r="Z357" s="226"/>
      <c r="AA357" s="226"/>
      <c r="AB357" s="237"/>
      <c r="AC357" s="237"/>
      <c r="AD357" s="237"/>
      <c r="AE357" s="237"/>
      <c r="AF357" s="176"/>
      <c r="AG357" s="227"/>
      <c r="AH357" s="200"/>
      <c r="AI357" s="204"/>
      <c r="AJ357" s="142"/>
      <c r="AK357" s="66"/>
      <c r="AL357" s="66"/>
      <c r="AM357" s="66"/>
    </row>
    <row r="358" spans="1:39" ht="56.45" hidden="1" customHeight="1">
      <c r="A358" s="356"/>
      <c r="B358" s="99"/>
      <c r="C358" s="366"/>
      <c r="D358" s="147"/>
      <c r="E358" s="52"/>
      <c r="F358" s="53"/>
      <c r="G358" s="90"/>
      <c r="H358" s="54"/>
      <c r="I358" s="53"/>
      <c r="J358" s="52"/>
      <c r="K358" s="52"/>
      <c r="L358" s="504"/>
      <c r="M358" s="521"/>
      <c r="N358" s="516"/>
      <c r="O358" s="52"/>
      <c r="P358" s="602"/>
      <c r="Q358" s="226"/>
      <c r="R358" s="118"/>
      <c r="S358" s="118"/>
      <c r="T358" s="118"/>
      <c r="U358" s="226"/>
      <c r="V358" s="226"/>
      <c r="W358" s="226"/>
      <c r="X358" s="55"/>
      <c r="Y358" s="55"/>
      <c r="Z358" s="226"/>
      <c r="AA358" s="226"/>
      <c r="AB358" s="237"/>
      <c r="AC358" s="237"/>
      <c r="AD358" s="237"/>
      <c r="AE358" s="237"/>
      <c r="AF358" s="176"/>
      <c r="AG358" s="227"/>
      <c r="AH358" s="200"/>
      <c r="AI358" s="200"/>
      <c r="AJ358" s="142"/>
      <c r="AK358" s="66"/>
      <c r="AL358" s="66"/>
      <c r="AM358" s="66"/>
    </row>
    <row r="359" spans="1:39" ht="56.45" hidden="1" customHeight="1">
      <c r="A359" s="356"/>
      <c r="B359" s="99"/>
      <c r="C359" s="366"/>
      <c r="D359" s="147"/>
      <c r="E359" s="52"/>
      <c r="F359" s="53"/>
      <c r="G359" s="90"/>
      <c r="H359" s="54"/>
      <c r="I359" s="53"/>
      <c r="J359" s="52"/>
      <c r="K359" s="52"/>
      <c r="L359" s="504"/>
      <c r="M359" s="521"/>
      <c r="N359" s="516"/>
      <c r="O359" s="52"/>
      <c r="P359" s="602"/>
      <c r="Q359" s="226"/>
      <c r="R359" s="118"/>
      <c r="S359" s="118"/>
      <c r="T359" s="118"/>
      <c r="U359" s="226"/>
      <c r="V359" s="226"/>
      <c r="W359" s="226"/>
      <c r="X359" s="55"/>
      <c r="Y359" s="55"/>
      <c r="Z359" s="226"/>
      <c r="AA359" s="226"/>
      <c r="AB359" s="237"/>
      <c r="AC359" s="237"/>
      <c r="AD359" s="237"/>
      <c r="AE359" s="237"/>
      <c r="AF359" s="176"/>
      <c r="AG359" s="227"/>
      <c r="AH359" s="200"/>
      <c r="AI359" s="200"/>
      <c r="AJ359" s="142"/>
      <c r="AK359" s="66"/>
      <c r="AL359" s="66"/>
      <c r="AM359" s="66"/>
    </row>
    <row r="360" spans="1:39" ht="56.45" hidden="1" customHeight="1">
      <c r="A360" s="356"/>
      <c r="B360" s="99"/>
      <c r="C360" s="366"/>
      <c r="D360" s="147"/>
      <c r="E360" s="52"/>
      <c r="F360" s="53"/>
      <c r="G360" s="90"/>
      <c r="H360" s="54"/>
      <c r="I360" s="53"/>
      <c r="J360" s="52"/>
      <c r="K360" s="52"/>
      <c r="L360" s="504"/>
      <c r="M360" s="521"/>
      <c r="N360" s="516"/>
      <c r="O360" s="52"/>
      <c r="P360" s="602"/>
      <c r="Q360" s="226"/>
      <c r="R360" s="118"/>
      <c r="S360" s="118"/>
      <c r="T360" s="118"/>
      <c r="U360" s="226"/>
      <c r="V360" s="226"/>
      <c r="W360" s="226"/>
      <c r="X360" s="55"/>
      <c r="Y360" s="55"/>
      <c r="Z360" s="226"/>
      <c r="AA360" s="226"/>
      <c r="AB360" s="237"/>
      <c r="AC360" s="237"/>
      <c r="AD360" s="237"/>
      <c r="AE360" s="237"/>
      <c r="AF360" s="176"/>
      <c r="AG360" s="227"/>
      <c r="AH360" s="200"/>
      <c r="AI360" s="200"/>
      <c r="AJ360" s="142"/>
      <c r="AK360" s="66"/>
      <c r="AL360" s="66"/>
      <c r="AM360" s="66"/>
    </row>
    <row r="361" spans="1:39" ht="56.45" hidden="1" customHeight="1">
      <c r="A361" s="356"/>
      <c r="B361" s="99"/>
      <c r="C361" s="366"/>
      <c r="D361" s="147"/>
      <c r="E361" s="52"/>
      <c r="F361" s="53"/>
      <c r="G361" s="90"/>
      <c r="H361" s="54"/>
      <c r="I361" s="53"/>
      <c r="J361" s="52"/>
      <c r="K361" s="52"/>
      <c r="L361" s="504"/>
      <c r="M361" s="521"/>
      <c r="N361" s="516"/>
      <c r="O361" s="52"/>
      <c r="P361" s="602"/>
      <c r="Q361" s="226"/>
      <c r="R361" s="118"/>
      <c r="S361" s="118"/>
      <c r="T361" s="118"/>
      <c r="U361" s="226"/>
      <c r="V361" s="226"/>
      <c r="W361" s="226"/>
      <c r="X361" s="55"/>
      <c r="Y361" s="55"/>
      <c r="Z361" s="226"/>
      <c r="AA361" s="226"/>
      <c r="AB361" s="237"/>
      <c r="AC361" s="237"/>
      <c r="AD361" s="237"/>
      <c r="AE361" s="237"/>
      <c r="AF361" s="176"/>
      <c r="AG361" s="227"/>
      <c r="AH361" s="200"/>
      <c r="AI361" s="200"/>
      <c r="AJ361" s="142"/>
      <c r="AK361" s="66"/>
      <c r="AL361" s="66"/>
      <c r="AM361" s="66"/>
    </row>
    <row r="362" spans="1:39" ht="56.45" hidden="1" customHeight="1">
      <c r="A362" s="356"/>
      <c r="B362" s="99"/>
      <c r="C362" s="366"/>
      <c r="D362" s="147"/>
      <c r="E362" s="52"/>
      <c r="F362" s="53"/>
      <c r="G362" s="90"/>
      <c r="H362" s="54"/>
      <c r="I362" s="53"/>
      <c r="J362" s="52"/>
      <c r="K362" s="52"/>
      <c r="L362" s="504"/>
      <c r="M362" s="521"/>
      <c r="N362" s="516"/>
      <c r="O362" s="52"/>
      <c r="P362" s="602"/>
      <c r="Q362" s="226"/>
      <c r="R362" s="118"/>
      <c r="S362" s="118"/>
      <c r="T362" s="118"/>
      <c r="U362" s="226"/>
      <c r="V362" s="226"/>
      <c r="W362" s="226"/>
      <c r="X362" s="55"/>
      <c r="Y362" s="55"/>
      <c r="Z362" s="226"/>
      <c r="AA362" s="226"/>
      <c r="AB362" s="237"/>
      <c r="AC362" s="237"/>
      <c r="AD362" s="237"/>
      <c r="AE362" s="237"/>
      <c r="AF362" s="176"/>
      <c r="AG362" s="227"/>
      <c r="AH362" s="200"/>
      <c r="AI362" s="200"/>
      <c r="AJ362" s="142"/>
      <c r="AK362" s="66"/>
      <c r="AL362" s="66"/>
      <c r="AM362" s="66"/>
    </row>
    <row r="363" spans="1:39" ht="56.45" hidden="1" customHeight="1">
      <c r="A363" s="356"/>
      <c r="B363" s="99"/>
      <c r="C363" s="366"/>
      <c r="D363" s="147"/>
      <c r="E363" s="52"/>
      <c r="F363" s="53"/>
      <c r="G363" s="90"/>
      <c r="H363" s="54"/>
      <c r="I363" s="53"/>
      <c r="J363" s="52"/>
      <c r="K363" s="52"/>
      <c r="L363" s="504"/>
      <c r="M363" s="521"/>
      <c r="N363" s="516"/>
      <c r="O363" s="52"/>
      <c r="P363" s="602"/>
      <c r="Q363" s="226"/>
      <c r="R363" s="118"/>
      <c r="S363" s="118"/>
      <c r="T363" s="118"/>
      <c r="U363" s="226"/>
      <c r="V363" s="226"/>
      <c r="W363" s="226"/>
      <c r="X363" s="55"/>
      <c r="Y363" s="55"/>
      <c r="Z363" s="226"/>
      <c r="AA363" s="226"/>
      <c r="AB363" s="237"/>
      <c r="AC363" s="237"/>
      <c r="AD363" s="237"/>
      <c r="AE363" s="237"/>
      <c r="AF363" s="176"/>
      <c r="AG363" s="227"/>
      <c r="AH363" s="200"/>
      <c r="AI363" s="200"/>
      <c r="AJ363" s="142"/>
      <c r="AK363" s="66"/>
      <c r="AL363" s="66"/>
      <c r="AM363" s="66"/>
    </row>
    <row r="364" spans="1:39" ht="56.45" hidden="1" customHeight="1">
      <c r="A364" s="356"/>
      <c r="B364" s="99"/>
      <c r="C364" s="366"/>
      <c r="D364" s="147"/>
      <c r="E364" s="52"/>
      <c r="F364" s="53"/>
      <c r="G364" s="90"/>
      <c r="H364" s="54"/>
      <c r="I364" s="53"/>
      <c r="J364" s="52"/>
      <c r="K364" s="52"/>
      <c r="L364" s="504"/>
      <c r="M364" s="521"/>
      <c r="N364" s="516"/>
      <c r="O364" s="52"/>
      <c r="P364" s="602"/>
      <c r="Q364" s="226"/>
      <c r="R364" s="118"/>
      <c r="S364" s="118"/>
      <c r="T364" s="118"/>
      <c r="U364" s="226"/>
      <c r="V364" s="226"/>
      <c r="W364" s="226"/>
      <c r="X364" s="55"/>
      <c r="Y364" s="55"/>
      <c r="Z364" s="226"/>
      <c r="AA364" s="226"/>
      <c r="AB364" s="237"/>
      <c r="AC364" s="237"/>
      <c r="AD364" s="237"/>
      <c r="AE364" s="237"/>
      <c r="AF364" s="176"/>
      <c r="AG364" s="227"/>
      <c r="AH364" s="200"/>
      <c r="AI364" s="200"/>
      <c r="AJ364" s="142"/>
      <c r="AK364" s="66"/>
      <c r="AL364" s="66"/>
      <c r="AM364" s="66"/>
    </row>
    <row r="365" spans="1:39" ht="56.45" hidden="1" customHeight="1">
      <c r="A365" s="356"/>
      <c r="B365" s="99"/>
      <c r="C365" s="366"/>
      <c r="D365" s="147"/>
      <c r="E365" s="52"/>
      <c r="F365" s="53"/>
      <c r="G365" s="90"/>
      <c r="H365" s="54"/>
      <c r="I365" s="53"/>
      <c r="J365" s="52"/>
      <c r="K365" s="52"/>
      <c r="L365" s="504"/>
      <c r="M365" s="521"/>
      <c r="N365" s="516"/>
      <c r="O365" s="52"/>
      <c r="P365" s="602"/>
      <c r="Q365" s="226"/>
      <c r="R365" s="118"/>
      <c r="S365" s="118"/>
      <c r="T365" s="118"/>
      <c r="U365" s="226"/>
      <c r="V365" s="226"/>
      <c r="W365" s="226"/>
      <c r="X365" s="55"/>
      <c r="Y365" s="55"/>
      <c r="Z365" s="226"/>
      <c r="AA365" s="226"/>
      <c r="AB365" s="237"/>
      <c r="AC365" s="237"/>
      <c r="AD365" s="237"/>
      <c r="AE365" s="237"/>
      <c r="AF365" s="176"/>
      <c r="AG365" s="227"/>
      <c r="AH365" s="200"/>
      <c r="AI365" s="200"/>
      <c r="AJ365" s="142"/>
      <c r="AK365" s="66"/>
      <c r="AL365" s="66"/>
      <c r="AM365" s="66"/>
    </row>
    <row r="366" spans="1:39" ht="56.45" hidden="1" customHeight="1">
      <c r="A366" s="356"/>
      <c r="B366" s="99"/>
      <c r="C366" s="366"/>
      <c r="D366" s="147"/>
      <c r="E366" s="52"/>
      <c r="F366" s="53"/>
      <c r="G366" s="90"/>
      <c r="H366" s="54"/>
      <c r="I366" s="53"/>
      <c r="J366" s="52"/>
      <c r="K366" s="52"/>
      <c r="L366" s="504"/>
      <c r="M366" s="521"/>
      <c r="N366" s="516"/>
      <c r="O366" s="52"/>
      <c r="P366" s="602"/>
      <c r="Q366" s="226"/>
      <c r="R366" s="118"/>
      <c r="S366" s="118"/>
      <c r="T366" s="118"/>
      <c r="U366" s="226"/>
      <c r="V366" s="226"/>
      <c r="W366" s="226"/>
      <c r="X366" s="55"/>
      <c r="Y366" s="55"/>
      <c r="Z366" s="226"/>
      <c r="AA366" s="226"/>
      <c r="AB366" s="237"/>
      <c r="AC366" s="237"/>
      <c r="AD366" s="237"/>
      <c r="AE366" s="237"/>
      <c r="AF366" s="176"/>
      <c r="AG366" s="227"/>
      <c r="AH366" s="200"/>
      <c r="AI366" s="200"/>
      <c r="AJ366" s="51"/>
      <c r="AK366" s="14"/>
      <c r="AL366" s="14"/>
      <c r="AM366" s="14"/>
    </row>
    <row r="367" spans="1:39" ht="56.45" hidden="1" customHeight="1">
      <c r="A367" s="356"/>
      <c r="B367" s="99"/>
      <c r="C367" s="366"/>
      <c r="D367" s="147"/>
      <c r="E367" s="52"/>
      <c r="F367" s="53"/>
      <c r="G367" s="90"/>
      <c r="H367" s="54"/>
      <c r="I367" s="53"/>
      <c r="J367" s="52"/>
      <c r="K367" s="52"/>
      <c r="L367" s="504"/>
      <c r="M367" s="521"/>
      <c r="N367" s="516"/>
      <c r="O367" s="52"/>
      <c r="P367" s="602"/>
      <c r="Q367" s="226"/>
      <c r="R367" s="118"/>
      <c r="S367" s="118"/>
      <c r="T367" s="118"/>
      <c r="U367" s="226"/>
      <c r="V367" s="226"/>
      <c r="W367" s="226"/>
      <c r="X367" s="55"/>
      <c r="Y367" s="55"/>
      <c r="Z367" s="226"/>
      <c r="AA367" s="226"/>
      <c r="AB367" s="237"/>
      <c r="AC367" s="237"/>
      <c r="AD367" s="237"/>
      <c r="AE367" s="237"/>
      <c r="AF367" s="176"/>
      <c r="AG367" s="227"/>
      <c r="AH367" s="200"/>
      <c r="AI367" s="200"/>
      <c r="AJ367" s="51"/>
      <c r="AK367" s="14"/>
      <c r="AL367" s="14"/>
      <c r="AM367" s="14"/>
    </row>
    <row r="368" spans="1:39" ht="56.45" hidden="1" customHeight="1">
      <c r="A368" s="356"/>
      <c r="B368" s="99"/>
      <c r="C368" s="366"/>
      <c r="D368" s="147"/>
      <c r="E368" s="52"/>
      <c r="F368" s="53"/>
      <c r="G368" s="90"/>
      <c r="H368" s="54"/>
      <c r="I368" s="53"/>
      <c r="J368" s="52"/>
      <c r="K368" s="52"/>
      <c r="L368" s="504"/>
      <c r="M368" s="521"/>
      <c r="N368" s="516"/>
      <c r="O368" s="52"/>
      <c r="P368" s="602"/>
      <c r="Q368" s="226"/>
      <c r="R368" s="118"/>
      <c r="S368" s="118"/>
      <c r="T368" s="118"/>
      <c r="U368" s="226"/>
      <c r="V368" s="226"/>
      <c r="W368" s="226"/>
      <c r="X368" s="55"/>
      <c r="Y368" s="55"/>
      <c r="Z368" s="226"/>
      <c r="AA368" s="226"/>
      <c r="AB368" s="237"/>
      <c r="AC368" s="237"/>
      <c r="AD368" s="237"/>
      <c r="AE368" s="237"/>
      <c r="AF368" s="176"/>
      <c r="AG368" s="227"/>
      <c r="AH368" s="200"/>
      <c r="AI368" s="200"/>
      <c r="AJ368" s="51"/>
      <c r="AK368" s="14"/>
      <c r="AL368" s="14"/>
      <c r="AM368" s="14"/>
    </row>
    <row r="369" spans="1:39" ht="56.45" hidden="1" customHeight="1">
      <c r="A369" s="356"/>
      <c r="B369" s="99"/>
      <c r="C369" s="366"/>
      <c r="D369" s="147"/>
      <c r="E369" s="52"/>
      <c r="F369" s="53"/>
      <c r="G369" s="90"/>
      <c r="H369" s="54"/>
      <c r="I369" s="53"/>
      <c r="J369" s="52"/>
      <c r="K369" s="52"/>
      <c r="L369" s="504"/>
      <c r="M369" s="521"/>
      <c r="N369" s="516"/>
      <c r="O369" s="52"/>
      <c r="P369" s="602"/>
      <c r="Q369" s="226"/>
      <c r="R369" s="118"/>
      <c r="S369" s="118"/>
      <c r="T369" s="118"/>
      <c r="U369" s="226"/>
      <c r="V369" s="226"/>
      <c r="W369" s="226"/>
      <c r="X369" s="55"/>
      <c r="Y369" s="55"/>
      <c r="Z369" s="226"/>
      <c r="AA369" s="226"/>
      <c r="AB369" s="237"/>
      <c r="AC369" s="237"/>
      <c r="AD369" s="237"/>
      <c r="AE369" s="237"/>
      <c r="AF369" s="176"/>
      <c r="AG369" s="227"/>
      <c r="AH369" s="200"/>
      <c r="AI369" s="200"/>
      <c r="AJ369" s="51"/>
      <c r="AK369" s="14"/>
      <c r="AL369" s="14"/>
      <c r="AM369" s="14"/>
    </row>
    <row r="370" spans="1:39" ht="56.45" hidden="1" customHeight="1">
      <c r="A370" s="356"/>
      <c r="B370" s="99"/>
      <c r="C370" s="366"/>
      <c r="D370" s="147"/>
      <c r="E370" s="52"/>
      <c r="F370" s="53"/>
      <c r="G370" s="90"/>
      <c r="H370" s="54"/>
      <c r="I370" s="53"/>
      <c r="J370" s="52"/>
      <c r="K370" s="52"/>
      <c r="L370" s="504"/>
      <c r="M370" s="521"/>
      <c r="N370" s="516"/>
      <c r="O370" s="52"/>
      <c r="P370" s="602"/>
      <c r="Q370" s="226"/>
      <c r="R370" s="118"/>
      <c r="S370" s="118"/>
      <c r="T370" s="118"/>
      <c r="U370" s="226"/>
      <c r="V370" s="226"/>
      <c r="W370" s="226"/>
      <c r="X370" s="55"/>
      <c r="Y370" s="55"/>
      <c r="Z370" s="226"/>
      <c r="AA370" s="226"/>
      <c r="AB370" s="237"/>
      <c r="AC370" s="237"/>
      <c r="AD370" s="237"/>
      <c r="AE370" s="237"/>
      <c r="AF370" s="176"/>
      <c r="AG370" s="227"/>
      <c r="AH370" s="200"/>
      <c r="AI370" s="200"/>
      <c r="AJ370" s="51"/>
      <c r="AK370" s="14"/>
      <c r="AL370" s="14"/>
      <c r="AM370" s="14"/>
    </row>
    <row r="371" spans="1:39" ht="56.45" hidden="1" customHeight="1">
      <c r="A371" s="356"/>
      <c r="B371" s="99"/>
      <c r="C371" s="366"/>
      <c r="D371" s="147"/>
      <c r="E371" s="52"/>
      <c r="F371" s="53"/>
      <c r="G371" s="90"/>
      <c r="H371" s="54"/>
      <c r="I371" s="53"/>
      <c r="J371" s="52"/>
      <c r="K371" s="52"/>
      <c r="L371" s="504"/>
      <c r="M371" s="521"/>
      <c r="N371" s="516"/>
      <c r="O371" s="52"/>
      <c r="P371" s="602"/>
      <c r="Q371" s="226"/>
      <c r="R371" s="118"/>
      <c r="S371" s="118"/>
      <c r="T371" s="118"/>
      <c r="U371" s="226"/>
      <c r="V371" s="226"/>
      <c r="W371" s="226"/>
      <c r="X371" s="55"/>
      <c r="Y371" s="55"/>
      <c r="Z371" s="226"/>
      <c r="AA371" s="226"/>
      <c r="AB371" s="237"/>
      <c r="AC371" s="237"/>
      <c r="AD371" s="237"/>
      <c r="AE371" s="237"/>
      <c r="AF371" s="176"/>
      <c r="AG371" s="227"/>
      <c r="AH371" s="200"/>
      <c r="AI371" s="200"/>
      <c r="AJ371" s="51"/>
      <c r="AK371" s="14"/>
      <c r="AL371" s="14"/>
      <c r="AM371" s="14"/>
    </row>
    <row r="372" spans="1:39" ht="56.45" hidden="1" customHeight="1">
      <c r="A372" s="356"/>
      <c r="B372" s="99"/>
      <c r="C372" s="366"/>
      <c r="D372" s="147"/>
      <c r="E372" s="52"/>
      <c r="F372" s="53"/>
      <c r="G372" s="90"/>
      <c r="H372" s="54"/>
      <c r="I372" s="53"/>
      <c r="J372" s="52"/>
      <c r="K372" s="52"/>
      <c r="L372" s="504"/>
      <c r="M372" s="521"/>
      <c r="N372" s="516"/>
      <c r="O372" s="52"/>
      <c r="P372" s="602"/>
      <c r="Q372" s="226"/>
      <c r="R372" s="118"/>
      <c r="S372" s="118"/>
      <c r="T372" s="118"/>
      <c r="U372" s="226"/>
      <c r="V372" s="226"/>
      <c r="W372" s="226"/>
      <c r="X372" s="55"/>
      <c r="Y372" s="55"/>
      <c r="Z372" s="226"/>
      <c r="AA372" s="226"/>
      <c r="AB372" s="237"/>
      <c r="AC372" s="237"/>
      <c r="AD372" s="237"/>
      <c r="AE372" s="237"/>
      <c r="AF372" s="176"/>
      <c r="AG372" s="227"/>
      <c r="AH372" s="200"/>
      <c r="AI372" s="200"/>
      <c r="AJ372" s="51"/>
      <c r="AK372" s="14"/>
      <c r="AL372" s="14"/>
      <c r="AM372" s="14"/>
    </row>
    <row r="373" spans="1:39" ht="56.45" hidden="1" customHeight="1">
      <c r="A373" s="356"/>
      <c r="B373" s="99"/>
      <c r="C373" s="366"/>
      <c r="D373" s="147"/>
      <c r="E373" s="52"/>
      <c r="F373" s="53"/>
      <c r="G373" s="90"/>
      <c r="H373" s="54"/>
      <c r="I373" s="53"/>
      <c r="J373" s="52"/>
      <c r="K373" s="52"/>
      <c r="L373" s="504"/>
      <c r="M373" s="521"/>
      <c r="N373" s="516"/>
      <c r="O373" s="52"/>
      <c r="P373" s="602"/>
      <c r="Q373" s="226"/>
      <c r="R373" s="118"/>
      <c r="S373" s="118"/>
      <c r="T373" s="118"/>
      <c r="U373" s="226"/>
      <c r="V373" s="226"/>
      <c r="W373" s="226"/>
      <c r="X373" s="55"/>
      <c r="Y373" s="55"/>
      <c r="Z373" s="226"/>
      <c r="AA373" s="226"/>
      <c r="AB373" s="237"/>
      <c r="AC373" s="237"/>
      <c r="AD373" s="237"/>
      <c r="AE373" s="237"/>
      <c r="AF373" s="176"/>
      <c r="AG373" s="227"/>
      <c r="AH373" s="200"/>
      <c r="AI373" s="200"/>
      <c r="AJ373" s="51"/>
      <c r="AK373" s="14"/>
      <c r="AL373" s="14"/>
      <c r="AM373" s="14"/>
    </row>
    <row r="374" spans="1:39" ht="56.45" hidden="1" customHeight="1">
      <c r="A374" s="356"/>
      <c r="B374" s="99"/>
      <c r="C374" s="366"/>
      <c r="D374" s="147"/>
      <c r="E374" s="52"/>
      <c r="F374" s="53"/>
      <c r="G374" s="90"/>
      <c r="H374" s="54"/>
      <c r="I374" s="53"/>
      <c r="J374" s="52"/>
      <c r="K374" s="52"/>
      <c r="L374" s="504"/>
      <c r="M374" s="521"/>
      <c r="N374" s="516"/>
      <c r="O374" s="52"/>
      <c r="P374" s="602"/>
      <c r="Q374" s="226"/>
      <c r="R374" s="118"/>
      <c r="S374" s="118"/>
      <c r="T374" s="118"/>
      <c r="U374" s="226"/>
      <c r="V374" s="226"/>
      <c r="W374" s="226"/>
      <c r="X374" s="55"/>
      <c r="Y374" s="55"/>
      <c r="Z374" s="226"/>
      <c r="AA374" s="226"/>
      <c r="AB374" s="237"/>
      <c r="AC374" s="237"/>
      <c r="AD374" s="237"/>
      <c r="AE374" s="237"/>
      <c r="AF374" s="176"/>
      <c r="AG374" s="227"/>
      <c r="AH374" s="200"/>
      <c r="AI374" s="200"/>
      <c r="AJ374" s="51"/>
      <c r="AK374" s="14"/>
      <c r="AL374" s="14"/>
      <c r="AM374" s="14"/>
    </row>
    <row r="375" spans="1:39" ht="56.45" hidden="1" customHeight="1">
      <c r="A375" s="356"/>
      <c r="B375" s="99"/>
      <c r="C375" s="366"/>
      <c r="D375" s="147"/>
      <c r="E375" s="52"/>
      <c r="F375" s="53"/>
      <c r="G375" s="90"/>
      <c r="H375" s="54"/>
      <c r="I375" s="53"/>
      <c r="J375" s="52"/>
      <c r="K375" s="52"/>
      <c r="L375" s="504"/>
      <c r="M375" s="521"/>
      <c r="N375" s="516"/>
      <c r="O375" s="52"/>
      <c r="P375" s="602"/>
      <c r="Q375" s="226"/>
      <c r="R375" s="118"/>
      <c r="S375" s="118"/>
      <c r="T375" s="118"/>
      <c r="U375" s="226"/>
      <c r="V375" s="226"/>
      <c r="W375" s="226"/>
      <c r="X375" s="55"/>
      <c r="Y375" s="55"/>
      <c r="Z375" s="226"/>
      <c r="AA375" s="226"/>
      <c r="AB375" s="237"/>
      <c r="AC375" s="237"/>
      <c r="AD375" s="237"/>
      <c r="AE375" s="237"/>
      <c r="AF375" s="176"/>
      <c r="AG375" s="227"/>
      <c r="AH375" s="200"/>
      <c r="AI375" s="200"/>
      <c r="AJ375" s="51"/>
      <c r="AK375" s="14"/>
      <c r="AL375" s="14"/>
      <c r="AM375" s="14"/>
    </row>
    <row r="376" spans="1:39" ht="56.45" hidden="1" customHeight="1">
      <c r="A376" s="356"/>
      <c r="B376" s="99"/>
      <c r="C376" s="366"/>
      <c r="D376" s="147"/>
      <c r="E376" s="52"/>
      <c r="F376" s="53"/>
      <c r="G376" s="90"/>
      <c r="H376" s="54"/>
      <c r="I376" s="53"/>
      <c r="J376" s="52"/>
      <c r="K376" s="52"/>
      <c r="L376" s="504"/>
      <c r="M376" s="521"/>
      <c r="N376" s="516"/>
      <c r="O376" s="52"/>
      <c r="P376" s="602"/>
      <c r="Q376" s="226"/>
      <c r="R376" s="118"/>
      <c r="S376" s="118"/>
      <c r="T376" s="118"/>
      <c r="U376" s="226"/>
      <c r="V376" s="226"/>
      <c r="W376" s="226"/>
      <c r="X376" s="55"/>
      <c r="Y376" s="55"/>
      <c r="Z376" s="226"/>
      <c r="AA376" s="226"/>
      <c r="AB376" s="237"/>
      <c r="AC376" s="237"/>
      <c r="AD376" s="237"/>
      <c r="AE376" s="237"/>
      <c r="AF376" s="176"/>
      <c r="AG376" s="227"/>
      <c r="AH376" s="200"/>
      <c r="AI376" s="200"/>
      <c r="AJ376" s="51"/>
      <c r="AK376" s="14"/>
      <c r="AL376" s="14"/>
      <c r="AM376" s="14"/>
    </row>
    <row r="377" spans="1:39" ht="56.45" hidden="1" customHeight="1">
      <c r="A377" s="356"/>
      <c r="B377" s="99"/>
      <c r="C377" s="366"/>
      <c r="D377" s="147"/>
      <c r="E377" s="52"/>
      <c r="F377" s="53"/>
      <c r="G377" s="90"/>
      <c r="H377" s="54"/>
      <c r="I377" s="53"/>
      <c r="J377" s="52"/>
      <c r="K377" s="52"/>
      <c r="L377" s="504"/>
      <c r="M377" s="521"/>
      <c r="N377" s="516"/>
      <c r="O377" s="52"/>
      <c r="P377" s="602"/>
      <c r="Q377" s="226"/>
      <c r="R377" s="118"/>
      <c r="S377" s="118"/>
      <c r="T377" s="118"/>
      <c r="U377" s="226"/>
      <c r="V377" s="226"/>
      <c r="W377" s="226"/>
      <c r="X377" s="55"/>
      <c r="Y377" s="55"/>
      <c r="Z377" s="226"/>
      <c r="AA377" s="226"/>
      <c r="AB377" s="237"/>
      <c r="AC377" s="237"/>
      <c r="AD377" s="237"/>
      <c r="AE377" s="237"/>
      <c r="AF377" s="176"/>
      <c r="AG377" s="227"/>
      <c r="AH377" s="200"/>
      <c r="AI377" s="200"/>
      <c r="AJ377" s="51"/>
      <c r="AK377" s="14"/>
      <c r="AL377" s="14"/>
      <c r="AM377" s="14"/>
    </row>
    <row r="378" spans="1:39" ht="56.45" hidden="1" customHeight="1">
      <c r="A378" s="356"/>
      <c r="B378" s="99"/>
      <c r="C378" s="366"/>
      <c r="D378" s="147"/>
      <c r="E378" s="52"/>
      <c r="F378" s="53"/>
      <c r="G378" s="90"/>
      <c r="H378" s="54"/>
      <c r="I378" s="53"/>
      <c r="J378" s="52"/>
      <c r="K378" s="52"/>
      <c r="L378" s="504"/>
      <c r="M378" s="521"/>
      <c r="N378" s="516"/>
      <c r="O378" s="52"/>
      <c r="P378" s="602"/>
      <c r="Q378" s="226"/>
      <c r="R378" s="118"/>
      <c r="S378" s="118"/>
      <c r="T378" s="118"/>
      <c r="U378" s="226"/>
      <c r="V378" s="226"/>
      <c r="W378" s="226"/>
      <c r="X378" s="55"/>
      <c r="Y378" s="55"/>
      <c r="Z378" s="226"/>
      <c r="AA378" s="226"/>
      <c r="AB378" s="237"/>
      <c r="AC378" s="237"/>
      <c r="AD378" s="237"/>
      <c r="AE378" s="237"/>
      <c r="AF378" s="176"/>
      <c r="AG378" s="227"/>
      <c r="AH378" s="200"/>
      <c r="AI378" s="200"/>
      <c r="AJ378" s="51"/>
      <c r="AK378" s="14"/>
      <c r="AL378" s="14"/>
      <c r="AM378" s="14"/>
    </row>
    <row r="379" spans="1:39" ht="56.45" hidden="1" customHeight="1">
      <c r="A379" s="356"/>
      <c r="B379" s="99"/>
      <c r="C379" s="366"/>
      <c r="D379" s="147"/>
      <c r="E379" s="52"/>
      <c r="F379" s="53"/>
      <c r="G379" s="90"/>
      <c r="H379" s="54"/>
      <c r="I379" s="53"/>
      <c r="J379" s="52"/>
      <c r="K379" s="52"/>
      <c r="L379" s="504"/>
      <c r="M379" s="521"/>
      <c r="N379" s="516"/>
      <c r="O379" s="52"/>
      <c r="P379" s="602"/>
      <c r="Q379" s="226"/>
      <c r="R379" s="118"/>
      <c r="S379" s="118"/>
      <c r="T379" s="118"/>
      <c r="U379" s="226"/>
      <c r="V379" s="226"/>
      <c r="W379" s="226"/>
      <c r="X379" s="55"/>
      <c r="Y379" s="55"/>
      <c r="Z379" s="226"/>
      <c r="AA379" s="226"/>
      <c r="AB379" s="237"/>
      <c r="AC379" s="237"/>
      <c r="AD379" s="237"/>
      <c r="AE379" s="237"/>
      <c r="AF379" s="176"/>
      <c r="AG379" s="227"/>
      <c r="AH379" s="200"/>
      <c r="AI379" s="200"/>
      <c r="AJ379" s="51"/>
      <c r="AK379" s="14"/>
      <c r="AL379" s="14"/>
      <c r="AM379" s="14"/>
    </row>
    <row r="380" spans="1:39" ht="56.45" hidden="1" customHeight="1">
      <c r="A380" s="356"/>
      <c r="B380" s="99"/>
      <c r="C380" s="366"/>
      <c r="D380" s="147"/>
      <c r="E380" s="52"/>
      <c r="F380" s="53"/>
      <c r="G380" s="90"/>
      <c r="H380" s="54"/>
      <c r="I380" s="53"/>
      <c r="J380" s="52"/>
      <c r="K380" s="52"/>
      <c r="L380" s="504"/>
      <c r="M380" s="521"/>
      <c r="N380" s="516"/>
      <c r="O380" s="52"/>
      <c r="P380" s="602"/>
      <c r="Q380" s="226"/>
      <c r="R380" s="118"/>
      <c r="S380" s="118"/>
      <c r="T380" s="118"/>
      <c r="U380" s="226"/>
      <c r="V380" s="226"/>
      <c r="W380" s="226"/>
      <c r="X380" s="55"/>
      <c r="Y380" s="55"/>
      <c r="Z380" s="226"/>
      <c r="AA380" s="226"/>
      <c r="AB380" s="237"/>
      <c r="AC380" s="237"/>
      <c r="AD380" s="237"/>
      <c r="AE380" s="237"/>
      <c r="AF380" s="176"/>
      <c r="AG380" s="227"/>
      <c r="AH380" s="200"/>
      <c r="AI380" s="200"/>
      <c r="AJ380" s="51"/>
      <c r="AK380" s="14"/>
      <c r="AL380" s="14"/>
      <c r="AM380" s="14"/>
    </row>
    <row r="381" spans="1:39" ht="56.45" hidden="1" customHeight="1">
      <c r="A381" s="356"/>
      <c r="B381" s="99"/>
      <c r="C381" s="366"/>
      <c r="D381" s="147"/>
      <c r="E381" s="52"/>
      <c r="F381" s="53"/>
      <c r="G381" s="90"/>
      <c r="H381" s="54"/>
      <c r="I381" s="53"/>
      <c r="J381" s="52"/>
      <c r="K381" s="52"/>
      <c r="L381" s="504"/>
      <c r="M381" s="521"/>
      <c r="N381" s="516"/>
      <c r="O381" s="52"/>
      <c r="P381" s="602"/>
      <c r="Q381" s="226"/>
      <c r="R381" s="118"/>
      <c r="S381" s="118"/>
      <c r="T381" s="118"/>
      <c r="U381" s="226"/>
      <c r="V381" s="226"/>
      <c r="W381" s="226"/>
      <c r="X381" s="55"/>
      <c r="Y381" s="55"/>
      <c r="Z381" s="226"/>
      <c r="AA381" s="226"/>
      <c r="AB381" s="237"/>
      <c r="AC381" s="237"/>
      <c r="AD381" s="237"/>
      <c r="AE381" s="237"/>
      <c r="AF381" s="176"/>
      <c r="AG381" s="227"/>
      <c r="AH381" s="200"/>
      <c r="AI381" s="200"/>
      <c r="AJ381" s="51"/>
      <c r="AK381" s="14"/>
      <c r="AL381" s="14"/>
      <c r="AM381" s="14"/>
    </row>
    <row r="382" spans="1:39" ht="56.45" customHeight="1">
      <c r="A382" s="52"/>
      <c r="B382" s="62"/>
      <c r="C382" s="52"/>
      <c r="D382" s="147"/>
      <c r="E382" s="52"/>
      <c r="F382" s="53"/>
      <c r="G382" s="90"/>
      <c r="H382" s="54"/>
      <c r="I382" s="53"/>
      <c r="J382" s="52"/>
      <c r="K382" s="52"/>
      <c r="L382" s="504"/>
      <c r="M382" s="521"/>
      <c r="N382" s="516"/>
      <c r="O382" s="52"/>
      <c r="P382" s="602"/>
      <c r="Q382" s="226"/>
      <c r="R382" s="118"/>
      <c r="S382" s="118"/>
      <c r="T382" s="118"/>
      <c r="U382" s="226"/>
      <c r="V382" s="226"/>
      <c r="W382" s="226"/>
      <c r="X382" s="55"/>
      <c r="Y382" s="55"/>
      <c r="Z382" s="226"/>
      <c r="AA382" s="226"/>
      <c r="AB382" s="237"/>
      <c r="AC382" s="237"/>
      <c r="AD382" s="237"/>
      <c r="AE382" s="237"/>
      <c r="AF382" s="176"/>
      <c r="AG382" s="227"/>
      <c r="AH382" s="200"/>
      <c r="AI382" s="200"/>
      <c r="AJ382" s="51"/>
      <c r="AK382" s="14"/>
      <c r="AL382" s="14"/>
      <c r="AM382" s="14"/>
    </row>
    <row r="383" spans="1:39" ht="56.45" customHeight="1">
      <c r="A383" s="52"/>
      <c r="B383" s="52"/>
      <c r="C383" s="52"/>
      <c r="D383" s="147"/>
      <c r="E383" s="52"/>
      <c r="F383" s="53"/>
      <c r="G383" s="90"/>
      <c r="H383" s="54"/>
      <c r="I383" s="53"/>
      <c r="J383" s="52"/>
      <c r="K383" s="52"/>
      <c r="L383" s="504"/>
      <c r="M383" s="521"/>
      <c r="N383" s="516"/>
      <c r="O383" s="52"/>
      <c r="P383" s="602"/>
      <c r="Q383" s="226"/>
      <c r="R383" s="118"/>
      <c r="S383" s="118"/>
      <c r="T383" s="118"/>
      <c r="U383" s="226"/>
      <c r="V383" s="226"/>
      <c r="W383" s="226"/>
      <c r="X383" s="55"/>
      <c r="Y383" s="55"/>
      <c r="Z383" s="226"/>
      <c r="AA383" s="226"/>
      <c r="AB383" s="237"/>
      <c r="AC383" s="237"/>
      <c r="AD383" s="240"/>
      <c r="AE383" s="237"/>
      <c r="AF383" s="176"/>
      <c r="AG383" s="152"/>
      <c r="AH383" s="200"/>
      <c r="AI383" s="200"/>
      <c r="AJ383" s="51"/>
      <c r="AK383" s="14"/>
      <c r="AL383" s="14"/>
      <c r="AM383" s="14"/>
    </row>
    <row r="384" spans="1:39" ht="56.45" customHeight="1">
      <c r="A384" s="52"/>
      <c r="B384" s="52"/>
      <c r="C384" s="52"/>
      <c r="D384" s="147"/>
      <c r="E384" s="52"/>
      <c r="F384" s="53"/>
      <c r="G384" s="90"/>
      <c r="H384" s="54"/>
      <c r="I384" s="53"/>
      <c r="J384" s="52"/>
      <c r="K384" s="52"/>
      <c r="L384" s="504"/>
      <c r="M384" s="521"/>
      <c r="N384" s="516"/>
      <c r="O384" s="52"/>
      <c r="P384" s="602"/>
      <c r="Q384" s="226"/>
      <c r="R384" s="118"/>
      <c r="S384" s="118"/>
      <c r="T384" s="118"/>
      <c r="U384" s="226"/>
      <c r="V384" s="226"/>
      <c r="W384" s="226"/>
      <c r="X384" s="55"/>
      <c r="Y384" s="55"/>
      <c r="Z384" s="226"/>
      <c r="AA384" s="226"/>
      <c r="AB384" s="237"/>
      <c r="AC384" s="237"/>
      <c r="AD384" s="237"/>
      <c r="AE384" s="237"/>
      <c r="AF384" s="176"/>
      <c r="AG384" s="227"/>
      <c r="AH384" s="200"/>
      <c r="AI384" s="200"/>
      <c r="AJ384" s="51"/>
      <c r="AK384" s="14"/>
      <c r="AL384" s="14"/>
      <c r="AM384" s="14"/>
    </row>
    <row r="385" spans="1:39" ht="56.45" customHeight="1">
      <c r="A385" s="52"/>
      <c r="B385" s="52"/>
      <c r="C385" s="52"/>
      <c r="D385" s="147"/>
      <c r="E385" s="52"/>
      <c r="F385" s="53"/>
      <c r="G385" s="90"/>
      <c r="H385" s="54"/>
      <c r="I385" s="53"/>
      <c r="J385" s="52"/>
      <c r="K385" s="52"/>
      <c r="L385" s="504"/>
      <c r="M385" s="521"/>
      <c r="N385" s="516"/>
      <c r="O385" s="52"/>
      <c r="P385" s="602"/>
      <c r="Q385" s="226"/>
      <c r="R385" s="118"/>
      <c r="S385" s="118"/>
      <c r="T385" s="118"/>
      <c r="U385" s="226"/>
      <c r="V385" s="226"/>
      <c r="W385" s="226"/>
      <c r="X385" s="55"/>
      <c r="Y385" s="55"/>
      <c r="Z385" s="226"/>
      <c r="AA385" s="226"/>
      <c r="AB385" s="237"/>
      <c r="AC385" s="237"/>
      <c r="AD385" s="237"/>
      <c r="AE385" s="237"/>
      <c r="AF385" s="176"/>
      <c r="AG385" s="227"/>
      <c r="AH385" s="200"/>
      <c r="AI385" s="200"/>
      <c r="AJ385" s="51"/>
      <c r="AK385" s="14"/>
      <c r="AL385" s="14"/>
      <c r="AM385" s="14"/>
    </row>
    <row r="386" spans="1:39" ht="56.45" customHeight="1">
      <c r="A386" s="52"/>
      <c r="B386" s="52"/>
      <c r="C386" s="52"/>
      <c r="D386" s="147"/>
      <c r="E386" s="52"/>
      <c r="F386" s="53"/>
      <c r="G386" s="90"/>
      <c r="H386" s="54"/>
      <c r="I386" s="53"/>
      <c r="J386" s="52"/>
      <c r="K386" s="52"/>
      <c r="L386" s="504"/>
      <c r="M386" s="521"/>
      <c r="N386" s="516"/>
      <c r="O386" s="52"/>
      <c r="P386" s="602"/>
      <c r="Q386" s="226"/>
      <c r="R386" s="118"/>
      <c r="S386" s="118"/>
      <c r="T386" s="118"/>
      <c r="U386" s="226"/>
      <c r="V386" s="226"/>
      <c r="W386" s="226"/>
      <c r="X386" s="55"/>
      <c r="Y386" s="55"/>
      <c r="Z386" s="226"/>
      <c r="AA386" s="226"/>
      <c r="AB386" s="237"/>
      <c r="AC386" s="237"/>
      <c r="AD386" s="237"/>
      <c r="AE386" s="237"/>
      <c r="AF386" s="176"/>
      <c r="AG386" s="227"/>
      <c r="AH386" s="200"/>
      <c r="AI386" s="200"/>
      <c r="AJ386" s="51"/>
      <c r="AK386" s="14"/>
      <c r="AL386" s="14"/>
      <c r="AM386" s="14"/>
    </row>
    <row r="387" spans="1:39" ht="56.45" customHeight="1">
      <c r="A387" s="52"/>
      <c r="B387" s="52"/>
      <c r="C387" s="52"/>
      <c r="D387" s="147"/>
      <c r="E387" s="52"/>
      <c r="F387" s="53"/>
      <c r="G387" s="90"/>
      <c r="H387" s="54"/>
      <c r="I387" s="53"/>
      <c r="J387" s="52"/>
      <c r="K387" s="52"/>
      <c r="L387" s="504"/>
      <c r="M387" s="521"/>
      <c r="N387" s="516"/>
      <c r="O387" s="52"/>
      <c r="P387" s="602"/>
      <c r="Q387" s="226"/>
      <c r="R387" s="118"/>
      <c r="S387" s="118"/>
      <c r="T387" s="118"/>
      <c r="U387" s="226"/>
      <c r="V387" s="226"/>
      <c r="W387" s="226"/>
      <c r="X387" s="55"/>
      <c r="Y387" s="55"/>
      <c r="Z387" s="226"/>
      <c r="AA387" s="226"/>
      <c r="AB387" s="237"/>
      <c r="AC387" s="237"/>
      <c r="AD387" s="237"/>
      <c r="AE387" s="237"/>
      <c r="AF387" s="176"/>
      <c r="AG387" s="227"/>
      <c r="AH387" s="200"/>
      <c r="AI387" s="200"/>
      <c r="AJ387" s="51"/>
      <c r="AK387" s="14"/>
      <c r="AL387" s="14"/>
      <c r="AM387" s="14"/>
    </row>
    <row r="388" spans="1:39" ht="56.45" customHeight="1">
      <c r="A388" s="52"/>
      <c r="B388" s="52"/>
      <c r="C388" s="52"/>
      <c r="D388" s="147"/>
      <c r="E388" s="52"/>
      <c r="F388" s="53"/>
      <c r="G388" s="90"/>
      <c r="H388" s="54"/>
      <c r="I388" s="53"/>
      <c r="J388" s="52"/>
      <c r="K388" s="52"/>
      <c r="L388" s="504"/>
      <c r="M388" s="521"/>
      <c r="N388" s="516"/>
      <c r="O388" s="52"/>
      <c r="P388" s="602"/>
      <c r="Q388" s="226"/>
      <c r="R388" s="118"/>
      <c r="S388" s="118"/>
      <c r="T388" s="118"/>
      <c r="U388" s="226"/>
      <c r="V388" s="226"/>
      <c r="W388" s="226"/>
      <c r="X388" s="55"/>
      <c r="Y388" s="55"/>
      <c r="Z388" s="226"/>
      <c r="AA388" s="226"/>
      <c r="AB388" s="237"/>
      <c r="AC388" s="237"/>
      <c r="AD388" s="237"/>
      <c r="AE388" s="237"/>
      <c r="AF388" s="176"/>
      <c r="AG388" s="227"/>
      <c r="AH388" s="200"/>
      <c r="AI388" s="200"/>
      <c r="AJ388" s="143"/>
      <c r="AK388" s="41"/>
      <c r="AL388" s="41"/>
      <c r="AM388" s="41"/>
    </row>
    <row r="389" spans="1:39" ht="56.45" customHeight="1">
      <c r="A389" s="52"/>
      <c r="B389" s="52"/>
      <c r="C389" s="52"/>
      <c r="D389" s="147"/>
      <c r="E389" s="52"/>
      <c r="F389" s="53"/>
      <c r="G389" s="90"/>
      <c r="H389" s="54"/>
      <c r="I389" s="53"/>
      <c r="J389" s="52"/>
      <c r="K389" s="52"/>
      <c r="L389" s="504"/>
      <c r="M389" s="521"/>
      <c r="N389" s="516"/>
      <c r="O389" s="52"/>
      <c r="P389" s="602"/>
      <c r="Q389" s="226"/>
      <c r="R389" s="118"/>
      <c r="S389" s="118"/>
      <c r="T389" s="118"/>
      <c r="U389" s="226"/>
      <c r="V389" s="226"/>
      <c r="W389" s="226"/>
      <c r="X389" s="55"/>
      <c r="Y389" s="55"/>
      <c r="Z389" s="226"/>
      <c r="AA389" s="226"/>
      <c r="AB389" s="237"/>
      <c r="AC389" s="237"/>
      <c r="AD389" s="237"/>
      <c r="AE389" s="237"/>
      <c r="AF389" s="176"/>
      <c r="AG389" s="227"/>
      <c r="AH389" s="200"/>
      <c r="AI389" s="200"/>
      <c r="AJ389" s="143"/>
      <c r="AK389" s="41"/>
      <c r="AL389" s="41"/>
      <c r="AM389" s="41"/>
    </row>
    <row r="390" spans="1:39" ht="56.45" customHeight="1">
      <c r="A390" s="52"/>
      <c r="B390" s="52"/>
      <c r="C390" s="52"/>
      <c r="D390" s="147"/>
      <c r="E390" s="52"/>
      <c r="F390" s="53"/>
      <c r="G390" s="90"/>
      <c r="H390" s="54"/>
      <c r="I390" s="53"/>
      <c r="J390" s="52"/>
      <c r="K390" s="52"/>
      <c r="L390" s="504"/>
      <c r="M390" s="521"/>
      <c r="N390" s="516"/>
      <c r="O390" s="52"/>
      <c r="P390" s="602"/>
      <c r="Q390" s="226"/>
      <c r="R390" s="118"/>
      <c r="S390" s="118"/>
      <c r="T390" s="118"/>
      <c r="U390" s="226"/>
      <c r="V390" s="226"/>
      <c r="W390" s="226"/>
      <c r="X390" s="55"/>
      <c r="Y390" s="55"/>
      <c r="Z390" s="226"/>
      <c r="AA390" s="226"/>
      <c r="AB390" s="237"/>
      <c r="AC390" s="237"/>
      <c r="AD390" s="237"/>
      <c r="AE390" s="237"/>
      <c r="AF390" s="176"/>
      <c r="AG390" s="227"/>
      <c r="AH390" s="200"/>
      <c r="AI390" s="200"/>
      <c r="AJ390" s="51"/>
      <c r="AK390" s="14"/>
      <c r="AL390" s="14"/>
      <c r="AM390" s="14"/>
    </row>
    <row r="391" spans="1:39" ht="56.45" customHeight="1">
      <c r="A391" s="52"/>
      <c r="B391" s="52"/>
      <c r="C391" s="52"/>
      <c r="D391" s="147"/>
      <c r="E391" s="52"/>
      <c r="F391" s="53"/>
      <c r="G391" s="90"/>
      <c r="H391" s="54"/>
      <c r="I391" s="53"/>
      <c r="J391" s="52"/>
      <c r="K391" s="52"/>
      <c r="L391" s="504"/>
      <c r="M391" s="521"/>
      <c r="N391" s="516"/>
      <c r="O391" s="52"/>
      <c r="P391" s="602"/>
      <c r="Q391" s="226"/>
      <c r="R391" s="118"/>
      <c r="S391" s="118"/>
      <c r="T391" s="118"/>
      <c r="U391" s="226"/>
      <c r="V391" s="226"/>
      <c r="W391" s="226"/>
      <c r="X391" s="55"/>
      <c r="Y391" s="55"/>
      <c r="Z391" s="226"/>
      <c r="AA391" s="226"/>
      <c r="AB391" s="237"/>
      <c r="AC391" s="237"/>
      <c r="AD391" s="237"/>
      <c r="AE391" s="237"/>
      <c r="AF391" s="176"/>
      <c r="AG391" s="227"/>
      <c r="AH391" s="200"/>
      <c r="AI391" s="200"/>
      <c r="AJ391" s="144"/>
      <c r="AK391" s="67"/>
      <c r="AL391" s="67"/>
      <c r="AM391" s="67"/>
    </row>
    <row r="392" spans="1:39" ht="56.45" customHeight="1">
      <c r="A392" s="52"/>
      <c r="B392" s="52"/>
      <c r="C392" s="52"/>
      <c r="D392" s="147"/>
      <c r="E392" s="52"/>
      <c r="F392" s="53"/>
      <c r="G392" s="90"/>
      <c r="H392" s="54"/>
      <c r="I392" s="53"/>
      <c r="J392" s="52"/>
      <c r="K392" s="52"/>
      <c r="L392" s="504"/>
      <c r="M392" s="521"/>
      <c r="N392" s="516"/>
      <c r="O392" s="52"/>
      <c r="P392" s="602"/>
      <c r="Q392" s="226"/>
      <c r="R392" s="118"/>
      <c r="S392" s="118"/>
      <c r="T392" s="118"/>
      <c r="U392" s="226"/>
      <c r="V392" s="226"/>
      <c r="W392" s="226"/>
      <c r="X392" s="55"/>
      <c r="Y392" s="55"/>
      <c r="Z392" s="226"/>
      <c r="AA392" s="226"/>
      <c r="AB392" s="237"/>
      <c r="AC392" s="237"/>
      <c r="AD392" s="237"/>
      <c r="AE392" s="237"/>
      <c r="AF392" s="176"/>
      <c r="AG392" s="227"/>
      <c r="AH392" s="200"/>
      <c r="AI392" s="200"/>
      <c r="AJ392" s="51"/>
      <c r="AK392" s="14"/>
      <c r="AL392" s="14"/>
      <c r="AM392" s="14"/>
    </row>
    <row r="393" spans="1:39" ht="56.45" customHeight="1">
      <c r="A393" s="52"/>
      <c r="B393" s="52"/>
      <c r="C393" s="52"/>
      <c r="D393" s="147"/>
      <c r="E393" s="52"/>
      <c r="F393" s="53"/>
      <c r="G393" s="90"/>
      <c r="H393" s="54"/>
      <c r="I393" s="53"/>
      <c r="J393" s="52"/>
      <c r="K393" s="52"/>
      <c r="L393" s="504"/>
      <c r="M393" s="521"/>
      <c r="N393" s="516"/>
      <c r="O393" s="52"/>
      <c r="P393" s="602"/>
      <c r="Q393" s="226"/>
      <c r="R393" s="118"/>
      <c r="S393" s="118"/>
      <c r="T393" s="118"/>
      <c r="U393" s="226"/>
      <c r="V393" s="226"/>
      <c r="W393" s="226"/>
      <c r="X393" s="55"/>
      <c r="Y393" s="55"/>
      <c r="Z393" s="226"/>
      <c r="AA393" s="226"/>
      <c r="AB393" s="237"/>
      <c r="AC393" s="237"/>
      <c r="AD393" s="237"/>
      <c r="AE393" s="237"/>
      <c r="AF393" s="176"/>
      <c r="AG393" s="227"/>
      <c r="AH393" s="200"/>
      <c r="AI393" s="200"/>
      <c r="AJ393" s="51"/>
      <c r="AK393" s="14"/>
      <c r="AL393" s="14"/>
      <c r="AM393" s="14"/>
    </row>
    <row r="394" spans="1:39" ht="56.45" customHeight="1">
      <c r="A394" s="52"/>
      <c r="B394" s="52"/>
      <c r="C394" s="52"/>
      <c r="D394" s="147"/>
      <c r="E394" s="52"/>
      <c r="F394" s="53"/>
      <c r="G394" s="90"/>
      <c r="H394" s="54"/>
      <c r="I394" s="53"/>
      <c r="J394" s="52"/>
      <c r="K394" s="52"/>
      <c r="L394" s="504"/>
      <c r="M394" s="521"/>
      <c r="N394" s="516"/>
      <c r="O394" s="52"/>
      <c r="P394" s="602"/>
      <c r="Q394" s="226"/>
      <c r="R394" s="118"/>
      <c r="S394" s="118"/>
      <c r="T394" s="118"/>
      <c r="U394" s="226"/>
      <c r="V394" s="226"/>
      <c r="W394" s="226"/>
      <c r="X394" s="55"/>
      <c r="Y394" s="55"/>
      <c r="Z394" s="226"/>
      <c r="AA394" s="226"/>
      <c r="AB394" s="237"/>
      <c r="AC394" s="237"/>
      <c r="AD394" s="237"/>
      <c r="AE394" s="237"/>
      <c r="AF394" s="176"/>
      <c r="AG394" s="227"/>
      <c r="AH394" s="200"/>
      <c r="AI394" s="200"/>
      <c r="AJ394" s="51"/>
      <c r="AK394" s="14"/>
      <c r="AL394" s="14"/>
      <c r="AM394" s="14"/>
    </row>
    <row r="395" spans="1:39" ht="38.25" customHeight="1">
      <c r="A395" s="13"/>
      <c r="B395" s="13"/>
      <c r="C395" s="13"/>
      <c r="D395" s="147"/>
      <c r="E395" s="13"/>
      <c r="F395" s="38"/>
      <c r="G395" s="87"/>
      <c r="H395" s="14"/>
      <c r="I395" s="38"/>
      <c r="J395" s="40"/>
      <c r="K395" s="13"/>
      <c r="L395" s="500"/>
      <c r="M395" s="521"/>
      <c r="N395" s="514"/>
      <c r="O395" s="13"/>
      <c r="P395" s="600"/>
      <c r="Q395" s="226"/>
      <c r="R395" s="118"/>
      <c r="S395" s="118"/>
      <c r="T395" s="118"/>
      <c r="U395" s="226"/>
      <c r="V395" s="226"/>
      <c r="W395" s="226"/>
      <c r="X395" s="55"/>
      <c r="Y395" s="55"/>
      <c r="Z395" s="226"/>
      <c r="AA395" s="226"/>
      <c r="AB395" s="237"/>
      <c r="AC395" s="237"/>
      <c r="AD395" s="237"/>
      <c r="AE395" s="237"/>
      <c r="AF395" s="176"/>
      <c r="AG395" s="227"/>
      <c r="AH395" s="45"/>
      <c r="AI395" s="45"/>
      <c r="AJ395" s="51"/>
      <c r="AK395" s="14"/>
      <c r="AL395" s="14"/>
      <c r="AM395" s="14"/>
    </row>
    <row r="396" spans="1:39" ht="38.25" customHeight="1">
      <c r="A396" s="13"/>
      <c r="B396" s="13"/>
      <c r="C396" s="13"/>
      <c r="D396" s="147"/>
      <c r="E396" s="13"/>
      <c r="F396" s="38"/>
      <c r="G396" s="87"/>
      <c r="H396" s="14"/>
      <c r="I396" s="38"/>
      <c r="J396" s="40"/>
      <c r="K396" s="13"/>
      <c r="L396" s="500"/>
      <c r="M396" s="521"/>
      <c r="N396" s="514"/>
      <c r="O396" s="13"/>
      <c r="P396" s="600"/>
      <c r="Q396" s="226"/>
      <c r="R396" s="118"/>
      <c r="S396" s="118"/>
      <c r="T396" s="118"/>
      <c r="U396" s="226"/>
      <c r="V396" s="226"/>
      <c r="W396" s="226"/>
      <c r="X396" s="55"/>
      <c r="Y396" s="55"/>
      <c r="Z396" s="226"/>
      <c r="AA396" s="226"/>
      <c r="AB396" s="237"/>
      <c r="AC396" s="237"/>
      <c r="AD396" s="237"/>
      <c r="AE396" s="237"/>
      <c r="AF396" s="176"/>
      <c r="AG396" s="227"/>
      <c r="AH396" s="45"/>
      <c r="AI396" s="45"/>
      <c r="AJ396" s="51"/>
      <c r="AK396" s="14"/>
      <c r="AL396" s="14"/>
      <c r="AM396" s="14"/>
    </row>
    <row r="397" spans="1:39" ht="38.25" customHeight="1">
      <c r="A397" s="13"/>
      <c r="B397" s="13"/>
      <c r="C397" s="13"/>
      <c r="D397" s="147"/>
      <c r="E397" s="13"/>
      <c r="F397" s="38"/>
      <c r="G397" s="87"/>
      <c r="H397" s="14"/>
      <c r="I397" s="38"/>
      <c r="J397" s="40"/>
      <c r="K397" s="13"/>
      <c r="L397" s="500"/>
      <c r="M397" s="521"/>
      <c r="N397" s="514"/>
      <c r="O397" s="13"/>
      <c r="P397" s="600"/>
      <c r="Q397" s="226"/>
      <c r="R397" s="118"/>
      <c r="S397" s="118"/>
      <c r="T397" s="118"/>
      <c r="U397" s="226"/>
      <c r="V397" s="226"/>
      <c r="W397" s="226"/>
      <c r="X397" s="55"/>
      <c r="Y397" s="55"/>
      <c r="Z397" s="226"/>
      <c r="AA397" s="226"/>
      <c r="AB397" s="237"/>
      <c r="AC397" s="237"/>
      <c r="AD397" s="237"/>
      <c r="AE397" s="237"/>
      <c r="AF397" s="176"/>
      <c r="AG397" s="227"/>
      <c r="AH397" s="45"/>
      <c r="AI397" s="45"/>
      <c r="AJ397" s="51"/>
      <c r="AK397" s="14"/>
      <c r="AL397" s="14"/>
      <c r="AM397" s="14"/>
    </row>
    <row r="398" spans="1:39" ht="38.25" customHeight="1">
      <c r="A398" s="13"/>
      <c r="B398" s="13"/>
      <c r="C398" s="13"/>
      <c r="D398" s="147"/>
      <c r="E398" s="13"/>
      <c r="F398" s="38"/>
      <c r="G398" s="87"/>
      <c r="H398" s="14"/>
      <c r="I398" s="38"/>
      <c r="J398" s="40"/>
      <c r="K398" s="13"/>
      <c r="L398" s="500"/>
      <c r="M398" s="521"/>
      <c r="N398" s="514"/>
      <c r="O398" s="13"/>
      <c r="P398" s="600"/>
      <c r="Q398" s="226"/>
      <c r="R398" s="118"/>
      <c r="S398" s="118"/>
      <c r="T398" s="118"/>
      <c r="U398" s="226"/>
      <c r="V398" s="226"/>
      <c r="W398" s="226"/>
      <c r="X398" s="55"/>
      <c r="Y398" s="55"/>
      <c r="Z398" s="226"/>
      <c r="AA398" s="226"/>
      <c r="AB398" s="237"/>
      <c r="AC398" s="237"/>
      <c r="AD398" s="237"/>
      <c r="AE398" s="237"/>
      <c r="AF398" s="176"/>
      <c r="AG398" s="227"/>
      <c r="AH398" s="45"/>
      <c r="AI398" s="45"/>
      <c r="AJ398" s="51"/>
      <c r="AK398" s="14"/>
      <c r="AL398" s="14"/>
      <c r="AM398" s="14"/>
    </row>
    <row r="399" spans="1:39" ht="38.25" customHeight="1">
      <c r="A399" s="13"/>
      <c r="B399" s="13"/>
      <c r="C399" s="13"/>
      <c r="D399" s="147"/>
      <c r="E399" s="13"/>
      <c r="F399" s="38"/>
      <c r="G399" s="87"/>
      <c r="H399" s="14"/>
      <c r="I399" s="38"/>
      <c r="J399" s="40"/>
      <c r="K399" s="13"/>
      <c r="L399" s="500"/>
      <c r="M399" s="521"/>
      <c r="N399" s="514"/>
      <c r="O399" s="13"/>
      <c r="P399" s="600"/>
      <c r="Q399" s="226"/>
      <c r="R399" s="118"/>
      <c r="S399" s="118"/>
      <c r="T399" s="118"/>
      <c r="U399" s="226"/>
      <c r="V399" s="226"/>
      <c r="W399" s="226"/>
      <c r="X399" s="55"/>
      <c r="Y399" s="55"/>
      <c r="Z399" s="226"/>
      <c r="AA399" s="226"/>
      <c r="AB399" s="237"/>
      <c r="AC399" s="237"/>
      <c r="AD399" s="237"/>
      <c r="AE399" s="237"/>
      <c r="AF399" s="176"/>
      <c r="AG399" s="227"/>
      <c r="AH399" s="45"/>
      <c r="AI399" s="45"/>
      <c r="AJ399" s="51"/>
      <c r="AK399" s="14"/>
      <c r="AL399" s="14"/>
      <c r="AM399" s="14"/>
    </row>
    <row r="400" spans="1:39" ht="38.25" customHeight="1">
      <c r="A400" s="13"/>
      <c r="B400" s="13"/>
      <c r="C400" s="13"/>
      <c r="D400" s="147"/>
      <c r="E400" s="13"/>
      <c r="F400" s="38"/>
      <c r="G400" s="87"/>
      <c r="H400" s="14"/>
      <c r="I400" s="38"/>
      <c r="J400" s="40"/>
      <c r="K400" s="13"/>
      <c r="L400" s="500"/>
      <c r="M400" s="521"/>
      <c r="N400" s="514"/>
      <c r="O400" s="13"/>
      <c r="P400" s="600"/>
      <c r="Q400" s="226"/>
      <c r="R400" s="118"/>
      <c r="S400" s="118"/>
      <c r="T400" s="118"/>
      <c r="U400" s="226"/>
      <c r="V400" s="226"/>
      <c r="W400" s="226"/>
      <c r="X400" s="55"/>
      <c r="Y400" s="55"/>
      <c r="Z400" s="226"/>
      <c r="AA400" s="226"/>
      <c r="AB400" s="237"/>
      <c r="AC400" s="237"/>
      <c r="AD400" s="237"/>
      <c r="AE400" s="237"/>
      <c r="AF400" s="176"/>
      <c r="AG400" s="227"/>
      <c r="AH400" s="45"/>
      <c r="AI400" s="45"/>
      <c r="AJ400" s="51"/>
      <c r="AK400" s="14"/>
      <c r="AL400" s="14"/>
      <c r="AM400" s="14"/>
    </row>
    <row r="401" spans="1:39" ht="38.25" customHeight="1">
      <c r="A401" s="13"/>
      <c r="B401" s="13"/>
      <c r="C401" s="13"/>
      <c r="D401" s="147"/>
      <c r="E401" s="13"/>
      <c r="F401" s="38"/>
      <c r="G401" s="87"/>
      <c r="H401" s="14"/>
      <c r="I401" s="38"/>
      <c r="J401" s="40"/>
      <c r="K401" s="13"/>
      <c r="L401" s="500"/>
      <c r="M401" s="521"/>
      <c r="N401" s="514"/>
      <c r="O401" s="13"/>
      <c r="P401" s="600"/>
      <c r="Q401" s="226"/>
      <c r="R401" s="118"/>
      <c r="S401" s="118"/>
      <c r="T401" s="118"/>
      <c r="U401" s="226"/>
      <c r="V401" s="226"/>
      <c r="W401" s="226"/>
      <c r="X401" s="55"/>
      <c r="Y401" s="55"/>
      <c r="Z401" s="226"/>
      <c r="AA401" s="226"/>
      <c r="AB401" s="237"/>
      <c r="AC401" s="237"/>
      <c r="AD401" s="237"/>
      <c r="AE401" s="237"/>
      <c r="AF401" s="176"/>
      <c r="AG401" s="227"/>
      <c r="AH401" s="45"/>
      <c r="AI401" s="45"/>
      <c r="AJ401" s="51"/>
      <c r="AK401" s="14"/>
      <c r="AL401" s="14"/>
      <c r="AM401" s="14"/>
    </row>
    <row r="402" spans="1:39" ht="38.25" customHeight="1">
      <c r="A402" s="13"/>
      <c r="B402" s="13"/>
      <c r="C402" s="13"/>
      <c r="D402" s="147"/>
      <c r="E402" s="13"/>
      <c r="F402" s="38"/>
      <c r="G402" s="87"/>
      <c r="H402" s="14"/>
      <c r="I402" s="38"/>
      <c r="J402" s="40"/>
      <c r="K402" s="13"/>
      <c r="L402" s="500"/>
      <c r="M402" s="521"/>
      <c r="N402" s="514"/>
      <c r="O402" s="13"/>
      <c r="P402" s="600"/>
      <c r="Q402" s="226"/>
      <c r="R402" s="118"/>
      <c r="S402" s="118"/>
      <c r="T402" s="118"/>
      <c r="U402" s="226"/>
      <c r="V402" s="226"/>
      <c r="W402" s="226"/>
      <c r="X402" s="55"/>
      <c r="Y402" s="55"/>
      <c r="Z402" s="226"/>
      <c r="AA402" s="226"/>
      <c r="AB402" s="237"/>
      <c r="AC402" s="237"/>
      <c r="AD402" s="237"/>
      <c r="AE402" s="237"/>
      <c r="AF402" s="176"/>
      <c r="AG402" s="227"/>
      <c r="AH402" s="45"/>
      <c r="AI402" s="45"/>
      <c r="AJ402" s="51"/>
      <c r="AK402" s="14"/>
      <c r="AL402" s="14"/>
      <c r="AM402" s="14"/>
    </row>
    <row r="403" spans="1:39" ht="38.25" customHeight="1">
      <c r="A403" s="13"/>
      <c r="B403" s="13"/>
      <c r="C403" s="13"/>
      <c r="D403" s="147"/>
      <c r="E403" s="13"/>
      <c r="F403" s="38"/>
      <c r="G403" s="87"/>
      <c r="H403" s="14"/>
      <c r="I403" s="38"/>
      <c r="J403" s="40"/>
      <c r="K403" s="13"/>
      <c r="L403" s="500"/>
      <c r="M403" s="521"/>
      <c r="N403" s="514"/>
      <c r="O403" s="13"/>
      <c r="P403" s="600"/>
      <c r="Q403" s="226"/>
      <c r="R403" s="118"/>
      <c r="S403" s="118"/>
      <c r="T403" s="118"/>
      <c r="U403" s="226"/>
      <c r="V403" s="226"/>
      <c r="W403" s="226"/>
      <c r="X403" s="55"/>
      <c r="Y403" s="55"/>
      <c r="Z403" s="226"/>
      <c r="AA403" s="226"/>
      <c r="AB403" s="237"/>
      <c r="AC403" s="237"/>
      <c r="AD403" s="237"/>
      <c r="AE403" s="237"/>
      <c r="AF403" s="176"/>
      <c r="AG403" s="227"/>
      <c r="AH403" s="45"/>
      <c r="AI403" s="45"/>
      <c r="AJ403" s="51"/>
      <c r="AK403" s="14"/>
      <c r="AL403" s="14"/>
      <c r="AM403" s="14"/>
    </row>
    <row r="404" spans="1:39" ht="38.25" customHeight="1">
      <c r="A404" s="13"/>
      <c r="B404" s="13"/>
      <c r="C404" s="13"/>
      <c r="D404" s="147"/>
      <c r="E404" s="13"/>
      <c r="F404" s="38"/>
      <c r="G404" s="87"/>
      <c r="H404" s="14"/>
      <c r="I404" s="38"/>
      <c r="J404" s="40"/>
      <c r="K404" s="13"/>
      <c r="L404" s="500"/>
      <c r="M404" s="521"/>
      <c r="N404" s="514"/>
      <c r="O404" s="13"/>
      <c r="P404" s="600"/>
      <c r="Q404" s="226"/>
      <c r="R404" s="118"/>
      <c r="S404" s="118"/>
      <c r="T404" s="118"/>
      <c r="U404" s="226"/>
      <c r="V404" s="226"/>
      <c r="W404" s="226"/>
      <c r="X404" s="55"/>
      <c r="Y404" s="55"/>
      <c r="Z404" s="226"/>
      <c r="AA404" s="226"/>
      <c r="AB404" s="237"/>
      <c r="AC404" s="237"/>
      <c r="AD404" s="237"/>
      <c r="AE404" s="237"/>
      <c r="AF404" s="176"/>
      <c r="AG404" s="227"/>
      <c r="AH404" s="45"/>
      <c r="AI404" s="45"/>
      <c r="AJ404" s="51"/>
      <c r="AK404" s="14"/>
      <c r="AL404" s="14"/>
      <c r="AM404" s="14"/>
    </row>
    <row r="405" spans="1:39" ht="38.25" customHeight="1">
      <c r="A405" s="13"/>
      <c r="B405" s="13"/>
      <c r="C405" s="13"/>
      <c r="D405" s="147"/>
      <c r="E405" s="13"/>
      <c r="F405" s="38"/>
      <c r="G405" s="87"/>
      <c r="H405" s="14"/>
      <c r="I405" s="38"/>
      <c r="J405" s="40"/>
      <c r="K405" s="13"/>
      <c r="L405" s="500"/>
      <c r="M405" s="521"/>
      <c r="N405" s="514"/>
      <c r="O405" s="13"/>
      <c r="P405" s="600"/>
      <c r="Q405" s="226"/>
      <c r="R405" s="118"/>
      <c r="S405" s="118"/>
      <c r="T405" s="118"/>
      <c r="U405" s="226"/>
      <c r="V405" s="226"/>
      <c r="W405" s="226"/>
      <c r="X405" s="55"/>
      <c r="Y405" s="55"/>
      <c r="Z405" s="226"/>
      <c r="AA405" s="226"/>
      <c r="AB405" s="237"/>
      <c r="AC405" s="237"/>
      <c r="AD405" s="237"/>
      <c r="AE405" s="237"/>
      <c r="AF405" s="176"/>
      <c r="AG405" s="227"/>
      <c r="AH405" s="45"/>
      <c r="AI405" s="45"/>
      <c r="AJ405" s="51"/>
      <c r="AK405" s="14"/>
      <c r="AL405" s="14"/>
      <c r="AM405" s="14"/>
    </row>
    <row r="406" spans="1:39" ht="38.25" customHeight="1">
      <c r="A406" s="13"/>
      <c r="B406" s="13"/>
      <c r="C406" s="13"/>
      <c r="D406" s="147"/>
      <c r="E406" s="13"/>
      <c r="F406" s="38"/>
      <c r="G406" s="87"/>
      <c r="H406" s="14"/>
      <c r="I406" s="38"/>
      <c r="J406" s="40"/>
      <c r="K406" s="13"/>
      <c r="L406" s="500"/>
      <c r="M406" s="521"/>
      <c r="N406" s="514"/>
      <c r="O406" s="13"/>
      <c r="P406" s="600"/>
      <c r="Q406" s="226"/>
      <c r="R406" s="118"/>
      <c r="S406" s="118"/>
      <c r="T406" s="118"/>
      <c r="U406" s="226"/>
      <c r="V406" s="226"/>
      <c r="W406" s="226"/>
      <c r="X406" s="55"/>
      <c r="Y406" s="55"/>
      <c r="Z406" s="226"/>
      <c r="AA406" s="226"/>
      <c r="AB406" s="237"/>
      <c r="AC406" s="237"/>
      <c r="AD406" s="237"/>
      <c r="AE406" s="237"/>
      <c r="AF406" s="176"/>
      <c r="AG406" s="227"/>
      <c r="AH406" s="45"/>
      <c r="AI406" s="45"/>
      <c r="AJ406" s="51"/>
      <c r="AK406" s="14"/>
      <c r="AL406" s="14"/>
      <c r="AM406" s="14"/>
    </row>
    <row r="407" spans="1:39" ht="38.25" customHeight="1">
      <c r="A407" s="13"/>
      <c r="B407" s="13"/>
      <c r="C407" s="13"/>
      <c r="D407" s="147"/>
      <c r="E407" s="13"/>
      <c r="F407" s="38"/>
      <c r="G407" s="87"/>
      <c r="H407" s="14"/>
      <c r="I407" s="38"/>
      <c r="J407" s="40"/>
      <c r="K407" s="13"/>
      <c r="L407" s="500"/>
      <c r="M407" s="521"/>
      <c r="N407" s="514"/>
      <c r="O407" s="13"/>
      <c r="P407" s="600"/>
      <c r="Q407" s="226"/>
      <c r="R407" s="118"/>
      <c r="S407" s="118"/>
      <c r="T407" s="118"/>
      <c r="U407" s="226"/>
      <c r="V407" s="226"/>
      <c r="W407" s="226"/>
      <c r="X407" s="55"/>
      <c r="Y407" s="55"/>
      <c r="Z407" s="226"/>
      <c r="AA407" s="226"/>
      <c r="AB407" s="237"/>
      <c r="AC407" s="237"/>
      <c r="AD407" s="237"/>
      <c r="AE407" s="237"/>
      <c r="AF407" s="176"/>
      <c r="AG407" s="227"/>
      <c r="AH407" s="45"/>
      <c r="AI407" s="45"/>
      <c r="AJ407" s="51"/>
      <c r="AK407" s="14"/>
      <c r="AL407" s="14"/>
      <c r="AM407" s="14"/>
    </row>
    <row r="408" spans="1:39" ht="38.25" customHeight="1">
      <c r="A408" s="13"/>
      <c r="B408" s="13"/>
      <c r="C408" s="13"/>
      <c r="D408" s="147"/>
      <c r="E408" s="13"/>
      <c r="F408" s="38"/>
      <c r="G408" s="87"/>
      <c r="H408" s="14"/>
      <c r="I408" s="38"/>
      <c r="J408" s="40"/>
      <c r="K408" s="13"/>
      <c r="L408" s="500"/>
      <c r="M408" s="521"/>
      <c r="N408" s="514"/>
      <c r="O408" s="13"/>
      <c r="P408" s="600"/>
      <c r="Q408" s="226"/>
      <c r="R408" s="118"/>
      <c r="S408" s="118"/>
      <c r="T408" s="118"/>
      <c r="U408" s="226"/>
      <c r="V408" s="226"/>
      <c r="W408" s="226"/>
      <c r="X408" s="55"/>
      <c r="Y408" s="55"/>
      <c r="Z408" s="226"/>
      <c r="AA408" s="226"/>
      <c r="AB408" s="237"/>
      <c r="AC408" s="237"/>
      <c r="AD408" s="237"/>
      <c r="AE408" s="237"/>
      <c r="AF408" s="176"/>
      <c r="AG408" s="227"/>
      <c r="AH408" s="45"/>
      <c r="AI408" s="45"/>
      <c r="AJ408" s="51"/>
      <c r="AK408" s="14"/>
      <c r="AL408" s="14"/>
      <c r="AM408" s="14"/>
    </row>
    <row r="409" spans="1:39" ht="38.25" customHeight="1">
      <c r="A409" s="13"/>
      <c r="B409" s="13"/>
      <c r="C409" s="13"/>
      <c r="D409" s="147"/>
      <c r="E409" s="13"/>
      <c r="F409" s="38"/>
      <c r="G409" s="87"/>
      <c r="H409" s="14"/>
      <c r="I409" s="38"/>
      <c r="J409" s="40"/>
      <c r="K409" s="13"/>
      <c r="L409" s="500"/>
      <c r="M409" s="521"/>
      <c r="N409" s="514"/>
      <c r="O409" s="13"/>
      <c r="P409" s="600"/>
      <c r="Q409" s="226"/>
      <c r="R409" s="118"/>
      <c r="S409" s="118"/>
      <c r="T409" s="118"/>
      <c r="U409" s="226"/>
      <c r="V409" s="226"/>
      <c r="W409" s="226"/>
      <c r="X409" s="55"/>
      <c r="Y409" s="55"/>
      <c r="Z409" s="226"/>
      <c r="AA409" s="226"/>
      <c r="AB409" s="237"/>
      <c r="AC409" s="237"/>
      <c r="AD409" s="237"/>
      <c r="AE409" s="237"/>
      <c r="AF409" s="176"/>
      <c r="AG409" s="227"/>
      <c r="AH409" s="45"/>
      <c r="AI409" s="45"/>
      <c r="AJ409" s="51"/>
      <c r="AK409" s="14"/>
      <c r="AL409" s="14"/>
      <c r="AM409" s="14"/>
    </row>
    <row r="410" spans="1:39" ht="38.25" customHeight="1">
      <c r="A410" s="13"/>
      <c r="B410" s="13"/>
      <c r="C410" s="13"/>
      <c r="D410" s="147"/>
      <c r="E410" s="13"/>
      <c r="F410" s="38"/>
      <c r="G410" s="87"/>
      <c r="H410" s="14"/>
      <c r="I410" s="38"/>
      <c r="J410" s="40"/>
      <c r="K410" s="13"/>
      <c r="L410" s="500"/>
      <c r="M410" s="521"/>
      <c r="N410" s="514"/>
      <c r="O410" s="13"/>
      <c r="P410" s="600"/>
      <c r="Q410" s="226"/>
      <c r="R410" s="118"/>
      <c r="S410" s="118"/>
      <c r="T410" s="118"/>
      <c r="U410" s="226"/>
      <c r="V410" s="226"/>
      <c r="W410" s="226"/>
      <c r="X410" s="55"/>
      <c r="Y410" s="55"/>
      <c r="Z410" s="226"/>
      <c r="AA410" s="226"/>
      <c r="AB410" s="237"/>
      <c r="AC410" s="237"/>
      <c r="AD410" s="237"/>
      <c r="AE410" s="237"/>
      <c r="AF410" s="176"/>
      <c r="AG410" s="227"/>
      <c r="AH410" s="45"/>
      <c r="AI410" s="45"/>
      <c r="AJ410" s="51"/>
      <c r="AK410" s="14"/>
      <c r="AL410" s="14"/>
      <c r="AM410" s="14"/>
    </row>
    <row r="411" spans="1:39" ht="38.25" customHeight="1">
      <c r="A411" s="13"/>
      <c r="B411" s="13"/>
      <c r="C411" s="13"/>
      <c r="D411" s="147"/>
      <c r="E411" s="13"/>
      <c r="F411" s="38"/>
      <c r="G411" s="87"/>
      <c r="H411" s="14"/>
      <c r="I411" s="38"/>
      <c r="J411" s="40"/>
      <c r="K411" s="13"/>
      <c r="L411" s="500"/>
      <c r="M411" s="521"/>
      <c r="N411" s="514"/>
      <c r="O411" s="13"/>
      <c r="P411" s="600"/>
      <c r="Q411" s="226"/>
      <c r="R411" s="118"/>
      <c r="S411" s="118"/>
      <c r="T411" s="118"/>
      <c r="U411" s="226"/>
      <c r="V411" s="226"/>
      <c r="W411" s="226"/>
      <c r="X411" s="55"/>
      <c r="Y411" s="55"/>
      <c r="Z411" s="226"/>
      <c r="AA411" s="226"/>
      <c r="AB411" s="237"/>
      <c r="AC411" s="237"/>
      <c r="AD411" s="237"/>
      <c r="AE411" s="237"/>
      <c r="AF411" s="176"/>
      <c r="AG411" s="227"/>
      <c r="AH411" s="45"/>
      <c r="AI411" s="45"/>
      <c r="AJ411" s="51"/>
      <c r="AK411" s="14"/>
      <c r="AL411" s="14"/>
      <c r="AM411" s="14"/>
    </row>
    <row r="412" spans="1:39" ht="38.25" customHeight="1">
      <c r="A412" s="13"/>
      <c r="B412" s="13"/>
      <c r="C412" s="13"/>
      <c r="D412" s="147"/>
      <c r="E412" s="13"/>
      <c r="F412" s="38"/>
      <c r="G412" s="87"/>
      <c r="H412" s="14"/>
      <c r="I412" s="38"/>
      <c r="J412" s="40"/>
      <c r="K412" s="13"/>
      <c r="L412" s="500"/>
      <c r="M412" s="521"/>
      <c r="N412" s="514"/>
      <c r="O412" s="13"/>
      <c r="P412" s="600"/>
      <c r="Q412" s="226"/>
      <c r="R412" s="118"/>
      <c r="S412" s="118"/>
      <c r="T412" s="118"/>
      <c r="U412" s="226"/>
      <c r="V412" s="226"/>
      <c r="W412" s="226"/>
      <c r="X412" s="55"/>
      <c r="Y412" s="55"/>
      <c r="Z412" s="226"/>
      <c r="AA412" s="226"/>
      <c r="AB412" s="237"/>
      <c r="AC412" s="237"/>
      <c r="AD412" s="237"/>
      <c r="AE412" s="237"/>
      <c r="AF412" s="176"/>
      <c r="AG412" s="227"/>
      <c r="AH412" s="45"/>
      <c r="AI412" s="45"/>
      <c r="AJ412" s="51"/>
      <c r="AK412" s="14"/>
      <c r="AL412" s="14"/>
      <c r="AM412" s="14"/>
    </row>
    <row r="413" spans="1:39" ht="38.25" customHeight="1">
      <c r="A413" s="13"/>
      <c r="B413" s="13"/>
      <c r="C413" s="13"/>
      <c r="D413" s="147"/>
      <c r="E413" s="13"/>
      <c r="F413" s="38"/>
      <c r="G413" s="87"/>
      <c r="H413" s="14"/>
      <c r="I413" s="38"/>
      <c r="J413" s="40"/>
      <c r="K413" s="13"/>
      <c r="L413" s="500"/>
      <c r="M413" s="521"/>
      <c r="N413" s="514"/>
      <c r="O413" s="13"/>
      <c r="P413" s="600"/>
      <c r="Q413" s="226"/>
      <c r="R413" s="118"/>
      <c r="S413" s="118"/>
      <c r="T413" s="118"/>
      <c r="U413" s="226"/>
      <c r="V413" s="226"/>
      <c r="W413" s="226"/>
      <c r="X413" s="55"/>
      <c r="Y413" s="55"/>
      <c r="Z413" s="226"/>
      <c r="AA413" s="226"/>
      <c r="AB413" s="237"/>
      <c r="AC413" s="237"/>
      <c r="AD413" s="237"/>
      <c r="AE413" s="237"/>
      <c r="AF413" s="176"/>
      <c r="AG413" s="227"/>
      <c r="AH413" s="45"/>
      <c r="AI413" s="45"/>
      <c r="AJ413" s="51"/>
      <c r="AK413" s="14"/>
      <c r="AL413" s="14"/>
      <c r="AM413" s="14"/>
    </row>
    <row r="414" spans="1:39" ht="38.25" customHeight="1">
      <c r="A414" s="13"/>
      <c r="B414" s="13"/>
      <c r="C414" s="13"/>
      <c r="D414" s="147"/>
      <c r="E414" s="13"/>
      <c r="F414" s="38"/>
      <c r="G414" s="87"/>
      <c r="H414" s="14"/>
      <c r="I414" s="38"/>
      <c r="J414" s="40"/>
      <c r="K414" s="13"/>
      <c r="L414" s="500"/>
      <c r="M414" s="521"/>
      <c r="N414" s="514"/>
      <c r="O414" s="13"/>
      <c r="P414" s="600"/>
      <c r="Q414" s="226"/>
      <c r="R414" s="118"/>
      <c r="S414" s="118"/>
      <c r="T414" s="118"/>
      <c r="U414" s="226"/>
      <c r="V414" s="226"/>
      <c r="W414" s="226"/>
      <c r="X414" s="55"/>
      <c r="Y414" s="55"/>
      <c r="Z414" s="226"/>
      <c r="AA414" s="226"/>
      <c r="AB414" s="237"/>
      <c r="AC414" s="237"/>
      <c r="AD414" s="237"/>
      <c r="AE414" s="237"/>
      <c r="AF414" s="176"/>
      <c r="AG414" s="227"/>
      <c r="AH414" s="45"/>
      <c r="AI414" s="45"/>
      <c r="AJ414" s="51"/>
      <c r="AK414" s="14"/>
      <c r="AL414" s="14"/>
      <c r="AM414" s="14"/>
    </row>
    <row r="415" spans="1:39" ht="38.25" customHeight="1">
      <c r="A415" s="13"/>
      <c r="B415" s="13"/>
      <c r="C415" s="13"/>
      <c r="D415" s="147"/>
      <c r="E415" s="13"/>
      <c r="F415" s="38"/>
      <c r="G415" s="87"/>
      <c r="H415" s="14"/>
      <c r="I415" s="38"/>
      <c r="J415" s="40"/>
      <c r="K415" s="13"/>
      <c r="L415" s="500"/>
      <c r="M415" s="521"/>
      <c r="N415" s="514"/>
      <c r="O415" s="13"/>
      <c r="P415" s="600"/>
      <c r="Q415" s="226"/>
      <c r="R415" s="118"/>
      <c r="S415" s="118"/>
      <c r="T415" s="118"/>
      <c r="U415" s="226"/>
      <c r="V415" s="226"/>
      <c r="W415" s="226"/>
      <c r="X415" s="55"/>
      <c r="Y415" s="55"/>
      <c r="Z415" s="226"/>
      <c r="AA415" s="226"/>
      <c r="AB415" s="237"/>
      <c r="AC415" s="237"/>
      <c r="AD415" s="237"/>
      <c r="AE415" s="237"/>
      <c r="AF415" s="176"/>
      <c r="AG415" s="227"/>
      <c r="AH415" s="45"/>
      <c r="AI415" s="45"/>
      <c r="AJ415" s="145"/>
      <c r="AK415" s="70"/>
      <c r="AL415" s="70"/>
      <c r="AM415" s="70"/>
    </row>
    <row r="416" spans="1:39" ht="38.25" customHeight="1">
      <c r="A416" s="13"/>
      <c r="B416" s="13"/>
      <c r="C416" s="13"/>
      <c r="D416" s="147"/>
      <c r="E416" s="13"/>
      <c r="F416" s="38"/>
      <c r="G416" s="87"/>
      <c r="H416" s="14"/>
      <c r="I416" s="38"/>
      <c r="J416" s="40"/>
      <c r="K416" s="13"/>
      <c r="L416" s="500"/>
      <c r="M416" s="521"/>
      <c r="N416" s="514"/>
      <c r="O416" s="13"/>
      <c r="P416" s="600"/>
      <c r="Q416" s="226"/>
      <c r="R416" s="118"/>
      <c r="S416" s="118"/>
      <c r="T416" s="118"/>
      <c r="U416" s="226"/>
      <c r="V416" s="226"/>
      <c r="W416" s="226"/>
      <c r="X416" s="55"/>
      <c r="Y416" s="55"/>
      <c r="Z416" s="226"/>
      <c r="AA416" s="226"/>
      <c r="AB416" s="237"/>
      <c r="AC416" s="237"/>
      <c r="AD416" s="237"/>
      <c r="AE416" s="237"/>
      <c r="AF416" s="176"/>
      <c r="AG416" s="227"/>
      <c r="AH416" s="45"/>
      <c r="AI416" s="45"/>
      <c r="AJ416" s="51"/>
      <c r="AK416" s="14"/>
      <c r="AL416" s="14"/>
      <c r="AM416" s="14"/>
    </row>
    <row r="417" spans="1:39" ht="38.25" customHeight="1">
      <c r="A417" s="13"/>
      <c r="B417" s="13"/>
      <c r="C417" s="13"/>
      <c r="D417" s="147"/>
      <c r="E417" s="13"/>
      <c r="F417" s="38"/>
      <c r="G417" s="87"/>
      <c r="H417" s="14"/>
      <c r="I417" s="38"/>
      <c r="J417" s="40"/>
      <c r="K417" s="13"/>
      <c r="L417" s="500"/>
      <c r="M417" s="521"/>
      <c r="N417" s="514"/>
      <c r="O417" s="13"/>
      <c r="P417" s="600"/>
      <c r="Q417" s="226"/>
      <c r="R417" s="118"/>
      <c r="S417" s="118"/>
      <c r="T417" s="118"/>
      <c r="U417" s="226"/>
      <c r="V417" s="226"/>
      <c r="W417" s="226"/>
      <c r="X417" s="55"/>
      <c r="Y417" s="55"/>
      <c r="Z417" s="226"/>
      <c r="AA417" s="226"/>
      <c r="AB417" s="237"/>
      <c r="AC417" s="237"/>
      <c r="AD417" s="237"/>
      <c r="AE417" s="237"/>
      <c r="AF417" s="176"/>
      <c r="AG417" s="227"/>
      <c r="AH417" s="45"/>
      <c r="AI417" s="45"/>
      <c r="AJ417" s="145"/>
      <c r="AK417" s="70"/>
      <c r="AL417" s="70"/>
      <c r="AM417" s="70"/>
    </row>
    <row r="418" spans="1:39" ht="38.25" customHeight="1">
      <c r="A418" s="13"/>
      <c r="B418" s="13"/>
      <c r="C418" s="13"/>
      <c r="D418" s="147"/>
      <c r="E418" s="13"/>
      <c r="F418" s="38"/>
      <c r="G418" s="87"/>
      <c r="H418" s="14"/>
      <c r="I418" s="38"/>
      <c r="J418" s="40"/>
      <c r="K418" s="13"/>
      <c r="L418" s="500"/>
      <c r="M418" s="521"/>
      <c r="N418" s="514"/>
      <c r="O418" s="13"/>
      <c r="P418" s="600"/>
      <c r="Q418" s="226"/>
      <c r="R418" s="118"/>
      <c r="S418" s="118"/>
      <c r="T418" s="118"/>
      <c r="U418" s="226"/>
      <c r="V418" s="226"/>
      <c r="W418" s="226"/>
      <c r="X418" s="55"/>
      <c r="Y418" s="55"/>
      <c r="Z418" s="226"/>
      <c r="AA418" s="226"/>
      <c r="AB418" s="237"/>
      <c r="AC418" s="237"/>
      <c r="AD418" s="237"/>
      <c r="AE418" s="237"/>
      <c r="AF418" s="176"/>
      <c r="AG418" s="227"/>
      <c r="AH418" s="45"/>
      <c r="AI418" s="45"/>
      <c r="AJ418" s="51"/>
      <c r="AK418" s="14"/>
      <c r="AL418" s="14"/>
      <c r="AM418" s="14"/>
    </row>
    <row r="419" spans="1:39" ht="38.25" customHeight="1">
      <c r="A419" s="13"/>
      <c r="B419" s="13"/>
      <c r="C419" s="13"/>
      <c r="D419" s="147"/>
      <c r="E419" s="13"/>
      <c r="F419" s="38"/>
      <c r="G419" s="14"/>
      <c r="H419" s="14"/>
      <c r="I419" s="38"/>
      <c r="J419" s="13"/>
      <c r="K419" s="13"/>
      <c r="L419" s="500"/>
      <c r="M419" s="521"/>
      <c r="N419" s="514"/>
      <c r="O419" s="13"/>
      <c r="P419" s="600"/>
      <c r="Q419" s="226"/>
      <c r="R419" s="118"/>
      <c r="S419" s="118"/>
      <c r="T419" s="118"/>
      <c r="U419" s="226"/>
      <c r="V419" s="226"/>
      <c r="W419" s="226"/>
      <c r="X419" s="55"/>
      <c r="Y419" s="55"/>
      <c r="Z419" s="226"/>
      <c r="AA419" s="226"/>
      <c r="AB419" s="237"/>
      <c r="AC419" s="237"/>
      <c r="AD419" s="237"/>
      <c r="AE419" s="237"/>
      <c r="AF419" s="176"/>
      <c r="AG419" s="227"/>
      <c r="AH419" s="205"/>
      <c r="AI419" s="205"/>
      <c r="AJ419" s="145"/>
      <c r="AK419" s="70"/>
      <c r="AL419" s="70"/>
      <c r="AM419" s="70"/>
    </row>
    <row r="420" spans="1:39" ht="38.25" customHeight="1">
      <c r="A420" s="13"/>
      <c r="B420" s="13"/>
      <c r="C420" s="13"/>
      <c r="D420" s="147"/>
      <c r="E420" s="13"/>
      <c r="F420" s="38"/>
      <c r="G420" s="14"/>
      <c r="H420" s="14"/>
      <c r="I420" s="38"/>
      <c r="J420" s="13"/>
      <c r="K420" s="13"/>
      <c r="L420" s="500"/>
      <c r="M420" s="521"/>
      <c r="N420" s="514"/>
      <c r="O420" s="13"/>
      <c r="P420" s="600"/>
      <c r="Q420" s="226"/>
      <c r="R420" s="118"/>
      <c r="S420" s="118"/>
      <c r="T420" s="118"/>
      <c r="U420" s="226"/>
      <c r="V420" s="226"/>
      <c r="W420" s="226"/>
      <c r="X420" s="55"/>
      <c r="Y420" s="55"/>
      <c r="Z420" s="226"/>
      <c r="AA420" s="226"/>
      <c r="AB420" s="237"/>
      <c r="AC420" s="237"/>
      <c r="AD420" s="237"/>
      <c r="AE420" s="237"/>
      <c r="AF420" s="176"/>
      <c r="AG420" s="227"/>
      <c r="AH420" s="205"/>
      <c r="AI420" s="205"/>
      <c r="AJ420" s="145"/>
      <c r="AK420" s="70"/>
      <c r="AL420" s="70"/>
      <c r="AM420" s="70"/>
    </row>
    <row r="421" spans="1:39" ht="38.25" customHeight="1">
      <c r="A421" s="13"/>
      <c r="B421" s="13"/>
      <c r="C421" s="13"/>
      <c r="D421" s="147"/>
      <c r="E421" s="13"/>
      <c r="F421" s="38"/>
      <c r="G421" s="14"/>
      <c r="H421" s="14"/>
      <c r="I421" s="38"/>
      <c r="J421" s="13"/>
      <c r="K421" s="13"/>
      <c r="L421" s="500"/>
      <c r="M421" s="521"/>
      <c r="N421" s="514"/>
      <c r="O421" s="13"/>
      <c r="P421" s="600"/>
      <c r="Q421" s="226"/>
      <c r="R421" s="118"/>
      <c r="S421" s="118"/>
      <c r="T421" s="118"/>
      <c r="U421" s="226"/>
      <c r="V421" s="226"/>
      <c r="W421" s="226"/>
      <c r="X421" s="55"/>
      <c r="Y421" s="55"/>
      <c r="Z421" s="226"/>
      <c r="AA421" s="226"/>
      <c r="AB421" s="237"/>
      <c r="AC421" s="237"/>
      <c r="AD421" s="237"/>
      <c r="AE421" s="237"/>
      <c r="AF421" s="176"/>
      <c r="AG421" s="227"/>
      <c r="AH421" s="45"/>
      <c r="AI421" s="45"/>
      <c r="AJ421" s="145"/>
      <c r="AK421" s="70"/>
      <c r="AL421" s="70"/>
      <c r="AM421" s="70"/>
    </row>
    <row r="422" spans="1:39" ht="38.25" customHeight="1">
      <c r="A422" s="13"/>
      <c r="B422" s="13"/>
      <c r="C422" s="13"/>
      <c r="D422" s="147"/>
      <c r="E422" s="13"/>
      <c r="F422" s="38"/>
      <c r="G422" s="14"/>
      <c r="H422" s="14"/>
      <c r="I422" s="38"/>
      <c r="J422" s="13"/>
      <c r="K422" s="13"/>
      <c r="L422" s="500"/>
      <c r="M422" s="521"/>
      <c r="N422" s="514"/>
      <c r="O422" s="13"/>
      <c r="P422" s="600"/>
      <c r="Q422" s="226"/>
      <c r="R422" s="118"/>
      <c r="S422" s="118"/>
      <c r="T422" s="118"/>
      <c r="U422" s="226"/>
      <c r="V422" s="226"/>
      <c r="W422" s="226"/>
      <c r="X422" s="55"/>
      <c r="Y422" s="55"/>
      <c r="Z422" s="226"/>
      <c r="AA422" s="226"/>
      <c r="AB422" s="237"/>
      <c r="AC422" s="237"/>
      <c r="AD422" s="237"/>
      <c r="AE422" s="237"/>
      <c r="AF422" s="176"/>
      <c r="AG422" s="227"/>
      <c r="AH422" s="206"/>
      <c r="AI422" s="206"/>
      <c r="AJ422" s="145"/>
      <c r="AK422" s="70"/>
      <c r="AL422" s="70"/>
      <c r="AM422" s="70"/>
    </row>
    <row r="423" spans="1:39" ht="38.25" customHeight="1">
      <c r="A423" s="13"/>
      <c r="B423" s="13"/>
      <c r="C423" s="13"/>
      <c r="D423" s="147"/>
      <c r="E423" s="13"/>
      <c r="F423" s="38"/>
      <c r="G423" s="14"/>
      <c r="H423" s="14"/>
      <c r="I423" s="38"/>
      <c r="J423" s="13"/>
      <c r="K423" s="13"/>
      <c r="L423" s="500"/>
      <c r="M423" s="521"/>
      <c r="N423" s="514"/>
      <c r="O423" s="13"/>
      <c r="P423" s="600"/>
      <c r="Q423" s="226"/>
      <c r="R423" s="118"/>
      <c r="S423" s="118"/>
      <c r="T423" s="118"/>
      <c r="U423" s="226"/>
      <c r="V423" s="226"/>
      <c r="W423" s="226"/>
      <c r="X423" s="55"/>
      <c r="Y423" s="55"/>
      <c r="Z423" s="226"/>
      <c r="AA423" s="226"/>
      <c r="AB423" s="237"/>
      <c r="AC423" s="237"/>
      <c r="AD423" s="237"/>
      <c r="AE423" s="237"/>
      <c r="AF423" s="176"/>
      <c r="AG423" s="227"/>
      <c r="AH423" s="45"/>
      <c r="AI423" s="45"/>
      <c r="AJ423" s="145"/>
      <c r="AK423" s="70"/>
      <c r="AL423" s="70"/>
      <c r="AM423" s="70"/>
    </row>
    <row r="424" spans="1:39" ht="38.25" customHeight="1">
      <c r="A424" s="13"/>
      <c r="B424" s="13"/>
      <c r="C424" s="13"/>
      <c r="D424" s="147"/>
      <c r="E424" s="13"/>
      <c r="F424" s="38"/>
      <c r="G424" s="14"/>
      <c r="H424" s="14"/>
      <c r="I424" s="38"/>
      <c r="J424" s="13"/>
      <c r="K424" s="13"/>
      <c r="L424" s="500"/>
      <c r="M424" s="521"/>
      <c r="N424" s="514"/>
      <c r="O424" s="13"/>
      <c r="P424" s="600"/>
      <c r="Q424" s="226"/>
      <c r="R424" s="118"/>
      <c r="S424" s="118"/>
      <c r="T424" s="118"/>
      <c r="U424" s="226"/>
      <c r="V424" s="226"/>
      <c r="W424" s="226"/>
      <c r="X424" s="55"/>
      <c r="Y424" s="55"/>
      <c r="Z424" s="226"/>
      <c r="AA424" s="226"/>
      <c r="AB424" s="237"/>
      <c r="AC424" s="237"/>
      <c r="AD424" s="237"/>
      <c r="AE424" s="237"/>
      <c r="AF424" s="176"/>
      <c r="AG424" s="227"/>
      <c r="AH424" s="45"/>
      <c r="AI424" s="45"/>
      <c r="AJ424" s="146"/>
      <c r="AK424" s="43"/>
      <c r="AL424" s="43"/>
      <c r="AM424" s="43"/>
    </row>
    <row r="425" spans="1:39" ht="38.25" customHeight="1">
      <c r="A425" s="13"/>
      <c r="B425" s="13"/>
      <c r="C425" s="13"/>
      <c r="D425" s="147"/>
      <c r="E425" s="13"/>
      <c r="F425" s="38"/>
      <c r="G425" s="14"/>
      <c r="H425" s="14"/>
      <c r="I425" s="38"/>
      <c r="J425" s="13"/>
      <c r="K425" s="13"/>
      <c r="L425" s="500"/>
      <c r="M425" s="521"/>
      <c r="N425" s="514"/>
      <c r="O425" s="13"/>
      <c r="P425" s="600"/>
      <c r="Q425" s="226"/>
      <c r="R425" s="118"/>
      <c r="S425" s="118"/>
      <c r="T425" s="118"/>
      <c r="U425" s="226"/>
      <c r="V425" s="226"/>
      <c r="W425" s="226"/>
      <c r="X425" s="55"/>
      <c r="Y425" s="55"/>
      <c r="Z425" s="226"/>
      <c r="AA425" s="226"/>
      <c r="AB425" s="237"/>
      <c r="AC425" s="237"/>
      <c r="AD425" s="237"/>
      <c r="AE425" s="237"/>
      <c r="AF425" s="176"/>
      <c r="AG425" s="227"/>
      <c r="AH425" s="45"/>
      <c r="AI425" s="45"/>
      <c r="AJ425" s="51"/>
      <c r="AK425" s="14"/>
      <c r="AL425" s="14"/>
      <c r="AM425" s="14"/>
    </row>
    <row r="426" spans="1:39" ht="38.25" customHeight="1">
      <c r="A426" s="13"/>
      <c r="B426" s="13"/>
      <c r="C426" s="13"/>
      <c r="D426" s="147"/>
      <c r="E426" s="13"/>
      <c r="F426" s="38"/>
      <c r="G426" s="14"/>
      <c r="H426" s="14"/>
      <c r="I426" s="38"/>
      <c r="J426" s="13"/>
      <c r="K426" s="13"/>
      <c r="L426" s="500"/>
      <c r="M426" s="521"/>
      <c r="N426" s="514"/>
      <c r="O426" s="13"/>
      <c r="P426" s="600"/>
      <c r="Q426" s="226"/>
      <c r="R426" s="118"/>
      <c r="S426" s="118"/>
      <c r="T426" s="118"/>
      <c r="U426" s="226"/>
      <c r="V426" s="226"/>
      <c r="W426" s="226"/>
      <c r="X426" s="55"/>
      <c r="Y426" s="55"/>
      <c r="Z426" s="226"/>
      <c r="AA426" s="226"/>
      <c r="AB426" s="237"/>
      <c r="AC426" s="237"/>
      <c r="AD426" s="237"/>
      <c r="AE426" s="237"/>
      <c r="AF426" s="176"/>
      <c r="AG426" s="227"/>
      <c r="AH426" s="45"/>
      <c r="AI426" s="45"/>
      <c r="AJ426" s="51"/>
      <c r="AK426" s="14"/>
      <c r="AL426" s="14"/>
      <c r="AM426" s="14"/>
    </row>
    <row r="427" spans="1:39" ht="38.25" customHeight="1">
      <c r="A427" s="13"/>
      <c r="B427" s="13"/>
      <c r="C427" s="13"/>
      <c r="D427" s="147"/>
      <c r="E427" s="13"/>
      <c r="F427" s="38"/>
      <c r="G427" s="14"/>
      <c r="H427" s="14"/>
      <c r="I427" s="38"/>
      <c r="J427" s="13"/>
      <c r="K427" s="13"/>
      <c r="L427" s="500"/>
      <c r="M427" s="521"/>
      <c r="N427" s="514"/>
      <c r="O427" s="13"/>
      <c r="P427" s="600"/>
      <c r="Q427" s="226"/>
      <c r="R427" s="118"/>
      <c r="S427" s="118"/>
      <c r="T427" s="118"/>
      <c r="U427" s="226"/>
      <c r="V427" s="226"/>
      <c r="W427" s="226"/>
      <c r="X427" s="55"/>
      <c r="Y427" s="55"/>
      <c r="Z427" s="226"/>
      <c r="AA427" s="226"/>
      <c r="AB427" s="237"/>
      <c r="AC427" s="237"/>
      <c r="AD427" s="237"/>
      <c r="AE427" s="237"/>
      <c r="AF427" s="176"/>
      <c r="AG427" s="227"/>
      <c r="AH427" s="45"/>
      <c r="AI427" s="45"/>
      <c r="AJ427" s="51"/>
      <c r="AK427" s="14"/>
      <c r="AL427" s="14"/>
      <c r="AM427" s="14"/>
    </row>
    <row r="428" spans="1:39" ht="38.25" customHeight="1">
      <c r="A428" s="13"/>
      <c r="B428" s="13"/>
      <c r="C428" s="13"/>
      <c r="D428" s="147"/>
      <c r="E428" s="13"/>
      <c r="F428" s="38"/>
      <c r="G428" s="14"/>
      <c r="H428" s="14"/>
      <c r="I428" s="38"/>
      <c r="J428" s="13"/>
      <c r="K428" s="13"/>
      <c r="L428" s="500"/>
      <c r="M428" s="521"/>
      <c r="N428" s="514"/>
      <c r="O428" s="13"/>
      <c r="P428" s="600"/>
      <c r="Q428" s="226"/>
      <c r="R428" s="118"/>
      <c r="S428" s="118"/>
      <c r="T428" s="118"/>
      <c r="U428" s="226"/>
      <c r="V428" s="226"/>
      <c r="W428" s="226"/>
      <c r="X428" s="55"/>
      <c r="Y428" s="55"/>
      <c r="Z428" s="226"/>
      <c r="AA428" s="226"/>
      <c r="AB428" s="237"/>
      <c r="AC428" s="237"/>
      <c r="AD428" s="237"/>
      <c r="AE428" s="237"/>
      <c r="AF428" s="176"/>
      <c r="AG428" s="227"/>
      <c r="AH428" s="45"/>
      <c r="AI428" s="45"/>
      <c r="AJ428" s="51"/>
      <c r="AK428" s="14"/>
      <c r="AL428" s="14"/>
      <c r="AM428" s="14"/>
    </row>
    <row r="429" spans="1:39" ht="38.25" customHeight="1">
      <c r="A429" s="13"/>
      <c r="B429" s="13"/>
      <c r="C429" s="13"/>
      <c r="D429" s="147"/>
      <c r="E429" s="13"/>
      <c r="F429" s="38"/>
      <c r="G429" s="14"/>
      <c r="H429" s="14"/>
      <c r="I429" s="38"/>
      <c r="J429" s="68"/>
      <c r="K429" s="13"/>
      <c r="L429" s="500"/>
      <c r="M429" s="521"/>
      <c r="N429" s="514"/>
      <c r="O429" s="13"/>
      <c r="P429" s="600"/>
      <c r="Q429" s="226"/>
      <c r="R429" s="118"/>
      <c r="S429" s="118"/>
      <c r="T429" s="118"/>
      <c r="U429" s="226"/>
      <c r="V429" s="226"/>
      <c r="W429" s="226"/>
      <c r="X429" s="55"/>
      <c r="Y429" s="55"/>
      <c r="Z429" s="226"/>
      <c r="AA429" s="226"/>
      <c r="AB429" s="237"/>
      <c r="AC429" s="237"/>
      <c r="AD429" s="237"/>
      <c r="AE429" s="237"/>
      <c r="AF429" s="176"/>
      <c r="AG429" s="227"/>
      <c r="AH429" s="45"/>
      <c r="AI429" s="45"/>
      <c r="AJ429" s="51"/>
      <c r="AK429" s="14"/>
      <c r="AL429" s="14"/>
      <c r="AM429" s="14"/>
    </row>
    <row r="430" spans="1:39" ht="38.25" customHeight="1">
      <c r="A430" s="13"/>
      <c r="B430" s="13"/>
      <c r="C430" s="13"/>
      <c r="D430" s="147"/>
      <c r="E430" s="13"/>
      <c r="F430" s="38"/>
      <c r="G430" s="14"/>
      <c r="H430" s="14"/>
      <c r="I430" s="38"/>
      <c r="J430" s="68"/>
      <c r="K430" s="13"/>
      <c r="L430" s="500"/>
      <c r="M430" s="521"/>
      <c r="N430" s="514"/>
      <c r="O430" s="13"/>
      <c r="P430" s="600"/>
      <c r="Q430" s="226"/>
      <c r="R430" s="118"/>
      <c r="S430" s="118"/>
      <c r="T430" s="118"/>
      <c r="U430" s="226"/>
      <c r="V430" s="226"/>
      <c r="W430" s="226"/>
      <c r="X430" s="55"/>
      <c r="Y430" s="55"/>
      <c r="Z430" s="226"/>
      <c r="AA430" s="226"/>
      <c r="AB430" s="237"/>
      <c r="AC430" s="237"/>
      <c r="AD430" s="237"/>
      <c r="AE430" s="237"/>
      <c r="AF430" s="176"/>
      <c r="AG430" s="227"/>
      <c r="AH430" s="45"/>
      <c r="AI430" s="45"/>
      <c r="AJ430" s="51"/>
      <c r="AK430" s="14"/>
      <c r="AL430" s="14"/>
      <c r="AM430" s="14"/>
    </row>
    <row r="431" spans="1:39" ht="38.25" customHeight="1">
      <c r="A431" s="13"/>
      <c r="B431" s="13"/>
      <c r="C431" s="13"/>
      <c r="D431" s="147"/>
      <c r="E431" s="13"/>
      <c r="F431" s="38"/>
      <c r="G431" s="14"/>
      <c r="H431" s="14"/>
      <c r="I431" s="38"/>
      <c r="J431" s="13"/>
      <c r="K431" s="13"/>
      <c r="L431" s="500"/>
      <c r="M431" s="521"/>
      <c r="N431" s="514"/>
      <c r="O431" s="13"/>
      <c r="P431" s="600"/>
      <c r="Q431" s="226"/>
      <c r="R431" s="118"/>
      <c r="S431" s="118"/>
      <c r="T431" s="118"/>
      <c r="U431" s="226"/>
      <c r="V431" s="226"/>
      <c r="W431" s="226"/>
      <c r="X431" s="55"/>
      <c r="Y431" s="55"/>
      <c r="Z431" s="226"/>
      <c r="AA431" s="226"/>
      <c r="AB431" s="237"/>
      <c r="AC431" s="237"/>
      <c r="AD431" s="237"/>
      <c r="AE431" s="237"/>
      <c r="AF431" s="176"/>
      <c r="AG431" s="227"/>
      <c r="AH431" s="45"/>
      <c r="AI431" s="45"/>
      <c r="AJ431" s="51"/>
      <c r="AK431" s="14"/>
      <c r="AL431" s="14"/>
      <c r="AM431" s="14"/>
    </row>
    <row r="432" spans="1:39" ht="38.25" customHeight="1">
      <c r="A432" s="13"/>
      <c r="B432" s="13"/>
      <c r="C432" s="13"/>
      <c r="D432" s="147"/>
      <c r="E432" s="13"/>
      <c r="F432" s="38"/>
      <c r="G432" s="14"/>
      <c r="H432" s="14"/>
      <c r="I432" s="38"/>
      <c r="J432" s="69"/>
      <c r="K432" s="13"/>
      <c r="L432" s="500"/>
      <c r="M432" s="521"/>
      <c r="N432" s="514"/>
      <c r="O432" s="13"/>
      <c r="P432" s="600"/>
      <c r="Q432" s="226"/>
      <c r="R432" s="118"/>
      <c r="S432" s="118"/>
      <c r="T432" s="118"/>
      <c r="U432" s="226"/>
      <c r="V432" s="226"/>
      <c r="W432" s="226"/>
      <c r="X432" s="55"/>
      <c r="Y432" s="55"/>
      <c r="Z432" s="226"/>
      <c r="AA432" s="226"/>
      <c r="AB432" s="237"/>
      <c r="AC432" s="237"/>
      <c r="AD432" s="237"/>
      <c r="AE432" s="237"/>
      <c r="AF432" s="176"/>
      <c r="AG432" s="227"/>
      <c r="AH432" s="45"/>
      <c r="AI432" s="45"/>
      <c r="AJ432" s="51"/>
      <c r="AK432" s="14"/>
      <c r="AL432" s="14"/>
      <c r="AM432" s="14"/>
    </row>
    <row r="433" spans="1:39" ht="38.25" customHeight="1">
      <c r="A433" s="13"/>
      <c r="B433" s="13"/>
      <c r="C433" s="13"/>
      <c r="D433" s="147"/>
      <c r="E433" s="13"/>
      <c r="F433" s="38"/>
      <c r="G433" s="14"/>
      <c r="H433" s="14"/>
      <c r="I433" s="38"/>
      <c r="J433" s="69"/>
      <c r="K433" s="13"/>
      <c r="L433" s="500"/>
      <c r="M433" s="521"/>
      <c r="N433" s="514"/>
      <c r="O433" s="13"/>
      <c r="P433" s="600"/>
      <c r="Q433" s="226"/>
      <c r="R433" s="118"/>
      <c r="S433" s="118"/>
      <c r="T433" s="118"/>
      <c r="U433" s="226"/>
      <c r="V433" s="226"/>
      <c r="W433" s="226"/>
      <c r="X433" s="55"/>
      <c r="Y433" s="55"/>
      <c r="Z433" s="226"/>
      <c r="AA433" s="226"/>
      <c r="AB433" s="237"/>
      <c r="AC433" s="237"/>
      <c r="AD433" s="237"/>
      <c r="AE433" s="237"/>
      <c r="AF433" s="176"/>
      <c r="AG433" s="227"/>
      <c r="AH433" s="45"/>
      <c r="AI433" s="45"/>
      <c r="AJ433" s="51"/>
      <c r="AK433" s="14"/>
      <c r="AL433" s="14"/>
      <c r="AM433" s="14"/>
    </row>
    <row r="434" spans="1:39" ht="38.25" customHeight="1">
      <c r="A434" s="13"/>
      <c r="B434" s="13"/>
      <c r="C434" s="13"/>
      <c r="D434" s="147"/>
      <c r="E434" s="13"/>
      <c r="F434" s="38"/>
      <c r="G434" s="14"/>
      <c r="H434" s="14"/>
      <c r="I434" s="38"/>
      <c r="J434" s="69"/>
      <c r="K434" s="13"/>
      <c r="L434" s="500"/>
      <c r="M434" s="521"/>
      <c r="N434" s="514"/>
      <c r="O434" s="13"/>
      <c r="P434" s="600"/>
      <c r="Q434" s="226"/>
      <c r="R434" s="118"/>
      <c r="S434" s="118"/>
      <c r="T434" s="118"/>
      <c r="U434" s="226"/>
      <c r="V434" s="226"/>
      <c r="W434" s="226"/>
      <c r="X434" s="55"/>
      <c r="Y434" s="55"/>
      <c r="Z434" s="226"/>
      <c r="AA434" s="226"/>
      <c r="AB434" s="237"/>
      <c r="AC434" s="237"/>
      <c r="AD434" s="237"/>
      <c r="AE434" s="237"/>
      <c r="AF434" s="176"/>
      <c r="AG434" s="227"/>
      <c r="AH434" s="45"/>
      <c r="AI434" s="45"/>
      <c r="AJ434" s="51"/>
      <c r="AK434" s="14"/>
      <c r="AL434" s="14"/>
      <c r="AM434" s="14"/>
    </row>
    <row r="435" spans="1:39" ht="38.25" customHeight="1">
      <c r="A435" s="13"/>
      <c r="B435" s="13"/>
      <c r="C435" s="13"/>
      <c r="D435" s="147"/>
      <c r="E435" s="13"/>
      <c r="F435" s="38"/>
      <c r="G435" s="14"/>
      <c r="H435" s="14"/>
      <c r="I435" s="38"/>
      <c r="J435" s="13"/>
      <c r="K435" s="13"/>
      <c r="L435" s="500"/>
      <c r="M435" s="521"/>
      <c r="N435" s="514"/>
      <c r="O435" s="13"/>
      <c r="P435" s="600"/>
      <c r="Q435" s="226"/>
      <c r="R435" s="118"/>
      <c r="S435" s="118"/>
      <c r="T435" s="118"/>
      <c r="U435" s="226"/>
      <c r="V435" s="226"/>
      <c r="W435" s="226"/>
      <c r="X435" s="55"/>
      <c r="Y435" s="55"/>
      <c r="Z435" s="226"/>
      <c r="AA435" s="226"/>
      <c r="AB435" s="237"/>
      <c r="AC435" s="237"/>
      <c r="AD435" s="237"/>
      <c r="AE435" s="237"/>
      <c r="AF435" s="176"/>
      <c r="AG435" s="227"/>
      <c r="AH435" s="45"/>
      <c r="AI435" s="45"/>
      <c r="AJ435" s="51"/>
      <c r="AK435" s="14"/>
      <c r="AL435" s="14"/>
      <c r="AM435" s="14"/>
    </row>
    <row r="436" spans="1:39" ht="38.25" customHeight="1">
      <c r="A436" s="13"/>
      <c r="B436" s="13"/>
      <c r="C436" s="13"/>
      <c r="D436" s="147"/>
      <c r="E436" s="13"/>
      <c r="F436" s="38"/>
      <c r="G436" s="14"/>
      <c r="H436" s="14"/>
      <c r="I436" s="38"/>
      <c r="J436" s="68"/>
      <c r="K436" s="13"/>
      <c r="L436" s="500"/>
      <c r="M436" s="521"/>
      <c r="N436" s="514"/>
      <c r="O436" s="13"/>
      <c r="P436" s="600"/>
      <c r="Q436" s="226"/>
      <c r="R436" s="118"/>
      <c r="S436" s="118"/>
      <c r="T436" s="118"/>
      <c r="U436" s="226"/>
      <c r="V436" s="226"/>
      <c r="W436" s="226"/>
      <c r="X436" s="55"/>
      <c r="Y436" s="55"/>
      <c r="Z436" s="226"/>
      <c r="AA436" s="226"/>
      <c r="AB436" s="237"/>
      <c r="AC436" s="237"/>
      <c r="AD436" s="237"/>
      <c r="AE436" s="237"/>
      <c r="AF436" s="176"/>
      <c r="AG436" s="227"/>
      <c r="AH436" s="45"/>
      <c r="AI436" s="45"/>
      <c r="AJ436" s="51"/>
      <c r="AK436" s="14"/>
      <c r="AL436" s="14"/>
      <c r="AM436" s="14"/>
    </row>
    <row r="437" spans="1:39" ht="38.25" customHeight="1">
      <c r="A437" s="13"/>
      <c r="B437" s="13"/>
      <c r="C437" s="13"/>
      <c r="D437" s="147"/>
      <c r="E437" s="13"/>
      <c r="F437" s="38"/>
      <c r="G437" s="14"/>
      <c r="H437" s="14"/>
      <c r="I437" s="38"/>
      <c r="J437" s="69"/>
      <c r="K437" s="13"/>
      <c r="L437" s="500"/>
      <c r="M437" s="521"/>
      <c r="N437" s="514"/>
      <c r="O437" s="13"/>
      <c r="P437" s="600"/>
      <c r="Q437" s="226"/>
      <c r="R437" s="118"/>
      <c r="S437" s="118"/>
      <c r="T437" s="118"/>
      <c r="U437" s="226"/>
      <c r="V437" s="226"/>
      <c r="W437" s="226"/>
      <c r="X437" s="55"/>
      <c r="Y437" s="55"/>
      <c r="Z437" s="226"/>
      <c r="AA437" s="226"/>
      <c r="AB437" s="237"/>
      <c r="AC437" s="237"/>
      <c r="AD437" s="237"/>
      <c r="AE437" s="237"/>
      <c r="AF437" s="176"/>
      <c r="AG437" s="227"/>
      <c r="AH437" s="45"/>
      <c r="AI437" s="45"/>
      <c r="AJ437" s="51"/>
      <c r="AK437" s="14"/>
      <c r="AL437" s="14"/>
      <c r="AM437" s="14"/>
    </row>
    <row r="438" spans="1:39" ht="38.25" customHeight="1">
      <c r="A438" s="13"/>
      <c r="B438" s="13"/>
      <c r="C438" s="13"/>
      <c r="D438" s="147"/>
      <c r="E438" s="13"/>
      <c r="F438" s="38"/>
      <c r="G438" s="14"/>
      <c r="H438" s="14"/>
      <c r="I438" s="38"/>
      <c r="J438" s="13"/>
      <c r="K438" s="13"/>
      <c r="L438" s="49"/>
      <c r="M438" s="105"/>
      <c r="N438" s="39"/>
      <c r="O438" s="13"/>
      <c r="P438" s="600"/>
      <c r="Q438" s="226"/>
      <c r="R438" s="118"/>
      <c r="S438" s="118"/>
      <c r="T438" s="118"/>
      <c r="U438" s="226"/>
      <c r="V438" s="226"/>
      <c r="W438" s="226"/>
      <c r="X438" s="55"/>
      <c r="Y438" s="55"/>
      <c r="Z438" s="226"/>
      <c r="AA438" s="226"/>
      <c r="AB438" s="237"/>
      <c r="AC438" s="237"/>
      <c r="AD438" s="237"/>
      <c r="AE438" s="237"/>
      <c r="AF438" s="176"/>
      <c r="AG438" s="227"/>
      <c r="AH438" s="45"/>
      <c r="AI438" s="45"/>
      <c r="AJ438" s="51"/>
      <c r="AK438" s="14"/>
      <c r="AL438" s="14"/>
      <c r="AM438" s="14"/>
    </row>
    <row r="439" spans="1:39" ht="38.25" customHeight="1">
      <c r="A439" s="13"/>
      <c r="B439" s="13"/>
      <c r="C439" s="13"/>
      <c r="D439" s="147"/>
      <c r="E439" s="13"/>
      <c r="F439" s="38"/>
      <c r="G439" s="14"/>
      <c r="H439" s="14"/>
      <c r="I439" s="38"/>
      <c r="J439" s="13"/>
      <c r="K439" s="13"/>
      <c r="L439" s="49"/>
      <c r="M439" s="49"/>
      <c r="N439" s="39"/>
      <c r="O439" s="13"/>
      <c r="P439" s="600"/>
      <c r="Q439" s="226"/>
      <c r="R439" s="118"/>
      <c r="S439" s="118"/>
      <c r="T439" s="118"/>
      <c r="U439" s="226"/>
      <c r="V439" s="226"/>
      <c r="W439" s="226"/>
      <c r="X439" s="55"/>
      <c r="Y439" s="55"/>
      <c r="Z439" s="226"/>
      <c r="AA439" s="226"/>
      <c r="AB439" s="237"/>
      <c r="AC439" s="237"/>
      <c r="AD439" s="237"/>
      <c r="AE439" s="237"/>
      <c r="AF439" s="176"/>
      <c r="AG439" s="227"/>
      <c r="AH439" s="45"/>
      <c r="AI439" s="45"/>
      <c r="AJ439" s="51"/>
      <c r="AK439" s="14"/>
      <c r="AL439" s="14"/>
      <c r="AM439" s="14"/>
    </row>
    <row r="440" spans="1:39" ht="38.25" customHeight="1">
      <c r="A440" s="13"/>
      <c r="B440" s="13"/>
      <c r="C440" s="13"/>
      <c r="D440" s="147"/>
      <c r="E440" s="13"/>
      <c r="F440" s="38"/>
      <c r="G440" s="14"/>
      <c r="H440" s="14"/>
      <c r="I440" s="38"/>
      <c r="J440" s="69"/>
      <c r="K440" s="13"/>
      <c r="L440" s="49"/>
      <c r="M440" s="49"/>
      <c r="N440" s="39"/>
      <c r="O440" s="13"/>
      <c r="P440" s="600"/>
      <c r="Q440" s="226"/>
      <c r="R440" s="118"/>
      <c r="S440" s="118"/>
      <c r="T440" s="118"/>
      <c r="U440" s="226"/>
      <c r="V440" s="226"/>
      <c r="W440" s="226"/>
      <c r="X440" s="55"/>
      <c r="Y440" s="55"/>
      <c r="Z440" s="226"/>
      <c r="AA440" s="226"/>
      <c r="AB440" s="237"/>
      <c r="AC440" s="237"/>
      <c r="AD440" s="237"/>
      <c r="AE440" s="237"/>
      <c r="AF440" s="176"/>
      <c r="AG440" s="227"/>
      <c r="AH440" s="45"/>
      <c r="AI440" s="45"/>
      <c r="AJ440" s="51"/>
      <c r="AK440" s="14"/>
      <c r="AL440" s="14"/>
      <c r="AM440" s="14"/>
    </row>
    <row r="441" spans="1:39" ht="38.25" customHeight="1">
      <c r="A441" s="13"/>
      <c r="B441" s="13"/>
      <c r="C441" s="13"/>
      <c r="D441" s="147"/>
      <c r="E441" s="13"/>
      <c r="F441" s="38"/>
      <c r="G441" s="14"/>
      <c r="H441" s="14"/>
      <c r="I441" s="38"/>
      <c r="J441" s="13"/>
      <c r="K441" s="13"/>
      <c r="L441" s="49"/>
      <c r="M441" s="49"/>
      <c r="N441" s="39"/>
      <c r="O441" s="13"/>
      <c r="P441" s="600"/>
      <c r="Q441" s="226"/>
      <c r="R441" s="118"/>
      <c r="S441" s="118"/>
      <c r="T441" s="118"/>
      <c r="U441" s="226"/>
      <c r="V441" s="226"/>
      <c r="W441" s="226"/>
      <c r="X441" s="55"/>
      <c r="Y441" s="55"/>
      <c r="Z441" s="226"/>
      <c r="AA441" s="226"/>
      <c r="AB441" s="237"/>
      <c r="AC441" s="237"/>
      <c r="AD441" s="237"/>
      <c r="AE441" s="237"/>
      <c r="AF441" s="176"/>
      <c r="AG441" s="227"/>
      <c r="AH441" s="45"/>
      <c r="AI441" s="45"/>
      <c r="AJ441" s="51"/>
      <c r="AK441" s="14"/>
      <c r="AL441" s="14"/>
      <c r="AM441" s="14"/>
    </row>
    <row r="442" spans="1:39" ht="38.25" customHeight="1">
      <c r="A442" s="13"/>
      <c r="B442" s="13"/>
      <c r="C442" s="13"/>
      <c r="D442" s="147"/>
      <c r="E442" s="13"/>
      <c r="F442" s="38"/>
      <c r="G442" s="14"/>
      <c r="H442" s="14"/>
      <c r="I442" s="38"/>
      <c r="J442" s="68"/>
      <c r="K442" s="13"/>
      <c r="L442" s="49"/>
      <c r="M442" s="49"/>
      <c r="N442" s="39"/>
      <c r="O442" s="13"/>
      <c r="P442" s="600"/>
      <c r="Q442" s="226"/>
      <c r="R442" s="118"/>
      <c r="S442" s="118"/>
      <c r="T442" s="118"/>
      <c r="U442" s="226"/>
      <c r="V442" s="226"/>
      <c r="W442" s="226"/>
      <c r="X442" s="55"/>
      <c r="Y442" s="55"/>
      <c r="Z442" s="226"/>
      <c r="AA442" s="226"/>
      <c r="AB442" s="237"/>
      <c r="AC442" s="237"/>
      <c r="AD442" s="237"/>
      <c r="AE442" s="237"/>
      <c r="AF442" s="176"/>
      <c r="AG442" s="227"/>
      <c r="AH442" s="45"/>
      <c r="AI442" s="45"/>
      <c r="AJ442" s="51"/>
      <c r="AK442" s="14"/>
      <c r="AL442" s="14"/>
      <c r="AM442" s="14"/>
    </row>
    <row r="443" spans="1:39" ht="38.25" customHeight="1">
      <c r="A443" s="13"/>
      <c r="B443" s="13"/>
      <c r="C443" s="13"/>
      <c r="D443" s="147"/>
      <c r="E443" s="13"/>
      <c r="F443" s="38"/>
      <c r="G443" s="14"/>
      <c r="H443" s="14"/>
      <c r="I443" s="38"/>
      <c r="J443" s="69"/>
      <c r="K443" s="13"/>
      <c r="L443" s="49"/>
      <c r="M443" s="49"/>
      <c r="N443" s="39"/>
      <c r="O443" s="13"/>
      <c r="P443" s="600"/>
      <c r="Q443" s="226"/>
      <c r="R443" s="118"/>
      <c r="S443" s="118"/>
      <c r="T443" s="118"/>
      <c r="U443" s="226"/>
      <c r="V443" s="226"/>
      <c r="W443" s="226"/>
      <c r="X443" s="55"/>
      <c r="Y443" s="55"/>
      <c r="Z443" s="226"/>
      <c r="AA443" s="226"/>
      <c r="AB443" s="237"/>
      <c r="AC443" s="237"/>
      <c r="AD443" s="237"/>
      <c r="AE443" s="237"/>
      <c r="AF443" s="176"/>
      <c r="AG443" s="227"/>
      <c r="AH443" s="45"/>
      <c r="AI443" s="45"/>
      <c r="AJ443" s="51"/>
      <c r="AK443" s="14"/>
      <c r="AL443" s="14"/>
      <c r="AM443" s="14"/>
    </row>
    <row r="444" spans="1:39" ht="38.25" customHeight="1">
      <c r="A444" s="13"/>
      <c r="B444" s="13"/>
      <c r="C444" s="13"/>
      <c r="D444" s="147"/>
      <c r="E444" s="13"/>
      <c r="F444" s="38"/>
      <c r="G444" s="14"/>
      <c r="H444" s="14"/>
      <c r="I444" s="38"/>
      <c r="J444" s="13"/>
      <c r="K444" s="13"/>
      <c r="L444" s="49"/>
      <c r="M444" s="49"/>
      <c r="N444" s="39"/>
      <c r="O444" s="13"/>
      <c r="P444" s="600"/>
      <c r="Q444" s="226"/>
      <c r="R444" s="118"/>
      <c r="S444" s="118"/>
      <c r="T444" s="118"/>
      <c r="U444" s="226"/>
      <c r="V444" s="226"/>
      <c r="W444" s="226"/>
      <c r="X444" s="55"/>
      <c r="Y444" s="55"/>
      <c r="Z444" s="226"/>
      <c r="AA444" s="226"/>
      <c r="AB444" s="237"/>
      <c r="AC444" s="237"/>
      <c r="AD444" s="237"/>
      <c r="AE444" s="237"/>
      <c r="AF444" s="176"/>
      <c r="AG444" s="227"/>
      <c r="AH444" s="45"/>
      <c r="AI444" s="45"/>
      <c r="AJ444" s="51"/>
      <c r="AK444" s="14"/>
      <c r="AL444" s="14"/>
      <c r="AM444" s="14"/>
    </row>
    <row r="445" spans="1:39" ht="38.25" customHeight="1">
      <c r="A445" s="13"/>
      <c r="B445" s="13"/>
      <c r="C445" s="13"/>
      <c r="D445" s="147"/>
      <c r="E445" s="13"/>
      <c r="F445" s="38"/>
      <c r="G445" s="14"/>
      <c r="H445" s="14"/>
      <c r="I445" s="38"/>
      <c r="J445" s="13"/>
      <c r="K445" s="13"/>
      <c r="L445" s="49"/>
      <c r="M445" s="49"/>
      <c r="N445" s="39"/>
      <c r="O445" s="13"/>
      <c r="P445" s="600"/>
      <c r="Q445" s="226"/>
      <c r="R445" s="118"/>
      <c r="S445" s="118"/>
      <c r="T445" s="118"/>
      <c r="U445" s="226"/>
      <c r="V445" s="226"/>
      <c r="W445" s="226"/>
      <c r="X445" s="55"/>
      <c r="Y445" s="55"/>
      <c r="Z445" s="226"/>
      <c r="AA445" s="226"/>
      <c r="AB445" s="237"/>
      <c r="AC445" s="237"/>
      <c r="AD445" s="237"/>
      <c r="AE445" s="237"/>
      <c r="AF445" s="176"/>
      <c r="AG445" s="227"/>
      <c r="AH445" s="45"/>
      <c r="AI445" s="45"/>
      <c r="AJ445" s="51"/>
      <c r="AK445" s="14"/>
      <c r="AL445" s="14"/>
      <c r="AM445" s="14"/>
    </row>
    <row r="446" spans="1:39" ht="38.25" customHeight="1">
      <c r="A446" s="13"/>
      <c r="B446" s="13"/>
      <c r="C446" s="13"/>
      <c r="D446" s="147"/>
      <c r="E446" s="13"/>
      <c r="F446" s="38"/>
      <c r="G446" s="14"/>
      <c r="H446" s="14"/>
      <c r="I446" s="38"/>
      <c r="J446" s="13"/>
      <c r="K446" s="13"/>
      <c r="L446" s="49"/>
      <c r="M446" s="49"/>
      <c r="N446" s="39"/>
      <c r="O446" s="13"/>
      <c r="P446" s="600"/>
      <c r="Q446" s="226"/>
      <c r="R446" s="118"/>
      <c r="S446" s="118"/>
      <c r="T446" s="118"/>
      <c r="U446" s="226"/>
      <c r="V446" s="226"/>
      <c r="W446" s="226"/>
      <c r="X446" s="55"/>
      <c r="Y446" s="55"/>
      <c r="Z446" s="226"/>
      <c r="AA446" s="226"/>
      <c r="AB446" s="237"/>
      <c r="AC446" s="237"/>
      <c r="AD446" s="237"/>
      <c r="AE446" s="237"/>
      <c r="AF446" s="176"/>
      <c r="AG446" s="227"/>
      <c r="AH446" s="207"/>
      <c r="AI446" s="207"/>
      <c r="AJ446" s="51"/>
      <c r="AK446" s="14"/>
      <c r="AL446" s="14"/>
      <c r="AM446" s="14"/>
    </row>
    <row r="447" spans="1:39" ht="38.25" customHeight="1">
      <c r="A447" s="13"/>
      <c r="B447" s="13"/>
      <c r="C447" s="13"/>
      <c r="D447" s="147"/>
      <c r="E447" s="13"/>
      <c r="F447" s="38"/>
      <c r="G447" s="14"/>
      <c r="H447" s="14"/>
      <c r="I447" s="38"/>
      <c r="J447" s="13"/>
      <c r="K447" s="13"/>
      <c r="L447" s="49"/>
      <c r="M447" s="49"/>
      <c r="N447" s="39"/>
      <c r="O447" s="13"/>
      <c r="P447" s="600"/>
      <c r="Q447" s="226"/>
      <c r="R447" s="118"/>
      <c r="S447" s="118"/>
      <c r="T447" s="118"/>
      <c r="U447" s="226"/>
      <c r="V447" s="226"/>
      <c r="W447" s="226"/>
      <c r="X447" s="55"/>
      <c r="Y447" s="55"/>
      <c r="Z447" s="226"/>
      <c r="AA447" s="226"/>
      <c r="AB447" s="237"/>
      <c r="AC447" s="237"/>
      <c r="AD447" s="237"/>
      <c r="AE447" s="237"/>
      <c r="AF447" s="176"/>
      <c r="AG447" s="227"/>
      <c r="AH447" s="45"/>
      <c r="AI447" s="45"/>
      <c r="AJ447" s="51"/>
      <c r="AK447" s="14"/>
      <c r="AL447" s="14"/>
      <c r="AM447" s="14"/>
    </row>
    <row r="448" spans="1:39" ht="38.25" customHeight="1">
      <c r="A448" s="13"/>
      <c r="B448" s="13"/>
      <c r="C448" s="13"/>
      <c r="D448" s="147"/>
      <c r="E448" s="13"/>
      <c r="F448" s="38"/>
      <c r="G448" s="14"/>
      <c r="H448" s="14"/>
      <c r="I448" s="38"/>
      <c r="J448" s="13"/>
      <c r="K448" s="13"/>
      <c r="L448" s="49"/>
      <c r="M448" s="49"/>
      <c r="N448" s="39"/>
      <c r="O448" s="13"/>
      <c r="P448" s="600"/>
      <c r="Q448" s="226"/>
      <c r="R448" s="118"/>
      <c r="S448" s="118"/>
      <c r="T448" s="118"/>
      <c r="U448" s="226"/>
      <c r="V448" s="226"/>
      <c r="W448" s="226"/>
      <c r="X448" s="55"/>
      <c r="Y448" s="55"/>
      <c r="Z448" s="226"/>
      <c r="AA448" s="226"/>
      <c r="AB448" s="237"/>
      <c r="AC448" s="237"/>
      <c r="AD448" s="237"/>
      <c r="AE448" s="237"/>
      <c r="AF448" s="176"/>
      <c r="AG448" s="227"/>
      <c r="AH448" s="207"/>
      <c r="AI448" s="207"/>
      <c r="AJ448" s="51"/>
      <c r="AK448" s="14"/>
      <c r="AL448" s="14"/>
      <c r="AM448" s="14"/>
    </row>
    <row r="449" spans="1:39" ht="38.25" customHeight="1">
      <c r="A449" s="13"/>
      <c r="B449" s="13"/>
      <c r="C449" s="13"/>
      <c r="D449" s="147"/>
      <c r="E449" s="13"/>
      <c r="F449" s="38"/>
      <c r="G449" s="14"/>
      <c r="H449" s="14"/>
      <c r="I449" s="38"/>
      <c r="J449" s="13"/>
      <c r="K449" s="13"/>
      <c r="L449" s="49"/>
      <c r="M449" s="49"/>
      <c r="N449" s="39"/>
      <c r="O449" s="13"/>
      <c r="P449" s="600"/>
      <c r="Q449" s="226"/>
      <c r="R449" s="118"/>
      <c r="S449" s="118"/>
      <c r="T449" s="118"/>
      <c r="U449" s="226"/>
      <c r="V449" s="226"/>
      <c r="W449" s="226"/>
      <c r="X449" s="55"/>
      <c r="Y449" s="55"/>
      <c r="Z449" s="226"/>
      <c r="AA449" s="226"/>
      <c r="AB449" s="237"/>
      <c r="AC449" s="237"/>
      <c r="AD449" s="237"/>
      <c r="AE449" s="237"/>
      <c r="AF449" s="176"/>
      <c r="AG449" s="227"/>
      <c r="AH449" s="45"/>
      <c r="AI449" s="45"/>
      <c r="AJ449" s="51"/>
      <c r="AK449" s="14"/>
      <c r="AL449" s="14"/>
      <c r="AM449" s="14"/>
    </row>
    <row r="450" spans="1:39" ht="38.25" customHeight="1">
      <c r="A450" s="13"/>
      <c r="B450" s="13"/>
      <c r="C450" s="13"/>
      <c r="D450" s="147"/>
      <c r="E450" s="13"/>
      <c r="F450" s="38"/>
      <c r="G450" s="14"/>
      <c r="H450" s="14"/>
      <c r="I450" s="38"/>
      <c r="J450" s="13"/>
      <c r="K450" s="13"/>
      <c r="L450" s="49"/>
      <c r="M450" s="49"/>
      <c r="N450" s="39"/>
      <c r="O450" s="13"/>
      <c r="P450" s="600"/>
      <c r="Q450" s="226"/>
      <c r="R450" s="118"/>
      <c r="S450" s="118"/>
      <c r="T450" s="118"/>
      <c r="U450" s="226"/>
      <c r="V450" s="226"/>
      <c r="W450" s="226"/>
      <c r="X450" s="55"/>
      <c r="Y450" s="55"/>
      <c r="Z450" s="226"/>
      <c r="AA450" s="226"/>
      <c r="AB450" s="237"/>
      <c r="AC450" s="237"/>
      <c r="AD450" s="237"/>
      <c r="AE450" s="237"/>
      <c r="AF450" s="176"/>
      <c r="AG450" s="227"/>
      <c r="AH450" s="207"/>
      <c r="AI450" s="207"/>
      <c r="AJ450" s="51"/>
      <c r="AK450" s="14"/>
      <c r="AL450" s="14"/>
      <c r="AM450" s="14"/>
    </row>
    <row r="451" spans="1:39" ht="38.25" customHeight="1">
      <c r="A451" s="13"/>
      <c r="B451" s="13"/>
      <c r="C451" s="13"/>
      <c r="D451" s="147"/>
      <c r="E451" s="13"/>
      <c r="F451" s="38"/>
      <c r="G451" s="14"/>
      <c r="H451" s="14"/>
      <c r="I451" s="38"/>
      <c r="J451" s="13"/>
      <c r="K451" s="13"/>
      <c r="L451" s="49"/>
      <c r="M451" s="49"/>
      <c r="N451" s="39"/>
      <c r="O451" s="13"/>
      <c r="P451" s="600"/>
      <c r="Q451" s="226"/>
      <c r="R451" s="118"/>
      <c r="S451" s="118"/>
      <c r="T451" s="118"/>
      <c r="U451" s="226"/>
      <c r="V451" s="226"/>
      <c r="W451" s="226"/>
      <c r="X451" s="55"/>
      <c r="Y451" s="55"/>
      <c r="Z451" s="226"/>
      <c r="AA451" s="226"/>
      <c r="AB451" s="237"/>
      <c r="AC451" s="237"/>
      <c r="AD451" s="237"/>
      <c r="AE451" s="237"/>
      <c r="AF451" s="176"/>
      <c r="AG451" s="227"/>
      <c r="AH451" s="207"/>
      <c r="AI451" s="207"/>
      <c r="AJ451" s="51"/>
      <c r="AK451" s="14"/>
      <c r="AL451" s="14"/>
      <c r="AM451" s="14"/>
    </row>
    <row r="452" spans="1:39" ht="38.25" customHeight="1">
      <c r="A452" s="13"/>
      <c r="B452" s="13"/>
      <c r="C452" s="13"/>
      <c r="D452" s="147"/>
      <c r="E452" s="13"/>
      <c r="F452" s="38"/>
      <c r="G452" s="14"/>
      <c r="H452" s="14"/>
      <c r="I452" s="38"/>
      <c r="J452" s="13"/>
      <c r="K452" s="13"/>
      <c r="L452" s="49"/>
      <c r="M452" s="49"/>
      <c r="N452" s="39"/>
      <c r="O452" s="13"/>
      <c r="P452" s="600"/>
      <c r="Q452" s="226"/>
      <c r="R452" s="118"/>
      <c r="S452" s="118"/>
      <c r="T452" s="118"/>
      <c r="U452" s="226"/>
      <c r="V452" s="226"/>
      <c r="W452" s="226"/>
      <c r="X452" s="55"/>
      <c r="Y452" s="55"/>
      <c r="Z452" s="226"/>
      <c r="AA452" s="226"/>
      <c r="AB452" s="237"/>
      <c r="AC452" s="237"/>
      <c r="AD452" s="237"/>
      <c r="AE452" s="237"/>
      <c r="AF452" s="176"/>
      <c r="AG452" s="227"/>
      <c r="AH452" s="207"/>
      <c r="AI452" s="207"/>
      <c r="AJ452" s="51"/>
      <c r="AK452" s="14"/>
      <c r="AL452" s="14"/>
      <c r="AM452" s="14"/>
    </row>
    <row r="453" spans="1:39" ht="38.25" customHeight="1">
      <c r="A453" s="13"/>
      <c r="B453" s="13"/>
      <c r="C453" s="13"/>
      <c r="D453" s="147"/>
      <c r="E453" s="13"/>
      <c r="F453" s="38"/>
      <c r="G453" s="14"/>
      <c r="H453" s="14"/>
      <c r="I453" s="38"/>
      <c r="J453" s="13"/>
      <c r="K453" s="13"/>
      <c r="L453" s="49"/>
      <c r="M453" s="49"/>
      <c r="N453" s="39"/>
      <c r="O453" s="13"/>
      <c r="P453" s="600"/>
      <c r="Q453" s="226"/>
      <c r="R453" s="118"/>
      <c r="S453" s="118"/>
      <c r="T453" s="118"/>
      <c r="U453" s="226"/>
      <c r="V453" s="226"/>
      <c r="W453" s="226"/>
      <c r="X453" s="55"/>
      <c r="Y453" s="55"/>
      <c r="Z453" s="226"/>
      <c r="AA453" s="226"/>
      <c r="AB453" s="237"/>
      <c r="AC453" s="237"/>
      <c r="AD453" s="237"/>
      <c r="AE453" s="237"/>
      <c r="AF453" s="176"/>
      <c r="AG453" s="227"/>
      <c r="AH453" s="207"/>
      <c r="AI453" s="207"/>
      <c r="AJ453" s="51"/>
      <c r="AK453" s="14"/>
      <c r="AL453" s="14"/>
      <c r="AM453" s="14"/>
    </row>
    <row r="454" spans="1:39" ht="38.25" customHeight="1">
      <c r="A454" s="13"/>
      <c r="B454" s="13"/>
      <c r="C454" s="13"/>
      <c r="D454" s="147"/>
      <c r="E454" s="13"/>
      <c r="F454" s="38"/>
      <c r="G454" s="14"/>
      <c r="H454" s="14"/>
      <c r="I454" s="38"/>
      <c r="J454" s="13"/>
      <c r="K454" s="13"/>
      <c r="L454" s="49"/>
      <c r="M454" s="49"/>
      <c r="N454" s="39"/>
      <c r="O454" s="13"/>
      <c r="P454" s="600"/>
      <c r="Q454" s="226"/>
      <c r="R454" s="118"/>
      <c r="S454" s="118"/>
      <c r="T454" s="118"/>
      <c r="U454" s="226"/>
      <c r="V454" s="226"/>
      <c r="W454" s="226"/>
      <c r="X454" s="55"/>
      <c r="Y454" s="55"/>
      <c r="Z454" s="226"/>
      <c r="AA454" s="226"/>
      <c r="AB454" s="237"/>
      <c r="AC454" s="237"/>
      <c r="AD454" s="237"/>
      <c r="AE454" s="237"/>
      <c r="AF454" s="176"/>
      <c r="AG454" s="227"/>
      <c r="AH454" s="207"/>
      <c r="AI454" s="207"/>
      <c r="AJ454" s="51"/>
      <c r="AK454" s="14"/>
      <c r="AL454" s="14"/>
      <c r="AM454" s="14"/>
    </row>
    <row r="455" spans="1:39" ht="38.25" customHeight="1">
      <c r="A455" s="13"/>
      <c r="B455" s="13"/>
      <c r="C455" s="13"/>
      <c r="D455" s="147"/>
      <c r="E455" s="13"/>
      <c r="F455" s="38"/>
      <c r="G455" s="14"/>
      <c r="H455" s="14"/>
      <c r="I455" s="38"/>
      <c r="J455" s="13"/>
      <c r="K455" s="13"/>
      <c r="L455" s="49"/>
      <c r="M455" s="49"/>
      <c r="N455" s="39"/>
      <c r="O455" s="13"/>
      <c r="P455" s="600"/>
      <c r="Q455" s="226"/>
      <c r="R455" s="118"/>
      <c r="S455" s="118"/>
      <c r="T455" s="118"/>
      <c r="U455" s="226"/>
      <c r="V455" s="226"/>
      <c r="W455" s="226"/>
      <c r="X455" s="55"/>
      <c r="Y455" s="55"/>
      <c r="Z455" s="226"/>
      <c r="AA455" s="226"/>
      <c r="AB455" s="237"/>
      <c r="AC455" s="237"/>
      <c r="AD455" s="237"/>
      <c r="AE455" s="237"/>
      <c r="AF455" s="176"/>
      <c r="AG455" s="227"/>
      <c r="AH455" s="208"/>
      <c r="AI455" s="208"/>
      <c r="AJ455" s="51"/>
      <c r="AK455" s="14"/>
      <c r="AL455" s="14"/>
      <c r="AM455" s="14"/>
    </row>
    <row r="456" spans="1:39" ht="38.25" customHeight="1">
      <c r="A456" s="13"/>
      <c r="B456" s="13"/>
      <c r="C456" s="13"/>
      <c r="D456" s="147"/>
      <c r="E456" s="13"/>
      <c r="F456" s="38"/>
      <c r="G456" s="14"/>
      <c r="H456" s="14"/>
      <c r="I456" s="38"/>
      <c r="J456" s="42"/>
      <c r="K456" s="13"/>
      <c r="L456" s="49"/>
      <c r="M456" s="49"/>
      <c r="N456" s="39"/>
      <c r="O456" s="13"/>
      <c r="P456" s="600"/>
      <c r="Q456" s="226"/>
      <c r="R456" s="118"/>
      <c r="S456" s="118"/>
      <c r="T456" s="118"/>
      <c r="U456" s="226"/>
      <c r="V456" s="226"/>
      <c r="W456" s="226"/>
      <c r="X456" s="55"/>
      <c r="Y456" s="55"/>
      <c r="Z456" s="226"/>
      <c r="AA456" s="226"/>
      <c r="AB456" s="237"/>
      <c r="AC456" s="237"/>
      <c r="AD456" s="237"/>
      <c r="AE456" s="237"/>
      <c r="AF456" s="176"/>
      <c r="AG456" s="227"/>
      <c r="AH456" s="45"/>
      <c r="AI456" s="45"/>
      <c r="AJ456" s="51"/>
      <c r="AK456" s="14"/>
      <c r="AL456" s="14"/>
      <c r="AM456" s="14"/>
    </row>
    <row r="457" spans="1:39" ht="38.25" customHeight="1">
      <c r="A457" s="13"/>
      <c r="B457" s="13"/>
      <c r="C457" s="13"/>
      <c r="D457" s="147"/>
      <c r="E457" s="13"/>
      <c r="F457" s="38"/>
      <c r="G457" s="14"/>
      <c r="H457" s="14"/>
      <c r="I457" s="38"/>
      <c r="J457" s="42"/>
      <c r="K457" s="13"/>
      <c r="L457" s="49"/>
      <c r="M457" s="49"/>
      <c r="N457" s="39"/>
      <c r="O457" s="13"/>
      <c r="P457" s="600"/>
      <c r="Q457" s="226"/>
      <c r="R457" s="118"/>
      <c r="S457" s="118"/>
      <c r="T457" s="118"/>
      <c r="U457" s="226"/>
      <c r="V457" s="226"/>
      <c r="W457" s="226"/>
      <c r="X457" s="55"/>
      <c r="Y457" s="55"/>
      <c r="Z457" s="226"/>
      <c r="AA457" s="226"/>
      <c r="AB457" s="237"/>
      <c r="AC457" s="237"/>
      <c r="AD457" s="237"/>
      <c r="AE457" s="237"/>
      <c r="AF457" s="176"/>
      <c r="AG457" s="227"/>
      <c r="AH457" s="45"/>
      <c r="AI457" s="45"/>
      <c r="AJ457" s="51"/>
      <c r="AK457" s="14"/>
      <c r="AL457" s="14"/>
      <c r="AM457" s="14"/>
    </row>
    <row r="458" spans="1:39" ht="38.25" customHeight="1">
      <c r="A458" s="13"/>
      <c r="B458" s="13"/>
      <c r="C458" s="13"/>
      <c r="D458" s="147"/>
      <c r="E458" s="13"/>
      <c r="F458" s="38"/>
      <c r="G458" s="14"/>
      <c r="H458" s="14"/>
      <c r="I458" s="38"/>
      <c r="J458" s="42"/>
      <c r="K458" s="13"/>
      <c r="L458" s="49"/>
      <c r="M458" s="49"/>
      <c r="N458" s="39"/>
      <c r="O458" s="13"/>
      <c r="P458" s="600"/>
      <c r="Q458" s="226"/>
      <c r="R458" s="118"/>
      <c r="S458" s="118"/>
      <c r="T458" s="118"/>
      <c r="U458" s="226"/>
      <c r="V458" s="226"/>
      <c r="W458" s="226"/>
      <c r="X458" s="55"/>
      <c r="Y458" s="55"/>
      <c r="Z458" s="226"/>
      <c r="AA458" s="226"/>
      <c r="AB458" s="237"/>
      <c r="AC458" s="237"/>
      <c r="AD458" s="237"/>
      <c r="AE458" s="237"/>
      <c r="AF458" s="176"/>
      <c r="AG458" s="227"/>
      <c r="AH458" s="45"/>
      <c r="AI458" s="45"/>
      <c r="AJ458" s="51"/>
      <c r="AK458" s="14"/>
      <c r="AL458" s="14"/>
      <c r="AM458" s="14"/>
    </row>
    <row r="459" spans="1:39" ht="38.25" customHeight="1">
      <c r="A459" s="13"/>
      <c r="B459" s="13"/>
      <c r="C459" s="13"/>
      <c r="D459" s="147"/>
      <c r="E459" s="13"/>
      <c r="F459" s="38"/>
      <c r="G459" s="14"/>
      <c r="H459" s="14"/>
      <c r="I459" s="38"/>
      <c r="J459" s="13"/>
      <c r="K459" s="13"/>
      <c r="L459" s="49"/>
      <c r="M459" s="49"/>
      <c r="N459" s="39"/>
      <c r="O459" s="13"/>
      <c r="P459" s="600"/>
      <c r="Q459" s="226"/>
      <c r="R459" s="118"/>
      <c r="S459" s="118"/>
      <c r="T459" s="118"/>
      <c r="U459" s="226"/>
      <c r="V459" s="226"/>
      <c r="W459" s="226"/>
      <c r="X459" s="55"/>
      <c r="Y459" s="55"/>
      <c r="Z459" s="226"/>
      <c r="AA459" s="226"/>
      <c r="AB459" s="237"/>
      <c r="AC459" s="237"/>
      <c r="AD459" s="237"/>
      <c r="AE459" s="237"/>
      <c r="AF459" s="176"/>
      <c r="AG459" s="227"/>
      <c r="AH459" s="45"/>
      <c r="AI459" s="45"/>
      <c r="AJ459" s="51"/>
      <c r="AK459" s="14"/>
      <c r="AL459" s="14"/>
      <c r="AM459" s="14"/>
    </row>
    <row r="460" spans="1:39" ht="38.25" customHeight="1">
      <c r="A460" s="13"/>
      <c r="B460" s="13"/>
      <c r="C460" s="13"/>
      <c r="D460" s="147"/>
      <c r="E460" s="13"/>
      <c r="F460" s="38"/>
      <c r="G460" s="14"/>
      <c r="H460" s="14"/>
      <c r="I460" s="38"/>
      <c r="J460" s="13"/>
      <c r="K460" s="13"/>
      <c r="L460" s="49"/>
      <c r="M460" s="49"/>
      <c r="N460" s="39"/>
      <c r="O460" s="13"/>
      <c r="P460" s="600"/>
      <c r="Q460" s="226"/>
      <c r="R460" s="118"/>
      <c r="S460" s="118"/>
      <c r="T460" s="118"/>
      <c r="U460" s="226"/>
      <c r="V460" s="226"/>
      <c r="W460" s="226"/>
      <c r="X460" s="55"/>
      <c r="Y460" s="55"/>
      <c r="Z460" s="226"/>
      <c r="AA460" s="226"/>
      <c r="AB460" s="237"/>
      <c r="AC460" s="237"/>
      <c r="AD460" s="237"/>
      <c r="AE460" s="237"/>
      <c r="AF460" s="176"/>
      <c r="AG460" s="227"/>
      <c r="AH460" s="45"/>
      <c r="AI460" s="45"/>
      <c r="AJ460" s="51"/>
      <c r="AK460" s="14"/>
      <c r="AL460" s="14"/>
      <c r="AM460" s="14"/>
    </row>
    <row r="461" spans="1:39" ht="38.25" customHeight="1">
      <c r="A461" s="13"/>
      <c r="B461" s="13"/>
      <c r="C461" s="13"/>
      <c r="D461" s="147"/>
      <c r="E461" s="13"/>
      <c r="F461" s="38"/>
      <c r="G461" s="14"/>
      <c r="H461" s="14"/>
      <c r="I461" s="38"/>
      <c r="J461" s="13"/>
      <c r="K461" s="13"/>
      <c r="L461" s="49"/>
      <c r="M461" s="49"/>
      <c r="N461" s="39"/>
      <c r="O461" s="13"/>
      <c r="P461" s="600"/>
      <c r="Q461" s="226"/>
      <c r="R461" s="118"/>
      <c r="S461" s="118"/>
      <c r="T461" s="118"/>
      <c r="U461" s="226"/>
      <c r="V461" s="226"/>
      <c r="W461" s="226"/>
      <c r="X461" s="55"/>
      <c r="Y461" s="55"/>
      <c r="Z461" s="226"/>
      <c r="AA461" s="226"/>
      <c r="AB461" s="237"/>
      <c r="AC461" s="237"/>
      <c r="AD461" s="237"/>
      <c r="AE461" s="237"/>
      <c r="AF461" s="176"/>
      <c r="AG461" s="227"/>
      <c r="AH461" s="45"/>
      <c r="AI461" s="45"/>
      <c r="AJ461" s="51"/>
      <c r="AK461" s="14"/>
      <c r="AL461" s="14"/>
      <c r="AM461" s="14"/>
    </row>
    <row r="462" spans="1:39" ht="38.25" customHeight="1">
      <c r="A462" s="13"/>
      <c r="B462" s="13"/>
      <c r="C462" s="13"/>
      <c r="D462" s="147"/>
      <c r="E462" s="13"/>
      <c r="F462" s="38"/>
      <c r="G462" s="14"/>
      <c r="H462" s="14"/>
      <c r="I462" s="38"/>
      <c r="J462" s="13"/>
      <c r="K462" s="13"/>
      <c r="L462" s="49"/>
      <c r="M462" s="49"/>
      <c r="N462" s="39"/>
      <c r="O462" s="13"/>
      <c r="P462" s="600"/>
      <c r="Q462" s="226"/>
      <c r="R462" s="118"/>
      <c r="S462" s="118"/>
      <c r="T462" s="118"/>
      <c r="U462" s="226"/>
      <c r="V462" s="226"/>
      <c r="W462" s="226"/>
      <c r="X462" s="55"/>
      <c r="Y462" s="55"/>
      <c r="Z462" s="226"/>
      <c r="AA462" s="226"/>
      <c r="AB462" s="237"/>
      <c r="AC462" s="237"/>
      <c r="AD462" s="237"/>
      <c r="AE462" s="237"/>
      <c r="AF462" s="176"/>
      <c r="AG462" s="227"/>
      <c r="AH462" s="45"/>
      <c r="AI462" s="45"/>
      <c r="AJ462" s="51"/>
      <c r="AK462" s="14"/>
      <c r="AL462" s="14"/>
      <c r="AM462" s="14"/>
    </row>
    <row r="463" spans="1:39" ht="38.25" customHeight="1">
      <c r="A463" s="13"/>
      <c r="B463" s="13"/>
      <c r="C463" s="13"/>
      <c r="D463" s="147"/>
      <c r="E463" s="13"/>
      <c r="F463" s="38"/>
      <c r="G463" s="14"/>
      <c r="H463" s="14"/>
      <c r="I463" s="38"/>
      <c r="J463" s="13"/>
      <c r="K463" s="13"/>
      <c r="L463" s="49"/>
      <c r="M463" s="49"/>
      <c r="N463" s="39"/>
      <c r="O463" s="13"/>
      <c r="P463" s="600"/>
      <c r="Q463" s="226"/>
      <c r="R463" s="118"/>
      <c r="S463" s="118"/>
      <c r="T463" s="118"/>
      <c r="U463" s="226"/>
      <c r="V463" s="226"/>
      <c r="W463" s="226"/>
      <c r="X463" s="55"/>
      <c r="Y463" s="55"/>
      <c r="Z463" s="226"/>
      <c r="AA463" s="226"/>
      <c r="AB463" s="237"/>
      <c r="AC463" s="237"/>
      <c r="AD463" s="237"/>
      <c r="AE463" s="237"/>
      <c r="AF463" s="176"/>
      <c r="AG463" s="227"/>
      <c r="AH463" s="45"/>
      <c r="AI463" s="45"/>
      <c r="AJ463" s="51"/>
      <c r="AK463" s="14"/>
      <c r="AL463" s="14"/>
      <c r="AM463" s="14"/>
    </row>
    <row r="464" spans="1:39" ht="38.25" customHeight="1">
      <c r="A464" s="13"/>
      <c r="B464" s="13"/>
      <c r="C464" s="13"/>
      <c r="D464" s="147"/>
      <c r="E464" s="13"/>
      <c r="F464" s="38"/>
      <c r="G464" s="14"/>
      <c r="H464" s="14"/>
      <c r="I464" s="38"/>
      <c r="J464" s="13"/>
      <c r="K464" s="13"/>
      <c r="L464" s="49"/>
      <c r="M464" s="49"/>
      <c r="N464" s="39"/>
      <c r="O464" s="13"/>
      <c r="P464" s="600"/>
      <c r="Q464" s="226"/>
      <c r="R464" s="118"/>
      <c r="S464" s="118"/>
      <c r="T464" s="118"/>
      <c r="U464" s="226"/>
      <c r="V464" s="226"/>
      <c r="W464" s="226"/>
      <c r="X464" s="55"/>
      <c r="Y464" s="55"/>
      <c r="Z464" s="226"/>
      <c r="AA464" s="226"/>
      <c r="AB464" s="237"/>
      <c r="AC464" s="237"/>
      <c r="AD464" s="237"/>
      <c r="AE464" s="237"/>
      <c r="AF464" s="176"/>
      <c r="AG464" s="227"/>
      <c r="AH464" s="45"/>
      <c r="AI464" s="45"/>
      <c r="AJ464" s="51"/>
      <c r="AK464" s="14"/>
      <c r="AL464" s="14"/>
      <c r="AM464" s="14"/>
    </row>
    <row r="465" spans="1:39" ht="38.25" customHeight="1">
      <c r="A465" s="13"/>
      <c r="B465" s="13"/>
      <c r="C465" s="13"/>
      <c r="D465" s="147"/>
      <c r="E465" s="13"/>
      <c r="F465" s="38"/>
      <c r="G465" s="14"/>
      <c r="H465" s="14"/>
      <c r="I465" s="38"/>
      <c r="J465" s="13"/>
      <c r="K465" s="13"/>
      <c r="L465" s="49"/>
      <c r="M465" s="49"/>
      <c r="N465" s="39"/>
      <c r="O465" s="13"/>
      <c r="P465" s="600"/>
      <c r="Q465" s="226"/>
      <c r="R465" s="118"/>
      <c r="S465" s="118"/>
      <c r="T465" s="118"/>
      <c r="U465" s="226"/>
      <c r="V465" s="226"/>
      <c r="W465" s="226"/>
      <c r="X465" s="55"/>
      <c r="Y465" s="55"/>
      <c r="Z465" s="226"/>
      <c r="AA465" s="226"/>
      <c r="AB465" s="237"/>
      <c r="AC465" s="237"/>
      <c r="AD465" s="237"/>
      <c r="AE465" s="237"/>
      <c r="AF465" s="176"/>
      <c r="AG465" s="227"/>
      <c r="AH465" s="45"/>
      <c r="AI465" s="45"/>
      <c r="AJ465" s="51"/>
      <c r="AK465" s="14"/>
      <c r="AL465" s="14"/>
      <c r="AM465" s="14"/>
    </row>
    <row r="466" spans="1:39" ht="38.25" customHeight="1">
      <c r="A466" s="13"/>
      <c r="B466" s="13"/>
      <c r="C466" s="13"/>
      <c r="D466" s="147"/>
      <c r="E466" s="13"/>
      <c r="F466" s="38"/>
      <c r="G466" s="14"/>
      <c r="H466" s="14"/>
      <c r="I466" s="38"/>
      <c r="J466" s="13"/>
      <c r="K466" s="13"/>
      <c r="L466" s="49"/>
      <c r="M466" s="49"/>
      <c r="N466" s="39"/>
      <c r="O466" s="13"/>
      <c r="P466" s="600"/>
      <c r="Q466" s="226"/>
      <c r="R466" s="118"/>
      <c r="S466" s="118"/>
      <c r="T466" s="118"/>
      <c r="U466" s="226"/>
      <c r="V466" s="226"/>
      <c r="W466" s="226"/>
      <c r="X466" s="55"/>
      <c r="Y466" s="55"/>
      <c r="Z466" s="226"/>
      <c r="AA466" s="226"/>
      <c r="AB466" s="237"/>
      <c r="AC466" s="237"/>
      <c r="AD466" s="237"/>
      <c r="AE466" s="237"/>
      <c r="AF466" s="176"/>
      <c r="AG466" s="227"/>
      <c r="AH466" s="45"/>
      <c r="AI466" s="45"/>
      <c r="AJ466" s="51"/>
      <c r="AK466" s="14"/>
      <c r="AL466" s="14"/>
      <c r="AM466" s="14"/>
    </row>
    <row r="467" spans="1:39" ht="38.25" customHeight="1">
      <c r="A467" s="13"/>
      <c r="B467" s="13"/>
      <c r="C467" s="13"/>
      <c r="D467" s="147"/>
      <c r="E467" s="13"/>
      <c r="F467" s="38"/>
      <c r="G467" s="14"/>
      <c r="H467" s="14"/>
      <c r="I467" s="38"/>
      <c r="J467" s="13"/>
      <c r="K467" s="13"/>
      <c r="L467" s="49"/>
      <c r="M467" s="49"/>
      <c r="N467" s="39"/>
      <c r="O467" s="13"/>
      <c r="P467" s="600"/>
      <c r="Q467" s="226"/>
      <c r="R467" s="118"/>
      <c r="S467" s="118"/>
      <c r="T467" s="118"/>
      <c r="U467" s="226"/>
      <c r="V467" s="226"/>
      <c r="W467" s="226"/>
      <c r="X467" s="55"/>
      <c r="Y467" s="55"/>
      <c r="Z467" s="226"/>
      <c r="AA467" s="226"/>
      <c r="AB467" s="237"/>
      <c r="AC467" s="237"/>
      <c r="AD467" s="237"/>
      <c r="AE467" s="237"/>
      <c r="AF467" s="176"/>
      <c r="AG467" s="227"/>
      <c r="AH467" s="45"/>
      <c r="AI467" s="45"/>
      <c r="AJ467" s="51"/>
      <c r="AK467" s="14"/>
      <c r="AL467" s="14"/>
      <c r="AM467" s="14"/>
    </row>
    <row r="468" spans="1:39" ht="38.25" customHeight="1">
      <c r="A468" s="13"/>
      <c r="B468" s="13"/>
      <c r="C468" s="13"/>
      <c r="D468" s="147"/>
      <c r="E468" s="13"/>
      <c r="F468" s="38"/>
      <c r="G468" s="14"/>
      <c r="H468" s="14"/>
      <c r="I468" s="38"/>
      <c r="J468" s="13"/>
      <c r="K468" s="13"/>
      <c r="L468" s="49"/>
      <c r="M468" s="49"/>
      <c r="N468" s="39"/>
      <c r="O468" s="13"/>
      <c r="P468" s="600"/>
      <c r="Q468" s="226"/>
      <c r="R468" s="118"/>
      <c r="S468" s="118"/>
      <c r="T468" s="118"/>
      <c r="U468" s="226"/>
      <c r="V468" s="226"/>
      <c r="W468" s="226"/>
      <c r="X468" s="55"/>
      <c r="Y468" s="55"/>
      <c r="Z468" s="226"/>
      <c r="AA468" s="226"/>
      <c r="AB468" s="237"/>
      <c r="AC468" s="237"/>
      <c r="AD468" s="237"/>
      <c r="AE468" s="237"/>
      <c r="AF468" s="176"/>
      <c r="AG468" s="227"/>
      <c r="AH468" s="45"/>
      <c r="AI468" s="45"/>
      <c r="AJ468" s="51"/>
      <c r="AK468" s="14"/>
      <c r="AL468" s="14"/>
      <c r="AM468" s="14"/>
    </row>
    <row r="469" spans="1:39" ht="38.25" customHeight="1">
      <c r="A469" s="13"/>
      <c r="B469" s="13"/>
      <c r="C469" s="13"/>
      <c r="D469" s="147"/>
      <c r="E469" s="13"/>
      <c r="F469" s="38"/>
      <c r="G469" s="14"/>
      <c r="H469" s="14"/>
      <c r="I469" s="38"/>
      <c r="J469" s="13"/>
      <c r="K469" s="13"/>
      <c r="L469" s="49"/>
      <c r="M469" s="49"/>
      <c r="N469" s="39"/>
      <c r="O469" s="13"/>
      <c r="P469" s="600"/>
      <c r="Q469" s="226"/>
      <c r="R469" s="118"/>
      <c r="S469" s="118"/>
      <c r="T469" s="118"/>
      <c r="U469" s="226"/>
      <c r="V469" s="226"/>
      <c r="W469" s="226"/>
      <c r="X469" s="55"/>
      <c r="Y469" s="55"/>
      <c r="Z469" s="226"/>
      <c r="AA469" s="226"/>
      <c r="AB469" s="237"/>
      <c r="AC469" s="237"/>
      <c r="AD469" s="237"/>
      <c r="AE469" s="237"/>
      <c r="AF469" s="176"/>
      <c r="AG469" s="227"/>
      <c r="AH469" s="45"/>
      <c r="AI469" s="45"/>
      <c r="AJ469" s="51"/>
      <c r="AK469" s="14"/>
      <c r="AL469" s="14"/>
      <c r="AM469" s="14"/>
    </row>
    <row r="470" spans="1:39" ht="38.25" customHeight="1">
      <c r="A470" s="13"/>
      <c r="B470" s="13"/>
      <c r="C470" s="13"/>
      <c r="D470" s="147"/>
      <c r="E470" s="13"/>
      <c r="F470" s="38"/>
      <c r="G470" s="14"/>
      <c r="H470" s="14"/>
      <c r="I470" s="38"/>
      <c r="J470" s="13"/>
      <c r="K470" s="13"/>
      <c r="L470" s="49"/>
      <c r="M470" s="49"/>
      <c r="N470" s="39"/>
      <c r="O470" s="13"/>
      <c r="P470" s="600"/>
      <c r="Q470" s="226"/>
      <c r="R470" s="118"/>
      <c r="S470" s="118"/>
      <c r="T470" s="118"/>
      <c r="U470" s="226"/>
      <c r="V470" s="226"/>
      <c r="W470" s="226"/>
      <c r="X470" s="55"/>
      <c r="Y470" s="55"/>
      <c r="Z470" s="226"/>
      <c r="AA470" s="226"/>
      <c r="AB470" s="237"/>
      <c r="AC470" s="237"/>
      <c r="AD470" s="237"/>
      <c r="AE470" s="237"/>
      <c r="AF470" s="176"/>
      <c r="AG470" s="227"/>
      <c r="AH470" s="45"/>
      <c r="AI470" s="45"/>
      <c r="AJ470" s="51"/>
      <c r="AK470" s="14"/>
      <c r="AL470" s="14"/>
      <c r="AM470" s="14"/>
    </row>
    <row r="471" spans="1:39" ht="38.25" customHeight="1">
      <c r="A471" s="13"/>
      <c r="B471" s="13"/>
      <c r="C471" s="13"/>
      <c r="D471" s="147"/>
      <c r="E471" s="13"/>
      <c r="F471" s="38"/>
      <c r="G471" s="14"/>
      <c r="H471" s="14"/>
      <c r="I471" s="38"/>
      <c r="J471" s="13"/>
      <c r="K471" s="13"/>
      <c r="L471" s="49"/>
      <c r="M471" s="49"/>
      <c r="N471" s="39"/>
      <c r="O471" s="13"/>
      <c r="P471" s="600"/>
      <c r="Q471" s="226"/>
      <c r="R471" s="118"/>
      <c r="S471" s="118"/>
      <c r="T471" s="118"/>
      <c r="U471" s="226"/>
      <c r="V471" s="226"/>
      <c r="W471" s="226"/>
      <c r="X471" s="55"/>
      <c r="Y471" s="55"/>
      <c r="Z471" s="226"/>
      <c r="AA471" s="226"/>
      <c r="AB471" s="237"/>
      <c r="AC471" s="237"/>
      <c r="AD471" s="237"/>
      <c r="AE471" s="237"/>
      <c r="AF471" s="176"/>
      <c r="AG471" s="227"/>
      <c r="AH471" s="45"/>
      <c r="AI471" s="45"/>
      <c r="AJ471" s="51"/>
      <c r="AK471" s="14"/>
      <c r="AL471" s="14"/>
      <c r="AM471" s="14"/>
    </row>
    <row r="472" spans="1:39" ht="38.25" customHeight="1">
      <c r="A472" s="13"/>
      <c r="B472" s="13"/>
      <c r="C472" s="13"/>
      <c r="D472" s="147"/>
      <c r="E472" s="13"/>
      <c r="F472" s="38"/>
      <c r="G472" s="14"/>
      <c r="H472" s="14"/>
      <c r="I472" s="38"/>
      <c r="J472" s="13"/>
      <c r="K472" s="13"/>
      <c r="L472" s="49"/>
      <c r="M472" s="49"/>
      <c r="N472" s="39"/>
      <c r="O472" s="13"/>
      <c r="P472" s="600"/>
      <c r="Q472" s="226"/>
      <c r="R472" s="118"/>
      <c r="S472" s="118"/>
      <c r="T472" s="118"/>
      <c r="U472" s="226"/>
      <c r="V472" s="226"/>
      <c r="W472" s="226"/>
      <c r="X472" s="55"/>
      <c r="Y472" s="55"/>
      <c r="Z472" s="226"/>
      <c r="AA472" s="226"/>
      <c r="AB472" s="237"/>
      <c r="AC472" s="237"/>
      <c r="AD472" s="237"/>
      <c r="AE472" s="237"/>
      <c r="AF472" s="176"/>
      <c r="AG472" s="227"/>
      <c r="AH472" s="45"/>
      <c r="AI472" s="45"/>
      <c r="AJ472" s="51"/>
      <c r="AK472" s="14"/>
      <c r="AL472" s="14"/>
      <c r="AM472" s="14"/>
    </row>
    <row r="473" spans="1:39" ht="38.25" customHeight="1">
      <c r="A473" s="13"/>
      <c r="B473" s="13"/>
      <c r="C473" s="13"/>
      <c r="D473" s="147"/>
      <c r="E473" s="13"/>
      <c r="F473" s="38"/>
      <c r="G473" s="14"/>
      <c r="H473" s="14"/>
      <c r="I473" s="38"/>
      <c r="J473" s="13"/>
      <c r="K473" s="13"/>
      <c r="L473" s="49"/>
      <c r="M473" s="49"/>
      <c r="N473" s="39"/>
      <c r="O473" s="13"/>
      <c r="P473" s="600"/>
      <c r="Q473" s="226"/>
      <c r="R473" s="118"/>
      <c r="S473" s="118"/>
      <c r="T473" s="118"/>
      <c r="U473" s="226"/>
      <c r="V473" s="226"/>
      <c r="W473" s="226"/>
      <c r="X473" s="55"/>
      <c r="Y473" s="55"/>
      <c r="Z473" s="226"/>
      <c r="AA473" s="226"/>
      <c r="AB473" s="237"/>
      <c r="AC473" s="237"/>
      <c r="AD473" s="237"/>
      <c r="AE473" s="237"/>
      <c r="AF473" s="176"/>
      <c r="AG473" s="227"/>
      <c r="AH473" s="45"/>
      <c r="AI473" s="45"/>
      <c r="AJ473" s="51"/>
      <c r="AK473" s="14"/>
      <c r="AL473" s="14"/>
      <c r="AM473" s="14"/>
    </row>
    <row r="474" spans="1:39" ht="38.25" customHeight="1">
      <c r="A474" s="13"/>
      <c r="B474" s="13"/>
      <c r="C474" s="13"/>
      <c r="D474" s="147"/>
      <c r="E474" s="13"/>
      <c r="F474" s="38"/>
      <c r="G474" s="14"/>
      <c r="H474" s="14"/>
      <c r="I474" s="38"/>
      <c r="J474" s="13"/>
      <c r="K474" s="13"/>
      <c r="L474" s="49"/>
      <c r="M474" s="49"/>
      <c r="N474" s="39"/>
      <c r="O474" s="13"/>
      <c r="P474" s="600"/>
      <c r="Q474" s="226"/>
      <c r="R474" s="118"/>
      <c r="S474" s="118"/>
      <c r="T474" s="118"/>
      <c r="U474" s="226"/>
      <c r="V474" s="226"/>
      <c r="W474" s="226"/>
      <c r="X474" s="55"/>
      <c r="Y474" s="55"/>
      <c r="Z474" s="226"/>
      <c r="AA474" s="226"/>
      <c r="AB474" s="237"/>
      <c r="AC474" s="237"/>
      <c r="AD474" s="237"/>
      <c r="AE474" s="237"/>
      <c r="AF474" s="176"/>
      <c r="AG474" s="227"/>
      <c r="AH474" s="45"/>
      <c r="AI474" s="45"/>
      <c r="AJ474" s="51"/>
      <c r="AK474" s="14"/>
      <c r="AL474" s="14"/>
      <c r="AM474" s="14"/>
    </row>
    <row r="475" spans="1:39" ht="38.25" customHeight="1">
      <c r="A475" s="13"/>
      <c r="B475" s="13"/>
      <c r="C475" s="13"/>
      <c r="D475" s="147"/>
      <c r="E475" s="13"/>
      <c r="F475" s="38"/>
      <c r="G475" s="14"/>
      <c r="H475" s="14"/>
      <c r="I475" s="38"/>
      <c r="J475" s="13"/>
      <c r="K475" s="13"/>
      <c r="L475" s="49"/>
      <c r="M475" s="49"/>
      <c r="N475" s="39"/>
      <c r="O475" s="13"/>
      <c r="P475" s="600"/>
      <c r="Q475" s="226"/>
      <c r="R475" s="118"/>
      <c r="S475" s="118"/>
      <c r="T475" s="118"/>
      <c r="U475" s="226"/>
      <c r="V475" s="226"/>
      <c r="W475" s="226"/>
      <c r="X475" s="55"/>
      <c r="Y475" s="55"/>
      <c r="Z475" s="226"/>
      <c r="AA475" s="226"/>
      <c r="AB475" s="237"/>
      <c r="AC475" s="237"/>
      <c r="AD475" s="237"/>
      <c r="AE475" s="237"/>
      <c r="AF475" s="176"/>
      <c r="AG475" s="227"/>
      <c r="AH475" s="45"/>
      <c r="AI475" s="45"/>
      <c r="AJ475" s="51"/>
      <c r="AK475" s="14"/>
      <c r="AL475" s="14"/>
      <c r="AM475" s="14"/>
    </row>
    <row r="476" spans="1:39" ht="38.25" customHeight="1">
      <c r="A476" s="13"/>
      <c r="B476" s="13"/>
      <c r="C476" s="13"/>
      <c r="D476" s="147"/>
      <c r="E476" s="13"/>
      <c r="F476" s="38"/>
      <c r="G476" s="14"/>
      <c r="H476" s="14"/>
      <c r="I476" s="38"/>
      <c r="J476" s="13"/>
      <c r="K476" s="13"/>
      <c r="L476" s="49"/>
      <c r="M476" s="49"/>
      <c r="N476" s="39"/>
      <c r="O476" s="13"/>
      <c r="P476" s="600"/>
      <c r="Q476" s="226"/>
      <c r="R476" s="118"/>
      <c r="S476" s="118"/>
      <c r="T476" s="118"/>
      <c r="U476" s="226"/>
      <c r="V476" s="226"/>
      <c r="W476" s="226"/>
      <c r="X476" s="55"/>
      <c r="Y476" s="55"/>
      <c r="Z476" s="226"/>
      <c r="AA476" s="226"/>
      <c r="AB476" s="237"/>
      <c r="AC476" s="237"/>
      <c r="AD476" s="237"/>
      <c r="AE476" s="237"/>
      <c r="AF476" s="176"/>
      <c r="AG476" s="227"/>
      <c r="AH476" s="45"/>
      <c r="AI476" s="45"/>
      <c r="AJ476" s="51"/>
      <c r="AK476" s="14"/>
      <c r="AL476" s="14"/>
      <c r="AM476" s="14"/>
    </row>
    <row r="477" spans="1:39" ht="38.25" customHeight="1">
      <c r="A477" s="13"/>
      <c r="B477" s="13"/>
      <c r="C477" s="13"/>
      <c r="D477" s="147"/>
      <c r="E477" s="13"/>
      <c r="F477" s="38"/>
      <c r="G477" s="14"/>
      <c r="H477" s="14"/>
      <c r="I477" s="38"/>
      <c r="J477" s="13"/>
      <c r="K477" s="13"/>
      <c r="L477" s="49"/>
      <c r="M477" s="49"/>
      <c r="N477" s="39"/>
      <c r="O477" s="13"/>
      <c r="P477" s="600"/>
      <c r="Q477" s="226"/>
      <c r="R477" s="118"/>
      <c r="S477" s="118"/>
      <c r="T477" s="118"/>
      <c r="U477" s="226"/>
      <c r="V477" s="226"/>
      <c r="W477" s="226"/>
      <c r="X477" s="55"/>
      <c r="Y477" s="55"/>
      <c r="Z477" s="226"/>
      <c r="AA477" s="226"/>
      <c r="AB477" s="237"/>
      <c r="AC477" s="237"/>
      <c r="AD477" s="237"/>
      <c r="AE477" s="237"/>
      <c r="AF477" s="176"/>
      <c r="AG477" s="227"/>
      <c r="AH477" s="45"/>
      <c r="AI477" s="45"/>
      <c r="AJ477" s="51"/>
      <c r="AK477" s="14"/>
      <c r="AL477" s="14"/>
      <c r="AM477" s="14"/>
    </row>
    <row r="478" spans="1:39" ht="38.25" customHeight="1">
      <c r="A478" s="13"/>
      <c r="B478" s="13"/>
      <c r="C478" s="13"/>
      <c r="D478" s="147"/>
      <c r="E478" s="13"/>
      <c r="F478" s="38"/>
      <c r="G478" s="14"/>
      <c r="H478" s="14"/>
      <c r="I478" s="38"/>
      <c r="J478" s="13"/>
      <c r="K478" s="13"/>
      <c r="L478" s="49"/>
      <c r="M478" s="49"/>
      <c r="N478" s="39"/>
      <c r="O478" s="13"/>
      <c r="P478" s="600"/>
      <c r="Q478" s="226"/>
      <c r="R478" s="118"/>
      <c r="S478" s="118"/>
      <c r="T478" s="118"/>
      <c r="U478" s="226"/>
      <c r="V478" s="226"/>
      <c r="W478" s="226"/>
      <c r="X478" s="55"/>
      <c r="Y478" s="55"/>
      <c r="Z478" s="226"/>
      <c r="AA478" s="226"/>
      <c r="AB478" s="237"/>
      <c r="AC478" s="237"/>
      <c r="AD478" s="237"/>
      <c r="AE478" s="237"/>
      <c r="AF478" s="176"/>
      <c r="AG478" s="227"/>
      <c r="AH478" s="45"/>
      <c r="AI478" s="45"/>
      <c r="AJ478" s="51"/>
      <c r="AK478" s="14"/>
      <c r="AL478" s="14"/>
      <c r="AM478" s="14"/>
    </row>
    <row r="479" spans="1:39" ht="38.25" customHeight="1">
      <c r="A479" s="13"/>
      <c r="B479" s="13"/>
      <c r="C479" s="13"/>
      <c r="D479" s="147"/>
      <c r="E479" s="13"/>
      <c r="F479" s="38"/>
      <c r="G479" s="14"/>
      <c r="H479" s="14"/>
      <c r="I479" s="38"/>
      <c r="J479" s="13"/>
      <c r="K479" s="13"/>
      <c r="L479" s="49"/>
      <c r="M479" s="49"/>
      <c r="N479" s="39"/>
      <c r="O479" s="13"/>
      <c r="P479" s="600"/>
      <c r="Q479" s="226"/>
      <c r="R479" s="118"/>
      <c r="S479" s="118"/>
      <c r="T479" s="118"/>
      <c r="U479" s="226"/>
      <c r="V479" s="226"/>
      <c r="W479" s="226"/>
      <c r="X479" s="55"/>
      <c r="Y479" s="55"/>
      <c r="Z479" s="226"/>
      <c r="AA479" s="226"/>
      <c r="AB479" s="237"/>
      <c r="AC479" s="237"/>
      <c r="AD479" s="237"/>
      <c r="AE479" s="237"/>
      <c r="AF479" s="176"/>
      <c r="AG479" s="227"/>
      <c r="AH479" s="45"/>
      <c r="AI479" s="45"/>
      <c r="AJ479" s="51"/>
      <c r="AK479" s="14"/>
      <c r="AL479" s="14"/>
      <c r="AM479" s="14"/>
    </row>
    <row r="480" spans="1:39" ht="38.25" customHeight="1">
      <c r="A480" s="13"/>
      <c r="B480" s="13"/>
      <c r="C480" s="13"/>
      <c r="D480" s="147"/>
      <c r="E480" s="13"/>
      <c r="F480" s="38"/>
      <c r="G480" s="14"/>
      <c r="H480" s="14"/>
      <c r="I480" s="38"/>
      <c r="J480" s="13"/>
      <c r="K480" s="13"/>
      <c r="L480" s="49"/>
      <c r="M480" s="49"/>
      <c r="N480" s="39"/>
      <c r="O480" s="13"/>
      <c r="P480" s="600"/>
      <c r="Q480" s="226"/>
      <c r="R480" s="118"/>
      <c r="S480" s="118"/>
      <c r="T480" s="118"/>
      <c r="U480" s="226"/>
      <c r="V480" s="226"/>
      <c r="W480" s="226"/>
      <c r="X480" s="55"/>
      <c r="Y480" s="55"/>
      <c r="Z480" s="226"/>
      <c r="AA480" s="226"/>
      <c r="AB480" s="237"/>
      <c r="AC480" s="237"/>
      <c r="AD480" s="237"/>
      <c r="AE480" s="237"/>
      <c r="AF480" s="176"/>
      <c r="AG480" s="227"/>
      <c r="AH480" s="45"/>
      <c r="AI480" s="45"/>
      <c r="AJ480" s="51"/>
      <c r="AK480" s="14"/>
      <c r="AL480" s="14"/>
      <c r="AM480" s="14"/>
    </row>
    <row r="481" spans="1:39" ht="38.25" customHeight="1">
      <c r="A481" s="13"/>
      <c r="B481" s="13"/>
      <c r="C481" s="13"/>
      <c r="D481" s="147"/>
      <c r="E481" s="13"/>
      <c r="F481" s="38"/>
      <c r="G481" s="14"/>
      <c r="H481" s="14"/>
      <c r="I481" s="38"/>
      <c r="J481" s="13"/>
      <c r="K481" s="13"/>
      <c r="L481" s="49"/>
      <c r="M481" s="49"/>
      <c r="N481" s="39"/>
      <c r="O481" s="13"/>
      <c r="P481" s="600"/>
      <c r="Q481" s="226"/>
      <c r="R481" s="118"/>
      <c r="S481" s="118"/>
      <c r="T481" s="118"/>
      <c r="U481" s="226"/>
      <c r="V481" s="226"/>
      <c r="W481" s="226"/>
      <c r="X481" s="55"/>
      <c r="Y481" s="55"/>
      <c r="Z481" s="226"/>
      <c r="AA481" s="226"/>
      <c r="AB481" s="237"/>
      <c r="AC481" s="237"/>
      <c r="AD481" s="237"/>
      <c r="AE481" s="237"/>
      <c r="AF481" s="176"/>
      <c r="AG481" s="227"/>
      <c r="AH481" s="45"/>
      <c r="AI481" s="45"/>
      <c r="AJ481" s="51"/>
      <c r="AK481" s="14"/>
      <c r="AL481" s="14"/>
      <c r="AM481" s="14"/>
    </row>
    <row r="482" spans="1:39" ht="38.25" customHeight="1">
      <c r="A482" s="13"/>
      <c r="B482" s="13"/>
      <c r="C482" s="13"/>
      <c r="D482" s="147"/>
      <c r="E482" s="13"/>
      <c r="F482" s="38"/>
      <c r="G482" s="14"/>
      <c r="H482" s="14"/>
      <c r="I482" s="38"/>
      <c r="J482" s="13"/>
      <c r="K482" s="13"/>
      <c r="L482" s="49"/>
      <c r="M482" s="49"/>
      <c r="N482" s="39"/>
      <c r="O482" s="13"/>
      <c r="P482" s="600"/>
      <c r="Q482" s="226"/>
      <c r="R482" s="118"/>
      <c r="S482" s="118"/>
      <c r="T482" s="118"/>
      <c r="U482" s="226"/>
      <c r="V482" s="226"/>
      <c r="W482" s="226"/>
      <c r="X482" s="55"/>
      <c r="Y482" s="55"/>
      <c r="Z482" s="226"/>
      <c r="AA482" s="226"/>
      <c r="AB482" s="237"/>
      <c r="AC482" s="237"/>
      <c r="AD482" s="237"/>
      <c r="AE482" s="237"/>
      <c r="AF482" s="176"/>
      <c r="AG482" s="227"/>
      <c r="AH482" s="45"/>
      <c r="AI482" s="45"/>
      <c r="AJ482" s="51"/>
      <c r="AK482" s="14"/>
      <c r="AL482" s="14"/>
      <c r="AM482" s="14"/>
    </row>
    <row r="483" spans="1:39" ht="38.25" customHeight="1">
      <c r="A483" s="13"/>
      <c r="B483" s="13"/>
      <c r="C483" s="13"/>
      <c r="D483" s="147"/>
      <c r="E483" s="13"/>
      <c r="F483" s="38"/>
      <c r="G483" s="14"/>
      <c r="H483" s="14"/>
      <c r="I483" s="38"/>
      <c r="J483" s="13"/>
      <c r="K483" s="13"/>
      <c r="L483" s="49"/>
      <c r="M483" s="49"/>
      <c r="N483" s="39"/>
      <c r="O483" s="13"/>
      <c r="P483" s="600"/>
      <c r="Q483" s="226"/>
      <c r="R483" s="118"/>
      <c r="S483" s="118"/>
      <c r="T483" s="118"/>
      <c r="U483" s="226"/>
      <c r="V483" s="226"/>
      <c r="W483" s="226"/>
      <c r="X483" s="55"/>
      <c r="Y483" s="55"/>
      <c r="Z483" s="226"/>
      <c r="AA483" s="226"/>
      <c r="AB483" s="237"/>
      <c r="AC483" s="237"/>
      <c r="AD483" s="237"/>
      <c r="AE483" s="237"/>
      <c r="AF483" s="176"/>
      <c r="AG483" s="227"/>
      <c r="AH483" s="45"/>
      <c r="AI483" s="45"/>
      <c r="AJ483" s="51"/>
      <c r="AK483" s="14"/>
      <c r="AL483" s="14"/>
      <c r="AM483" s="14"/>
    </row>
    <row r="484" spans="1:39" ht="38.25" customHeight="1">
      <c r="A484" s="13"/>
      <c r="B484" s="13"/>
      <c r="C484" s="13"/>
      <c r="D484" s="147"/>
      <c r="E484" s="13"/>
      <c r="F484" s="38"/>
      <c r="G484" s="14"/>
      <c r="H484" s="14"/>
      <c r="I484" s="38"/>
      <c r="J484" s="13"/>
      <c r="K484" s="13"/>
      <c r="L484" s="49"/>
      <c r="M484" s="49"/>
      <c r="N484" s="39"/>
      <c r="O484" s="13"/>
      <c r="P484" s="600"/>
      <c r="Q484" s="226"/>
      <c r="R484" s="118"/>
      <c r="S484" s="118"/>
      <c r="T484" s="118"/>
      <c r="U484" s="226"/>
      <c r="V484" s="226"/>
      <c r="W484" s="226"/>
      <c r="X484" s="55"/>
      <c r="Y484" s="55"/>
      <c r="Z484" s="226"/>
      <c r="AA484" s="226"/>
      <c r="AB484" s="237"/>
      <c r="AC484" s="237"/>
      <c r="AD484" s="237"/>
      <c r="AE484" s="237"/>
      <c r="AF484" s="176"/>
      <c r="AG484" s="227"/>
      <c r="AH484" s="45"/>
      <c r="AI484" s="45"/>
      <c r="AJ484" s="51"/>
      <c r="AK484" s="14"/>
      <c r="AL484" s="14"/>
      <c r="AM484" s="14"/>
    </row>
    <row r="485" spans="1:39" ht="38.25" customHeight="1">
      <c r="A485" s="13"/>
      <c r="B485" s="13"/>
      <c r="C485" s="13"/>
      <c r="D485" s="147"/>
      <c r="E485" s="13"/>
      <c r="F485" s="38"/>
      <c r="G485" s="14"/>
      <c r="H485" s="14"/>
      <c r="I485" s="38"/>
      <c r="J485" s="13"/>
      <c r="K485" s="13"/>
      <c r="L485" s="49"/>
      <c r="M485" s="49"/>
      <c r="N485" s="39"/>
      <c r="O485" s="13"/>
      <c r="P485" s="600"/>
      <c r="Q485" s="226"/>
      <c r="R485" s="118"/>
      <c r="S485" s="118"/>
      <c r="T485" s="118"/>
      <c r="U485" s="226"/>
      <c r="V485" s="226"/>
      <c r="W485" s="226"/>
      <c r="X485" s="55"/>
      <c r="Y485" s="55"/>
      <c r="Z485" s="226"/>
      <c r="AA485" s="226"/>
      <c r="AB485" s="237"/>
      <c r="AC485" s="237"/>
      <c r="AD485" s="237"/>
      <c r="AE485" s="237"/>
      <c r="AF485" s="176"/>
      <c r="AG485" s="227"/>
      <c r="AH485" s="45"/>
      <c r="AI485" s="45"/>
      <c r="AJ485" s="51"/>
      <c r="AK485" s="14"/>
      <c r="AL485" s="14"/>
      <c r="AM485" s="14"/>
    </row>
    <row r="486" spans="1:39" ht="38.25" customHeight="1">
      <c r="A486" s="13"/>
      <c r="B486" s="13"/>
      <c r="C486" s="13"/>
      <c r="D486" s="147"/>
      <c r="E486" s="13"/>
      <c r="F486" s="38"/>
      <c r="G486" s="14"/>
      <c r="H486" s="14"/>
      <c r="I486" s="38"/>
      <c r="J486" s="13"/>
      <c r="K486" s="13"/>
      <c r="L486" s="49"/>
      <c r="M486" s="49"/>
      <c r="N486" s="39"/>
      <c r="O486" s="13"/>
      <c r="P486" s="600"/>
      <c r="Q486" s="226"/>
      <c r="R486" s="118"/>
      <c r="S486" s="118"/>
      <c r="T486" s="118"/>
      <c r="U486" s="226"/>
      <c r="V486" s="226"/>
      <c r="W486" s="226"/>
      <c r="X486" s="55"/>
      <c r="Y486" s="55"/>
      <c r="Z486" s="226"/>
      <c r="AA486" s="226"/>
      <c r="AB486" s="237"/>
      <c r="AC486" s="237"/>
      <c r="AD486" s="237"/>
      <c r="AE486" s="237"/>
      <c r="AF486" s="176"/>
      <c r="AG486" s="227"/>
      <c r="AH486" s="45"/>
      <c r="AI486" s="45"/>
      <c r="AJ486" s="51"/>
      <c r="AK486" s="14"/>
      <c r="AL486" s="14"/>
      <c r="AM486" s="14"/>
    </row>
    <row r="487" spans="1:39" ht="38.25" customHeight="1">
      <c r="A487" s="13"/>
      <c r="B487" s="13"/>
      <c r="C487" s="13"/>
      <c r="D487" s="147"/>
      <c r="E487" s="13"/>
      <c r="F487" s="38"/>
      <c r="G487" s="14"/>
      <c r="H487" s="14"/>
      <c r="I487" s="38"/>
      <c r="J487" s="13"/>
      <c r="K487" s="13"/>
      <c r="L487" s="49"/>
      <c r="M487" s="49"/>
      <c r="N487" s="39"/>
      <c r="O487" s="13"/>
      <c r="P487" s="600"/>
      <c r="Q487" s="226"/>
      <c r="R487" s="118"/>
      <c r="S487" s="118"/>
      <c r="T487" s="118"/>
      <c r="U487" s="226"/>
      <c r="V487" s="226"/>
      <c r="W487" s="226"/>
      <c r="X487" s="55"/>
      <c r="Y487" s="55"/>
      <c r="Z487" s="226"/>
      <c r="AA487" s="226"/>
      <c r="AB487" s="237"/>
      <c r="AC487" s="237"/>
      <c r="AD487" s="237"/>
      <c r="AE487" s="237"/>
      <c r="AF487" s="176"/>
      <c r="AG487" s="227"/>
      <c r="AH487" s="45"/>
      <c r="AI487" s="45"/>
      <c r="AJ487" s="51"/>
      <c r="AK487" s="14"/>
      <c r="AL487" s="14"/>
      <c r="AM487" s="14"/>
    </row>
    <row r="488" spans="1:39" ht="38.25" customHeight="1">
      <c r="A488" s="13"/>
      <c r="B488" s="13"/>
      <c r="C488" s="13"/>
      <c r="D488" s="147"/>
      <c r="E488" s="13"/>
      <c r="F488" s="38"/>
      <c r="G488" s="14"/>
      <c r="H488" s="14"/>
      <c r="I488" s="38"/>
      <c r="J488" s="13"/>
      <c r="K488" s="13"/>
      <c r="L488" s="49"/>
      <c r="M488" s="49"/>
      <c r="N488" s="39"/>
      <c r="O488" s="13"/>
      <c r="P488" s="600"/>
      <c r="Q488" s="226"/>
      <c r="R488" s="118"/>
      <c r="S488" s="118"/>
      <c r="T488" s="118"/>
      <c r="U488" s="226"/>
      <c r="V488" s="226"/>
      <c r="W488" s="226"/>
      <c r="X488" s="55"/>
      <c r="Y488" s="55"/>
      <c r="Z488" s="226"/>
      <c r="AA488" s="226"/>
      <c r="AB488" s="237"/>
      <c r="AC488" s="237"/>
      <c r="AD488" s="237"/>
      <c r="AE488" s="237"/>
      <c r="AF488" s="176"/>
      <c r="AG488" s="227"/>
      <c r="AH488" s="45"/>
      <c r="AI488" s="45"/>
      <c r="AJ488" s="51"/>
      <c r="AK488" s="14"/>
      <c r="AL488" s="14"/>
      <c r="AM488" s="14"/>
    </row>
    <row r="489" spans="1:39" ht="38.25" customHeight="1">
      <c r="A489" s="13"/>
      <c r="B489" s="13"/>
      <c r="C489" s="13"/>
      <c r="D489" s="147"/>
      <c r="E489" s="13"/>
      <c r="F489" s="38"/>
      <c r="G489" s="14"/>
      <c r="H489" s="14"/>
      <c r="I489" s="38"/>
      <c r="J489" s="13"/>
      <c r="K489" s="13"/>
      <c r="L489" s="49"/>
      <c r="M489" s="49"/>
      <c r="N489" s="39"/>
      <c r="O489" s="13"/>
      <c r="P489" s="600"/>
      <c r="Q489" s="226"/>
      <c r="R489" s="118"/>
      <c r="S489" s="118"/>
      <c r="T489" s="118"/>
      <c r="U489" s="226"/>
      <c r="V489" s="226"/>
      <c r="W489" s="226"/>
      <c r="X489" s="55"/>
      <c r="Y489" s="55"/>
      <c r="Z489" s="226"/>
      <c r="AA489" s="226"/>
      <c r="AB489" s="237"/>
      <c r="AC489" s="237"/>
      <c r="AD489" s="237"/>
      <c r="AE489" s="237"/>
      <c r="AF489" s="176"/>
      <c r="AG489" s="227"/>
      <c r="AH489" s="45"/>
      <c r="AI489" s="45"/>
      <c r="AJ489" s="51"/>
      <c r="AK489" s="14"/>
      <c r="AL489" s="14"/>
      <c r="AM489" s="14"/>
    </row>
    <row r="490" spans="1:39" ht="38.25" customHeight="1">
      <c r="A490" s="13"/>
      <c r="B490" s="13"/>
      <c r="C490" s="13"/>
      <c r="D490" s="147"/>
      <c r="E490" s="13"/>
      <c r="F490" s="38"/>
      <c r="G490" s="14"/>
      <c r="H490" s="14"/>
      <c r="I490" s="38"/>
      <c r="J490" s="13"/>
      <c r="K490" s="13"/>
      <c r="L490" s="49"/>
      <c r="M490" s="49"/>
      <c r="N490" s="39"/>
      <c r="O490" s="13"/>
      <c r="P490" s="600"/>
      <c r="Q490" s="226"/>
      <c r="R490" s="118"/>
      <c r="S490" s="118"/>
      <c r="T490" s="118"/>
      <c r="U490" s="226"/>
      <c r="V490" s="226"/>
      <c r="W490" s="226"/>
      <c r="X490" s="55"/>
      <c r="Y490" s="55"/>
      <c r="Z490" s="226"/>
      <c r="AA490" s="226"/>
      <c r="AB490" s="237"/>
      <c r="AC490" s="237"/>
      <c r="AD490" s="237"/>
      <c r="AE490" s="237"/>
      <c r="AF490" s="176"/>
      <c r="AG490" s="227"/>
      <c r="AH490" s="45"/>
      <c r="AI490" s="45"/>
      <c r="AJ490" s="51"/>
      <c r="AK490" s="14"/>
      <c r="AL490" s="14"/>
      <c r="AM490" s="14"/>
    </row>
    <row r="491" spans="1:39" ht="38.25" customHeight="1">
      <c r="A491" s="13"/>
      <c r="B491" s="13"/>
      <c r="C491" s="13"/>
      <c r="D491" s="147"/>
      <c r="E491" s="13"/>
      <c r="F491" s="38"/>
      <c r="G491" s="14"/>
      <c r="H491" s="14"/>
      <c r="I491" s="38"/>
      <c r="J491" s="13"/>
      <c r="K491" s="13"/>
      <c r="L491" s="49"/>
      <c r="M491" s="49"/>
      <c r="N491" s="39"/>
      <c r="O491" s="13"/>
      <c r="P491" s="600"/>
      <c r="Q491" s="226"/>
      <c r="R491" s="118"/>
      <c r="S491" s="118"/>
      <c r="T491" s="118"/>
      <c r="U491" s="226"/>
      <c r="V491" s="226"/>
      <c r="W491" s="226"/>
      <c r="X491" s="55"/>
      <c r="Y491" s="55"/>
      <c r="Z491" s="226"/>
      <c r="AA491" s="226"/>
      <c r="AB491" s="237"/>
      <c r="AC491" s="237"/>
      <c r="AD491" s="237"/>
      <c r="AE491" s="237"/>
      <c r="AF491" s="176"/>
      <c r="AG491" s="227"/>
      <c r="AH491" s="45"/>
      <c r="AI491" s="45"/>
      <c r="AJ491" s="51"/>
      <c r="AK491" s="14"/>
      <c r="AL491" s="14"/>
      <c r="AM491" s="14"/>
    </row>
    <row r="492" spans="1:39" ht="38.25" customHeight="1">
      <c r="A492" s="13"/>
      <c r="B492" s="13"/>
      <c r="C492" s="13"/>
      <c r="D492" s="147"/>
      <c r="E492" s="13"/>
      <c r="F492" s="38"/>
      <c r="G492" s="14"/>
      <c r="H492" s="14"/>
      <c r="I492" s="38"/>
      <c r="J492" s="13"/>
      <c r="K492" s="13"/>
      <c r="L492" s="49"/>
      <c r="M492" s="49"/>
      <c r="N492" s="39"/>
      <c r="O492" s="13"/>
      <c r="P492" s="600"/>
      <c r="Q492" s="226"/>
      <c r="R492" s="118"/>
      <c r="S492" s="118"/>
      <c r="T492" s="118"/>
      <c r="U492" s="226"/>
      <c r="V492" s="226"/>
      <c r="W492" s="226"/>
      <c r="X492" s="55"/>
      <c r="Y492" s="55"/>
      <c r="Z492" s="226"/>
      <c r="AA492" s="226"/>
      <c r="AB492" s="237"/>
      <c r="AC492" s="237"/>
      <c r="AD492" s="237"/>
      <c r="AE492" s="237"/>
      <c r="AF492" s="176"/>
      <c r="AG492" s="227"/>
      <c r="AH492" s="45"/>
      <c r="AI492" s="45"/>
      <c r="AJ492" s="51"/>
      <c r="AK492" s="14"/>
      <c r="AL492" s="14"/>
      <c r="AM492" s="14"/>
    </row>
    <row r="493" spans="1:39" ht="38.25" customHeight="1">
      <c r="A493" s="13"/>
      <c r="B493" s="13"/>
      <c r="C493" s="13"/>
      <c r="D493" s="147"/>
      <c r="E493" s="13"/>
      <c r="F493" s="38"/>
      <c r="G493" s="14"/>
      <c r="H493" s="14"/>
      <c r="I493" s="38"/>
      <c r="J493" s="13"/>
      <c r="K493" s="13"/>
      <c r="L493" s="49"/>
      <c r="M493" s="49"/>
      <c r="N493" s="39"/>
      <c r="O493" s="13"/>
      <c r="P493" s="600"/>
      <c r="Q493" s="226"/>
      <c r="R493" s="118"/>
      <c r="S493" s="118"/>
      <c r="T493" s="118"/>
      <c r="U493" s="226"/>
      <c r="V493" s="226"/>
      <c r="W493" s="226"/>
      <c r="X493" s="55"/>
      <c r="Y493" s="55"/>
      <c r="Z493" s="226"/>
      <c r="AA493" s="226"/>
      <c r="AB493" s="237"/>
      <c r="AC493" s="237"/>
      <c r="AD493" s="237"/>
      <c r="AE493" s="237"/>
      <c r="AF493" s="176"/>
      <c r="AG493" s="227"/>
      <c r="AH493" s="45"/>
      <c r="AI493" s="45"/>
      <c r="AJ493" s="51"/>
      <c r="AK493" s="14"/>
      <c r="AL493" s="14"/>
      <c r="AM493" s="14"/>
    </row>
    <row r="494" spans="1:39" ht="38.25" customHeight="1">
      <c r="A494" s="13"/>
      <c r="B494" s="13"/>
      <c r="C494" s="13"/>
      <c r="D494" s="147"/>
      <c r="E494" s="13"/>
      <c r="F494" s="38"/>
      <c r="G494" s="14"/>
      <c r="H494" s="14"/>
      <c r="I494" s="38"/>
      <c r="J494" s="13"/>
      <c r="K494" s="13"/>
      <c r="L494" s="49"/>
      <c r="M494" s="49"/>
      <c r="N494" s="39"/>
      <c r="O494" s="13"/>
      <c r="P494" s="600"/>
      <c r="Q494" s="226"/>
      <c r="R494" s="118"/>
      <c r="S494" s="118"/>
      <c r="T494" s="118"/>
      <c r="U494" s="226"/>
      <c r="V494" s="226"/>
      <c r="W494" s="226"/>
      <c r="X494" s="55"/>
      <c r="Y494" s="55"/>
      <c r="Z494" s="226"/>
      <c r="AA494" s="226"/>
      <c r="AB494" s="237"/>
      <c r="AC494" s="237"/>
      <c r="AD494" s="237"/>
      <c r="AE494" s="237"/>
      <c r="AF494" s="176"/>
      <c r="AG494" s="227"/>
      <c r="AH494" s="45"/>
      <c r="AI494" s="45"/>
      <c r="AJ494" s="51"/>
      <c r="AK494" s="14"/>
      <c r="AL494" s="14"/>
      <c r="AM494" s="14"/>
    </row>
    <row r="495" spans="1:39" ht="38.25" customHeight="1">
      <c r="A495" s="13"/>
      <c r="B495" s="13"/>
      <c r="C495" s="13"/>
      <c r="D495" s="147"/>
      <c r="E495" s="13"/>
      <c r="F495" s="38"/>
      <c r="G495" s="14"/>
      <c r="H495" s="14"/>
      <c r="I495" s="38"/>
      <c r="J495" s="13"/>
      <c r="K495" s="13"/>
      <c r="L495" s="49"/>
      <c r="M495" s="49"/>
      <c r="N495" s="39"/>
      <c r="O495" s="13"/>
      <c r="P495" s="600"/>
      <c r="Q495" s="226"/>
      <c r="R495" s="118"/>
      <c r="S495" s="118"/>
      <c r="T495" s="118"/>
      <c r="U495" s="226"/>
      <c r="V495" s="226"/>
      <c r="W495" s="226"/>
      <c r="X495" s="55"/>
      <c r="Y495" s="55"/>
      <c r="Z495" s="226"/>
      <c r="AA495" s="226"/>
      <c r="AB495" s="237"/>
      <c r="AC495" s="237"/>
      <c r="AD495" s="237"/>
      <c r="AE495" s="237"/>
      <c r="AF495" s="176"/>
      <c r="AG495" s="227"/>
      <c r="AH495" s="45"/>
      <c r="AI495" s="45"/>
      <c r="AJ495" s="51"/>
      <c r="AK495" s="14"/>
      <c r="AL495" s="14"/>
      <c r="AM495" s="14"/>
    </row>
    <row r="496" spans="1:39" ht="38.25" customHeight="1">
      <c r="A496" s="13"/>
      <c r="B496" s="13"/>
      <c r="C496" s="13"/>
      <c r="D496" s="147"/>
      <c r="E496" s="13"/>
      <c r="F496" s="38"/>
      <c r="G496" s="14"/>
      <c r="H496" s="14"/>
      <c r="I496" s="38"/>
      <c r="J496" s="13"/>
      <c r="K496" s="13"/>
      <c r="L496" s="49"/>
      <c r="M496" s="49"/>
      <c r="N496" s="39"/>
      <c r="O496" s="13"/>
      <c r="P496" s="600"/>
      <c r="Q496" s="226"/>
      <c r="R496" s="118"/>
      <c r="S496" s="118"/>
      <c r="T496" s="118"/>
      <c r="U496" s="226"/>
      <c r="V496" s="226"/>
      <c r="W496" s="226"/>
      <c r="X496" s="55"/>
      <c r="Y496" s="55"/>
      <c r="Z496" s="226"/>
      <c r="AA496" s="226"/>
      <c r="AB496" s="237"/>
      <c r="AC496" s="237"/>
      <c r="AD496" s="237"/>
      <c r="AE496" s="237"/>
      <c r="AF496" s="176"/>
      <c r="AG496" s="227"/>
      <c r="AH496" s="45"/>
      <c r="AI496" s="45"/>
      <c r="AJ496" s="51"/>
      <c r="AK496" s="14"/>
      <c r="AL496" s="14"/>
      <c r="AM496" s="14"/>
    </row>
    <row r="497" spans="1:39" ht="38.25" customHeight="1">
      <c r="A497" s="13"/>
      <c r="B497" s="13"/>
      <c r="C497" s="13"/>
      <c r="D497" s="147"/>
      <c r="E497" s="13"/>
      <c r="F497" s="38"/>
      <c r="G497" s="14"/>
      <c r="H497" s="14"/>
      <c r="I497" s="38"/>
      <c r="J497" s="13"/>
      <c r="K497" s="13"/>
      <c r="L497" s="49"/>
      <c r="M497" s="49"/>
      <c r="N497" s="39"/>
      <c r="O497" s="13"/>
      <c r="P497" s="600"/>
      <c r="Q497" s="226"/>
      <c r="R497" s="118"/>
      <c r="S497" s="118"/>
      <c r="T497" s="118"/>
      <c r="U497" s="226"/>
      <c r="V497" s="226"/>
      <c r="W497" s="226"/>
      <c r="X497" s="55"/>
      <c r="Y497" s="55"/>
      <c r="Z497" s="226"/>
      <c r="AA497" s="226"/>
      <c r="AB497" s="237"/>
      <c r="AC497" s="237"/>
      <c r="AD497" s="237"/>
      <c r="AE497" s="237"/>
      <c r="AF497" s="176"/>
      <c r="AG497" s="227"/>
      <c r="AH497" s="45"/>
      <c r="AI497" s="45"/>
      <c r="AJ497" s="51"/>
      <c r="AK497" s="14"/>
      <c r="AL497" s="14"/>
      <c r="AM497" s="14"/>
    </row>
    <row r="498" spans="1:39" ht="38.25" customHeight="1">
      <c r="A498" s="13"/>
      <c r="B498" s="13"/>
      <c r="C498" s="13"/>
      <c r="D498" s="147"/>
      <c r="E498" s="13"/>
      <c r="F498" s="38"/>
      <c r="G498" s="14"/>
      <c r="H498" s="14"/>
      <c r="I498" s="38"/>
      <c r="J498" s="13"/>
      <c r="K498" s="13"/>
      <c r="L498" s="49"/>
      <c r="M498" s="49"/>
      <c r="N498" s="39"/>
      <c r="O498" s="13"/>
      <c r="P498" s="600"/>
      <c r="Q498" s="226"/>
      <c r="R498" s="118"/>
      <c r="S498" s="118"/>
      <c r="T498" s="118"/>
      <c r="U498" s="226"/>
      <c r="V498" s="226"/>
      <c r="W498" s="226"/>
      <c r="X498" s="55"/>
      <c r="Y498" s="55"/>
      <c r="Z498" s="226"/>
      <c r="AA498" s="226"/>
      <c r="AB498" s="237"/>
      <c r="AC498" s="237"/>
      <c r="AD498" s="237"/>
      <c r="AE498" s="237"/>
      <c r="AF498" s="176"/>
      <c r="AG498" s="227"/>
      <c r="AH498" s="45"/>
      <c r="AI498" s="45"/>
      <c r="AJ498" s="51"/>
      <c r="AK498" s="14"/>
      <c r="AL498" s="14"/>
      <c r="AM498" s="14"/>
    </row>
    <row r="499" spans="1:39" ht="38.25" customHeight="1">
      <c r="A499" s="13"/>
      <c r="B499" s="13"/>
      <c r="C499" s="13"/>
      <c r="D499" s="147"/>
      <c r="E499" s="13"/>
      <c r="F499" s="38"/>
      <c r="G499" s="14"/>
      <c r="H499" s="14"/>
      <c r="I499" s="38"/>
      <c r="J499" s="13"/>
      <c r="K499" s="13"/>
      <c r="L499" s="49"/>
      <c r="M499" s="49"/>
      <c r="N499" s="39"/>
      <c r="O499" s="13"/>
      <c r="P499" s="600"/>
      <c r="Q499" s="226"/>
      <c r="R499" s="118"/>
      <c r="S499" s="118"/>
      <c r="T499" s="118"/>
      <c r="U499" s="226"/>
      <c r="V499" s="226"/>
      <c r="W499" s="226"/>
      <c r="X499" s="55"/>
      <c r="Y499" s="55"/>
      <c r="Z499" s="226"/>
      <c r="AA499" s="226"/>
      <c r="AB499" s="237"/>
      <c r="AC499" s="237"/>
      <c r="AD499" s="237"/>
      <c r="AE499" s="237"/>
      <c r="AF499" s="176"/>
      <c r="AG499" s="227"/>
      <c r="AH499" s="45"/>
      <c r="AI499" s="45"/>
      <c r="AJ499" s="51"/>
      <c r="AK499" s="14"/>
      <c r="AL499" s="14"/>
      <c r="AM499" s="14"/>
    </row>
    <row r="500" spans="1:39" ht="38.25" customHeight="1">
      <c r="A500" s="13"/>
      <c r="B500" s="13"/>
      <c r="C500" s="13"/>
      <c r="D500" s="147"/>
      <c r="E500" s="13"/>
      <c r="F500" s="38"/>
      <c r="G500" s="14"/>
      <c r="H500" s="14"/>
      <c r="I500" s="38"/>
      <c r="J500" s="13"/>
      <c r="K500" s="13"/>
      <c r="L500" s="49"/>
      <c r="M500" s="49"/>
      <c r="N500" s="39"/>
      <c r="O500" s="13"/>
      <c r="P500" s="600"/>
      <c r="Q500" s="226"/>
      <c r="R500" s="118"/>
      <c r="S500" s="118"/>
      <c r="T500" s="118"/>
      <c r="U500" s="226"/>
      <c r="V500" s="226"/>
      <c r="W500" s="226"/>
      <c r="X500" s="55"/>
      <c r="Y500" s="55"/>
      <c r="Z500" s="226"/>
      <c r="AA500" s="226"/>
      <c r="AB500" s="237"/>
      <c r="AC500" s="237"/>
      <c r="AD500" s="237"/>
      <c r="AE500" s="237"/>
      <c r="AF500" s="176"/>
      <c r="AG500" s="227"/>
      <c r="AH500" s="45"/>
      <c r="AI500" s="45"/>
      <c r="AJ500" s="51"/>
      <c r="AK500" s="14"/>
      <c r="AL500" s="14"/>
      <c r="AM500" s="14"/>
    </row>
    <row r="501" spans="1:39" ht="38.25" customHeight="1">
      <c r="A501" s="13"/>
      <c r="B501" s="13"/>
      <c r="C501" s="13"/>
      <c r="D501" s="147"/>
      <c r="E501" s="13"/>
      <c r="F501" s="38"/>
      <c r="G501" s="14"/>
      <c r="H501" s="14"/>
      <c r="I501" s="38"/>
      <c r="J501" s="13"/>
      <c r="K501" s="13"/>
      <c r="L501" s="49"/>
      <c r="M501" s="49"/>
      <c r="N501" s="39"/>
      <c r="O501" s="13"/>
      <c r="P501" s="600"/>
      <c r="Q501" s="226"/>
      <c r="R501" s="118"/>
      <c r="S501" s="118"/>
      <c r="T501" s="118"/>
      <c r="U501" s="226"/>
      <c r="V501" s="226"/>
      <c r="W501" s="226"/>
      <c r="X501" s="55"/>
      <c r="Y501" s="55"/>
      <c r="Z501" s="226"/>
      <c r="AA501" s="226"/>
      <c r="AB501" s="237"/>
      <c r="AC501" s="237"/>
      <c r="AD501" s="237"/>
      <c r="AE501" s="237"/>
      <c r="AF501" s="176"/>
      <c r="AG501" s="227"/>
      <c r="AH501" s="45"/>
      <c r="AI501" s="45"/>
      <c r="AJ501" s="51"/>
      <c r="AK501" s="14"/>
      <c r="AL501" s="14"/>
      <c r="AM501" s="14"/>
    </row>
    <row r="502" spans="1:39" ht="38.25" customHeight="1">
      <c r="A502" s="13"/>
      <c r="B502" s="13"/>
      <c r="C502" s="13"/>
      <c r="D502" s="147"/>
      <c r="E502" s="13"/>
      <c r="F502" s="38"/>
      <c r="G502" s="14"/>
      <c r="H502" s="14"/>
      <c r="I502" s="38"/>
      <c r="J502" s="13"/>
      <c r="K502" s="13"/>
      <c r="L502" s="49"/>
      <c r="M502" s="49"/>
      <c r="N502" s="39"/>
      <c r="O502" s="13"/>
      <c r="P502" s="600"/>
      <c r="Q502" s="226"/>
      <c r="R502" s="118"/>
      <c r="S502" s="118"/>
      <c r="T502" s="118"/>
      <c r="U502" s="226"/>
      <c r="V502" s="226"/>
      <c r="W502" s="226"/>
      <c r="X502" s="55"/>
      <c r="Y502" s="55"/>
      <c r="Z502" s="226"/>
      <c r="AA502" s="226"/>
      <c r="AB502" s="237"/>
      <c r="AC502" s="237"/>
      <c r="AD502" s="237"/>
      <c r="AE502" s="237"/>
      <c r="AF502" s="176"/>
      <c r="AG502" s="227"/>
      <c r="AH502" s="45"/>
      <c r="AI502" s="45"/>
      <c r="AJ502" s="51"/>
      <c r="AK502" s="14"/>
      <c r="AL502" s="14"/>
      <c r="AM502" s="14"/>
    </row>
    <row r="503" spans="1:39" ht="38.25" customHeight="1">
      <c r="A503" s="13"/>
      <c r="B503" s="13"/>
      <c r="C503" s="13"/>
      <c r="D503" s="147"/>
      <c r="E503" s="13"/>
      <c r="F503" s="38"/>
      <c r="G503" s="14"/>
      <c r="H503" s="14"/>
      <c r="I503" s="38"/>
      <c r="J503" s="13"/>
      <c r="K503" s="13"/>
      <c r="L503" s="49"/>
      <c r="M503" s="49"/>
      <c r="N503" s="39"/>
      <c r="O503" s="13"/>
      <c r="P503" s="600"/>
      <c r="Q503" s="226"/>
      <c r="R503" s="118"/>
      <c r="S503" s="118"/>
      <c r="T503" s="118"/>
      <c r="U503" s="226"/>
      <c r="V503" s="226"/>
      <c r="W503" s="226"/>
      <c r="X503" s="55"/>
      <c r="Y503" s="55"/>
      <c r="Z503" s="226"/>
      <c r="AA503" s="226"/>
      <c r="AB503" s="237"/>
      <c r="AC503" s="237"/>
      <c r="AD503" s="237"/>
      <c r="AE503" s="237"/>
      <c r="AF503" s="176"/>
      <c r="AG503" s="227"/>
      <c r="AH503" s="45"/>
      <c r="AI503" s="45"/>
      <c r="AJ503" s="51"/>
      <c r="AK503" s="14"/>
      <c r="AL503" s="14"/>
      <c r="AM503" s="14"/>
    </row>
    <row r="504" spans="1:39" ht="38.25" customHeight="1">
      <c r="A504" s="13"/>
      <c r="B504" s="13"/>
      <c r="C504" s="13"/>
      <c r="D504" s="147"/>
      <c r="E504" s="13"/>
      <c r="F504" s="38"/>
      <c r="G504" s="14"/>
      <c r="H504" s="14"/>
      <c r="I504" s="38"/>
      <c r="J504" s="13"/>
      <c r="K504" s="13"/>
      <c r="L504" s="49"/>
      <c r="M504" s="49"/>
      <c r="N504" s="39"/>
      <c r="O504" s="13"/>
      <c r="P504" s="600"/>
      <c r="Q504" s="226"/>
      <c r="R504" s="118"/>
      <c r="S504" s="118"/>
      <c r="T504" s="118"/>
      <c r="U504" s="226"/>
      <c r="V504" s="226"/>
      <c r="W504" s="226"/>
      <c r="X504" s="55"/>
      <c r="Y504" s="55"/>
      <c r="Z504" s="226"/>
      <c r="AA504" s="226"/>
      <c r="AB504" s="237"/>
      <c r="AC504" s="237"/>
      <c r="AD504" s="237"/>
      <c r="AE504" s="237"/>
      <c r="AF504" s="176"/>
      <c r="AG504" s="227"/>
      <c r="AH504" s="45"/>
      <c r="AI504" s="45"/>
      <c r="AJ504" s="51"/>
      <c r="AK504" s="14"/>
      <c r="AL504" s="14"/>
      <c r="AM504" s="14"/>
    </row>
    <row r="505" spans="1:39" ht="38.25" customHeight="1">
      <c r="A505" s="13"/>
      <c r="B505" s="13"/>
      <c r="C505" s="13"/>
      <c r="D505" s="147"/>
      <c r="E505" s="13"/>
      <c r="F505" s="38"/>
      <c r="G505" s="14"/>
      <c r="H505" s="14"/>
      <c r="I505" s="38"/>
      <c r="J505" s="13"/>
      <c r="K505" s="13"/>
      <c r="L505" s="49"/>
      <c r="M505" s="49"/>
      <c r="N505" s="39"/>
      <c r="O505" s="13"/>
      <c r="P505" s="600"/>
      <c r="Q505" s="226"/>
      <c r="R505" s="118"/>
      <c r="S505" s="118"/>
      <c r="T505" s="118"/>
      <c r="U505" s="226"/>
      <c r="V505" s="226"/>
      <c r="W505" s="226"/>
      <c r="X505" s="55"/>
      <c r="Y505" s="55"/>
      <c r="Z505" s="226"/>
      <c r="AA505" s="226"/>
      <c r="AB505" s="237"/>
      <c r="AC505" s="237"/>
      <c r="AD505" s="237"/>
      <c r="AE505" s="237"/>
      <c r="AF505" s="176"/>
      <c r="AG505" s="227"/>
      <c r="AH505" s="45"/>
      <c r="AI505" s="45"/>
      <c r="AJ505" s="51"/>
      <c r="AK505" s="14"/>
      <c r="AL505" s="14"/>
      <c r="AM505" s="14"/>
    </row>
    <row r="506" spans="1:39" ht="38.25" customHeight="1">
      <c r="A506" s="13"/>
      <c r="B506" s="13"/>
      <c r="C506" s="13"/>
      <c r="D506" s="147"/>
      <c r="E506" s="13"/>
      <c r="F506" s="38"/>
      <c r="G506" s="14"/>
      <c r="H506" s="14"/>
      <c r="I506" s="38"/>
      <c r="J506" s="13"/>
      <c r="K506" s="13"/>
      <c r="L506" s="49"/>
      <c r="M506" s="49"/>
      <c r="N506" s="39"/>
      <c r="O506" s="13"/>
      <c r="P506" s="600"/>
      <c r="Q506" s="226"/>
      <c r="R506" s="118"/>
      <c r="S506" s="118"/>
      <c r="T506" s="118"/>
      <c r="U506" s="226"/>
      <c r="V506" s="226"/>
      <c r="W506" s="226"/>
      <c r="X506" s="55"/>
      <c r="Y506" s="55"/>
      <c r="Z506" s="226"/>
      <c r="AA506" s="226"/>
      <c r="AB506" s="237"/>
      <c r="AC506" s="237"/>
      <c r="AD506" s="237"/>
      <c r="AE506" s="237"/>
      <c r="AF506" s="176"/>
      <c r="AG506" s="227"/>
      <c r="AH506" s="45"/>
      <c r="AI506" s="45"/>
      <c r="AJ506" s="51"/>
      <c r="AK506" s="14"/>
      <c r="AL506" s="14"/>
      <c r="AM506" s="14"/>
    </row>
    <row r="507" spans="1:39" ht="38.25" customHeight="1">
      <c r="A507" s="13"/>
      <c r="B507" s="13"/>
      <c r="C507" s="13"/>
      <c r="D507" s="147"/>
      <c r="E507" s="13"/>
      <c r="F507" s="38"/>
      <c r="G507" s="14"/>
      <c r="H507" s="14"/>
      <c r="I507" s="38"/>
      <c r="J507" s="13"/>
      <c r="K507" s="13"/>
      <c r="L507" s="49"/>
      <c r="M507" s="49"/>
      <c r="N507" s="39"/>
      <c r="O507" s="13"/>
      <c r="P507" s="600"/>
      <c r="Q507" s="226"/>
      <c r="R507" s="118"/>
      <c r="S507" s="118"/>
      <c r="T507" s="118"/>
      <c r="U507" s="226"/>
      <c r="V507" s="226"/>
      <c r="W507" s="226"/>
      <c r="X507" s="55"/>
      <c r="Y507" s="55"/>
      <c r="Z507" s="226"/>
      <c r="AA507" s="226"/>
      <c r="AB507" s="237"/>
      <c r="AC507" s="237"/>
      <c r="AD507" s="237"/>
      <c r="AE507" s="237"/>
      <c r="AF507" s="176"/>
      <c r="AG507" s="227"/>
      <c r="AH507" s="45"/>
      <c r="AI507" s="45"/>
      <c r="AJ507" s="51"/>
      <c r="AK507" s="14"/>
      <c r="AL507" s="14"/>
      <c r="AM507" s="14"/>
    </row>
    <row r="508" spans="1:39" ht="38.25" customHeight="1">
      <c r="A508" s="13"/>
      <c r="B508" s="13"/>
      <c r="C508" s="13"/>
      <c r="D508" s="147"/>
      <c r="E508" s="13"/>
      <c r="F508" s="38"/>
      <c r="G508" s="14"/>
      <c r="H508" s="14"/>
      <c r="I508" s="38"/>
      <c r="J508" s="13"/>
      <c r="K508" s="13"/>
      <c r="L508" s="49"/>
      <c r="M508" s="49"/>
      <c r="N508" s="39"/>
      <c r="O508" s="13"/>
      <c r="P508" s="600"/>
      <c r="Q508" s="226"/>
      <c r="R508" s="118"/>
      <c r="S508" s="118"/>
      <c r="T508" s="118"/>
      <c r="U508" s="226"/>
      <c r="V508" s="226"/>
      <c r="W508" s="226"/>
      <c r="X508" s="55"/>
      <c r="Y508" s="55"/>
      <c r="Z508" s="226"/>
      <c r="AA508" s="226"/>
      <c r="AB508" s="237"/>
      <c r="AC508" s="237"/>
      <c r="AD508" s="237"/>
      <c r="AE508" s="237"/>
      <c r="AF508" s="176"/>
      <c r="AG508" s="227"/>
      <c r="AH508" s="45"/>
      <c r="AI508" s="45"/>
      <c r="AJ508" s="51"/>
      <c r="AK508" s="14"/>
      <c r="AL508" s="14"/>
      <c r="AM508" s="14"/>
    </row>
    <row r="509" spans="1:39" ht="38.25" customHeight="1">
      <c r="A509" s="13"/>
      <c r="B509" s="13"/>
      <c r="C509" s="13"/>
      <c r="D509" s="147"/>
      <c r="E509" s="13"/>
      <c r="F509" s="38"/>
      <c r="G509" s="14"/>
      <c r="H509" s="14"/>
      <c r="I509" s="38"/>
      <c r="J509" s="13"/>
      <c r="K509" s="13"/>
      <c r="L509" s="49"/>
      <c r="M509" s="49"/>
      <c r="N509" s="39"/>
      <c r="O509" s="13"/>
      <c r="P509" s="600"/>
      <c r="Q509" s="226"/>
      <c r="R509" s="118"/>
      <c r="S509" s="118"/>
      <c r="T509" s="118"/>
      <c r="U509" s="226"/>
      <c r="V509" s="226"/>
      <c r="W509" s="226"/>
      <c r="X509" s="55"/>
      <c r="Y509" s="55"/>
      <c r="Z509" s="226"/>
      <c r="AA509" s="226"/>
      <c r="AB509" s="237"/>
      <c r="AC509" s="237"/>
      <c r="AD509" s="237"/>
      <c r="AE509" s="237"/>
      <c r="AF509" s="176"/>
      <c r="AG509" s="227"/>
      <c r="AH509" s="45"/>
      <c r="AI509" s="45"/>
      <c r="AJ509" s="51"/>
      <c r="AK509" s="14"/>
      <c r="AL509" s="14"/>
      <c r="AM509" s="14"/>
    </row>
    <row r="510" spans="1:39" ht="38.25" customHeight="1">
      <c r="A510" s="13"/>
      <c r="B510" s="13"/>
      <c r="C510" s="13"/>
      <c r="D510" s="147"/>
      <c r="E510" s="13"/>
      <c r="F510" s="38"/>
      <c r="G510" s="14"/>
      <c r="H510" s="14"/>
      <c r="I510" s="38"/>
      <c r="J510" s="13"/>
      <c r="K510" s="13"/>
      <c r="L510" s="49"/>
      <c r="M510" s="49"/>
      <c r="N510" s="39"/>
      <c r="O510" s="13"/>
      <c r="P510" s="600"/>
      <c r="Q510" s="226"/>
      <c r="R510" s="118"/>
      <c r="S510" s="118"/>
      <c r="T510" s="118"/>
      <c r="U510" s="226"/>
      <c r="V510" s="226"/>
      <c r="W510" s="226"/>
      <c r="X510" s="55"/>
      <c r="Y510" s="55"/>
      <c r="Z510" s="226"/>
      <c r="AA510" s="226"/>
      <c r="AB510" s="237"/>
      <c r="AC510" s="237"/>
      <c r="AD510" s="237"/>
      <c r="AE510" s="237"/>
      <c r="AF510" s="176"/>
      <c r="AG510" s="227"/>
      <c r="AH510" s="45"/>
      <c r="AI510" s="45"/>
      <c r="AJ510" s="51"/>
      <c r="AK510" s="14"/>
      <c r="AL510" s="14"/>
      <c r="AM510" s="14"/>
    </row>
    <row r="511" spans="1:39" ht="38.25" customHeight="1">
      <c r="A511" s="13"/>
      <c r="B511" s="13"/>
      <c r="C511" s="13"/>
      <c r="D511" s="147"/>
      <c r="E511" s="13"/>
      <c r="F511" s="38"/>
      <c r="G511" s="14"/>
      <c r="H511" s="14"/>
      <c r="I511" s="38"/>
      <c r="J511" s="13"/>
      <c r="K511" s="13"/>
      <c r="L511" s="49"/>
      <c r="M511" s="49"/>
      <c r="N511" s="39"/>
      <c r="O511" s="13"/>
      <c r="P511" s="600"/>
      <c r="Q511" s="226"/>
      <c r="R511" s="118"/>
      <c r="S511" s="118"/>
      <c r="T511" s="118"/>
      <c r="U511" s="226"/>
      <c r="V511" s="226"/>
      <c r="W511" s="226"/>
      <c r="X511" s="55"/>
      <c r="Y511" s="55"/>
      <c r="Z511" s="226"/>
      <c r="AA511" s="226"/>
      <c r="AB511" s="237"/>
      <c r="AC511" s="237"/>
      <c r="AD511" s="237"/>
      <c r="AE511" s="237"/>
      <c r="AF511" s="176"/>
      <c r="AG511" s="227"/>
      <c r="AH511" s="45"/>
      <c r="AI511" s="45"/>
      <c r="AJ511" s="51"/>
      <c r="AK511" s="14"/>
      <c r="AL511" s="14"/>
      <c r="AM511" s="14"/>
    </row>
    <row r="512" spans="1:39" ht="38.25" customHeight="1">
      <c r="A512" s="13"/>
      <c r="B512" s="13"/>
      <c r="C512" s="13"/>
      <c r="D512" s="147"/>
      <c r="E512" s="13"/>
      <c r="F512" s="38"/>
      <c r="G512" s="14"/>
      <c r="H512" s="14"/>
      <c r="I512" s="38"/>
      <c r="J512" s="13"/>
      <c r="K512" s="13"/>
      <c r="L512" s="49"/>
      <c r="M512" s="49"/>
      <c r="N512" s="39"/>
      <c r="O512" s="13"/>
      <c r="P512" s="600"/>
      <c r="Q512" s="226"/>
      <c r="R512" s="118"/>
      <c r="S512" s="118"/>
      <c r="T512" s="118"/>
      <c r="U512" s="226"/>
      <c r="V512" s="226"/>
      <c r="W512" s="226"/>
      <c r="X512" s="55"/>
      <c r="Y512" s="55"/>
      <c r="Z512" s="226"/>
      <c r="AA512" s="226"/>
      <c r="AB512" s="237"/>
      <c r="AC512" s="237"/>
      <c r="AD512" s="237"/>
      <c r="AE512" s="237"/>
      <c r="AF512" s="176"/>
      <c r="AG512" s="227"/>
      <c r="AH512" s="45"/>
      <c r="AI512" s="45"/>
      <c r="AJ512" s="51"/>
      <c r="AK512" s="14"/>
      <c r="AL512" s="14"/>
      <c r="AM512" s="14"/>
    </row>
    <row r="513" spans="1:39" ht="38.25" customHeight="1">
      <c r="A513" s="13"/>
      <c r="B513" s="13"/>
      <c r="C513" s="13"/>
      <c r="D513" s="147"/>
      <c r="E513" s="13"/>
      <c r="F513" s="38"/>
      <c r="G513" s="14"/>
      <c r="H513" s="14"/>
      <c r="I513" s="38"/>
      <c r="J513" s="13"/>
      <c r="K513" s="13"/>
      <c r="L513" s="49"/>
      <c r="M513" s="49"/>
      <c r="N513" s="39"/>
      <c r="O513" s="13"/>
      <c r="P513" s="600"/>
      <c r="Q513" s="226"/>
      <c r="R513" s="118"/>
      <c r="S513" s="118"/>
      <c r="T513" s="118"/>
      <c r="U513" s="226"/>
      <c r="V513" s="226"/>
      <c r="W513" s="226"/>
      <c r="X513" s="55"/>
      <c r="Y513" s="55"/>
      <c r="Z513" s="226"/>
      <c r="AA513" s="226"/>
      <c r="AB513" s="237"/>
      <c r="AC513" s="237"/>
      <c r="AD513" s="237"/>
      <c r="AE513" s="237"/>
      <c r="AF513" s="176"/>
      <c r="AG513" s="227"/>
      <c r="AH513" s="45"/>
      <c r="AI513" s="45"/>
      <c r="AJ513" s="51"/>
      <c r="AK513" s="14"/>
      <c r="AL513" s="14"/>
      <c r="AM513" s="14"/>
    </row>
    <row r="514" spans="1:39" ht="38.25" customHeight="1">
      <c r="A514" s="13"/>
      <c r="B514" s="13"/>
      <c r="C514" s="13"/>
      <c r="D514" s="147"/>
      <c r="E514" s="13"/>
      <c r="F514" s="38"/>
      <c r="G514" s="14"/>
      <c r="H514" s="14"/>
      <c r="I514" s="38"/>
      <c r="J514" s="13"/>
      <c r="K514" s="13"/>
      <c r="L514" s="49"/>
      <c r="M514" s="49"/>
      <c r="N514" s="39"/>
      <c r="O514" s="13"/>
      <c r="P514" s="600"/>
      <c r="Q514" s="226"/>
      <c r="R514" s="118"/>
      <c r="S514" s="118"/>
      <c r="T514" s="118"/>
      <c r="U514" s="226"/>
      <c r="V514" s="226"/>
      <c r="W514" s="226"/>
      <c r="X514" s="55"/>
      <c r="Y514" s="55"/>
      <c r="Z514" s="226"/>
      <c r="AA514" s="226"/>
      <c r="AB514" s="237"/>
      <c r="AC514" s="237"/>
      <c r="AD514" s="237"/>
      <c r="AE514" s="237"/>
      <c r="AF514" s="176"/>
      <c r="AG514" s="227"/>
      <c r="AH514" s="45"/>
      <c r="AI514" s="45"/>
      <c r="AJ514" s="51"/>
      <c r="AK514" s="14"/>
      <c r="AL514" s="14"/>
      <c r="AM514" s="14"/>
    </row>
    <row r="515" spans="1:39" ht="38.25" customHeight="1">
      <c r="A515" s="13"/>
      <c r="B515" s="13"/>
      <c r="C515" s="13"/>
      <c r="D515" s="147"/>
      <c r="E515" s="13"/>
      <c r="F515" s="38"/>
      <c r="G515" s="14"/>
      <c r="H515" s="14"/>
      <c r="I515" s="38"/>
      <c r="J515" s="13"/>
      <c r="K515" s="13"/>
      <c r="L515" s="49"/>
      <c r="M515" s="49"/>
      <c r="N515" s="39"/>
      <c r="O515" s="13"/>
      <c r="P515" s="600"/>
      <c r="Q515" s="226"/>
      <c r="R515" s="118"/>
      <c r="S515" s="118"/>
      <c r="T515" s="118"/>
      <c r="U515" s="226"/>
      <c r="V515" s="226"/>
      <c r="W515" s="226"/>
      <c r="X515" s="55"/>
      <c r="Y515" s="55"/>
      <c r="Z515" s="226"/>
      <c r="AA515" s="226"/>
      <c r="AB515" s="237"/>
      <c r="AC515" s="237"/>
      <c r="AD515" s="237"/>
      <c r="AE515" s="237"/>
      <c r="AF515" s="176"/>
      <c r="AG515" s="227"/>
      <c r="AH515" s="45"/>
      <c r="AI515" s="45"/>
      <c r="AJ515" s="51"/>
      <c r="AK515" s="14"/>
      <c r="AL515" s="14"/>
      <c r="AM515" s="14"/>
    </row>
    <row r="516" spans="1:39" ht="38.25" customHeight="1">
      <c r="A516" s="13"/>
      <c r="B516" s="13"/>
      <c r="C516" s="13"/>
      <c r="D516" s="147"/>
      <c r="E516" s="13"/>
      <c r="F516" s="38"/>
      <c r="G516" s="14"/>
      <c r="H516" s="14"/>
      <c r="I516" s="38"/>
      <c r="J516" s="13"/>
      <c r="K516" s="13"/>
      <c r="L516" s="49"/>
      <c r="M516" s="49"/>
      <c r="N516" s="39"/>
      <c r="O516" s="13"/>
      <c r="P516" s="600"/>
      <c r="Q516" s="226"/>
      <c r="R516" s="118"/>
      <c r="S516" s="118"/>
      <c r="T516" s="118"/>
      <c r="U516" s="226"/>
      <c r="V516" s="226"/>
      <c r="W516" s="226"/>
      <c r="X516" s="55"/>
      <c r="Y516" s="55"/>
      <c r="Z516" s="226"/>
      <c r="AA516" s="226"/>
      <c r="AB516" s="237"/>
      <c r="AC516" s="237"/>
      <c r="AD516" s="237"/>
      <c r="AE516" s="237"/>
      <c r="AF516" s="176"/>
      <c r="AG516" s="227"/>
      <c r="AH516" s="45"/>
      <c r="AI516" s="45"/>
      <c r="AJ516" s="51"/>
      <c r="AK516" s="14"/>
      <c r="AL516" s="14"/>
      <c r="AM516" s="14"/>
    </row>
    <row r="517" spans="1:39" ht="38.25" customHeight="1">
      <c r="A517" s="13"/>
      <c r="B517" s="13"/>
      <c r="C517" s="13"/>
      <c r="D517" s="147"/>
      <c r="E517" s="13"/>
      <c r="F517" s="38"/>
      <c r="G517" s="14"/>
      <c r="H517" s="14"/>
      <c r="I517" s="38"/>
      <c r="J517" s="13"/>
      <c r="K517" s="13"/>
      <c r="L517" s="49"/>
      <c r="M517" s="49"/>
      <c r="N517" s="39"/>
      <c r="O517" s="13"/>
      <c r="P517" s="600"/>
      <c r="Q517" s="226"/>
      <c r="R517" s="118"/>
      <c r="S517" s="118"/>
      <c r="T517" s="118"/>
      <c r="U517" s="226"/>
      <c r="V517" s="226"/>
      <c r="W517" s="226"/>
      <c r="X517" s="55"/>
      <c r="Y517" s="55"/>
      <c r="Z517" s="226"/>
      <c r="AA517" s="226"/>
      <c r="AB517" s="237"/>
      <c r="AC517" s="237"/>
      <c r="AD517" s="237"/>
      <c r="AE517" s="237"/>
      <c r="AF517" s="176"/>
      <c r="AG517" s="227"/>
      <c r="AH517" s="45"/>
      <c r="AI517" s="45"/>
      <c r="AJ517" s="51"/>
      <c r="AK517" s="14"/>
      <c r="AL517" s="14"/>
      <c r="AM517" s="14"/>
    </row>
    <row r="518" spans="1:39" ht="38.25" customHeight="1">
      <c r="A518" s="13"/>
      <c r="B518" s="13"/>
      <c r="C518" s="13"/>
      <c r="D518" s="147"/>
      <c r="E518" s="13"/>
      <c r="F518" s="38"/>
      <c r="G518" s="14"/>
      <c r="H518" s="14"/>
      <c r="I518" s="38"/>
      <c r="J518" s="13"/>
      <c r="K518" s="13"/>
      <c r="L518" s="49"/>
      <c r="M518" s="49"/>
      <c r="N518" s="39"/>
      <c r="O518" s="13"/>
      <c r="P518" s="600"/>
      <c r="Q518" s="226"/>
      <c r="R518" s="118"/>
      <c r="S518" s="118"/>
      <c r="T518" s="118"/>
      <c r="U518" s="226"/>
      <c r="V518" s="226"/>
      <c r="W518" s="226"/>
      <c r="X518" s="55"/>
      <c r="Y518" s="55"/>
      <c r="Z518" s="226"/>
      <c r="AA518" s="226"/>
      <c r="AB518" s="237"/>
      <c r="AC518" s="237"/>
      <c r="AD518" s="237"/>
      <c r="AE518" s="237"/>
      <c r="AF518" s="176"/>
      <c r="AG518" s="227"/>
      <c r="AH518" s="45"/>
      <c r="AI518" s="45"/>
      <c r="AJ518" s="51"/>
      <c r="AK518" s="14"/>
      <c r="AL518" s="14"/>
      <c r="AM518" s="14"/>
    </row>
    <row r="519" spans="1:39" ht="38.25" customHeight="1">
      <c r="A519" s="13"/>
      <c r="B519" s="13"/>
      <c r="C519" s="13"/>
      <c r="D519" s="147"/>
      <c r="E519" s="13"/>
      <c r="F519" s="38"/>
      <c r="G519" s="14"/>
      <c r="H519" s="14"/>
      <c r="I519" s="38"/>
      <c r="J519" s="13"/>
      <c r="K519" s="13"/>
      <c r="L519" s="49"/>
      <c r="M519" s="49"/>
      <c r="N519" s="39"/>
      <c r="O519" s="13"/>
      <c r="P519" s="600"/>
      <c r="Q519" s="226"/>
      <c r="R519" s="118"/>
      <c r="S519" s="118"/>
      <c r="T519" s="118"/>
      <c r="U519" s="226"/>
      <c r="V519" s="226"/>
      <c r="W519" s="226"/>
      <c r="X519" s="55"/>
      <c r="Y519" s="55"/>
      <c r="Z519" s="226"/>
      <c r="AA519" s="226"/>
      <c r="AB519" s="237"/>
      <c r="AC519" s="237"/>
      <c r="AD519" s="237"/>
      <c r="AE519" s="237"/>
      <c r="AF519" s="176"/>
      <c r="AG519" s="227"/>
      <c r="AH519" s="45"/>
      <c r="AI519" s="45"/>
      <c r="AJ519" s="51"/>
      <c r="AK519" s="14"/>
      <c r="AL519" s="14"/>
      <c r="AM519" s="14"/>
    </row>
    <row r="520" spans="1:39" ht="38.25" customHeight="1">
      <c r="A520" s="13"/>
      <c r="B520" s="13"/>
      <c r="C520" s="13"/>
      <c r="D520" s="147"/>
      <c r="E520" s="13"/>
      <c r="F520" s="38"/>
      <c r="G520" s="14"/>
      <c r="H520" s="14"/>
      <c r="I520" s="38"/>
      <c r="J520" s="13"/>
      <c r="K520" s="13"/>
      <c r="L520" s="49"/>
      <c r="M520" s="49"/>
      <c r="N520" s="39"/>
      <c r="O520" s="13"/>
      <c r="P520" s="600"/>
      <c r="Q520" s="226"/>
      <c r="R520" s="118"/>
      <c r="S520" s="118"/>
      <c r="T520" s="118"/>
      <c r="U520" s="226"/>
      <c r="V520" s="226"/>
      <c r="W520" s="226"/>
      <c r="X520" s="55"/>
      <c r="Y520" s="55"/>
      <c r="Z520" s="226"/>
      <c r="AA520" s="226"/>
      <c r="AB520" s="237"/>
      <c r="AC520" s="237"/>
      <c r="AD520" s="237"/>
      <c r="AE520" s="237"/>
      <c r="AF520" s="176"/>
      <c r="AG520" s="227"/>
      <c r="AH520" s="45"/>
      <c r="AI520" s="45"/>
      <c r="AJ520" s="51"/>
      <c r="AK520" s="14"/>
      <c r="AL520" s="14"/>
      <c r="AM520" s="14"/>
    </row>
    <row r="521" spans="1:39" ht="38.25" customHeight="1">
      <c r="A521" s="13"/>
      <c r="B521" s="13"/>
      <c r="C521" s="13"/>
      <c r="D521" s="147"/>
      <c r="E521" s="13"/>
      <c r="F521" s="38"/>
      <c r="G521" s="14"/>
      <c r="H521" s="14"/>
      <c r="I521" s="38"/>
      <c r="J521" s="13"/>
      <c r="K521" s="13"/>
      <c r="L521" s="49"/>
      <c r="M521" s="49"/>
      <c r="N521" s="39"/>
      <c r="O521" s="13"/>
      <c r="P521" s="600"/>
      <c r="Q521" s="226"/>
      <c r="R521" s="118"/>
      <c r="S521" s="118"/>
      <c r="T521" s="118"/>
      <c r="U521" s="226"/>
      <c r="V521" s="226"/>
      <c r="W521" s="226"/>
      <c r="X521" s="55"/>
      <c r="Y521" s="55"/>
      <c r="Z521" s="226"/>
      <c r="AA521" s="226"/>
      <c r="AB521" s="237"/>
      <c r="AC521" s="237"/>
      <c r="AD521" s="237"/>
      <c r="AE521" s="237"/>
      <c r="AF521" s="176"/>
      <c r="AG521" s="227"/>
      <c r="AH521" s="45"/>
      <c r="AI521" s="45"/>
      <c r="AJ521" s="51"/>
      <c r="AK521" s="14"/>
      <c r="AL521" s="14"/>
      <c r="AM521" s="14"/>
    </row>
    <row r="522" spans="1:39" ht="38.25" customHeight="1">
      <c r="A522" s="13"/>
      <c r="B522" s="13"/>
      <c r="C522" s="13"/>
      <c r="D522" s="147"/>
      <c r="E522" s="13"/>
      <c r="F522" s="38"/>
      <c r="G522" s="14"/>
      <c r="H522" s="14"/>
      <c r="I522" s="38"/>
      <c r="J522" s="13"/>
      <c r="K522" s="13"/>
      <c r="L522" s="49"/>
      <c r="M522" s="49"/>
      <c r="N522" s="39"/>
      <c r="O522" s="13"/>
      <c r="P522" s="600"/>
      <c r="Q522" s="226"/>
      <c r="R522" s="118"/>
      <c r="S522" s="118"/>
      <c r="T522" s="118"/>
      <c r="U522" s="226"/>
      <c r="V522" s="226"/>
      <c r="W522" s="226"/>
      <c r="X522" s="55"/>
      <c r="Y522" s="55"/>
      <c r="Z522" s="226"/>
      <c r="AA522" s="226"/>
      <c r="AB522" s="237"/>
      <c r="AC522" s="237"/>
      <c r="AD522" s="237"/>
      <c r="AE522" s="237"/>
      <c r="AF522" s="176"/>
      <c r="AG522" s="227"/>
      <c r="AH522" s="45"/>
      <c r="AI522" s="45"/>
      <c r="AJ522" s="51"/>
      <c r="AK522" s="14"/>
      <c r="AL522" s="14"/>
      <c r="AM522" s="14"/>
    </row>
    <row r="523" spans="1:39" ht="38.25" customHeight="1">
      <c r="A523" s="13"/>
      <c r="B523" s="13"/>
      <c r="C523" s="13"/>
      <c r="D523" s="147"/>
      <c r="E523" s="13"/>
      <c r="F523" s="38"/>
      <c r="G523" s="14"/>
      <c r="H523" s="14"/>
      <c r="I523" s="38"/>
      <c r="J523" s="13"/>
      <c r="K523" s="13"/>
      <c r="L523" s="49"/>
      <c r="M523" s="49"/>
      <c r="N523" s="39"/>
      <c r="O523" s="13"/>
      <c r="P523" s="600"/>
      <c r="Q523" s="226"/>
      <c r="R523" s="118"/>
      <c r="S523" s="118"/>
      <c r="T523" s="118"/>
      <c r="U523" s="226"/>
      <c r="V523" s="226"/>
      <c r="W523" s="226"/>
      <c r="X523" s="55"/>
      <c r="Y523" s="55"/>
      <c r="Z523" s="226"/>
      <c r="AA523" s="226"/>
      <c r="AB523" s="237"/>
      <c r="AC523" s="237"/>
      <c r="AD523" s="237"/>
      <c r="AE523" s="237"/>
      <c r="AF523" s="176"/>
      <c r="AG523" s="227"/>
      <c r="AH523" s="45"/>
      <c r="AI523" s="45"/>
      <c r="AJ523" s="51"/>
      <c r="AK523" s="14"/>
      <c r="AL523" s="14"/>
      <c r="AM523" s="14"/>
    </row>
    <row r="524" spans="1:39" ht="38.25" customHeight="1">
      <c r="A524" s="13"/>
      <c r="B524" s="13"/>
      <c r="C524" s="13"/>
      <c r="D524" s="147"/>
      <c r="E524" s="13"/>
      <c r="F524" s="38"/>
      <c r="G524" s="14"/>
      <c r="H524" s="14"/>
      <c r="I524" s="38"/>
      <c r="J524" s="13"/>
      <c r="K524" s="13"/>
      <c r="L524" s="49"/>
      <c r="M524" s="49"/>
      <c r="N524" s="39"/>
      <c r="O524" s="13"/>
      <c r="P524" s="600"/>
      <c r="Q524" s="226"/>
      <c r="R524" s="118"/>
      <c r="S524" s="118"/>
      <c r="T524" s="118"/>
      <c r="U524" s="226"/>
      <c r="V524" s="226"/>
      <c r="W524" s="226"/>
      <c r="X524" s="55"/>
      <c r="Y524" s="55"/>
      <c r="Z524" s="226"/>
      <c r="AA524" s="226"/>
      <c r="AB524" s="237"/>
      <c r="AC524" s="237"/>
      <c r="AD524" s="237"/>
      <c r="AE524" s="237"/>
      <c r="AF524" s="176"/>
      <c r="AG524" s="227"/>
      <c r="AH524" s="45"/>
      <c r="AI524" s="45"/>
      <c r="AJ524" s="51"/>
      <c r="AK524" s="14"/>
      <c r="AL524" s="14"/>
      <c r="AM524" s="14"/>
    </row>
    <row r="525" spans="1:39" ht="38.25" customHeight="1">
      <c r="A525" s="13"/>
      <c r="B525" s="13"/>
      <c r="C525" s="13"/>
      <c r="D525" s="147"/>
      <c r="E525" s="13"/>
      <c r="F525" s="38"/>
      <c r="G525" s="14"/>
      <c r="H525" s="14"/>
      <c r="I525" s="38"/>
      <c r="J525" s="13"/>
      <c r="K525" s="13"/>
      <c r="L525" s="49"/>
      <c r="M525" s="49"/>
      <c r="N525" s="39"/>
      <c r="O525" s="13"/>
      <c r="P525" s="600"/>
      <c r="Q525" s="226"/>
      <c r="R525" s="118"/>
      <c r="S525" s="118"/>
      <c r="T525" s="118"/>
      <c r="U525" s="226"/>
      <c r="V525" s="226"/>
      <c r="W525" s="226"/>
      <c r="X525" s="55"/>
      <c r="Y525" s="55"/>
      <c r="Z525" s="226"/>
      <c r="AA525" s="226"/>
      <c r="AB525" s="237"/>
      <c r="AC525" s="237"/>
      <c r="AD525" s="237"/>
      <c r="AE525" s="237"/>
      <c r="AF525" s="176"/>
      <c r="AG525" s="227"/>
      <c r="AH525" s="45"/>
      <c r="AI525" s="45"/>
      <c r="AJ525" s="51"/>
      <c r="AK525" s="14"/>
      <c r="AL525" s="14"/>
      <c r="AM525" s="14"/>
    </row>
    <row r="526" spans="1:39" ht="38.25" customHeight="1">
      <c r="A526" s="13"/>
      <c r="B526" s="13"/>
      <c r="C526" s="13"/>
      <c r="D526" s="147"/>
      <c r="E526" s="13"/>
      <c r="F526" s="38"/>
      <c r="G526" s="14"/>
      <c r="H526" s="14"/>
      <c r="I526" s="38"/>
      <c r="J526" s="13"/>
      <c r="K526" s="13"/>
      <c r="L526" s="49"/>
      <c r="M526" s="49"/>
      <c r="N526" s="39"/>
      <c r="O526" s="13"/>
      <c r="P526" s="600"/>
      <c r="Q526" s="226"/>
      <c r="R526" s="118"/>
      <c r="S526" s="118"/>
      <c r="T526" s="118"/>
      <c r="U526" s="226"/>
      <c r="V526" s="226"/>
      <c r="W526" s="226"/>
      <c r="X526" s="55"/>
      <c r="Y526" s="55"/>
      <c r="Z526" s="226"/>
      <c r="AA526" s="226"/>
      <c r="AB526" s="237"/>
      <c r="AC526" s="237"/>
      <c r="AD526" s="237"/>
      <c r="AE526" s="237"/>
      <c r="AF526" s="176"/>
      <c r="AG526" s="227"/>
      <c r="AH526" s="45"/>
      <c r="AI526" s="45"/>
      <c r="AJ526" s="51"/>
      <c r="AK526" s="14"/>
      <c r="AL526" s="14"/>
      <c r="AM526" s="14"/>
    </row>
    <row r="527" spans="1:39" ht="38.25" customHeight="1">
      <c r="A527" s="13"/>
      <c r="B527" s="13"/>
      <c r="C527" s="13"/>
      <c r="D527" s="147"/>
      <c r="E527" s="13"/>
      <c r="F527" s="38"/>
      <c r="G527" s="14"/>
      <c r="H527" s="14"/>
      <c r="I527" s="38"/>
      <c r="J527" s="13"/>
      <c r="K527" s="13"/>
      <c r="L527" s="49"/>
      <c r="M527" s="49"/>
      <c r="N527" s="39"/>
      <c r="O527" s="13"/>
      <c r="P527" s="600"/>
      <c r="Q527" s="226"/>
      <c r="R527" s="118"/>
      <c r="S527" s="118"/>
      <c r="T527" s="118"/>
      <c r="U527" s="226"/>
      <c r="V527" s="226"/>
      <c r="W527" s="226"/>
      <c r="X527" s="55"/>
      <c r="Y527" s="55"/>
      <c r="Z527" s="226"/>
      <c r="AA527" s="226"/>
      <c r="AB527" s="237"/>
      <c r="AC527" s="237"/>
      <c r="AD527" s="237"/>
      <c r="AE527" s="237"/>
      <c r="AF527" s="176"/>
      <c r="AG527" s="227"/>
      <c r="AH527" s="45"/>
      <c r="AI527" s="45"/>
      <c r="AJ527" s="51"/>
      <c r="AK527" s="14"/>
      <c r="AL527" s="14"/>
      <c r="AM527" s="14"/>
    </row>
    <row r="528" spans="1:39" ht="38.25" customHeight="1">
      <c r="A528" s="13"/>
      <c r="B528" s="13"/>
      <c r="C528" s="13"/>
      <c r="D528" s="147"/>
      <c r="E528" s="13"/>
      <c r="F528" s="38"/>
      <c r="G528" s="14"/>
      <c r="H528" s="14"/>
      <c r="I528" s="38"/>
      <c r="J528" s="13"/>
      <c r="K528" s="13"/>
      <c r="L528" s="49"/>
      <c r="M528" s="49"/>
      <c r="N528" s="39"/>
      <c r="O528" s="13"/>
      <c r="P528" s="600"/>
      <c r="Q528" s="226"/>
      <c r="R528" s="118"/>
      <c r="S528" s="118"/>
      <c r="T528" s="118"/>
      <c r="U528" s="226"/>
      <c r="V528" s="226"/>
      <c r="W528" s="226"/>
      <c r="X528" s="55"/>
      <c r="Y528" s="55"/>
      <c r="Z528" s="226"/>
      <c r="AA528" s="226"/>
      <c r="AB528" s="237"/>
      <c r="AC528" s="237"/>
      <c r="AD528" s="237"/>
      <c r="AE528" s="237"/>
      <c r="AF528" s="176"/>
      <c r="AG528" s="227"/>
      <c r="AH528" s="45"/>
      <c r="AI528" s="45"/>
      <c r="AJ528" s="51"/>
      <c r="AK528" s="14"/>
      <c r="AL528" s="14"/>
      <c r="AM528" s="14"/>
    </row>
    <row r="529" spans="1:39" ht="38.25" customHeight="1">
      <c r="A529" s="13"/>
      <c r="B529" s="13"/>
      <c r="C529" s="13"/>
      <c r="D529" s="147"/>
      <c r="E529" s="13"/>
      <c r="F529" s="38"/>
      <c r="G529" s="14"/>
      <c r="H529" s="14"/>
      <c r="I529" s="38"/>
      <c r="J529" s="13"/>
      <c r="K529" s="13"/>
      <c r="L529" s="49"/>
      <c r="M529" s="49"/>
      <c r="N529" s="39"/>
      <c r="O529" s="13"/>
      <c r="P529" s="600"/>
      <c r="Q529" s="226"/>
      <c r="R529" s="118"/>
      <c r="S529" s="118"/>
      <c r="T529" s="118"/>
      <c r="U529" s="226"/>
      <c r="V529" s="226"/>
      <c r="W529" s="226"/>
      <c r="X529" s="55"/>
      <c r="Y529" s="55"/>
      <c r="Z529" s="226"/>
      <c r="AA529" s="226"/>
      <c r="AB529" s="237"/>
      <c r="AC529" s="237"/>
      <c r="AD529" s="237"/>
      <c r="AE529" s="237"/>
      <c r="AF529" s="176"/>
      <c r="AG529" s="227"/>
      <c r="AH529" s="45"/>
      <c r="AI529" s="45"/>
      <c r="AJ529" s="51"/>
      <c r="AK529" s="14"/>
      <c r="AL529" s="14"/>
      <c r="AM529" s="14"/>
    </row>
    <row r="530" spans="1:39" ht="38.25" customHeight="1">
      <c r="A530" s="13"/>
      <c r="B530" s="13"/>
      <c r="C530" s="13"/>
      <c r="D530" s="147"/>
      <c r="E530" s="13"/>
      <c r="F530" s="38"/>
      <c r="G530" s="14"/>
      <c r="H530" s="14"/>
      <c r="I530" s="38"/>
      <c r="J530" s="13"/>
      <c r="K530" s="13"/>
      <c r="L530" s="49"/>
      <c r="M530" s="49"/>
      <c r="N530" s="39"/>
      <c r="O530" s="13"/>
      <c r="P530" s="600"/>
      <c r="Q530" s="226"/>
      <c r="R530" s="118"/>
      <c r="S530" s="118"/>
      <c r="T530" s="118"/>
      <c r="U530" s="226"/>
      <c r="V530" s="226"/>
      <c r="W530" s="226"/>
      <c r="X530" s="55"/>
      <c r="Y530" s="55"/>
      <c r="Z530" s="226"/>
      <c r="AA530" s="226"/>
      <c r="AB530" s="237"/>
      <c r="AC530" s="237"/>
      <c r="AD530" s="237"/>
      <c r="AE530" s="237"/>
      <c r="AF530" s="176"/>
      <c r="AG530" s="227"/>
      <c r="AH530" s="45"/>
      <c r="AI530" s="45"/>
      <c r="AJ530" s="51"/>
      <c r="AK530" s="14"/>
      <c r="AL530" s="14"/>
      <c r="AM530" s="14"/>
    </row>
    <row r="531" spans="1:39" ht="38.25" customHeight="1">
      <c r="A531" s="13"/>
      <c r="B531" s="13"/>
      <c r="C531" s="13"/>
      <c r="D531" s="147"/>
      <c r="E531" s="13"/>
      <c r="F531" s="38"/>
      <c r="G531" s="14"/>
      <c r="H531" s="14"/>
      <c r="I531" s="38"/>
      <c r="J531" s="13"/>
      <c r="K531" s="13"/>
      <c r="L531" s="49"/>
      <c r="M531" s="49"/>
      <c r="N531" s="39"/>
      <c r="O531" s="13"/>
      <c r="P531" s="600"/>
      <c r="Q531" s="226"/>
      <c r="R531" s="118"/>
      <c r="S531" s="118"/>
      <c r="T531" s="118"/>
      <c r="U531" s="226"/>
      <c r="V531" s="226"/>
      <c r="W531" s="226"/>
      <c r="X531" s="55"/>
      <c r="Y531" s="55"/>
      <c r="Z531" s="226"/>
      <c r="AA531" s="226"/>
      <c r="AB531" s="237"/>
      <c r="AC531" s="237"/>
      <c r="AD531" s="237"/>
      <c r="AE531" s="237"/>
      <c r="AF531" s="176"/>
      <c r="AG531" s="227"/>
      <c r="AH531" s="45"/>
      <c r="AI531" s="45"/>
      <c r="AJ531" s="51"/>
      <c r="AK531" s="14"/>
      <c r="AL531" s="14"/>
      <c r="AM531" s="14"/>
    </row>
    <row r="532" spans="1:39" ht="38.25" customHeight="1">
      <c r="A532" s="13"/>
      <c r="B532" s="13"/>
      <c r="C532" s="13"/>
      <c r="D532" s="147"/>
      <c r="E532" s="13"/>
      <c r="F532" s="38"/>
      <c r="G532" s="14"/>
      <c r="H532" s="14"/>
      <c r="I532" s="38"/>
      <c r="J532" s="13"/>
      <c r="K532" s="13"/>
      <c r="L532" s="49"/>
      <c r="M532" s="49"/>
      <c r="N532" s="39"/>
      <c r="O532" s="13"/>
      <c r="P532" s="600"/>
      <c r="Q532" s="226"/>
      <c r="R532" s="118"/>
      <c r="S532" s="118"/>
      <c r="T532" s="118"/>
      <c r="U532" s="226"/>
      <c r="V532" s="226"/>
      <c r="W532" s="226"/>
      <c r="X532" s="55"/>
      <c r="Y532" s="55"/>
      <c r="Z532" s="226"/>
      <c r="AA532" s="226"/>
      <c r="AB532" s="237"/>
      <c r="AC532" s="237"/>
      <c r="AD532" s="237"/>
      <c r="AE532" s="237"/>
      <c r="AF532" s="176"/>
      <c r="AG532" s="227"/>
      <c r="AH532" s="45"/>
      <c r="AI532" s="45"/>
      <c r="AJ532" s="51"/>
      <c r="AK532" s="14"/>
      <c r="AL532" s="14"/>
      <c r="AM532" s="14"/>
    </row>
    <row r="533" spans="1:39" ht="38.25" customHeight="1">
      <c r="A533" s="13"/>
      <c r="B533" s="13"/>
      <c r="C533" s="13"/>
      <c r="D533" s="147"/>
      <c r="E533" s="13"/>
      <c r="F533" s="38"/>
      <c r="G533" s="14"/>
      <c r="H533" s="14"/>
      <c r="I533" s="38"/>
      <c r="J533" s="13"/>
      <c r="K533" s="13"/>
      <c r="L533" s="49"/>
      <c r="M533" s="49"/>
      <c r="N533" s="39"/>
      <c r="O533" s="13"/>
      <c r="P533" s="600"/>
      <c r="Q533" s="226"/>
      <c r="R533" s="118"/>
      <c r="S533" s="118"/>
      <c r="T533" s="118"/>
      <c r="U533" s="226"/>
      <c r="V533" s="226"/>
      <c r="W533" s="226"/>
      <c r="X533" s="55"/>
      <c r="Y533" s="55"/>
      <c r="Z533" s="226"/>
      <c r="AA533" s="226"/>
      <c r="AB533" s="237"/>
      <c r="AC533" s="237"/>
      <c r="AD533" s="237"/>
      <c r="AE533" s="237"/>
      <c r="AF533" s="176"/>
      <c r="AG533" s="227"/>
      <c r="AH533" s="45"/>
      <c r="AI533" s="45"/>
      <c r="AJ533" s="51"/>
      <c r="AK533" s="14"/>
      <c r="AL533" s="14"/>
      <c r="AM533" s="14"/>
    </row>
    <row r="534" spans="1:39" ht="38.25" customHeight="1">
      <c r="A534" s="13"/>
      <c r="B534" s="13"/>
      <c r="C534" s="13"/>
      <c r="D534" s="147"/>
      <c r="E534" s="13"/>
      <c r="F534" s="38"/>
      <c r="G534" s="14"/>
      <c r="H534" s="14"/>
      <c r="I534" s="38"/>
      <c r="J534" s="13"/>
      <c r="K534" s="13"/>
      <c r="L534" s="49"/>
      <c r="M534" s="49"/>
      <c r="N534" s="39"/>
      <c r="O534" s="13"/>
      <c r="P534" s="600"/>
      <c r="Q534" s="226"/>
      <c r="R534" s="118"/>
      <c r="S534" s="118"/>
      <c r="T534" s="118"/>
      <c r="U534" s="226"/>
      <c r="V534" s="226"/>
      <c r="W534" s="226"/>
      <c r="X534" s="55"/>
      <c r="Y534" s="55"/>
      <c r="Z534" s="226"/>
      <c r="AA534" s="226"/>
      <c r="AB534" s="237"/>
      <c r="AC534" s="237"/>
      <c r="AD534" s="237"/>
      <c r="AE534" s="237"/>
      <c r="AF534" s="176"/>
      <c r="AG534" s="227"/>
      <c r="AH534" s="45"/>
      <c r="AI534" s="45"/>
      <c r="AJ534" s="51"/>
      <c r="AK534" s="14"/>
      <c r="AL534" s="14"/>
      <c r="AM534" s="14"/>
    </row>
    <row r="535" spans="1:39" ht="38.25" customHeight="1">
      <c r="A535" s="13"/>
      <c r="B535" s="13"/>
      <c r="C535" s="13"/>
      <c r="D535" s="147"/>
      <c r="E535" s="13"/>
      <c r="F535" s="38"/>
      <c r="G535" s="14"/>
      <c r="H535" s="14"/>
      <c r="I535" s="38"/>
      <c r="J535" s="13"/>
      <c r="K535" s="13"/>
      <c r="L535" s="49"/>
      <c r="M535" s="49"/>
      <c r="N535" s="39"/>
      <c r="O535" s="13"/>
      <c r="P535" s="600"/>
      <c r="Q535" s="226"/>
      <c r="R535" s="118"/>
      <c r="S535" s="118"/>
      <c r="T535" s="118"/>
      <c r="U535" s="226"/>
      <c r="V535" s="226"/>
      <c r="W535" s="226"/>
      <c r="X535" s="55"/>
      <c r="Y535" s="55"/>
      <c r="Z535" s="226"/>
      <c r="AA535" s="226"/>
      <c r="AB535" s="237"/>
      <c r="AC535" s="237"/>
      <c r="AD535" s="237"/>
      <c r="AE535" s="237"/>
      <c r="AF535" s="176"/>
      <c r="AG535" s="227"/>
      <c r="AH535" s="45"/>
      <c r="AI535" s="45"/>
      <c r="AJ535" s="51"/>
      <c r="AK535" s="14"/>
      <c r="AL535" s="14"/>
      <c r="AM535" s="14"/>
    </row>
    <row r="536" spans="1:39" ht="38.25" customHeight="1">
      <c r="A536" s="13"/>
      <c r="B536" s="13"/>
      <c r="C536" s="13"/>
      <c r="D536" s="147"/>
      <c r="E536" s="13"/>
      <c r="F536" s="38"/>
      <c r="G536" s="14"/>
      <c r="H536" s="14"/>
      <c r="I536" s="38"/>
      <c r="J536" s="13"/>
      <c r="K536" s="13"/>
      <c r="L536" s="49"/>
      <c r="M536" s="49"/>
      <c r="N536" s="39"/>
      <c r="O536" s="13"/>
      <c r="P536" s="600"/>
      <c r="Q536" s="226"/>
      <c r="R536" s="118"/>
      <c r="S536" s="118"/>
      <c r="T536" s="118"/>
      <c r="U536" s="226"/>
      <c r="V536" s="226"/>
      <c r="W536" s="226"/>
      <c r="X536" s="55"/>
      <c r="Y536" s="55"/>
      <c r="Z536" s="226"/>
      <c r="AA536" s="226"/>
      <c r="AB536" s="237"/>
      <c r="AC536" s="237"/>
      <c r="AD536" s="237"/>
      <c r="AE536" s="237"/>
      <c r="AF536" s="176"/>
      <c r="AG536" s="227"/>
      <c r="AH536" s="45"/>
      <c r="AI536" s="45"/>
      <c r="AJ536" s="51"/>
      <c r="AK536" s="14"/>
      <c r="AL536" s="14"/>
      <c r="AM536" s="14"/>
    </row>
    <row r="537" spans="1:39" ht="38.25" customHeight="1">
      <c r="A537" s="13"/>
      <c r="B537" s="13"/>
      <c r="C537" s="13"/>
      <c r="D537" s="147"/>
      <c r="E537" s="13"/>
      <c r="F537" s="38"/>
      <c r="G537" s="14"/>
      <c r="H537" s="14"/>
      <c r="I537" s="38"/>
      <c r="J537" s="13"/>
      <c r="K537" s="13"/>
      <c r="L537" s="49"/>
      <c r="M537" s="49"/>
      <c r="N537" s="39"/>
      <c r="O537" s="13"/>
      <c r="P537" s="600"/>
      <c r="Q537" s="226"/>
      <c r="R537" s="118"/>
      <c r="S537" s="118"/>
      <c r="T537" s="118"/>
      <c r="U537" s="226"/>
      <c r="V537" s="226"/>
      <c r="W537" s="226"/>
      <c r="X537" s="55"/>
      <c r="Y537" s="55"/>
      <c r="Z537" s="226"/>
      <c r="AA537" s="226"/>
      <c r="AB537" s="237"/>
      <c r="AC537" s="237"/>
      <c r="AD537" s="237"/>
      <c r="AE537" s="237"/>
      <c r="AF537" s="176"/>
      <c r="AG537" s="227"/>
      <c r="AH537" s="45"/>
      <c r="AI537" s="45"/>
      <c r="AJ537" s="51"/>
      <c r="AK537" s="14"/>
      <c r="AL537" s="14"/>
      <c r="AM537" s="14"/>
    </row>
    <row r="538" spans="1:39" ht="38.25" customHeight="1">
      <c r="A538" s="13"/>
      <c r="B538" s="13"/>
      <c r="C538" s="13"/>
      <c r="D538" s="147"/>
      <c r="E538" s="13"/>
      <c r="F538" s="38"/>
      <c r="G538" s="14"/>
      <c r="H538" s="14"/>
      <c r="I538" s="38"/>
      <c r="J538" s="13"/>
      <c r="K538" s="13"/>
      <c r="L538" s="49"/>
      <c r="M538" s="49"/>
      <c r="N538" s="39"/>
      <c r="O538" s="13"/>
      <c r="P538" s="600"/>
      <c r="Q538" s="226"/>
      <c r="R538" s="118"/>
      <c r="S538" s="118"/>
      <c r="T538" s="118"/>
      <c r="U538" s="226"/>
      <c r="V538" s="226"/>
      <c r="W538" s="226"/>
      <c r="X538" s="55"/>
      <c r="Y538" s="55"/>
      <c r="Z538" s="226"/>
      <c r="AA538" s="226"/>
      <c r="AB538" s="237"/>
      <c r="AC538" s="237"/>
      <c r="AD538" s="237"/>
      <c r="AE538" s="237"/>
      <c r="AF538" s="176"/>
      <c r="AG538" s="227"/>
      <c r="AH538" s="45"/>
      <c r="AI538" s="45"/>
      <c r="AJ538" s="51"/>
      <c r="AK538" s="14"/>
      <c r="AL538" s="14"/>
      <c r="AM538" s="14"/>
    </row>
    <row r="539" spans="1:39" ht="38.25" customHeight="1">
      <c r="A539" s="13"/>
      <c r="B539" s="13"/>
      <c r="C539" s="13"/>
      <c r="D539" s="147"/>
      <c r="E539" s="13"/>
      <c r="F539" s="38"/>
      <c r="G539" s="14"/>
      <c r="H539" s="14"/>
      <c r="I539" s="38"/>
      <c r="J539" s="13"/>
      <c r="K539" s="13"/>
      <c r="L539" s="49"/>
      <c r="M539" s="49"/>
      <c r="N539" s="39"/>
      <c r="O539" s="13"/>
      <c r="P539" s="600"/>
      <c r="Q539" s="226"/>
      <c r="R539" s="118"/>
      <c r="S539" s="118"/>
      <c r="T539" s="118"/>
      <c r="U539" s="226"/>
      <c r="V539" s="226"/>
      <c r="W539" s="226"/>
      <c r="X539" s="55"/>
      <c r="Y539" s="55"/>
      <c r="Z539" s="226"/>
      <c r="AA539" s="226"/>
      <c r="AB539" s="237"/>
      <c r="AC539" s="237"/>
      <c r="AD539" s="237"/>
      <c r="AE539" s="237"/>
      <c r="AF539" s="176"/>
      <c r="AG539" s="227"/>
      <c r="AH539" s="45"/>
      <c r="AI539" s="45"/>
      <c r="AJ539" s="51"/>
      <c r="AK539" s="14"/>
      <c r="AL539" s="14"/>
      <c r="AM539" s="14"/>
    </row>
    <row r="540" spans="1:39" ht="38.25" customHeight="1">
      <c r="A540" s="13"/>
      <c r="B540" s="13"/>
      <c r="C540" s="13"/>
      <c r="D540" s="147"/>
      <c r="E540" s="13"/>
      <c r="F540" s="38"/>
      <c r="G540" s="14"/>
      <c r="H540" s="14"/>
      <c r="I540" s="38"/>
      <c r="J540" s="13"/>
      <c r="K540" s="13"/>
      <c r="L540" s="49"/>
      <c r="M540" s="49"/>
      <c r="N540" s="39"/>
      <c r="O540" s="13"/>
      <c r="P540" s="600"/>
      <c r="Q540" s="226"/>
      <c r="R540" s="118"/>
      <c r="S540" s="118"/>
      <c r="T540" s="118"/>
      <c r="U540" s="226"/>
      <c r="V540" s="226"/>
      <c r="W540" s="226"/>
      <c r="X540" s="55"/>
      <c r="Y540" s="55"/>
      <c r="Z540" s="226"/>
      <c r="AA540" s="226"/>
      <c r="AB540" s="237"/>
      <c r="AC540" s="237"/>
      <c r="AD540" s="237"/>
      <c r="AE540" s="237"/>
      <c r="AF540" s="176"/>
      <c r="AG540" s="227"/>
      <c r="AH540" s="45"/>
      <c r="AI540" s="45"/>
      <c r="AJ540" s="51"/>
      <c r="AK540" s="14"/>
      <c r="AL540" s="14"/>
      <c r="AM540" s="14"/>
    </row>
    <row r="541" spans="1:39" ht="38.25" customHeight="1">
      <c r="A541" s="13"/>
      <c r="B541" s="13"/>
      <c r="C541" s="13"/>
      <c r="D541" s="147"/>
      <c r="E541" s="13"/>
      <c r="F541" s="38"/>
      <c r="G541" s="14"/>
      <c r="H541" s="14"/>
      <c r="I541" s="38"/>
      <c r="J541" s="13"/>
      <c r="K541" s="13"/>
      <c r="L541" s="49"/>
      <c r="M541" s="49"/>
      <c r="N541" s="39"/>
      <c r="O541" s="13"/>
      <c r="P541" s="600"/>
      <c r="Q541" s="226"/>
      <c r="R541" s="118"/>
      <c r="S541" s="118"/>
      <c r="T541" s="118"/>
      <c r="U541" s="226"/>
      <c r="V541" s="226"/>
      <c r="W541" s="226"/>
      <c r="X541" s="55"/>
      <c r="Y541" s="55"/>
      <c r="Z541" s="226"/>
      <c r="AA541" s="226"/>
      <c r="AB541" s="237"/>
      <c r="AC541" s="237"/>
      <c r="AD541" s="237"/>
      <c r="AE541" s="237"/>
      <c r="AF541" s="176"/>
      <c r="AG541" s="227"/>
      <c r="AH541" s="45"/>
      <c r="AI541" s="45"/>
      <c r="AJ541" s="51"/>
      <c r="AK541" s="14"/>
      <c r="AL541" s="14"/>
      <c r="AM541" s="14"/>
    </row>
    <row r="542" spans="1:39" ht="38.25" customHeight="1">
      <c r="A542" s="13"/>
      <c r="B542" s="13"/>
      <c r="C542" s="13"/>
      <c r="D542" s="147"/>
      <c r="E542" s="13"/>
      <c r="F542" s="38"/>
      <c r="G542" s="14"/>
      <c r="H542" s="14"/>
      <c r="I542" s="38"/>
      <c r="J542" s="13"/>
      <c r="K542" s="13"/>
      <c r="L542" s="49"/>
      <c r="M542" s="49"/>
      <c r="N542" s="39"/>
      <c r="O542" s="13"/>
      <c r="P542" s="600"/>
      <c r="Q542" s="226"/>
      <c r="R542" s="118"/>
      <c r="S542" s="118"/>
      <c r="T542" s="118"/>
      <c r="U542" s="226"/>
      <c r="V542" s="226"/>
      <c r="W542" s="226"/>
      <c r="X542" s="55"/>
      <c r="Y542" s="55"/>
      <c r="Z542" s="226"/>
      <c r="AA542" s="226"/>
      <c r="AB542" s="237"/>
      <c r="AC542" s="237"/>
      <c r="AD542" s="237"/>
      <c r="AE542" s="237"/>
      <c r="AF542" s="176"/>
      <c r="AG542" s="227"/>
      <c r="AH542" s="45"/>
      <c r="AI542" s="45"/>
      <c r="AJ542" s="51"/>
      <c r="AK542" s="14"/>
      <c r="AL542" s="14"/>
      <c r="AM542" s="14"/>
    </row>
    <row r="543" spans="1:39" ht="38.25" customHeight="1">
      <c r="A543" s="13"/>
      <c r="B543" s="13"/>
      <c r="C543" s="13"/>
      <c r="D543" s="147"/>
      <c r="E543" s="13"/>
      <c r="F543" s="38"/>
      <c r="G543" s="14"/>
      <c r="H543" s="14"/>
      <c r="I543" s="38"/>
      <c r="J543" s="13"/>
      <c r="K543" s="13"/>
      <c r="L543" s="49"/>
      <c r="M543" s="49"/>
      <c r="N543" s="39"/>
      <c r="O543" s="13"/>
      <c r="P543" s="600"/>
      <c r="Q543" s="226"/>
      <c r="R543" s="118"/>
      <c r="S543" s="118"/>
      <c r="T543" s="118"/>
      <c r="U543" s="226"/>
      <c r="V543" s="226"/>
      <c r="W543" s="226"/>
      <c r="X543" s="55"/>
      <c r="Y543" s="55"/>
      <c r="Z543" s="226"/>
      <c r="AA543" s="226"/>
      <c r="AB543" s="237"/>
      <c r="AC543" s="237"/>
      <c r="AD543" s="237"/>
      <c r="AE543" s="237"/>
      <c r="AF543" s="176"/>
      <c r="AG543" s="227"/>
      <c r="AH543" s="45"/>
      <c r="AI543" s="45"/>
      <c r="AJ543" s="51"/>
      <c r="AK543" s="14"/>
      <c r="AL543" s="14"/>
      <c r="AM543" s="14"/>
    </row>
    <row r="544" spans="1:39" ht="38.25" customHeight="1">
      <c r="A544" s="13"/>
      <c r="B544" s="13"/>
      <c r="C544" s="13"/>
      <c r="D544" s="147"/>
      <c r="E544" s="13"/>
      <c r="F544" s="38"/>
      <c r="G544" s="14"/>
      <c r="H544" s="14"/>
      <c r="I544" s="38"/>
      <c r="J544" s="13"/>
      <c r="K544" s="13"/>
      <c r="L544" s="49"/>
      <c r="M544" s="49"/>
      <c r="N544" s="39"/>
      <c r="O544" s="13"/>
      <c r="P544" s="600"/>
      <c r="Q544" s="226"/>
      <c r="R544" s="118"/>
      <c r="S544" s="118"/>
      <c r="T544" s="118"/>
      <c r="U544" s="226"/>
      <c r="V544" s="226"/>
      <c r="W544" s="226"/>
      <c r="X544" s="55"/>
      <c r="Y544" s="55"/>
      <c r="Z544" s="226"/>
      <c r="AA544" s="226"/>
      <c r="AB544" s="237"/>
      <c r="AC544" s="237"/>
      <c r="AD544" s="237"/>
      <c r="AE544" s="237"/>
      <c r="AF544" s="176"/>
      <c r="AG544" s="227"/>
      <c r="AH544" s="45"/>
      <c r="AI544" s="45"/>
      <c r="AJ544" s="51"/>
      <c r="AK544" s="14"/>
      <c r="AL544" s="14"/>
      <c r="AM544" s="14"/>
    </row>
    <row r="545" spans="1:39" ht="38.25" customHeight="1">
      <c r="A545" s="13"/>
      <c r="B545" s="13"/>
      <c r="C545" s="13"/>
      <c r="D545" s="147"/>
      <c r="E545" s="13"/>
      <c r="F545" s="38"/>
      <c r="G545" s="14"/>
      <c r="H545" s="14"/>
      <c r="I545" s="38"/>
      <c r="J545" s="13"/>
      <c r="K545" s="13"/>
      <c r="L545" s="49"/>
      <c r="M545" s="49"/>
      <c r="N545" s="39"/>
      <c r="O545" s="13"/>
      <c r="P545" s="600"/>
      <c r="Q545" s="226"/>
      <c r="R545" s="118"/>
      <c r="S545" s="118"/>
      <c r="T545" s="118"/>
      <c r="U545" s="226"/>
      <c r="V545" s="226"/>
      <c r="W545" s="226"/>
      <c r="X545" s="55"/>
      <c r="Y545" s="55"/>
      <c r="Z545" s="226"/>
      <c r="AA545" s="226"/>
      <c r="AB545" s="237"/>
      <c r="AC545" s="237"/>
      <c r="AD545" s="237"/>
      <c r="AE545" s="237"/>
      <c r="AF545" s="176"/>
      <c r="AG545" s="227"/>
      <c r="AH545" s="45"/>
      <c r="AI545" s="45"/>
      <c r="AJ545" s="51"/>
      <c r="AK545" s="14"/>
      <c r="AL545" s="14"/>
      <c r="AM545" s="14"/>
    </row>
    <row r="546" spans="1:39" ht="38.25" customHeight="1">
      <c r="A546" s="13"/>
      <c r="B546" s="13"/>
      <c r="C546" s="13"/>
      <c r="D546" s="147"/>
      <c r="E546" s="13"/>
      <c r="F546" s="38"/>
      <c r="G546" s="14"/>
      <c r="H546" s="14"/>
      <c r="I546" s="38"/>
      <c r="J546" s="13"/>
      <c r="K546" s="13"/>
      <c r="L546" s="49"/>
      <c r="M546" s="49"/>
      <c r="N546" s="39"/>
      <c r="O546" s="13"/>
      <c r="P546" s="600"/>
      <c r="Q546" s="226"/>
      <c r="R546" s="118"/>
      <c r="S546" s="118"/>
      <c r="T546" s="118"/>
      <c r="U546" s="226"/>
      <c r="V546" s="226"/>
      <c r="W546" s="226"/>
      <c r="X546" s="55"/>
      <c r="Y546" s="55"/>
      <c r="Z546" s="226"/>
      <c r="AA546" s="226"/>
      <c r="AB546" s="237"/>
      <c r="AC546" s="237"/>
      <c r="AD546" s="237"/>
      <c r="AE546" s="237"/>
      <c r="AF546" s="176"/>
      <c r="AG546" s="227"/>
      <c r="AH546" s="45"/>
      <c r="AI546" s="45"/>
      <c r="AJ546" s="51"/>
      <c r="AK546" s="14"/>
      <c r="AL546" s="14"/>
      <c r="AM546" s="14"/>
    </row>
    <row r="547" spans="1:39" ht="38.25" customHeight="1">
      <c r="A547" s="13"/>
      <c r="B547" s="13"/>
      <c r="C547" s="13"/>
      <c r="D547" s="147"/>
      <c r="E547" s="13"/>
      <c r="F547" s="38"/>
      <c r="G547" s="14"/>
      <c r="H547" s="14"/>
      <c r="I547" s="38"/>
      <c r="J547" s="13"/>
      <c r="K547" s="13"/>
      <c r="L547" s="49"/>
      <c r="M547" s="49"/>
      <c r="N547" s="39"/>
      <c r="O547" s="13"/>
      <c r="P547" s="600"/>
      <c r="Q547" s="226"/>
      <c r="R547" s="118"/>
      <c r="S547" s="118"/>
      <c r="T547" s="118"/>
      <c r="U547" s="226"/>
      <c r="V547" s="226"/>
      <c r="W547" s="226"/>
      <c r="X547" s="55"/>
      <c r="Y547" s="55"/>
      <c r="Z547" s="226"/>
      <c r="AA547" s="226"/>
      <c r="AB547" s="237"/>
      <c r="AC547" s="237"/>
      <c r="AD547" s="237"/>
      <c r="AE547" s="237"/>
      <c r="AF547" s="176"/>
      <c r="AG547" s="227"/>
      <c r="AH547" s="45"/>
      <c r="AI547" s="45"/>
      <c r="AJ547" s="51"/>
      <c r="AK547" s="14"/>
      <c r="AL547" s="14"/>
      <c r="AM547" s="14"/>
    </row>
    <row r="548" spans="1:39" ht="38.25" customHeight="1">
      <c r="A548" s="13"/>
      <c r="B548" s="13"/>
      <c r="C548" s="13"/>
      <c r="D548" s="147"/>
      <c r="E548" s="13"/>
      <c r="F548" s="38"/>
      <c r="G548" s="14"/>
      <c r="H548" s="14"/>
      <c r="I548" s="38"/>
      <c r="J548" s="13"/>
      <c r="K548" s="13"/>
      <c r="L548" s="49"/>
      <c r="M548" s="49"/>
      <c r="N548" s="39"/>
      <c r="O548" s="13"/>
      <c r="P548" s="600"/>
      <c r="Q548" s="226"/>
      <c r="R548" s="118"/>
      <c r="S548" s="118"/>
      <c r="T548" s="118"/>
      <c r="U548" s="226"/>
      <c r="V548" s="226"/>
      <c r="W548" s="226"/>
      <c r="X548" s="55"/>
      <c r="Y548" s="55"/>
      <c r="Z548" s="226"/>
      <c r="AA548" s="226"/>
      <c r="AB548" s="237"/>
      <c r="AC548" s="237"/>
      <c r="AD548" s="237"/>
      <c r="AE548" s="237"/>
      <c r="AF548" s="176"/>
      <c r="AG548" s="227"/>
      <c r="AH548" s="45"/>
      <c r="AI548" s="45"/>
      <c r="AJ548" s="51"/>
      <c r="AK548" s="14"/>
      <c r="AL548" s="14"/>
      <c r="AM548" s="14"/>
    </row>
    <row r="549" spans="1:39" ht="38.25" customHeight="1">
      <c r="A549" s="13"/>
      <c r="B549" s="13"/>
      <c r="C549" s="13"/>
      <c r="D549" s="147"/>
      <c r="E549" s="13"/>
      <c r="F549" s="38"/>
      <c r="G549" s="14"/>
      <c r="H549" s="14"/>
      <c r="I549" s="38"/>
      <c r="J549" s="13"/>
      <c r="K549" s="13"/>
      <c r="L549" s="49"/>
      <c r="M549" s="49"/>
      <c r="N549" s="39"/>
      <c r="O549" s="13"/>
      <c r="P549" s="600"/>
      <c r="Q549" s="226"/>
      <c r="R549" s="118"/>
      <c r="S549" s="118"/>
      <c r="T549" s="118"/>
      <c r="U549" s="226"/>
      <c r="V549" s="226"/>
      <c r="W549" s="226"/>
      <c r="X549" s="55"/>
      <c r="Y549" s="55"/>
      <c r="Z549" s="226"/>
      <c r="AA549" s="226"/>
      <c r="AB549" s="237"/>
      <c r="AC549" s="237"/>
      <c r="AD549" s="237"/>
      <c r="AE549" s="237"/>
      <c r="AF549" s="176"/>
      <c r="AG549" s="227"/>
      <c r="AH549" s="45"/>
      <c r="AI549" s="45"/>
      <c r="AJ549" s="51"/>
      <c r="AK549" s="14"/>
      <c r="AL549" s="14"/>
      <c r="AM549" s="14"/>
    </row>
    <row r="550" spans="1:39" ht="38.25" customHeight="1">
      <c r="A550" s="13"/>
      <c r="B550" s="13"/>
      <c r="C550" s="13"/>
      <c r="D550" s="147"/>
      <c r="E550" s="13"/>
      <c r="F550" s="38"/>
      <c r="G550" s="14"/>
      <c r="H550" s="14"/>
      <c r="I550" s="38"/>
      <c r="J550" s="13"/>
      <c r="K550" s="13"/>
      <c r="L550" s="49"/>
      <c r="M550" s="49"/>
      <c r="N550" s="39"/>
      <c r="O550" s="13"/>
      <c r="P550" s="600"/>
      <c r="Q550" s="226"/>
      <c r="R550" s="118"/>
      <c r="S550" s="118"/>
      <c r="T550" s="118"/>
      <c r="U550" s="226"/>
      <c r="V550" s="226"/>
      <c r="W550" s="226"/>
      <c r="X550" s="55"/>
      <c r="Y550" s="55"/>
      <c r="Z550" s="226"/>
      <c r="AA550" s="226"/>
      <c r="AB550" s="237"/>
      <c r="AC550" s="237"/>
      <c r="AD550" s="237"/>
      <c r="AE550" s="237"/>
      <c r="AF550" s="176"/>
      <c r="AG550" s="227"/>
      <c r="AH550" s="45"/>
      <c r="AI550" s="45"/>
      <c r="AJ550" s="51"/>
      <c r="AK550" s="14"/>
      <c r="AL550" s="14"/>
      <c r="AM550" s="14"/>
    </row>
    <row r="551" spans="1:39" ht="38.25" customHeight="1">
      <c r="A551" s="13"/>
      <c r="B551" s="13"/>
      <c r="C551" s="13"/>
      <c r="D551" s="147"/>
      <c r="E551" s="13"/>
      <c r="F551" s="38"/>
      <c r="G551" s="14"/>
      <c r="H551" s="14"/>
      <c r="I551" s="38"/>
      <c r="J551" s="13"/>
      <c r="K551" s="13"/>
      <c r="L551" s="49"/>
      <c r="M551" s="49"/>
      <c r="N551" s="39"/>
      <c r="O551" s="13"/>
      <c r="P551" s="600"/>
      <c r="Q551" s="226"/>
      <c r="R551" s="118"/>
      <c r="S551" s="118"/>
      <c r="T551" s="118"/>
      <c r="U551" s="226"/>
      <c r="V551" s="226"/>
      <c r="W551" s="226"/>
      <c r="X551" s="55"/>
      <c r="Y551" s="55"/>
      <c r="Z551" s="226"/>
      <c r="AA551" s="226"/>
      <c r="AB551" s="237"/>
      <c r="AC551" s="237"/>
      <c r="AD551" s="237"/>
      <c r="AE551" s="237"/>
      <c r="AF551" s="176"/>
      <c r="AG551" s="227"/>
      <c r="AH551" s="45"/>
      <c r="AI551" s="45"/>
      <c r="AJ551" s="51"/>
      <c r="AK551" s="14"/>
      <c r="AL551" s="14"/>
      <c r="AM551" s="14"/>
    </row>
    <row r="552" spans="1:39" ht="38.25" customHeight="1">
      <c r="A552" s="13"/>
      <c r="B552" s="13"/>
      <c r="C552" s="13"/>
      <c r="D552" s="147"/>
      <c r="E552" s="13"/>
      <c r="F552" s="38"/>
      <c r="G552" s="14"/>
      <c r="H552" s="14"/>
      <c r="I552" s="38"/>
      <c r="J552" s="13"/>
      <c r="K552" s="13"/>
      <c r="L552" s="49"/>
      <c r="M552" s="49"/>
      <c r="N552" s="39"/>
      <c r="O552" s="13"/>
      <c r="P552" s="600"/>
      <c r="Q552" s="226"/>
      <c r="R552" s="118"/>
      <c r="S552" s="118"/>
      <c r="T552" s="118"/>
      <c r="U552" s="226"/>
      <c r="V552" s="226"/>
      <c r="W552" s="226"/>
      <c r="X552" s="55"/>
      <c r="Y552" s="55"/>
      <c r="Z552" s="226"/>
      <c r="AA552" s="226"/>
      <c r="AB552" s="237"/>
      <c r="AC552" s="237"/>
      <c r="AD552" s="237"/>
      <c r="AE552" s="237"/>
      <c r="AF552" s="176"/>
      <c r="AG552" s="227"/>
      <c r="AH552" s="45"/>
      <c r="AI552" s="45"/>
      <c r="AJ552" s="51"/>
      <c r="AK552" s="14"/>
      <c r="AL552" s="14"/>
      <c r="AM552" s="14"/>
    </row>
    <row r="553" spans="1:39" ht="38.25" customHeight="1">
      <c r="A553" s="13"/>
      <c r="B553" s="13"/>
      <c r="C553" s="13"/>
      <c r="D553" s="147"/>
      <c r="E553" s="13"/>
      <c r="F553" s="38"/>
      <c r="G553" s="14"/>
      <c r="H553" s="14"/>
      <c r="I553" s="38"/>
      <c r="J553" s="13"/>
      <c r="K553" s="13"/>
      <c r="L553" s="49"/>
      <c r="M553" s="49"/>
      <c r="N553" s="39"/>
      <c r="O553" s="13"/>
      <c r="P553" s="600"/>
      <c r="Q553" s="226"/>
      <c r="R553" s="118"/>
      <c r="S553" s="118"/>
      <c r="T553" s="118"/>
      <c r="U553" s="226"/>
      <c r="V553" s="226"/>
      <c r="W553" s="226"/>
      <c r="X553" s="55"/>
      <c r="Y553" s="55"/>
      <c r="Z553" s="226"/>
      <c r="AA553" s="226"/>
      <c r="AB553" s="237"/>
      <c r="AC553" s="237"/>
      <c r="AD553" s="237"/>
      <c r="AE553" s="237"/>
      <c r="AF553" s="176"/>
      <c r="AG553" s="227"/>
      <c r="AH553" s="45"/>
      <c r="AI553" s="45"/>
      <c r="AJ553" s="51"/>
      <c r="AK553" s="14"/>
      <c r="AL553" s="14"/>
      <c r="AM553" s="14"/>
    </row>
    <row r="554" spans="1:39" ht="38.25" customHeight="1">
      <c r="A554" s="13"/>
      <c r="B554" s="13"/>
      <c r="C554" s="13"/>
      <c r="D554" s="147"/>
      <c r="E554" s="13"/>
      <c r="F554" s="38"/>
      <c r="G554" s="14"/>
      <c r="H554" s="14"/>
      <c r="I554" s="38"/>
      <c r="J554" s="13"/>
      <c r="K554" s="13"/>
      <c r="L554" s="49"/>
      <c r="M554" s="49"/>
      <c r="N554" s="39"/>
      <c r="O554" s="13"/>
      <c r="P554" s="600"/>
      <c r="Q554" s="226"/>
      <c r="R554" s="118"/>
      <c r="S554" s="118"/>
      <c r="T554" s="118"/>
      <c r="U554" s="226"/>
      <c r="V554" s="226"/>
      <c r="W554" s="226"/>
      <c r="X554" s="55"/>
      <c r="Y554" s="55"/>
      <c r="Z554" s="226"/>
      <c r="AA554" s="226"/>
      <c r="AB554" s="237"/>
      <c r="AC554" s="237"/>
      <c r="AD554" s="237"/>
      <c r="AE554" s="237"/>
      <c r="AF554" s="176"/>
      <c r="AG554" s="227"/>
      <c r="AH554" s="45"/>
      <c r="AI554" s="45"/>
      <c r="AJ554" s="51"/>
      <c r="AK554" s="14"/>
      <c r="AL554" s="14"/>
      <c r="AM554" s="14"/>
    </row>
    <row r="555" spans="1:39" ht="38.25" customHeight="1">
      <c r="A555" s="13"/>
      <c r="B555" s="13"/>
      <c r="C555" s="13"/>
      <c r="D555" s="147"/>
      <c r="E555" s="13"/>
      <c r="F555" s="38"/>
      <c r="G555" s="14"/>
      <c r="H555" s="14"/>
      <c r="I555" s="38"/>
      <c r="J555" s="13"/>
      <c r="K555" s="13"/>
      <c r="L555" s="49"/>
      <c r="M555" s="49"/>
      <c r="N555" s="39"/>
      <c r="O555" s="13"/>
      <c r="P555" s="600"/>
      <c r="Q555" s="226"/>
      <c r="R555" s="118"/>
      <c r="S555" s="118"/>
      <c r="T555" s="118"/>
      <c r="U555" s="226"/>
      <c r="V555" s="226"/>
      <c r="W555" s="226"/>
      <c r="X555" s="55"/>
      <c r="Y555" s="55"/>
      <c r="Z555" s="226"/>
      <c r="AA555" s="226"/>
      <c r="AB555" s="237"/>
      <c r="AC555" s="237"/>
      <c r="AD555" s="237"/>
      <c r="AE555" s="237"/>
      <c r="AF555" s="176"/>
      <c r="AG555" s="227"/>
      <c r="AH555" s="45"/>
      <c r="AI555" s="45"/>
      <c r="AJ555" s="51"/>
      <c r="AK555" s="14"/>
      <c r="AL555" s="14"/>
      <c r="AM555" s="14"/>
    </row>
    <row r="556" spans="1:39" ht="38.25" customHeight="1">
      <c r="A556" s="13"/>
      <c r="B556" s="13"/>
      <c r="C556" s="13"/>
      <c r="D556" s="147"/>
      <c r="E556" s="13"/>
      <c r="F556" s="38"/>
      <c r="G556" s="14"/>
      <c r="H556" s="14"/>
      <c r="I556" s="38"/>
      <c r="J556" s="13"/>
      <c r="K556" s="13"/>
      <c r="L556" s="49"/>
      <c r="M556" s="49"/>
      <c r="N556" s="39"/>
      <c r="O556" s="13"/>
      <c r="P556" s="600"/>
      <c r="Q556" s="226"/>
      <c r="R556" s="118"/>
      <c r="S556" s="118"/>
      <c r="T556" s="118"/>
      <c r="U556" s="226"/>
      <c r="V556" s="226"/>
      <c r="W556" s="226"/>
      <c r="X556" s="55"/>
      <c r="Y556" s="55"/>
      <c r="Z556" s="226"/>
      <c r="AA556" s="226"/>
      <c r="AB556" s="237"/>
      <c r="AC556" s="237"/>
      <c r="AD556" s="237"/>
      <c r="AE556" s="237"/>
      <c r="AF556" s="176"/>
      <c r="AG556" s="227"/>
      <c r="AH556" s="45"/>
      <c r="AI556" s="45"/>
      <c r="AJ556" s="51"/>
      <c r="AK556" s="14"/>
      <c r="AL556" s="14"/>
      <c r="AM556" s="14"/>
    </row>
    <row r="557" spans="1:39" ht="38.25" customHeight="1">
      <c r="A557" s="13"/>
      <c r="B557" s="13"/>
      <c r="C557" s="13"/>
      <c r="D557" s="147"/>
      <c r="E557" s="13"/>
      <c r="F557" s="38"/>
      <c r="G557" s="14"/>
      <c r="H557" s="14"/>
      <c r="I557" s="38"/>
      <c r="J557" s="13"/>
      <c r="K557" s="13"/>
      <c r="L557" s="49"/>
      <c r="M557" s="49"/>
      <c r="N557" s="39"/>
      <c r="O557" s="13"/>
      <c r="P557" s="600"/>
      <c r="Q557" s="226"/>
      <c r="R557" s="118"/>
      <c r="S557" s="118"/>
      <c r="T557" s="118"/>
      <c r="U557" s="226"/>
      <c r="V557" s="226"/>
      <c r="W557" s="226"/>
      <c r="X557" s="55"/>
      <c r="Y557" s="55"/>
      <c r="Z557" s="226"/>
      <c r="AA557" s="226"/>
      <c r="AB557" s="237"/>
      <c r="AC557" s="237"/>
      <c r="AD557" s="237"/>
      <c r="AE557" s="237"/>
      <c r="AF557" s="176"/>
      <c r="AG557" s="227"/>
      <c r="AH557" s="45"/>
      <c r="AI557" s="45"/>
      <c r="AJ557" s="51"/>
      <c r="AK557" s="14"/>
      <c r="AL557" s="14"/>
      <c r="AM557" s="14"/>
    </row>
    <row r="558" spans="1:39" ht="38.25" customHeight="1">
      <c r="A558" s="13"/>
      <c r="B558" s="13"/>
      <c r="C558" s="13"/>
      <c r="D558" s="147"/>
      <c r="E558" s="13"/>
      <c r="F558" s="38"/>
      <c r="G558" s="14"/>
      <c r="H558" s="14"/>
      <c r="I558" s="38"/>
      <c r="J558" s="13"/>
      <c r="K558" s="13"/>
      <c r="L558" s="49"/>
      <c r="M558" s="49"/>
      <c r="N558" s="39"/>
      <c r="O558" s="13"/>
      <c r="P558" s="600"/>
      <c r="Q558" s="226"/>
      <c r="R558" s="118"/>
      <c r="S558" s="118"/>
      <c r="T558" s="118"/>
      <c r="U558" s="226"/>
      <c r="V558" s="226"/>
      <c r="W558" s="226"/>
      <c r="X558" s="55"/>
      <c r="Y558" s="55"/>
      <c r="Z558" s="226"/>
      <c r="AA558" s="226"/>
      <c r="AB558" s="237"/>
      <c r="AC558" s="237"/>
      <c r="AD558" s="237"/>
      <c r="AE558" s="237"/>
      <c r="AF558" s="176"/>
      <c r="AG558" s="227"/>
      <c r="AH558" s="45"/>
      <c r="AI558" s="45"/>
      <c r="AJ558" s="51"/>
      <c r="AK558" s="14"/>
      <c r="AL558" s="14"/>
      <c r="AM558" s="14"/>
    </row>
    <row r="559" spans="1:39" ht="38.25" customHeight="1">
      <c r="A559" s="13"/>
      <c r="B559" s="13"/>
      <c r="C559" s="13"/>
      <c r="D559" s="147"/>
      <c r="E559" s="13"/>
      <c r="F559" s="38"/>
      <c r="G559" s="14"/>
      <c r="H559" s="14"/>
      <c r="I559" s="38"/>
      <c r="J559" s="13"/>
      <c r="K559" s="13"/>
      <c r="L559" s="49"/>
      <c r="M559" s="49"/>
      <c r="N559" s="39"/>
      <c r="O559" s="13"/>
      <c r="P559" s="600"/>
      <c r="Q559" s="226"/>
      <c r="R559" s="118"/>
      <c r="S559" s="118"/>
      <c r="T559" s="118"/>
      <c r="U559" s="226"/>
      <c r="V559" s="226"/>
      <c r="W559" s="226"/>
      <c r="X559" s="55"/>
      <c r="Y559" s="55"/>
      <c r="Z559" s="226"/>
      <c r="AA559" s="226"/>
      <c r="AB559" s="237"/>
      <c r="AC559" s="237"/>
      <c r="AD559" s="237"/>
      <c r="AE559" s="237"/>
      <c r="AF559" s="176"/>
      <c r="AG559" s="227"/>
      <c r="AH559" s="45"/>
      <c r="AI559" s="45"/>
      <c r="AJ559" s="51"/>
      <c r="AK559" s="14"/>
      <c r="AL559" s="14"/>
      <c r="AM559" s="14"/>
    </row>
    <row r="560" spans="1:39" ht="38.25" customHeight="1">
      <c r="A560" s="13"/>
      <c r="B560" s="13"/>
      <c r="C560" s="13"/>
      <c r="D560" s="147"/>
      <c r="E560" s="13"/>
      <c r="F560" s="38"/>
      <c r="G560" s="14"/>
      <c r="H560" s="14"/>
      <c r="I560" s="38"/>
      <c r="J560" s="13"/>
      <c r="K560" s="13"/>
      <c r="L560" s="49"/>
      <c r="M560" s="49"/>
      <c r="N560" s="39"/>
      <c r="O560" s="13"/>
      <c r="P560" s="600"/>
      <c r="Q560" s="226"/>
      <c r="R560" s="118"/>
      <c r="S560" s="118"/>
      <c r="T560" s="118"/>
      <c r="U560" s="226"/>
      <c r="V560" s="226"/>
      <c r="W560" s="226"/>
      <c r="X560" s="55"/>
      <c r="Y560" s="55"/>
      <c r="Z560" s="226"/>
      <c r="AA560" s="226"/>
      <c r="AB560" s="237"/>
      <c r="AC560" s="237"/>
      <c r="AD560" s="237"/>
      <c r="AE560" s="237"/>
      <c r="AF560" s="176"/>
      <c r="AG560" s="227"/>
      <c r="AH560" s="45"/>
      <c r="AI560" s="45"/>
      <c r="AJ560" s="51"/>
      <c r="AK560" s="14"/>
      <c r="AL560" s="14"/>
      <c r="AM560" s="14"/>
    </row>
    <row r="561" spans="1:39" ht="38.25" customHeight="1">
      <c r="A561" s="13"/>
      <c r="B561" s="13"/>
      <c r="C561" s="13"/>
      <c r="D561" s="147"/>
      <c r="E561" s="13"/>
      <c r="F561" s="38"/>
      <c r="G561" s="14"/>
      <c r="H561" s="14"/>
      <c r="I561" s="38"/>
      <c r="J561" s="13"/>
      <c r="K561" s="13"/>
      <c r="L561" s="49"/>
      <c r="M561" s="49"/>
      <c r="N561" s="39"/>
      <c r="O561" s="13"/>
      <c r="P561" s="600"/>
      <c r="Q561" s="226"/>
      <c r="R561" s="118"/>
      <c r="S561" s="118"/>
      <c r="T561" s="118"/>
      <c r="U561" s="226"/>
      <c r="V561" s="226"/>
      <c r="W561" s="226"/>
      <c r="X561" s="55"/>
      <c r="Y561" s="55"/>
      <c r="Z561" s="226"/>
      <c r="AA561" s="226"/>
      <c r="AB561" s="237"/>
      <c r="AC561" s="237"/>
      <c r="AD561" s="237"/>
      <c r="AE561" s="237"/>
      <c r="AF561" s="176"/>
      <c r="AG561" s="227"/>
      <c r="AH561" s="45"/>
      <c r="AI561" s="45"/>
      <c r="AJ561" s="51"/>
      <c r="AK561" s="14"/>
      <c r="AL561" s="14"/>
      <c r="AM561" s="14"/>
    </row>
    <row r="562" spans="1:39" ht="38.25" customHeight="1">
      <c r="A562" s="13"/>
      <c r="B562" s="13"/>
      <c r="C562" s="13"/>
      <c r="D562" s="147"/>
      <c r="E562" s="13"/>
      <c r="F562" s="38"/>
      <c r="G562" s="14"/>
      <c r="H562" s="14"/>
      <c r="I562" s="38"/>
      <c r="J562" s="13"/>
      <c r="K562" s="13"/>
      <c r="L562" s="49"/>
      <c r="M562" s="49"/>
      <c r="N562" s="39"/>
      <c r="O562" s="13"/>
      <c r="P562" s="600"/>
      <c r="Q562" s="226"/>
      <c r="R562" s="118"/>
      <c r="S562" s="118"/>
      <c r="T562" s="118"/>
      <c r="U562" s="226"/>
      <c r="V562" s="226"/>
      <c r="W562" s="226"/>
      <c r="X562" s="55"/>
      <c r="Y562" s="55"/>
      <c r="Z562" s="226"/>
      <c r="AA562" s="226"/>
      <c r="AB562" s="237"/>
      <c r="AC562" s="237"/>
      <c r="AD562" s="237"/>
      <c r="AE562" s="237"/>
      <c r="AF562" s="176"/>
      <c r="AG562" s="227"/>
      <c r="AH562" s="45"/>
      <c r="AI562" s="45"/>
      <c r="AJ562" s="51"/>
      <c r="AK562" s="14"/>
      <c r="AL562" s="14"/>
      <c r="AM562" s="14"/>
    </row>
    <row r="563" spans="1:39" ht="38.25" customHeight="1">
      <c r="A563" s="13"/>
      <c r="B563" s="13"/>
      <c r="C563" s="13"/>
      <c r="D563" s="147"/>
      <c r="E563" s="13"/>
      <c r="F563" s="38"/>
      <c r="G563" s="14"/>
      <c r="H563" s="14"/>
      <c r="I563" s="38"/>
      <c r="J563" s="13"/>
      <c r="K563" s="13"/>
      <c r="L563" s="49"/>
      <c r="M563" s="49"/>
      <c r="N563" s="39"/>
      <c r="O563" s="13"/>
      <c r="P563" s="600"/>
      <c r="Q563" s="226"/>
      <c r="R563" s="118"/>
      <c r="S563" s="118"/>
      <c r="T563" s="118"/>
      <c r="U563" s="226"/>
      <c r="V563" s="226"/>
      <c r="W563" s="226"/>
      <c r="X563" s="55"/>
      <c r="Y563" s="55"/>
      <c r="Z563" s="226"/>
      <c r="AA563" s="226"/>
      <c r="AB563" s="237"/>
      <c r="AC563" s="237"/>
      <c r="AD563" s="237"/>
      <c r="AE563" s="237"/>
      <c r="AF563" s="176"/>
      <c r="AG563" s="227"/>
      <c r="AH563" s="45"/>
      <c r="AI563" s="45"/>
      <c r="AJ563" s="51"/>
      <c r="AK563" s="14"/>
      <c r="AL563" s="14"/>
      <c r="AM563" s="14"/>
    </row>
    <row r="564" spans="1:39" ht="38.25" customHeight="1">
      <c r="A564" s="13"/>
      <c r="B564" s="13"/>
      <c r="C564" s="13"/>
      <c r="D564" s="147"/>
      <c r="E564" s="13"/>
      <c r="F564" s="38"/>
      <c r="G564" s="14"/>
      <c r="H564" s="14"/>
      <c r="I564" s="38"/>
      <c r="J564" s="13"/>
      <c r="K564" s="13"/>
      <c r="L564" s="49"/>
      <c r="M564" s="49"/>
      <c r="N564" s="39"/>
      <c r="O564" s="13"/>
      <c r="P564" s="600"/>
      <c r="Q564" s="226"/>
      <c r="R564" s="118"/>
      <c r="S564" s="118"/>
      <c r="T564" s="118"/>
      <c r="U564" s="226"/>
      <c r="V564" s="226"/>
      <c r="W564" s="226"/>
      <c r="X564" s="55"/>
      <c r="Y564" s="55"/>
      <c r="Z564" s="226"/>
      <c r="AA564" s="226"/>
      <c r="AB564" s="237"/>
      <c r="AC564" s="237"/>
      <c r="AD564" s="237"/>
      <c r="AE564" s="237"/>
      <c r="AF564" s="176"/>
      <c r="AG564" s="227"/>
      <c r="AH564" s="45"/>
      <c r="AI564" s="45"/>
      <c r="AJ564" s="51"/>
      <c r="AK564" s="14"/>
      <c r="AL564" s="14"/>
      <c r="AM564" s="14"/>
    </row>
    <row r="565" spans="1:39" ht="38.25" customHeight="1">
      <c r="A565" s="13"/>
      <c r="B565" s="13"/>
      <c r="C565" s="13"/>
      <c r="D565" s="147"/>
      <c r="E565" s="13"/>
      <c r="F565" s="38"/>
      <c r="G565" s="14"/>
      <c r="H565" s="14"/>
      <c r="I565" s="38"/>
      <c r="J565" s="13"/>
      <c r="K565" s="13"/>
      <c r="L565" s="49"/>
      <c r="M565" s="49"/>
      <c r="N565" s="39"/>
      <c r="O565" s="13"/>
      <c r="P565" s="600"/>
      <c r="Q565" s="226"/>
      <c r="R565" s="118"/>
      <c r="S565" s="118"/>
      <c r="T565" s="118"/>
      <c r="U565" s="226"/>
      <c r="V565" s="226"/>
      <c r="W565" s="226"/>
      <c r="X565" s="55"/>
      <c r="Y565" s="55"/>
      <c r="Z565" s="226"/>
      <c r="AA565" s="226"/>
      <c r="AB565" s="237"/>
      <c r="AC565" s="237"/>
      <c r="AD565" s="237"/>
      <c r="AE565" s="237"/>
      <c r="AF565" s="176"/>
      <c r="AG565" s="227"/>
      <c r="AH565" s="45"/>
      <c r="AI565" s="45"/>
      <c r="AJ565" s="51"/>
      <c r="AK565" s="14"/>
      <c r="AL565" s="14"/>
      <c r="AM565" s="14"/>
    </row>
    <row r="566" spans="1:39" ht="38.25" customHeight="1">
      <c r="A566" s="13"/>
      <c r="B566" s="13"/>
      <c r="C566" s="13"/>
      <c r="D566" s="147"/>
      <c r="E566" s="13"/>
      <c r="F566" s="38"/>
      <c r="G566" s="14"/>
      <c r="H566" s="14"/>
      <c r="I566" s="38"/>
      <c r="J566" s="13"/>
      <c r="K566" s="13"/>
      <c r="L566" s="49"/>
      <c r="M566" s="49"/>
      <c r="N566" s="39"/>
      <c r="O566" s="13"/>
      <c r="P566" s="600"/>
      <c r="Q566" s="226"/>
      <c r="R566" s="118"/>
      <c r="S566" s="118"/>
      <c r="T566" s="118"/>
      <c r="U566" s="226"/>
      <c r="V566" s="226"/>
      <c r="W566" s="226"/>
      <c r="X566" s="55"/>
      <c r="Y566" s="55"/>
      <c r="Z566" s="226"/>
      <c r="AA566" s="226"/>
      <c r="AB566" s="237"/>
      <c r="AC566" s="237"/>
      <c r="AD566" s="237"/>
      <c r="AE566" s="237"/>
      <c r="AF566" s="176"/>
      <c r="AG566" s="227"/>
      <c r="AH566" s="45"/>
      <c r="AI566" s="45"/>
      <c r="AJ566" s="51"/>
      <c r="AK566" s="14"/>
      <c r="AL566" s="14"/>
      <c r="AM566" s="14"/>
    </row>
    <row r="567" spans="1:39" ht="38.25" customHeight="1">
      <c r="A567" s="13"/>
      <c r="B567" s="13"/>
      <c r="C567" s="13"/>
      <c r="D567" s="147"/>
      <c r="E567" s="13"/>
      <c r="F567" s="38"/>
      <c r="G567" s="14"/>
      <c r="H567" s="14"/>
      <c r="I567" s="38"/>
      <c r="J567" s="13"/>
      <c r="K567" s="13"/>
      <c r="L567" s="49"/>
      <c r="M567" s="49"/>
      <c r="N567" s="39"/>
      <c r="O567" s="13"/>
      <c r="P567" s="600"/>
      <c r="Q567" s="226"/>
      <c r="R567" s="118"/>
      <c r="S567" s="118"/>
      <c r="T567" s="118"/>
      <c r="U567" s="226"/>
      <c r="V567" s="226"/>
      <c r="W567" s="226"/>
      <c r="X567" s="55"/>
      <c r="Y567" s="55"/>
      <c r="Z567" s="226"/>
      <c r="AA567" s="226"/>
      <c r="AB567" s="237"/>
      <c r="AC567" s="237"/>
      <c r="AD567" s="237"/>
      <c r="AE567" s="237"/>
      <c r="AF567" s="176"/>
      <c r="AG567" s="227"/>
      <c r="AH567" s="45"/>
      <c r="AI567" s="45"/>
      <c r="AJ567" s="51"/>
      <c r="AK567" s="14"/>
      <c r="AL567" s="14"/>
      <c r="AM567" s="14"/>
    </row>
    <row r="568" spans="1:39" ht="38.25" customHeight="1">
      <c r="A568" s="13"/>
      <c r="B568" s="13"/>
      <c r="C568" s="13"/>
      <c r="D568" s="147"/>
      <c r="E568" s="13"/>
      <c r="F568" s="38"/>
      <c r="G568" s="14"/>
      <c r="H568" s="14"/>
      <c r="I568" s="38"/>
      <c r="J568" s="13"/>
      <c r="K568" s="13"/>
      <c r="L568" s="49"/>
      <c r="M568" s="49"/>
      <c r="N568" s="39"/>
      <c r="O568" s="13"/>
      <c r="P568" s="600"/>
      <c r="Q568" s="226"/>
      <c r="R568" s="118"/>
      <c r="S568" s="118"/>
      <c r="T568" s="118"/>
      <c r="U568" s="226"/>
      <c r="V568" s="226"/>
      <c r="W568" s="226"/>
      <c r="X568" s="55"/>
      <c r="Y568" s="55"/>
      <c r="Z568" s="226"/>
      <c r="AA568" s="226"/>
      <c r="AB568" s="237"/>
      <c r="AC568" s="237"/>
      <c r="AD568" s="237"/>
      <c r="AE568" s="237"/>
      <c r="AF568" s="176"/>
      <c r="AG568" s="227"/>
      <c r="AH568" s="45"/>
      <c r="AI568" s="45"/>
      <c r="AJ568" s="51"/>
      <c r="AK568" s="14"/>
      <c r="AL568" s="14"/>
      <c r="AM568" s="14"/>
    </row>
    <row r="569" spans="1:39" ht="38.25" customHeight="1">
      <c r="A569" s="13"/>
      <c r="B569" s="13"/>
      <c r="C569" s="13"/>
      <c r="D569" s="147"/>
      <c r="E569" s="13"/>
      <c r="F569" s="38"/>
      <c r="G569" s="14"/>
      <c r="H569" s="14"/>
      <c r="I569" s="38"/>
      <c r="J569" s="13"/>
      <c r="K569" s="13"/>
      <c r="L569" s="49"/>
      <c r="M569" s="49"/>
      <c r="N569" s="39"/>
      <c r="O569" s="13"/>
      <c r="P569" s="600"/>
      <c r="Q569" s="226"/>
      <c r="R569" s="118"/>
      <c r="S569" s="118"/>
      <c r="T569" s="118"/>
      <c r="U569" s="226"/>
      <c r="V569" s="226"/>
      <c r="W569" s="226"/>
      <c r="X569" s="55"/>
      <c r="Y569" s="55"/>
      <c r="Z569" s="226"/>
      <c r="AA569" s="226"/>
      <c r="AB569" s="237"/>
      <c r="AC569" s="237"/>
      <c r="AD569" s="237"/>
      <c r="AE569" s="237"/>
      <c r="AF569" s="176"/>
      <c r="AG569" s="227"/>
      <c r="AH569" s="45"/>
      <c r="AI569" s="45"/>
      <c r="AJ569" s="51"/>
      <c r="AK569" s="14"/>
      <c r="AL569" s="14"/>
      <c r="AM569" s="14"/>
    </row>
    <row r="570" spans="1:39" ht="38.25" customHeight="1">
      <c r="A570" s="13"/>
      <c r="B570" s="13"/>
      <c r="C570" s="13"/>
      <c r="D570" s="147"/>
      <c r="E570" s="13"/>
      <c r="F570" s="38"/>
      <c r="G570" s="14"/>
      <c r="H570" s="14"/>
      <c r="I570" s="38"/>
      <c r="J570" s="13"/>
      <c r="K570" s="13"/>
      <c r="L570" s="49"/>
      <c r="M570" s="49"/>
      <c r="N570" s="39"/>
      <c r="O570" s="13"/>
      <c r="P570" s="600"/>
      <c r="Q570" s="226"/>
      <c r="R570" s="118"/>
      <c r="S570" s="118"/>
      <c r="T570" s="118"/>
      <c r="U570" s="226"/>
      <c r="V570" s="226"/>
      <c r="W570" s="226"/>
      <c r="X570" s="55"/>
      <c r="Y570" s="55"/>
      <c r="Z570" s="226"/>
      <c r="AA570" s="226"/>
      <c r="AB570" s="237"/>
      <c r="AC570" s="237"/>
      <c r="AD570" s="237"/>
      <c r="AE570" s="237"/>
      <c r="AF570" s="176"/>
      <c r="AG570" s="227"/>
      <c r="AH570" s="45"/>
      <c r="AI570" s="45"/>
      <c r="AJ570" s="51"/>
      <c r="AK570" s="14"/>
      <c r="AL570" s="14"/>
      <c r="AM570" s="14"/>
    </row>
    <row r="571" spans="1:39" ht="38.25" customHeight="1">
      <c r="A571" s="13"/>
      <c r="B571" s="13"/>
      <c r="C571" s="13"/>
      <c r="D571" s="147"/>
      <c r="E571" s="13"/>
      <c r="F571" s="38"/>
      <c r="G571" s="14"/>
      <c r="H571" s="14"/>
      <c r="I571" s="38"/>
      <c r="J571" s="13"/>
      <c r="K571" s="13"/>
      <c r="L571" s="49"/>
      <c r="M571" s="49"/>
      <c r="N571" s="39"/>
      <c r="O571" s="13"/>
      <c r="P571" s="600"/>
      <c r="Q571" s="226"/>
      <c r="R571" s="118"/>
      <c r="S571" s="118"/>
      <c r="T571" s="118"/>
      <c r="U571" s="226"/>
      <c r="V571" s="226"/>
      <c r="W571" s="226"/>
      <c r="X571" s="55"/>
      <c r="Y571" s="55"/>
      <c r="Z571" s="226"/>
      <c r="AA571" s="226"/>
      <c r="AB571" s="237"/>
      <c r="AC571" s="237"/>
      <c r="AD571" s="237"/>
      <c r="AE571" s="237"/>
      <c r="AF571" s="176"/>
      <c r="AG571" s="227"/>
      <c r="AH571" s="45"/>
      <c r="AI571" s="45"/>
      <c r="AJ571" s="51"/>
      <c r="AK571" s="14"/>
      <c r="AL571" s="14"/>
      <c r="AM571" s="14"/>
    </row>
    <row r="572" spans="1:39" ht="38.25" customHeight="1">
      <c r="A572" s="13"/>
      <c r="B572" s="13"/>
      <c r="C572" s="13"/>
      <c r="D572" s="147"/>
      <c r="E572" s="13"/>
      <c r="F572" s="38"/>
      <c r="G572" s="14"/>
      <c r="H572" s="14"/>
      <c r="I572" s="38"/>
      <c r="J572" s="13"/>
      <c r="K572" s="13"/>
      <c r="L572" s="49"/>
      <c r="M572" s="49"/>
      <c r="N572" s="39"/>
      <c r="O572" s="13"/>
      <c r="P572" s="600"/>
      <c r="Q572" s="226"/>
      <c r="R572" s="118"/>
      <c r="S572" s="118"/>
      <c r="T572" s="118"/>
      <c r="U572" s="226"/>
      <c r="V572" s="226"/>
      <c r="W572" s="226"/>
      <c r="X572" s="55"/>
      <c r="Y572" s="55"/>
      <c r="Z572" s="226"/>
      <c r="AA572" s="226"/>
      <c r="AB572" s="237"/>
      <c r="AC572" s="237"/>
      <c r="AD572" s="237"/>
      <c r="AE572" s="237"/>
      <c r="AF572" s="176"/>
      <c r="AG572" s="227"/>
      <c r="AH572" s="45"/>
      <c r="AI572" s="45"/>
      <c r="AJ572" s="51"/>
      <c r="AK572" s="14"/>
      <c r="AL572" s="14"/>
      <c r="AM572" s="14"/>
    </row>
    <row r="573" spans="1:39" ht="38.25" customHeight="1">
      <c r="A573" s="13"/>
      <c r="B573" s="13"/>
      <c r="C573" s="13"/>
      <c r="D573" s="147"/>
      <c r="E573" s="13"/>
      <c r="F573" s="38"/>
      <c r="G573" s="14"/>
      <c r="H573" s="14"/>
      <c r="I573" s="38"/>
      <c r="J573" s="13"/>
      <c r="K573" s="13"/>
      <c r="L573" s="49"/>
      <c r="M573" s="49"/>
      <c r="N573" s="39"/>
      <c r="O573" s="13"/>
      <c r="P573" s="600"/>
      <c r="Q573" s="226"/>
      <c r="R573" s="118"/>
      <c r="S573" s="118"/>
      <c r="T573" s="118"/>
      <c r="U573" s="226"/>
      <c r="V573" s="226"/>
      <c r="W573" s="226"/>
      <c r="X573" s="55"/>
      <c r="Y573" s="55"/>
      <c r="Z573" s="226"/>
      <c r="AA573" s="226"/>
      <c r="AB573" s="237"/>
      <c r="AC573" s="237"/>
      <c r="AD573" s="237"/>
      <c r="AE573" s="237"/>
      <c r="AF573" s="176"/>
      <c r="AG573" s="227"/>
      <c r="AH573" s="45"/>
      <c r="AI573" s="45"/>
      <c r="AJ573" s="51"/>
      <c r="AK573" s="14"/>
      <c r="AL573" s="14"/>
      <c r="AM573" s="14"/>
    </row>
    <row r="574" spans="1:39" ht="38.25" customHeight="1">
      <c r="A574" s="13"/>
      <c r="B574" s="13"/>
      <c r="C574" s="13"/>
      <c r="D574" s="147"/>
      <c r="E574" s="13"/>
      <c r="F574" s="38"/>
      <c r="G574" s="14"/>
      <c r="H574" s="14"/>
      <c r="I574" s="38"/>
      <c r="J574" s="13"/>
      <c r="K574" s="13"/>
      <c r="L574" s="49"/>
      <c r="M574" s="49"/>
      <c r="N574" s="39"/>
      <c r="O574" s="13"/>
      <c r="P574" s="600"/>
      <c r="Q574" s="226"/>
      <c r="R574" s="118"/>
      <c r="S574" s="118"/>
      <c r="T574" s="118"/>
      <c r="U574" s="226"/>
      <c r="V574" s="226"/>
      <c r="W574" s="226"/>
      <c r="X574" s="55"/>
      <c r="Y574" s="55"/>
      <c r="Z574" s="226"/>
      <c r="AA574" s="226"/>
      <c r="AB574" s="237"/>
      <c r="AC574" s="237"/>
      <c r="AD574" s="237"/>
      <c r="AE574" s="237"/>
      <c r="AF574" s="176"/>
      <c r="AG574" s="227"/>
      <c r="AH574" s="45"/>
      <c r="AI574" s="45"/>
      <c r="AJ574" s="51"/>
      <c r="AK574" s="14"/>
      <c r="AL574" s="14"/>
      <c r="AM574" s="14"/>
    </row>
    <row r="575" spans="1:39" ht="38.25" customHeight="1">
      <c r="A575" s="13"/>
      <c r="B575" s="13"/>
      <c r="C575" s="13"/>
      <c r="D575" s="147"/>
      <c r="E575" s="13"/>
      <c r="F575" s="38"/>
      <c r="G575" s="14"/>
      <c r="H575" s="14"/>
      <c r="I575" s="38"/>
      <c r="J575" s="13"/>
      <c r="K575" s="13"/>
      <c r="L575" s="49"/>
      <c r="M575" s="49"/>
      <c r="N575" s="39"/>
      <c r="O575" s="13"/>
      <c r="P575" s="600"/>
      <c r="Q575" s="226"/>
      <c r="R575" s="118"/>
      <c r="S575" s="118"/>
      <c r="T575" s="118"/>
      <c r="U575" s="226"/>
      <c r="V575" s="226"/>
      <c r="W575" s="226"/>
      <c r="X575" s="55"/>
      <c r="Y575" s="55"/>
      <c r="Z575" s="226"/>
      <c r="AA575" s="226"/>
      <c r="AB575" s="237"/>
      <c r="AC575" s="237"/>
      <c r="AD575" s="237"/>
      <c r="AE575" s="237"/>
      <c r="AF575" s="176"/>
      <c r="AG575" s="227"/>
      <c r="AH575" s="45"/>
      <c r="AI575" s="45"/>
      <c r="AJ575" s="51"/>
      <c r="AK575" s="14"/>
      <c r="AL575" s="14"/>
      <c r="AM575" s="14"/>
    </row>
    <row r="576" spans="1:39" ht="38.25" customHeight="1">
      <c r="A576" s="13"/>
      <c r="B576" s="13"/>
      <c r="C576" s="13"/>
      <c r="D576" s="147"/>
      <c r="E576" s="13"/>
      <c r="F576" s="38"/>
      <c r="G576" s="14"/>
      <c r="H576" s="14"/>
      <c r="I576" s="38"/>
      <c r="J576" s="13"/>
      <c r="K576" s="13"/>
      <c r="L576" s="49"/>
      <c r="M576" s="49"/>
      <c r="N576" s="39"/>
      <c r="O576" s="13"/>
      <c r="P576" s="600"/>
      <c r="Q576" s="226"/>
      <c r="R576" s="118"/>
      <c r="S576" s="118"/>
      <c r="T576" s="118"/>
      <c r="U576" s="226"/>
      <c r="V576" s="226"/>
      <c r="W576" s="226"/>
      <c r="X576" s="55"/>
      <c r="Y576" s="55"/>
      <c r="Z576" s="226"/>
      <c r="AA576" s="226"/>
      <c r="AB576" s="237"/>
      <c r="AC576" s="237"/>
      <c r="AD576" s="237"/>
      <c r="AE576" s="237"/>
      <c r="AF576" s="176"/>
      <c r="AG576" s="227"/>
      <c r="AH576" s="45"/>
      <c r="AI576" s="45"/>
      <c r="AJ576" s="51"/>
      <c r="AK576" s="14"/>
      <c r="AL576" s="14"/>
      <c r="AM576" s="14"/>
    </row>
    <row r="577" spans="1:39" ht="38.25" customHeight="1">
      <c r="A577" s="13"/>
      <c r="B577" s="13"/>
      <c r="C577" s="13"/>
      <c r="D577" s="147"/>
      <c r="E577" s="13"/>
      <c r="F577" s="38"/>
      <c r="G577" s="14"/>
      <c r="H577" s="14"/>
      <c r="I577" s="38"/>
      <c r="J577" s="13"/>
      <c r="K577" s="13"/>
      <c r="L577" s="49"/>
      <c r="M577" s="49"/>
      <c r="N577" s="39"/>
      <c r="O577" s="13"/>
      <c r="P577" s="600"/>
      <c r="Q577" s="226"/>
      <c r="R577" s="118"/>
      <c r="S577" s="118"/>
      <c r="T577" s="118"/>
      <c r="U577" s="226"/>
      <c r="V577" s="226"/>
      <c r="W577" s="226"/>
      <c r="X577" s="55"/>
      <c r="Y577" s="55"/>
      <c r="Z577" s="226"/>
      <c r="AA577" s="226"/>
      <c r="AB577" s="237"/>
      <c r="AC577" s="237"/>
      <c r="AD577" s="237"/>
      <c r="AE577" s="237"/>
      <c r="AF577" s="176"/>
      <c r="AG577" s="227"/>
      <c r="AH577" s="45"/>
      <c r="AI577" s="45"/>
      <c r="AJ577" s="51"/>
      <c r="AK577" s="14"/>
      <c r="AL577" s="14"/>
      <c r="AM577" s="14"/>
    </row>
    <row r="578" spans="1:39" ht="38.25" customHeight="1">
      <c r="A578" s="13"/>
      <c r="B578" s="13"/>
      <c r="C578" s="13"/>
      <c r="D578" s="147"/>
      <c r="E578" s="13"/>
      <c r="F578" s="38"/>
      <c r="G578" s="14"/>
      <c r="H578" s="14"/>
      <c r="I578" s="38"/>
      <c r="J578" s="13"/>
      <c r="K578" s="13"/>
      <c r="L578" s="49"/>
      <c r="M578" s="49"/>
      <c r="N578" s="39"/>
      <c r="O578" s="13"/>
      <c r="P578" s="600"/>
      <c r="Q578" s="226"/>
      <c r="R578" s="118"/>
      <c r="S578" s="118"/>
      <c r="T578" s="118"/>
      <c r="U578" s="226"/>
      <c r="V578" s="226"/>
      <c r="W578" s="226"/>
      <c r="X578" s="55"/>
      <c r="Y578" s="55"/>
      <c r="Z578" s="226"/>
      <c r="AA578" s="226"/>
      <c r="AB578" s="237"/>
      <c r="AC578" s="237"/>
      <c r="AD578" s="237"/>
      <c r="AE578" s="237"/>
      <c r="AF578" s="176"/>
      <c r="AG578" s="227"/>
      <c r="AH578" s="45"/>
      <c r="AI578" s="45"/>
      <c r="AJ578" s="51"/>
      <c r="AK578" s="14"/>
      <c r="AL578" s="14"/>
      <c r="AM578" s="14"/>
    </row>
    <row r="579" spans="1:39" ht="38.25" customHeight="1">
      <c r="A579" s="13"/>
      <c r="B579" s="13"/>
      <c r="C579" s="13"/>
      <c r="D579" s="147"/>
      <c r="E579" s="13"/>
      <c r="F579" s="38"/>
      <c r="G579" s="14"/>
      <c r="H579" s="14"/>
      <c r="I579" s="38"/>
      <c r="J579" s="13"/>
      <c r="K579" s="13"/>
      <c r="L579" s="49"/>
      <c r="M579" s="49"/>
      <c r="N579" s="39"/>
      <c r="O579" s="13"/>
      <c r="P579" s="600"/>
      <c r="Q579" s="226"/>
      <c r="R579" s="118"/>
      <c r="S579" s="118"/>
      <c r="T579" s="118"/>
      <c r="U579" s="226"/>
      <c r="V579" s="226"/>
      <c r="W579" s="226"/>
      <c r="X579" s="55"/>
      <c r="Y579" s="55"/>
      <c r="Z579" s="226"/>
      <c r="AA579" s="226"/>
      <c r="AB579" s="237"/>
      <c r="AC579" s="237"/>
      <c r="AD579" s="237"/>
      <c r="AE579" s="237"/>
      <c r="AF579" s="176"/>
      <c r="AG579" s="227"/>
      <c r="AH579" s="45"/>
      <c r="AI579" s="45"/>
      <c r="AJ579" s="51"/>
      <c r="AK579" s="14"/>
      <c r="AL579" s="14"/>
      <c r="AM579" s="14"/>
    </row>
    <row r="580" spans="1:39" ht="38.25" customHeight="1">
      <c r="A580" s="13"/>
      <c r="B580" s="13"/>
      <c r="C580" s="13"/>
      <c r="D580" s="147"/>
      <c r="E580" s="13"/>
      <c r="F580" s="38"/>
      <c r="G580" s="14"/>
      <c r="H580" s="14"/>
      <c r="I580" s="38"/>
      <c r="J580" s="13"/>
      <c r="K580" s="13"/>
      <c r="L580" s="49"/>
      <c r="M580" s="49"/>
      <c r="N580" s="39"/>
      <c r="O580" s="13"/>
      <c r="P580" s="600"/>
      <c r="Q580" s="226"/>
      <c r="R580" s="118"/>
      <c r="S580" s="118"/>
      <c r="T580" s="118"/>
      <c r="U580" s="226"/>
      <c r="V580" s="226"/>
      <c r="W580" s="226"/>
      <c r="X580" s="55"/>
      <c r="Y580" s="55"/>
      <c r="Z580" s="226"/>
      <c r="AA580" s="226"/>
      <c r="AB580" s="237"/>
      <c r="AC580" s="237"/>
      <c r="AD580" s="237"/>
      <c r="AE580" s="237"/>
      <c r="AF580" s="176"/>
      <c r="AG580" s="227"/>
      <c r="AH580" s="45"/>
      <c r="AI580" s="45"/>
      <c r="AJ580" s="51"/>
      <c r="AK580" s="14"/>
      <c r="AL580" s="14"/>
      <c r="AM580" s="14"/>
    </row>
    <row r="581" spans="1:39" ht="38.25" customHeight="1">
      <c r="A581" s="13"/>
      <c r="B581" s="13"/>
      <c r="C581" s="13"/>
      <c r="D581" s="147"/>
      <c r="E581" s="13"/>
      <c r="F581" s="38"/>
      <c r="G581" s="14"/>
      <c r="H581" s="14"/>
      <c r="I581" s="38"/>
      <c r="J581" s="13"/>
      <c r="K581" s="13"/>
      <c r="L581" s="49"/>
      <c r="M581" s="49"/>
      <c r="N581" s="39"/>
      <c r="O581" s="13"/>
      <c r="P581" s="600"/>
      <c r="Q581" s="226"/>
      <c r="R581" s="118"/>
      <c r="S581" s="118"/>
      <c r="T581" s="118"/>
      <c r="U581" s="226"/>
      <c r="V581" s="226"/>
      <c r="W581" s="226"/>
      <c r="X581" s="55"/>
      <c r="Y581" s="55"/>
      <c r="Z581" s="226"/>
      <c r="AA581" s="226"/>
      <c r="AB581" s="237"/>
      <c r="AC581" s="237"/>
      <c r="AD581" s="237"/>
      <c r="AE581" s="237"/>
      <c r="AF581" s="176"/>
      <c r="AG581" s="227"/>
      <c r="AH581" s="45"/>
      <c r="AI581" s="45"/>
      <c r="AJ581" s="51"/>
      <c r="AK581" s="14"/>
      <c r="AL581" s="14"/>
      <c r="AM581" s="14"/>
    </row>
    <row r="582" spans="1:39" ht="38.25" customHeight="1">
      <c r="A582" s="13"/>
      <c r="B582" s="13"/>
      <c r="C582" s="13"/>
      <c r="D582" s="147"/>
      <c r="E582" s="13"/>
      <c r="F582" s="38"/>
      <c r="G582" s="14"/>
      <c r="H582" s="14"/>
      <c r="I582" s="38"/>
      <c r="J582" s="13"/>
      <c r="K582" s="13"/>
      <c r="L582" s="49"/>
      <c r="M582" s="49"/>
      <c r="N582" s="39"/>
      <c r="O582" s="13"/>
      <c r="P582" s="600"/>
      <c r="Q582" s="226"/>
      <c r="R582" s="118"/>
      <c r="S582" s="118"/>
      <c r="T582" s="118"/>
      <c r="U582" s="226"/>
      <c r="V582" s="226"/>
      <c r="W582" s="226"/>
      <c r="X582" s="55"/>
      <c r="Y582" s="55"/>
      <c r="Z582" s="226"/>
      <c r="AA582" s="226"/>
      <c r="AB582" s="237"/>
      <c r="AC582" s="237"/>
      <c r="AD582" s="237"/>
      <c r="AE582" s="237"/>
      <c r="AF582" s="176"/>
      <c r="AG582" s="227"/>
      <c r="AH582" s="45"/>
      <c r="AI582" s="45"/>
      <c r="AJ582" s="51"/>
      <c r="AK582" s="14"/>
      <c r="AL582" s="14"/>
      <c r="AM582" s="14"/>
    </row>
    <row r="583" spans="1:39" ht="38.25" customHeight="1">
      <c r="A583" s="13"/>
      <c r="B583" s="13"/>
      <c r="C583" s="13"/>
      <c r="D583" s="147"/>
      <c r="E583" s="13"/>
      <c r="F583" s="38"/>
      <c r="G583" s="14"/>
      <c r="H583" s="14"/>
      <c r="I583" s="38"/>
      <c r="J583" s="13"/>
      <c r="K583" s="13"/>
      <c r="L583" s="49"/>
      <c r="M583" s="49"/>
      <c r="N583" s="39"/>
      <c r="O583" s="13"/>
      <c r="P583" s="600"/>
      <c r="Q583" s="226"/>
      <c r="R583" s="118"/>
      <c r="S583" s="118"/>
      <c r="T583" s="118"/>
      <c r="U583" s="226"/>
      <c r="V583" s="226"/>
      <c r="W583" s="226"/>
      <c r="X583" s="55"/>
      <c r="Y583" s="55"/>
      <c r="Z583" s="226"/>
      <c r="AA583" s="226"/>
      <c r="AB583" s="237"/>
      <c r="AC583" s="237"/>
      <c r="AD583" s="237"/>
      <c r="AE583" s="237"/>
      <c r="AF583" s="176"/>
      <c r="AG583" s="227"/>
      <c r="AH583" s="45"/>
      <c r="AI583" s="45"/>
      <c r="AJ583" s="51"/>
      <c r="AK583" s="14"/>
      <c r="AL583" s="14"/>
      <c r="AM583" s="14"/>
    </row>
    <row r="584" spans="1:39" ht="38.25" customHeight="1">
      <c r="A584" s="13"/>
      <c r="B584" s="13"/>
      <c r="C584" s="13"/>
      <c r="D584" s="147"/>
      <c r="E584" s="13"/>
      <c r="F584" s="38"/>
      <c r="G584" s="14"/>
      <c r="H584" s="14"/>
      <c r="I584" s="38"/>
      <c r="J584" s="13"/>
      <c r="K584" s="13"/>
      <c r="L584" s="49"/>
      <c r="M584" s="49"/>
      <c r="N584" s="39"/>
      <c r="O584" s="13"/>
      <c r="P584" s="600"/>
      <c r="Q584" s="226"/>
      <c r="R584" s="118"/>
      <c r="S584" s="118"/>
      <c r="T584" s="118"/>
      <c r="U584" s="226"/>
      <c r="V584" s="226"/>
      <c r="W584" s="226"/>
      <c r="X584" s="55"/>
      <c r="Y584" s="55"/>
      <c r="Z584" s="226"/>
      <c r="AA584" s="226"/>
      <c r="AB584" s="237"/>
      <c r="AC584" s="237"/>
      <c r="AD584" s="237"/>
      <c r="AE584" s="237"/>
      <c r="AF584" s="176"/>
      <c r="AG584" s="227"/>
      <c r="AH584" s="45"/>
      <c r="AI584" s="45"/>
      <c r="AJ584" s="51"/>
      <c r="AK584" s="14"/>
      <c r="AL584" s="14"/>
      <c r="AM584" s="14"/>
    </row>
    <row r="585" spans="1:39" ht="38.25" customHeight="1">
      <c r="A585" s="13"/>
      <c r="B585" s="13"/>
      <c r="C585" s="13"/>
      <c r="D585" s="147"/>
      <c r="E585" s="13"/>
      <c r="F585" s="38"/>
      <c r="G585" s="14"/>
      <c r="H585" s="14"/>
      <c r="I585" s="38"/>
      <c r="J585" s="13"/>
      <c r="K585" s="13"/>
      <c r="L585" s="49"/>
      <c r="M585" s="49"/>
      <c r="N585" s="39"/>
      <c r="O585" s="13"/>
      <c r="P585" s="600"/>
      <c r="Q585" s="226"/>
      <c r="R585" s="118"/>
      <c r="S585" s="118"/>
      <c r="T585" s="118"/>
      <c r="U585" s="226"/>
      <c r="V585" s="226"/>
      <c r="W585" s="226"/>
      <c r="X585" s="55"/>
      <c r="Y585" s="55"/>
      <c r="Z585" s="226"/>
      <c r="AA585" s="226"/>
      <c r="AB585" s="237"/>
      <c r="AC585" s="237"/>
      <c r="AD585" s="237"/>
      <c r="AE585" s="237"/>
      <c r="AF585" s="176"/>
      <c r="AG585" s="227"/>
      <c r="AH585" s="45"/>
      <c r="AI585" s="45"/>
      <c r="AJ585" s="51"/>
      <c r="AK585" s="14"/>
      <c r="AL585" s="14"/>
      <c r="AM585" s="14"/>
    </row>
    <row r="586" spans="1:39" ht="38.25" customHeight="1">
      <c r="A586" s="13"/>
      <c r="B586" s="13"/>
      <c r="C586" s="13"/>
      <c r="D586" s="147"/>
      <c r="E586" s="13"/>
      <c r="F586" s="38"/>
      <c r="G586" s="14"/>
      <c r="H586" s="14"/>
      <c r="I586" s="38"/>
      <c r="J586" s="13"/>
      <c r="K586" s="13"/>
      <c r="L586" s="49"/>
      <c r="M586" s="49"/>
      <c r="N586" s="39"/>
      <c r="O586" s="13"/>
      <c r="P586" s="600"/>
      <c r="Q586" s="226"/>
      <c r="R586" s="118"/>
      <c r="S586" s="118"/>
      <c r="T586" s="118"/>
      <c r="U586" s="226"/>
      <c r="V586" s="226"/>
      <c r="W586" s="226"/>
      <c r="X586" s="55"/>
      <c r="Y586" s="55"/>
      <c r="Z586" s="226"/>
      <c r="AA586" s="226"/>
      <c r="AB586" s="237"/>
      <c r="AC586" s="237"/>
      <c r="AD586" s="237"/>
      <c r="AE586" s="237"/>
      <c r="AF586" s="176"/>
      <c r="AG586" s="227"/>
      <c r="AH586" s="45"/>
      <c r="AI586" s="45"/>
      <c r="AJ586" s="51"/>
      <c r="AK586" s="14"/>
      <c r="AL586" s="14"/>
      <c r="AM586" s="14"/>
    </row>
    <row r="587" spans="1:39" ht="38.25" customHeight="1">
      <c r="A587" s="13"/>
      <c r="B587" s="13"/>
      <c r="C587" s="13"/>
      <c r="D587" s="147"/>
      <c r="E587" s="13"/>
      <c r="F587" s="38"/>
      <c r="G587" s="14"/>
      <c r="H587" s="14"/>
      <c r="I587" s="38"/>
      <c r="J587" s="13"/>
      <c r="K587" s="13"/>
      <c r="L587" s="49"/>
      <c r="M587" s="49"/>
      <c r="N587" s="39"/>
      <c r="O587" s="13"/>
      <c r="P587" s="600"/>
      <c r="Q587" s="226"/>
      <c r="R587" s="118"/>
      <c r="S587" s="118"/>
      <c r="T587" s="118"/>
      <c r="U587" s="226"/>
      <c r="V587" s="226"/>
      <c r="W587" s="226"/>
      <c r="X587" s="55"/>
      <c r="Y587" s="55"/>
      <c r="Z587" s="226"/>
      <c r="AA587" s="226"/>
      <c r="AB587" s="237"/>
      <c r="AC587" s="237"/>
      <c r="AD587" s="237"/>
      <c r="AE587" s="237"/>
      <c r="AF587" s="176"/>
      <c r="AG587" s="227"/>
      <c r="AH587" s="45"/>
      <c r="AI587" s="45"/>
      <c r="AJ587" s="51"/>
      <c r="AK587" s="14"/>
      <c r="AL587" s="14"/>
      <c r="AM587" s="14"/>
    </row>
    <row r="588" spans="1:39" ht="38.25" customHeight="1">
      <c r="A588" s="13"/>
      <c r="B588" s="13"/>
      <c r="C588" s="13"/>
      <c r="D588" s="147"/>
      <c r="E588" s="13"/>
      <c r="F588" s="38"/>
      <c r="G588" s="14"/>
      <c r="H588" s="14"/>
      <c r="I588" s="38"/>
      <c r="J588" s="13"/>
      <c r="K588" s="13"/>
      <c r="L588" s="49"/>
      <c r="M588" s="49"/>
      <c r="N588" s="39"/>
      <c r="O588" s="13"/>
      <c r="P588" s="600"/>
      <c r="Q588" s="226"/>
      <c r="R588" s="118"/>
      <c r="S588" s="118"/>
      <c r="T588" s="118"/>
      <c r="U588" s="226"/>
      <c r="V588" s="226"/>
      <c r="W588" s="226"/>
      <c r="X588" s="55"/>
      <c r="Y588" s="55"/>
      <c r="Z588" s="226"/>
      <c r="AA588" s="226"/>
      <c r="AB588" s="237"/>
      <c r="AC588" s="237"/>
      <c r="AD588" s="237"/>
      <c r="AE588" s="237"/>
      <c r="AF588" s="176"/>
      <c r="AG588" s="227"/>
      <c r="AH588" s="45"/>
      <c r="AI588" s="45"/>
      <c r="AJ588" s="51"/>
      <c r="AK588" s="14"/>
      <c r="AL588" s="14"/>
      <c r="AM588" s="14"/>
    </row>
    <row r="589" spans="1:39" ht="38.25" customHeight="1">
      <c r="A589" s="13"/>
      <c r="B589" s="13"/>
      <c r="C589" s="13"/>
      <c r="D589" s="147"/>
      <c r="E589" s="13"/>
      <c r="F589" s="38"/>
      <c r="G589" s="14"/>
      <c r="H589" s="14"/>
      <c r="I589" s="38"/>
      <c r="J589" s="13"/>
      <c r="K589" s="13"/>
      <c r="L589" s="49"/>
      <c r="M589" s="49"/>
      <c r="N589" s="39"/>
      <c r="O589" s="13"/>
      <c r="P589" s="600"/>
      <c r="Q589" s="226"/>
      <c r="R589" s="118"/>
      <c r="S589" s="118"/>
      <c r="T589" s="118"/>
      <c r="U589" s="226"/>
      <c r="V589" s="226"/>
      <c r="W589" s="226"/>
      <c r="X589" s="55"/>
      <c r="Y589" s="55"/>
      <c r="Z589" s="226"/>
      <c r="AA589" s="226"/>
      <c r="AB589" s="237"/>
      <c r="AC589" s="237"/>
      <c r="AD589" s="237"/>
      <c r="AE589" s="237"/>
      <c r="AF589" s="176"/>
      <c r="AG589" s="227"/>
      <c r="AH589" s="45"/>
      <c r="AI589" s="45"/>
      <c r="AJ589" s="51"/>
      <c r="AK589" s="14"/>
      <c r="AL589" s="14"/>
      <c r="AM589" s="14"/>
    </row>
    <row r="590" spans="1:39" ht="38.25" customHeight="1">
      <c r="A590" s="13"/>
      <c r="B590" s="13"/>
      <c r="C590" s="13"/>
      <c r="D590" s="147"/>
      <c r="E590" s="13"/>
      <c r="F590" s="38"/>
      <c r="G590" s="14"/>
      <c r="H590" s="14"/>
      <c r="I590" s="38"/>
      <c r="J590" s="13"/>
      <c r="K590" s="13"/>
      <c r="L590" s="49"/>
      <c r="M590" s="49"/>
      <c r="N590" s="39"/>
      <c r="O590" s="13"/>
      <c r="P590" s="600"/>
      <c r="Q590" s="226"/>
      <c r="R590" s="118"/>
      <c r="S590" s="118"/>
      <c r="T590" s="118"/>
      <c r="U590" s="226"/>
      <c r="V590" s="226"/>
      <c r="W590" s="226"/>
      <c r="X590" s="55"/>
      <c r="Y590" s="55"/>
      <c r="Z590" s="226"/>
      <c r="AA590" s="226"/>
      <c r="AB590" s="237"/>
      <c r="AC590" s="237"/>
      <c r="AD590" s="237"/>
      <c r="AE590" s="237"/>
      <c r="AF590" s="176"/>
      <c r="AG590" s="227"/>
      <c r="AH590" s="45"/>
      <c r="AI590" s="45"/>
      <c r="AJ590" s="51"/>
      <c r="AK590" s="14"/>
      <c r="AL590" s="14"/>
      <c r="AM590" s="14"/>
    </row>
    <row r="591" spans="1:39" ht="38.25" customHeight="1">
      <c r="A591" s="13"/>
      <c r="B591" s="13"/>
      <c r="C591" s="13"/>
      <c r="D591" s="147"/>
      <c r="E591" s="13"/>
      <c r="F591" s="38"/>
      <c r="G591" s="14"/>
      <c r="H591" s="14"/>
      <c r="I591" s="38"/>
      <c r="J591" s="13"/>
      <c r="K591" s="13"/>
      <c r="L591" s="49"/>
      <c r="M591" s="49"/>
      <c r="N591" s="39"/>
      <c r="O591" s="13"/>
      <c r="P591" s="600"/>
      <c r="Q591" s="226"/>
      <c r="R591" s="118"/>
      <c r="S591" s="118"/>
      <c r="T591" s="118"/>
      <c r="U591" s="226"/>
      <c r="V591" s="226"/>
      <c r="W591" s="226"/>
      <c r="X591" s="55"/>
      <c r="Y591" s="55"/>
      <c r="Z591" s="226"/>
      <c r="AA591" s="226"/>
      <c r="AB591" s="237"/>
      <c r="AC591" s="237"/>
      <c r="AD591" s="237"/>
      <c r="AE591" s="237"/>
      <c r="AF591" s="176"/>
      <c r="AG591" s="227"/>
      <c r="AH591" s="45"/>
      <c r="AI591" s="45"/>
      <c r="AJ591" s="51"/>
      <c r="AK591" s="14"/>
      <c r="AL591" s="14"/>
      <c r="AM591" s="14"/>
    </row>
    <row r="592" spans="1:39" ht="38.25" customHeight="1">
      <c r="A592" s="13"/>
      <c r="B592" s="13"/>
      <c r="C592" s="13"/>
      <c r="D592" s="147"/>
      <c r="E592" s="13"/>
      <c r="F592" s="38"/>
      <c r="G592" s="14"/>
      <c r="H592" s="14"/>
      <c r="I592" s="38"/>
      <c r="J592" s="13"/>
      <c r="K592" s="13"/>
      <c r="L592" s="49"/>
      <c r="M592" s="49"/>
      <c r="N592" s="39"/>
      <c r="O592" s="13"/>
      <c r="P592" s="600"/>
      <c r="Q592" s="226"/>
      <c r="R592" s="118"/>
      <c r="S592" s="118"/>
      <c r="T592" s="118"/>
      <c r="U592" s="226"/>
      <c r="V592" s="226"/>
      <c r="W592" s="226"/>
      <c r="X592" s="55"/>
      <c r="Y592" s="55"/>
      <c r="Z592" s="226"/>
      <c r="AA592" s="226"/>
      <c r="AB592" s="237"/>
      <c r="AC592" s="237"/>
      <c r="AD592" s="237"/>
      <c r="AE592" s="237"/>
      <c r="AF592" s="176"/>
      <c r="AG592" s="227"/>
      <c r="AH592" s="45"/>
      <c r="AI592" s="45"/>
      <c r="AJ592" s="51"/>
      <c r="AK592" s="14"/>
      <c r="AL592" s="14"/>
      <c r="AM592" s="14"/>
    </row>
    <row r="593" spans="1:39" ht="38.25" customHeight="1">
      <c r="A593" s="13"/>
      <c r="B593" s="13"/>
      <c r="C593" s="13"/>
      <c r="D593" s="147"/>
      <c r="E593" s="13"/>
      <c r="F593" s="38"/>
      <c r="G593" s="14"/>
      <c r="H593" s="14"/>
      <c r="I593" s="38"/>
      <c r="J593" s="13"/>
      <c r="K593" s="13"/>
      <c r="L593" s="49"/>
      <c r="M593" s="49"/>
      <c r="N593" s="39"/>
      <c r="O593" s="13"/>
      <c r="P593" s="600"/>
      <c r="Q593" s="226"/>
      <c r="R593" s="118"/>
      <c r="S593" s="118"/>
      <c r="T593" s="118"/>
      <c r="U593" s="226"/>
      <c r="V593" s="226"/>
      <c r="W593" s="226"/>
      <c r="X593" s="55"/>
      <c r="Y593" s="55"/>
      <c r="Z593" s="226"/>
      <c r="AA593" s="226"/>
      <c r="AB593" s="237"/>
      <c r="AC593" s="237"/>
      <c r="AD593" s="237"/>
      <c r="AE593" s="237"/>
      <c r="AF593" s="176"/>
      <c r="AG593" s="227"/>
      <c r="AH593" s="45"/>
      <c r="AI593" s="45"/>
      <c r="AJ593" s="51"/>
      <c r="AK593" s="14"/>
      <c r="AL593" s="14"/>
      <c r="AM593" s="14"/>
    </row>
    <row r="594" spans="1:39" ht="38.25" customHeight="1">
      <c r="A594" s="13"/>
      <c r="B594" s="13"/>
      <c r="C594" s="13"/>
      <c r="D594" s="147"/>
      <c r="E594" s="13"/>
      <c r="F594" s="38"/>
      <c r="G594" s="14"/>
      <c r="H594" s="14"/>
      <c r="I594" s="38"/>
      <c r="J594" s="13"/>
      <c r="K594" s="13"/>
      <c r="L594" s="49"/>
      <c r="M594" s="49"/>
      <c r="N594" s="39"/>
      <c r="O594" s="13"/>
      <c r="P594" s="600"/>
      <c r="Q594" s="226"/>
      <c r="R594" s="118"/>
      <c r="S594" s="118"/>
      <c r="T594" s="118"/>
      <c r="U594" s="226"/>
      <c r="V594" s="226"/>
      <c r="W594" s="226"/>
      <c r="X594" s="55"/>
      <c r="Y594" s="55"/>
      <c r="Z594" s="226"/>
      <c r="AA594" s="226"/>
      <c r="AB594" s="237"/>
      <c r="AC594" s="237"/>
      <c r="AD594" s="237"/>
      <c r="AE594" s="237"/>
      <c r="AF594" s="176"/>
      <c r="AG594" s="227"/>
      <c r="AH594" s="45"/>
      <c r="AI594" s="45"/>
      <c r="AJ594" s="51"/>
      <c r="AK594" s="14"/>
      <c r="AL594" s="14"/>
      <c r="AM594" s="14"/>
    </row>
    <row r="595" spans="1:39" ht="38.25" customHeight="1">
      <c r="A595" s="13"/>
      <c r="B595" s="13"/>
      <c r="C595" s="13"/>
      <c r="D595" s="147"/>
      <c r="E595" s="13"/>
      <c r="F595" s="38"/>
      <c r="G595" s="14"/>
      <c r="H595" s="14"/>
      <c r="I595" s="38"/>
      <c r="J595" s="13"/>
      <c r="K595" s="13"/>
      <c r="L595" s="49"/>
      <c r="M595" s="49"/>
      <c r="N595" s="39"/>
      <c r="O595" s="13"/>
      <c r="P595" s="600"/>
      <c r="Q595" s="226"/>
      <c r="R595" s="118"/>
      <c r="S595" s="118"/>
      <c r="T595" s="118"/>
      <c r="U595" s="226"/>
      <c r="V595" s="226"/>
      <c r="W595" s="226"/>
      <c r="X595" s="55"/>
      <c r="Y595" s="55"/>
      <c r="Z595" s="226"/>
      <c r="AA595" s="226"/>
      <c r="AB595" s="237"/>
      <c r="AC595" s="237"/>
      <c r="AD595" s="237"/>
      <c r="AE595" s="237"/>
      <c r="AF595" s="176"/>
      <c r="AG595" s="227"/>
      <c r="AH595" s="45"/>
      <c r="AI595" s="45"/>
      <c r="AJ595" s="51"/>
      <c r="AK595" s="14"/>
      <c r="AL595" s="14"/>
      <c r="AM595" s="14"/>
    </row>
    <row r="596" spans="1:39" ht="38.25" customHeight="1">
      <c r="A596" s="13"/>
      <c r="B596" s="13"/>
      <c r="C596" s="13"/>
      <c r="D596" s="147"/>
      <c r="E596" s="13"/>
      <c r="F596" s="38"/>
      <c r="G596" s="14"/>
      <c r="H596" s="14"/>
      <c r="I596" s="38"/>
      <c r="J596" s="13"/>
      <c r="K596" s="13"/>
      <c r="L596" s="49"/>
      <c r="M596" s="49"/>
      <c r="N596" s="39"/>
      <c r="O596" s="13"/>
      <c r="P596" s="600"/>
      <c r="Q596" s="226"/>
      <c r="R596" s="118"/>
      <c r="S596" s="118"/>
      <c r="T596" s="118"/>
      <c r="U596" s="226"/>
      <c r="V596" s="226"/>
      <c r="W596" s="226"/>
      <c r="X596" s="55"/>
      <c r="Y596" s="55"/>
      <c r="Z596" s="226"/>
      <c r="AA596" s="226"/>
      <c r="AB596" s="237"/>
      <c r="AC596" s="237"/>
      <c r="AD596" s="237"/>
      <c r="AE596" s="237"/>
      <c r="AF596" s="176"/>
      <c r="AG596" s="227"/>
      <c r="AH596" s="45"/>
      <c r="AI596" s="45"/>
      <c r="AJ596" s="51"/>
      <c r="AK596" s="14"/>
      <c r="AL596" s="14"/>
      <c r="AM596" s="14"/>
    </row>
    <row r="597" spans="1:39" ht="38.25" customHeight="1">
      <c r="A597" s="13"/>
      <c r="B597" s="13"/>
      <c r="C597" s="13"/>
      <c r="D597" s="147"/>
      <c r="E597" s="13"/>
      <c r="F597" s="38"/>
      <c r="G597" s="14"/>
      <c r="H597" s="14"/>
      <c r="I597" s="38"/>
      <c r="J597" s="13"/>
      <c r="K597" s="13"/>
      <c r="L597" s="49"/>
      <c r="M597" s="49"/>
      <c r="N597" s="39"/>
      <c r="O597" s="13"/>
      <c r="P597" s="600"/>
      <c r="Q597" s="226"/>
      <c r="R597" s="118"/>
      <c r="S597" s="118"/>
      <c r="T597" s="118"/>
      <c r="U597" s="226"/>
      <c r="V597" s="226"/>
      <c r="W597" s="226"/>
      <c r="X597" s="55"/>
      <c r="Y597" s="55"/>
      <c r="Z597" s="226"/>
      <c r="AA597" s="226"/>
      <c r="AB597" s="237"/>
      <c r="AC597" s="237"/>
      <c r="AD597" s="237"/>
      <c r="AE597" s="237"/>
      <c r="AF597" s="176"/>
      <c r="AG597" s="227"/>
      <c r="AH597" s="45"/>
      <c r="AI597" s="45"/>
      <c r="AJ597" s="51"/>
      <c r="AK597" s="14"/>
      <c r="AL597" s="14"/>
      <c r="AM597" s="14"/>
    </row>
    <row r="598" spans="1:39" ht="38.25" customHeight="1">
      <c r="A598" s="13"/>
      <c r="B598" s="13"/>
      <c r="C598" s="13"/>
      <c r="D598" s="147"/>
      <c r="E598" s="13"/>
      <c r="F598" s="38"/>
      <c r="G598" s="14"/>
      <c r="H598" s="14"/>
      <c r="I598" s="38"/>
      <c r="J598" s="13"/>
      <c r="K598" s="13"/>
      <c r="L598" s="49"/>
      <c r="M598" s="49"/>
      <c r="N598" s="39"/>
      <c r="O598" s="13"/>
      <c r="P598" s="600"/>
      <c r="Q598" s="226"/>
      <c r="R598" s="118"/>
      <c r="S598" s="118"/>
      <c r="T598" s="118"/>
      <c r="U598" s="226"/>
      <c r="V598" s="226"/>
      <c r="W598" s="226"/>
      <c r="X598" s="55"/>
      <c r="Y598" s="55"/>
      <c r="Z598" s="226"/>
      <c r="AA598" s="226"/>
      <c r="AB598" s="237"/>
      <c r="AC598" s="237"/>
      <c r="AD598" s="237"/>
      <c r="AE598" s="237"/>
      <c r="AF598" s="176"/>
      <c r="AG598" s="227"/>
      <c r="AH598" s="45"/>
      <c r="AI598" s="45"/>
      <c r="AJ598" s="51"/>
      <c r="AK598" s="14"/>
      <c r="AL598" s="14"/>
      <c r="AM598" s="14"/>
    </row>
    <row r="599" spans="1:39" ht="38.25" customHeight="1">
      <c r="A599" s="13"/>
      <c r="B599" s="13"/>
      <c r="C599" s="13"/>
      <c r="D599" s="147"/>
      <c r="E599" s="13"/>
      <c r="F599" s="38"/>
      <c r="G599" s="14"/>
      <c r="H599" s="14"/>
      <c r="I599" s="38"/>
      <c r="J599" s="13"/>
      <c r="K599" s="13"/>
      <c r="L599" s="49"/>
      <c r="M599" s="49"/>
      <c r="N599" s="39"/>
      <c r="O599" s="13"/>
      <c r="P599" s="600"/>
      <c r="Q599" s="226"/>
      <c r="R599" s="118"/>
      <c r="S599" s="118"/>
      <c r="T599" s="118"/>
      <c r="U599" s="226"/>
      <c r="V599" s="226"/>
      <c r="W599" s="226"/>
      <c r="X599" s="55"/>
      <c r="Y599" s="55"/>
      <c r="Z599" s="226"/>
      <c r="AA599" s="226"/>
      <c r="AB599" s="237"/>
      <c r="AC599" s="237"/>
      <c r="AD599" s="237"/>
      <c r="AE599" s="237"/>
      <c r="AF599" s="176"/>
      <c r="AG599" s="227"/>
      <c r="AH599" s="45"/>
      <c r="AI599" s="45"/>
      <c r="AJ599" s="51"/>
      <c r="AK599" s="14"/>
      <c r="AL599" s="14"/>
      <c r="AM599" s="14"/>
    </row>
    <row r="600" spans="1:39" ht="38.25" customHeight="1">
      <c r="A600" s="13"/>
      <c r="B600" s="13"/>
      <c r="C600" s="13"/>
      <c r="D600" s="147"/>
      <c r="E600" s="13"/>
      <c r="F600" s="38"/>
      <c r="G600" s="14"/>
      <c r="H600" s="14"/>
      <c r="I600" s="38"/>
      <c r="J600" s="13"/>
      <c r="K600" s="13"/>
      <c r="L600" s="49"/>
      <c r="M600" s="49"/>
      <c r="N600" s="39"/>
      <c r="O600" s="13"/>
      <c r="P600" s="600"/>
      <c r="Q600" s="226"/>
      <c r="R600" s="118"/>
      <c r="S600" s="118"/>
      <c r="T600" s="118"/>
      <c r="U600" s="226"/>
      <c r="V600" s="226"/>
      <c r="W600" s="226"/>
      <c r="X600" s="55"/>
      <c r="Y600" s="55"/>
      <c r="Z600" s="226"/>
      <c r="AA600" s="226"/>
      <c r="AB600" s="237"/>
      <c r="AC600" s="237"/>
      <c r="AD600" s="237"/>
      <c r="AE600" s="237"/>
      <c r="AF600" s="176"/>
      <c r="AG600" s="227"/>
      <c r="AH600" s="45"/>
      <c r="AI600" s="45"/>
      <c r="AJ600" s="51"/>
      <c r="AK600" s="14"/>
      <c r="AL600" s="14"/>
      <c r="AM600" s="14"/>
    </row>
    <row r="601" spans="1:39" ht="38.25" customHeight="1">
      <c r="A601" s="13"/>
      <c r="B601" s="13"/>
      <c r="C601" s="13"/>
      <c r="D601" s="147"/>
      <c r="E601" s="13"/>
      <c r="F601" s="38"/>
      <c r="G601" s="14"/>
      <c r="H601" s="14"/>
      <c r="I601" s="38"/>
      <c r="J601" s="13"/>
      <c r="K601" s="13"/>
      <c r="L601" s="49"/>
      <c r="M601" s="49"/>
      <c r="N601" s="39"/>
      <c r="O601" s="13"/>
      <c r="P601" s="600"/>
      <c r="Q601" s="226"/>
      <c r="R601" s="118"/>
      <c r="S601" s="118"/>
      <c r="T601" s="118"/>
      <c r="U601" s="226"/>
      <c r="V601" s="226"/>
      <c r="W601" s="226"/>
      <c r="X601" s="55"/>
      <c r="Y601" s="55"/>
      <c r="Z601" s="226"/>
      <c r="AA601" s="226"/>
      <c r="AB601" s="237"/>
      <c r="AC601" s="237"/>
      <c r="AD601" s="237"/>
      <c r="AE601" s="237"/>
      <c r="AF601" s="176"/>
      <c r="AG601" s="227"/>
      <c r="AH601" s="45"/>
      <c r="AI601" s="45"/>
      <c r="AJ601" s="51"/>
      <c r="AK601" s="14"/>
      <c r="AL601" s="14"/>
      <c r="AM601" s="14"/>
    </row>
    <row r="602" spans="1:39" ht="38.25" customHeight="1">
      <c r="A602" s="13"/>
      <c r="B602" s="13"/>
      <c r="C602" s="13"/>
      <c r="D602" s="147"/>
      <c r="E602" s="13"/>
      <c r="F602" s="38"/>
      <c r="G602" s="14"/>
      <c r="H602" s="14"/>
      <c r="I602" s="38"/>
      <c r="J602" s="13"/>
      <c r="K602" s="13"/>
      <c r="L602" s="49"/>
      <c r="M602" s="49"/>
      <c r="N602" s="39"/>
      <c r="O602" s="13"/>
      <c r="P602" s="600"/>
      <c r="Q602" s="226"/>
      <c r="R602" s="118"/>
      <c r="S602" s="118"/>
      <c r="T602" s="118"/>
      <c r="U602" s="226"/>
      <c r="V602" s="226"/>
      <c r="W602" s="226"/>
      <c r="X602" s="55"/>
      <c r="Y602" s="55"/>
      <c r="Z602" s="226"/>
      <c r="AA602" s="226"/>
      <c r="AB602" s="237"/>
      <c r="AC602" s="237"/>
      <c r="AD602" s="237"/>
      <c r="AE602" s="237"/>
      <c r="AF602" s="176"/>
      <c r="AG602" s="227"/>
      <c r="AH602" s="45"/>
      <c r="AI602" s="45"/>
      <c r="AJ602" s="51"/>
      <c r="AK602" s="14"/>
      <c r="AL602" s="14"/>
      <c r="AM602" s="14"/>
    </row>
    <row r="603" spans="1:39" ht="38.25" customHeight="1">
      <c r="A603" s="13"/>
      <c r="B603" s="13"/>
      <c r="C603" s="13"/>
      <c r="D603" s="147"/>
      <c r="E603" s="13"/>
      <c r="F603" s="38"/>
      <c r="G603" s="14"/>
      <c r="H603" s="14"/>
      <c r="I603" s="38"/>
      <c r="J603" s="13"/>
      <c r="K603" s="13"/>
      <c r="L603" s="49"/>
      <c r="M603" s="49"/>
      <c r="N603" s="39"/>
      <c r="O603" s="13"/>
      <c r="P603" s="600"/>
      <c r="Q603" s="226"/>
      <c r="R603" s="118"/>
      <c r="S603" s="118"/>
      <c r="T603" s="118"/>
      <c r="U603" s="226"/>
      <c r="V603" s="226"/>
      <c r="W603" s="226"/>
      <c r="X603" s="55"/>
      <c r="Y603" s="55"/>
      <c r="Z603" s="226"/>
      <c r="AA603" s="226"/>
      <c r="AB603" s="237"/>
      <c r="AC603" s="237"/>
      <c r="AD603" s="237"/>
      <c r="AE603" s="237"/>
      <c r="AF603" s="176"/>
      <c r="AG603" s="227"/>
      <c r="AH603" s="45"/>
      <c r="AI603" s="45"/>
      <c r="AJ603" s="51"/>
      <c r="AK603" s="14"/>
      <c r="AL603" s="14"/>
      <c r="AM603" s="14"/>
    </row>
    <row r="604" spans="1:39" ht="38.25" customHeight="1">
      <c r="A604" s="13"/>
      <c r="B604" s="13"/>
      <c r="C604" s="13"/>
      <c r="D604" s="147"/>
      <c r="E604" s="13"/>
      <c r="F604" s="38"/>
      <c r="G604" s="14"/>
      <c r="H604" s="14"/>
      <c r="I604" s="38"/>
      <c r="J604" s="13"/>
      <c r="K604" s="13"/>
      <c r="L604" s="49"/>
      <c r="M604" s="49"/>
      <c r="N604" s="39"/>
      <c r="O604" s="13"/>
      <c r="P604" s="600"/>
      <c r="Q604" s="226"/>
      <c r="R604" s="118"/>
      <c r="S604" s="118"/>
      <c r="T604" s="118"/>
      <c r="U604" s="226"/>
      <c r="V604" s="226"/>
      <c r="W604" s="226"/>
      <c r="X604" s="55"/>
      <c r="Y604" s="55"/>
      <c r="Z604" s="226"/>
      <c r="AA604" s="226"/>
      <c r="AB604" s="237"/>
      <c r="AC604" s="237"/>
      <c r="AD604" s="237"/>
      <c r="AE604" s="237"/>
      <c r="AF604" s="176"/>
      <c r="AG604" s="227"/>
      <c r="AH604" s="45"/>
      <c r="AI604" s="45"/>
      <c r="AJ604" s="51"/>
      <c r="AK604" s="14"/>
      <c r="AL604" s="14"/>
      <c r="AM604" s="14"/>
    </row>
    <row r="605" spans="1:39" ht="38.25" customHeight="1">
      <c r="A605" s="13"/>
      <c r="B605" s="13"/>
      <c r="C605" s="13"/>
      <c r="D605" s="147"/>
      <c r="E605" s="13"/>
      <c r="F605" s="38"/>
      <c r="G605" s="14"/>
      <c r="H605" s="14"/>
      <c r="I605" s="38"/>
      <c r="J605" s="13"/>
      <c r="K605" s="13"/>
      <c r="L605" s="49"/>
      <c r="M605" s="49"/>
      <c r="N605" s="39"/>
      <c r="O605" s="13"/>
      <c r="P605" s="600"/>
      <c r="Q605" s="226"/>
      <c r="R605" s="118"/>
      <c r="S605" s="118"/>
      <c r="T605" s="118"/>
      <c r="U605" s="226"/>
      <c r="V605" s="226"/>
      <c r="W605" s="226"/>
      <c r="X605" s="55"/>
      <c r="Y605" s="55"/>
      <c r="Z605" s="226"/>
      <c r="AA605" s="226"/>
      <c r="AB605" s="237"/>
      <c r="AC605" s="237"/>
      <c r="AD605" s="237"/>
      <c r="AE605" s="237"/>
      <c r="AF605" s="176"/>
      <c r="AG605" s="227"/>
      <c r="AH605" s="45"/>
      <c r="AI605" s="45"/>
      <c r="AJ605" s="51"/>
      <c r="AK605" s="14"/>
      <c r="AL605" s="14"/>
      <c r="AM605" s="14"/>
    </row>
    <row r="606" spans="1:39" ht="38.25" customHeight="1">
      <c r="A606" s="13"/>
      <c r="B606" s="13"/>
      <c r="C606" s="13"/>
      <c r="D606" s="147"/>
      <c r="E606" s="13"/>
      <c r="F606" s="38"/>
      <c r="G606" s="14"/>
      <c r="H606" s="14"/>
      <c r="I606" s="38"/>
      <c r="J606" s="13"/>
      <c r="K606" s="13"/>
      <c r="L606" s="49"/>
      <c r="M606" s="49"/>
      <c r="N606" s="39"/>
      <c r="O606" s="13"/>
      <c r="P606" s="600"/>
      <c r="Q606" s="226"/>
      <c r="R606" s="118"/>
      <c r="S606" s="118"/>
      <c r="T606" s="118"/>
      <c r="U606" s="226"/>
      <c r="V606" s="226"/>
      <c r="W606" s="226"/>
      <c r="X606" s="55"/>
      <c r="Y606" s="55"/>
      <c r="Z606" s="226"/>
      <c r="AA606" s="226"/>
      <c r="AB606" s="237"/>
      <c r="AC606" s="237"/>
      <c r="AD606" s="237"/>
      <c r="AE606" s="237"/>
      <c r="AF606" s="176"/>
      <c r="AG606" s="227"/>
      <c r="AH606" s="45"/>
      <c r="AI606" s="45"/>
      <c r="AJ606" s="51"/>
      <c r="AK606" s="14"/>
      <c r="AL606" s="14"/>
      <c r="AM606" s="14"/>
    </row>
    <row r="607" spans="1:39" ht="38.25" customHeight="1">
      <c r="A607" s="13"/>
      <c r="B607" s="13"/>
      <c r="C607" s="13"/>
      <c r="D607" s="147"/>
      <c r="E607" s="13"/>
      <c r="F607" s="38"/>
      <c r="G607" s="14"/>
      <c r="H607" s="14"/>
      <c r="I607" s="38"/>
      <c r="J607" s="13"/>
      <c r="K607" s="13"/>
      <c r="L607" s="49"/>
      <c r="M607" s="49"/>
      <c r="N607" s="39"/>
      <c r="O607" s="13"/>
      <c r="P607" s="600"/>
      <c r="Q607" s="226"/>
      <c r="R607" s="118"/>
      <c r="S607" s="118"/>
      <c r="T607" s="118"/>
      <c r="U607" s="226"/>
      <c r="V607" s="226"/>
      <c r="W607" s="226"/>
      <c r="X607" s="55"/>
      <c r="Y607" s="55"/>
      <c r="Z607" s="226"/>
      <c r="AA607" s="226"/>
      <c r="AB607" s="237"/>
      <c r="AC607" s="237"/>
      <c r="AD607" s="237"/>
      <c r="AE607" s="237"/>
      <c r="AF607" s="176"/>
      <c r="AG607" s="227"/>
      <c r="AH607" s="45"/>
      <c r="AI607" s="45"/>
      <c r="AJ607" s="51"/>
      <c r="AK607" s="14"/>
      <c r="AL607" s="14"/>
      <c r="AM607" s="14"/>
    </row>
    <row r="608" spans="1:39" ht="38.25" customHeight="1">
      <c r="A608" s="13"/>
      <c r="B608" s="13"/>
      <c r="C608" s="13"/>
      <c r="D608" s="147"/>
      <c r="E608" s="13"/>
      <c r="F608" s="38"/>
      <c r="G608" s="14"/>
      <c r="H608" s="14"/>
      <c r="I608" s="38"/>
      <c r="J608" s="13"/>
      <c r="K608" s="13"/>
      <c r="L608" s="49"/>
      <c r="M608" s="49"/>
      <c r="N608" s="39"/>
      <c r="O608" s="13"/>
      <c r="P608" s="600"/>
      <c r="Q608" s="226"/>
      <c r="R608" s="118"/>
      <c r="S608" s="118"/>
      <c r="T608" s="118"/>
      <c r="U608" s="226"/>
      <c r="V608" s="226"/>
      <c r="W608" s="226"/>
      <c r="X608" s="55"/>
      <c r="Y608" s="55"/>
      <c r="Z608" s="226"/>
      <c r="AA608" s="226"/>
      <c r="AB608" s="237"/>
      <c r="AC608" s="237"/>
      <c r="AD608" s="237"/>
      <c r="AE608" s="237"/>
      <c r="AF608" s="176"/>
      <c r="AG608" s="227"/>
      <c r="AH608" s="45"/>
      <c r="AI608" s="45"/>
      <c r="AJ608" s="51"/>
      <c r="AK608" s="14"/>
      <c r="AL608" s="14"/>
      <c r="AM608" s="14"/>
    </row>
    <row r="609" spans="1:39" ht="38.25" customHeight="1">
      <c r="A609" s="13"/>
      <c r="B609" s="13"/>
      <c r="C609" s="13"/>
      <c r="D609" s="147"/>
      <c r="E609" s="13"/>
      <c r="F609" s="38"/>
      <c r="G609" s="14"/>
      <c r="H609" s="14"/>
      <c r="I609" s="38"/>
      <c r="J609" s="13"/>
      <c r="K609" s="13"/>
      <c r="L609" s="49"/>
      <c r="M609" s="49"/>
      <c r="N609" s="39"/>
      <c r="O609" s="13"/>
      <c r="P609" s="600"/>
      <c r="Q609" s="226"/>
      <c r="R609" s="118"/>
      <c r="S609" s="118"/>
      <c r="T609" s="118"/>
      <c r="U609" s="226"/>
      <c r="V609" s="226"/>
      <c r="W609" s="226"/>
      <c r="X609" s="55"/>
      <c r="Y609" s="55"/>
      <c r="Z609" s="226"/>
      <c r="AA609" s="226"/>
      <c r="AB609" s="237"/>
      <c r="AC609" s="237"/>
      <c r="AD609" s="237"/>
      <c r="AE609" s="237"/>
      <c r="AF609" s="176"/>
      <c r="AG609" s="227"/>
      <c r="AH609" s="45"/>
      <c r="AI609" s="45"/>
      <c r="AJ609" s="51"/>
      <c r="AK609" s="14"/>
      <c r="AL609" s="14"/>
      <c r="AM609" s="14"/>
    </row>
    <row r="610" spans="1:39" ht="38.25" customHeight="1">
      <c r="A610" s="13"/>
      <c r="B610" s="13"/>
      <c r="C610" s="13"/>
      <c r="D610" s="147"/>
      <c r="E610" s="13"/>
      <c r="F610" s="38"/>
      <c r="G610" s="14"/>
      <c r="H610" s="14"/>
      <c r="I610" s="38"/>
      <c r="J610" s="13"/>
      <c r="K610" s="13"/>
      <c r="L610" s="49"/>
      <c r="M610" s="49"/>
      <c r="N610" s="39"/>
      <c r="O610" s="13"/>
      <c r="P610" s="600"/>
      <c r="Q610" s="226"/>
      <c r="R610" s="118"/>
      <c r="S610" s="118"/>
      <c r="T610" s="118"/>
      <c r="U610" s="226"/>
      <c r="V610" s="226"/>
      <c r="W610" s="226"/>
      <c r="X610" s="55"/>
      <c r="Y610" s="55"/>
      <c r="Z610" s="226"/>
      <c r="AA610" s="226"/>
      <c r="AB610" s="237"/>
      <c r="AC610" s="237"/>
      <c r="AD610" s="237"/>
      <c r="AE610" s="237"/>
      <c r="AF610" s="176"/>
      <c r="AG610" s="227"/>
      <c r="AH610" s="45"/>
      <c r="AI610" s="45"/>
      <c r="AJ610" s="51"/>
      <c r="AK610" s="14"/>
      <c r="AL610" s="14"/>
      <c r="AM610" s="14"/>
    </row>
    <row r="611" spans="1:39" ht="38.25" customHeight="1">
      <c r="A611" s="13"/>
      <c r="B611" s="13"/>
      <c r="C611" s="13"/>
      <c r="D611" s="147"/>
      <c r="E611" s="13"/>
      <c r="F611" s="38"/>
      <c r="G611" s="14"/>
      <c r="H611" s="14"/>
      <c r="I611" s="38"/>
      <c r="J611" s="13"/>
      <c r="K611" s="13"/>
      <c r="L611" s="49"/>
      <c r="M611" s="49"/>
      <c r="N611" s="39"/>
      <c r="O611" s="13"/>
      <c r="P611" s="600"/>
      <c r="Q611" s="226"/>
      <c r="R611" s="118"/>
      <c r="S611" s="118"/>
      <c r="T611" s="118"/>
      <c r="U611" s="226"/>
      <c r="V611" s="226"/>
      <c r="W611" s="226"/>
      <c r="X611" s="55"/>
      <c r="Y611" s="55"/>
      <c r="Z611" s="226"/>
      <c r="AA611" s="226"/>
      <c r="AB611" s="237"/>
      <c r="AC611" s="237"/>
      <c r="AD611" s="237"/>
      <c r="AE611" s="237"/>
      <c r="AF611" s="176"/>
      <c r="AG611" s="227"/>
      <c r="AH611" s="45"/>
      <c r="AI611" s="45"/>
      <c r="AJ611" s="51"/>
      <c r="AK611" s="14"/>
      <c r="AL611" s="14"/>
      <c r="AM611" s="14"/>
    </row>
    <row r="612" spans="1:39" ht="38.25" customHeight="1">
      <c r="A612" s="13"/>
      <c r="B612" s="13"/>
      <c r="C612" s="13"/>
      <c r="D612" s="147"/>
      <c r="E612" s="13"/>
      <c r="F612" s="38"/>
      <c r="G612" s="14"/>
      <c r="H612" s="14"/>
      <c r="I612" s="38"/>
      <c r="J612" s="13"/>
      <c r="K612" s="13"/>
      <c r="L612" s="49"/>
      <c r="M612" s="49"/>
      <c r="N612" s="39"/>
      <c r="O612" s="13"/>
      <c r="P612" s="600"/>
      <c r="Q612" s="226"/>
      <c r="R612" s="118"/>
      <c r="S612" s="118"/>
      <c r="T612" s="118"/>
      <c r="U612" s="226"/>
      <c r="V612" s="226"/>
      <c r="W612" s="226"/>
      <c r="X612" s="55"/>
      <c r="Y612" s="55"/>
      <c r="Z612" s="226"/>
      <c r="AA612" s="226"/>
      <c r="AB612" s="237"/>
      <c r="AC612" s="237"/>
      <c r="AD612" s="237"/>
      <c r="AE612" s="237"/>
      <c r="AF612" s="176"/>
      <c r="AG612" s="227"/>
      <c r="AH612" s="45"/>
      <c r="AI612" s="45"/>
      <c r="AJ612" s="51"/>
      <c r="AK612" s="14"/>
      <c r="AL612" s="14"/>
      <c r="AM612" s="14"/>
    </row>
    <row r="613" spans="1:39" ht="38.25" customHeight="1">
      <c r="A613" s="13"/>
      <c r="B613" s="13"/>
      <c r="C613" s="13"/>
      <c r="D613" s="147"/>
      <c r="E613" s="13"/>
      <c r="F613" s="38"/>
      <c r="G613" s="14"/>
      <c r="H613" s="14"/>
      <c r="I613" s="38"/>
      <c r="J613" s="13"/>
      <c r="K613" s="13"/>
      <c r="L613" s="49"/>
      <c r="M613" s="49"/>
      <c r="N613" s="39"/>
      <c r="O613" s="13"/>
      <c r="P613" s="600"/>
      <c r="Q613" s="226"/>
      <c r="R613" s="118"/>
      <c r="S613" s="118"/>
      <c r="T613" s="118"/>
      <c r="U613" s="226"/>
      <c r="V613" s="226"/>
      <c r="W613" s="226"/>
      <c r="X613" s="55"/>
      <c r="Y613" s="55"/>
      <c r="Z613" s="226"/>
      <c r="AA613" s="226"/>
      <c r="AB613" s="237"/>
      <c r="AC613" s="237"/>
      <c r="AD613" s="237"/>
      <c r="AE613" s="237"/>
      <c r="AF613" s="176"/>
      <c r="AG613" s="227"/>
      <c r="AH613" s="45"/>
      <c r="AI613" s="45"/>
      <c r="AJ613" s="51"/>
      <c r="AK613" s="14"/>
      <c r="AL613" s="14"/>
      <c r="AM613" s="14"/>
    </row>
    <row r="614" spans="1:39" ht="38.25" customHeight="1">
      <c r="A614" s="13"/>
      <c r="B614" s="13"/>
      <c r="C614" s="13"/>
      <c r="D614" s="147"/>
      <c r="E614" s="13"/>
      <c r="F614" s="38"/>
      <c r="G614" s="14"/>
      <c r="H614" s="14"/>
      <c r="I614" s="38"/>
      <c r="J614" s="13"/>
      <c r="K614" s="13"/>
      <c r="L614" s="49"/>
      <c r="M614" s="49"/>
      <c r="N614" s="39"/>
      <c r="O614" s="13"/>
      <c r="P614" s="600"/>
      <c r="Q614" s="226"/>
      <c r="R614" s="118"/>
      <c r="S614" s="118"/>
      <c r="T614" s="118"/>
      <c r="U614" s="226"/>
      <c r="V614" s="226"/>
      <c r="W614" s="226"/>
      <c r="X614" s="55"/>
      <c r="Y614" s="55"/>
      <c r="Z614" s="226"/>
      <c r="AA614" s="226"/>
      <c r="AB614" s="237"/>
      <c r="AC614" s="237"/>
      <c r="AD614" s="237"/>
      <c r="AE614" s="237"/>
      <c r="AF614" s="176"/>
      <c r="AG614" s="227"/>
      <c r="AH614" s="45"/>
      <c r="AI614" s="45"/>
      <c r="AJ614" s="51"/>
      <c r="AK614" s="14"/>
      <c r="AL614" s="14"/>
      <c r="AM614" s="14"/>
    </row>
    <row r="615" spans="1:39" ht="38.25" customHeight="1">
      <c r="A615" s="13"/>
      <c r="B615" s="13"/>
      <c r="C615" s="13"/>
      <c r="D615" s="147"/>
      <c r="E615" s="13"/>
      <c r="F615" s="38"/>
      <c r="G615" s="14"/>
      <c r="H615" s="14"/>
      <c r="I615" s="38"/>
      <c r="J615" s="13"/>
      <c r="K615" s="13"/>
      <c r="L615" s="49"/>
      <c r="M615" s="49"/>
      <c r="N615" s="39"/>
      <c r="O615" s="13"/>
      <c r="P615" s="600"/>
      <c r="Q615" s="226"/>
      <c r="R615" s="118"/>
      <c r="S615" s="118"/>
      <c r="T615" s="118"/>
      <c r="U615" s="226"/>
      <c r="V615" s="226"/>
      <c r="W615" s="226"/>
      <c r="X615" s="55"/>
      <c r="Y615" s="55"/>
      <c r="Z615" s="226"/>
      <c r="AA615" s="226"/>
      <c r="AB615" s="237"/>
      <c r="AC615" s="237"/>
      <c r="AD615" s="237"/>
      <c r="AE615" s="237"/>
      <c r="AF615" s="176"/>
      <c r="AG615" s="227"/>
      <c r="AH615" s="45"/>
      <c r="AI615" s="45"/>
      <c r="AJ615" s="51"/>
      <c r="AK615" s="14"/>
      <c r="AL615" s="14"/>
      <c r="AM615" s="14"/>
    </row>
    <row r="616" spans="1:39" ht="38.25" customHeight="1">
      <c r="A616" s="13"/>
      <c r="B616" s="13"/>
      <c r="C616" s="13"/>
      <c r="D616" s="147"/>
      <c r="E616" s="13"/>
      <c r="F616" s="38"/>
      <c r="G616" s="14"/>
      <c r="H616" s="14"/>
      <c r="I616" s="38"/>
      <c r="J616" s="13"/>
      <c r="K616" s="13"/>
      <c r="L616" s="49"/>
      <c r="M616" s="49"/>
      <c r="N616" s="39"/>
      <c r="O616" s="13"/>
      <c r="P616" s="600"/>
      <c r="Q616" s="226"/>
      <c r="R616" s="118"/>
      <c r="S616" s="118"/>
      <c r="T616" s="118"/>
      <c r="U616" s="226"/>
      <c r="V616" s="226"/>
      <c r="W616" s="226"/>
      <c r="X616" s="55"/>
      <c r="Y616" s="55"/>
      <c r="Z616" s="226"/>
      <c r="AA616" s="226"/>
      <c r="AB616" s="237"/>
      <c r="AC616" s="237"/>
      <c r="AD616" s="237"/>
      <c r="AE616" s="237"/>
      <c r="AF616" s="176"/>
      <c r="AG616" s="227"/>
      <c r="AH616" s="45"/>
      <c r="AI616" s="45"/>
      <c r="AJ616" s="51"/>
      <c r="AK616" s="14"/>
      <c r="AL616" s="14"/>
      <c r="AM616" s="14"/>
    </row>
    <row r="617" spans="1:39" ht="38.25" customHeight="1">
      <c r="A617" s="13"/>
      <c r="B617" s="13"/>
      <c r="C617" s="13"/>
      <c r="D617" s="147"/>
      <c r="E617" s="13"/>
      <c r="F617" s="38"/>
      <c r="G617" s="14"/>
      <c r="H617" s="14"/>
      <c r="I617" s="38"/>
      <c r="J617" s="13"/>
      <c r="K617" s="13"/>
      <c r="L617" s="49"/>
      <c r="M617" s="49"/>
      <c r="N617" s="39"/>
      <c r="O617" s="13"/>
      <c r="P617" s="600"/>
      <c r="Q617" s="226"/>
      <c r="R617" s="118"/>
      <c r="S617" s="118"/>
      <c r="T617" s="118"/>
      <c r="U617" s="226"/>
      <c r="V617" s="226"/>
      <c r="W617" s="226"/>
      <c r="X617" s="55"/>
      <c r="Y617" s="55"/>
      <c r="Z617" s="226"/>
      <c r="AA617" s="226"/>
      <c r="AB617" s="237"/>
      <c r="AC617" s="237"/>
      <c r="AD617" s="237"/>
      <c r="AE617" s="237"/>
      <c r="AF617" s="176"/>
      <c r="AG617" s="227"/>
      <c r="AH617" s="45"/>
      <c r="AI617" s="45"/>
      <c r="AJ617" s="51"/>
      <c r="AK617" s="14"/>
      <c r="AL617" s="14"/>
      <c r="AM617" s="14"/>
    </row>
    <row r="618" spans="1:39" ht="38.25" customHeight="1">
      <c r="A618" s="13"/>
      <c r="B618" s="13"/>
      <c r="C618" s="13"/>
      <c r="D618" s="147"/>
      <c r="E618" s="13"/>
      <c r="F618" s="38"/>
      <c r="G618" s="14"/>
      <c r="H618" s="14"/>
      <c r="I618" s="38"/>
      <c r="J618" s="13"/>
      <c r="K618" s="13"/>
      <c r="L618" s="49"/>
      <c r="M618" s="49"/>
      <c r="N618" s="39"/>
      <c r="O618" s="13"/>
      <c r="P618" s="600"/>
      <c r="Q618" s="226"/>
      <c r="R618" s="118"/>
      <c r="S618" s="118"/>
      <c r="T618" s="118"/>
      <c r="U618" s="226"/>
      <c r="V618" s="226"/>
      <c r="W618" s="226"/>
      <c r="X618" s="55"/>
      <c r="Y618" s="55"/>
      <c r="Z618" s="226"/>
      <c r="AA618" s="226"/>
      <c r="AB618" s="237"/>
      <c r="AC618" s="237"/>
      <c r="AD618" s="237"/>
      <c r="AE618" s="237"/>
      <c r="AF618" s="176"/>
      <c r="AG618" s="227"/>
      <c r="AH618" s="45"/>
      <c r="AI618" s="45"/>
      <c r="AJ618" s="51"/>
      <c r="AK618" s="14"/>
      <c r="AL618" s="14"/>
      <c r="AM618" s="14"/>
    </row>
    <row r="619" spans="1:39" ht="38.25" customHeight="1">
      <c r="A619" s="13"/>
      <c r="B619" s="13"/>
      <c r="C619" s="13"/>
      <c r="D619" s="147"/>
      <c r="E619" s="13"/>
      <c r="F619" s="38"/>
      <c r="G619" s="14"/>
      <c r="H619" s="14"/>
      <c r="I619" s="38"/>
      <c r="J619" s="13"/>
      <c r="K619" s="13"/>
      <c r="L619" s="49"/>
      <c r="M619" s="49"/>
      <c r="N619" s="39"/>
      <c r="O619" s="13"/>
      <c r="P619" s="600"/>
      <c r="Q619" s="226"/>
      <c r="R619" s="118"/>
      <c r="S619" s="118"/>
      <c r="T619" s="118"/>
      <c r="U619" s="226"/>
      <c r="V619" s="226"/>
      <c r="W619" s="226"/>
      <c r="X619" s="55"/>
      <c r="Y619" s="55"/>
      <c r="Z619" s="226"/>
      <c r="AA619" s="226"/>
      <c r="AB619" s="237"/>
      <c r="AC619" s="237"/>
      <c r="AD619" s="237"/>
      <c r="AE619" s="237"/>
      <c r="AF619" s="176"/>
      <c r="AG619" s="227"/>
      <c r="AH619" s="45"/>
      <c r="AI619" s="45"/>
      <c r="AJ619" s="51"/>
      <c r="AK619" s="14"/>
      <c r="AL619" s="14"/>
      <c r="AM619" s="14"/>
    </row>
    <row r="620" spans="1:39" ht="38.25" customHeight="1">
      <c r="A620" s="13"/>
      <c r="B620" s="13"/>
      <c r="C620" s="13"/>
      <c r="D620" s="147"/>
      <c r="E620" s="13"/>
      <c r="F620" s="38"/>
      <c r="G620" s="14"/>
      <c r="H620" s="14"/>
      <c r="I620" s="38"/>
      <c r="J620" s="13"/>
      <c r="K620" s="13"/>
      <c r="L620" s="49"/>
      <c r="M620" s="49"/>
      <c r="N620" s="39"/>
      <c r="O620" s="13"/>
      <c r="P620" s="600"/>
      <c r="Q620" s="226"/>
      <c r="R620" s="118"/>
      <c r="S620" s="118"/>
      <c r="T620" s="118"/>
      <c r="U620" s="226"/>
      <c r="V620" s="226"/>
      <c r="W620" s="226"/>
      <c r="X620" s="55"/>
      <c r="Y620" s="55"/>
      <c r="Z620" s="226"/>
      <c r="AA620" s="226"/>
      <c r="AB620" s="237"/>
      <c r="AC620" s="237"/>
      <c r="AD620" s="237"/>
      <c r="AE620" s="237"/>
      <c r="AF620" s="176"/>
      <c r="AG620" s="227"/>
      <c r="AH620" s="45"/>
      <c r="AI620" s="45"/>
      <c r="AJ620" s="51"/>
      <c r="AK620" s="14"/>
      <c r="AL620" s="14"/>
      <c r="AM620" s="14"/>
    </row>
    <row r="621" spans="1:39" ht="38.25" customHeight="1">
      <c r="A621" s="13"/>
      <c r="B621" s="13"/>
      <c r="C621" s="13"/>
      <c r="D621" s="147"/>
      <c r="E621" s="13"/>
      <c r="F621" s="38"/>
      <c r="G621" s="14"/>
      <c r="H621" s="14"/>
      <c r="I621" s="38"/>
      <c r="J621" s="13"/>
      <c r="K621" s="13"/>
      <c r="L621" s="49"/>
      <c r="M621" s="49"/>
      <c r="N621" s="39"/>
      <c r="O621" s="13"/>
      <c r="P621" s="600"/>
      <c r="Q621" s="226"/>
      <c r="R621" s="118"/>
      <c r="S621" s="118"/>
      <c r="T621" s="118"/>
      <c r="U621" s="226"/>
      <c r="V621" s="226"/>
      <c r="W621" s="226"/>
      <c r="X621" s="55"/>
      <c r="Y621" s="55"/>
      <c r="Z621" s="226"/>
      <c r="AA621" s="226"/>
      <c r="AB621" s="237"/>
      <c r="AC621" s="237"/>
      <c r="AD621" s="237"/>
      <c r="AE621" s="237"/>
      <c r="AF621" s="176"/>
      <c r="AG621" s="227"/>
      <c r="AH621" s="45"/>
      <c r="AI621" s="45"/>
      <c r="AJ621" s="51"/>
      <c r="AK621" s="14"/>
      <c r="AL621" s="14"/>
      <c r="AM621" s="14"/>
    </row>
    <row r="622" spans="1:39" ht="38.25" customHeight="1">
      <c r="A622" s="13"/>
      <c r="B622" s="13"/>
      <c r="C622" s="13"/>
      <c r="D622" s="147"/>
      <c r="E622" s="13"/>
      <c r="F622" s="38"/>
      <c r="G622" s="14"/>
      <c r="H622" s="14"/>
      <c r="I622" s="38"/>
      <c r="J622" s="13"/>
      <c r="K622" s="13"/>
      <c r="L622" s="49"/>
      <c r="M622" s="49"/>
      <c r="N622" s="39"/>
      <c r="O622" s="13"/>
      <c r="P622" s="600"/>
      <c r="Q622" s="226"/>
      <c r="R622" s="118"/>
      <c r="S622" s="118"/>
      <c r="T622" s="118"/>
      <c r="U622" s="226"/>
      <c r="V622" s="226"/>
      <c r="W622" s="226"/>
      <c r="X622" s="55"/>
      <c r="Y622" s="55"/>
      <c r="Z622" s="226"/>
      <c r="AA622" s="226"/>
      <c r="AB622" s="237"/>
      <c r="AC622" s="237"/>
      <c r="AD622" s="237"/>
      <c r="AE622" s="237"/>
      <c r="AF622" s="176"/>
      <c r="AG622" s="227"/>
      <c r="AH622" s="45"/>
      <c r="AI622" s="45"/>
      <c r="AJ622" s="51"/>
      <c r="AK622" s="14"/>
      <c r="AL622" s="14"/>
      <c r="AM622" s="14"/>
    </row>
    <row r="623" spans="1:39" ht="38.25" customHeight="1">
      <c r="A623" s="13"/>
      <c r="B623" s="13"/>
      <c r="C623" s="13"/>
      <c r="D623" s="147"/>
      <c r="E623" s="13"/>
      <c r="F623" s="38"/>
      <c r="G623" s="14"/>
      <c r="H623" s="14"/>
      <c r="I623" s="38"/>
      <c r="J623" s="13"/>
      <c r="K623" s="13"/>
      <c r="L623" s="49"/>
      <c r="M623" s="49"/>
      <c r="N623" s="39"/>
      <c r="O623" s="13"/>
      <c r="P623" s="600"/>
      <c r="Q623" s="226"/>
      <c r="R623" s="118"/>
      <c r="S623" s="118"/>
      <c r="T623" s="118"/>
      <c r="U623" s="226"/>
      <c r="V623" s="226"/>
      <c r="W623" s="226"/>
      <c r="X623" s="55"/>
      <c r="Y623" s="55"/>
      <c r="Z623" s="226"/>
      <c r="AA623" s="226"/>
      <c r="AB623" s="237"/>
      <c r="AC623" s="237"/>
      <c r="AD623" s="237"/>
      <c r="AE623" s="237"/>
      <c r="AF623" s="176"/>
      <c r="AG623" s="227"/>
      <c r="AH623" s="45"/>
      <c r="AI623" s="45"/>
      <c r="AJ623" s="51"/>
      <c r="AK623" s="14"/>
      <c r="AL623" s="14"/>
      <c r="AM623" s="14"/>
    </row>
    <row r="624" spans="1:39" ht="38.25" customHeight="1">
      <c r="A624" s="13"/>
      <c r="B624" s="13"/>
      <c r="C624" s="13"/>
      <c r="D624" s="147"/>
      <c r="E624" s="13"/>
      <c r="F624" s="38"/>
      <c r="G624" s="14"/>
      <c r="H624" s="14"/>
      <c r="I624" s="38"/>
      <c r="J624" s="13"/>
      <c r="K624" s="13"/>
      <c r="L624" s="49"/>
      <c r="M624" s="49"/>
      <c r="N624" s="39"/>
      <c r="O624" s="13"/>
      <c r="P624" s="600"/>
      <c r="Q624" s="226"/>
      <c r="R624" s="118"/>
      <c r="S624" s="118"/>
      <c r="T624" s="118"/>
      <c r="U624" s="226"/>
      <c r="V624" s="226"/>
      <c r="W624" s="226"/>
      <c r="X624" s="55"/>
      <c r="Y624" s="55"/>
      <c r="Z624" s="226"/>
      <c r="AA624" s="226"/>
      <c r="AB624" s="237"/>
      <c r="AC624" s="237"/>
      <c r="AD624" s="237"/>
      <c r="AE624" s="237"/>
      <c r="AF624" s="176"/>
      <c r="AG624" s="227"/>
      <c r="AH624" s="45"/>
      <c r="AI624" s="45"/>
      <c r="AJ624" s="51"/>
      <c r="AK624" s="14"/>
      <c r="AL624" s="14"/>
      <c r="AM624" s="14"/>
    </row>
    <row r="625" spans="1:39" ht="38.25" customHeight="1">
      <c r="A625" s="13"/>
      <c r="B625" s="13"/>
      <c r="C625" s="13"/>
      <c r="D625" s="147"/>
      <c r="E625" s="13"/>
      <c r="F625" s="38"/>
      <c r="G625" s="14"/>
      <c r="H625" s="14"/>
      <c r="I625" s="38"/>
      <c r="J625" s="13"/>
      <c r="K625" s="13"/>
      <c r="L625" s="49"/>
      <c r="M625" s="49"/>
      <c r="N625" s="39"/>
      <c r="O625" s="13"/>
      <c r="P625" s="600"/>
      <c r="Q625" s="226"/>
      <c r="R625" s="118"/>
      <c r="S625" s="118"/>
      <c r="T625" s="118"/>
      <c r="U625" s="226"/>
      <c r="V625" s="226"/>
      <c r="W625" s="226"/>
      <c r="X625" s="55"/>
      <c r="Y625" s="55"/>
      <c r="Z625" s="226"/>
      <c r="AA625" s="226"/>
      <c r="AB625" s="237"/>
      <c r="AC625" s="237"/>
      <c r="AD625" s="237"/>
      <c r="AE625" s="237"/>
      <c r="AF625" s="176"/>
      <c r="AG625" s="227"/>
      <c r="AH625" s="45"/>
      <c r="AI625" s="45"/>
      <c r="AJ625" s="51"/>
      <c r="AK625" s="14"/>
      <c r="AL625" s="14"/>
      <c r="AM625" s="14"/>
    </row>
    <row r="626" spans="1:39" ht="38.25" customHeight="1">
      <c r="A626" s="13"/>
      <c r="B626" s="13"/>
      <c r="C626" s="13"/>
      <c r="D626" s="147"/>
      <c r="E626" s="13"/>
      <c r="F626" s="38"/>
      <c r="G626" s="14"/>
      <c r="H626" s="14"/>
      <c r="I626" s="38"/>
      <c r="J626" s="13"/>
      <c r="K626" s="13"/>
      <c r="L626" s="49"/>
      <c r="M626" s="49"/>
      <c r="N626" s="39"/>
      <c r="O626" s="13"/>
      <c r="P626" s="600"/>
      <c r="Q626" s="226"/>
      <c r="R626" s="118"/>
      <c r="S626" s="118"/>
      <c r="T626" s="118"/>
      <c r="U626" s="226"/>
      <c r="V626" s="226"/>
      <c r="W626" s="226"/>
      <c r="X626" s="55"/>
      <c r="Y626" s="55"/>
      <c r="Z626" s="226"/>
      <c r="AA626" s="226"/>
      <c r="AB626" s="237"/>
      <c r="AC626" s="237"/>
      <c r="AD626" s="237"/>
      <c r="AE626" s="237"/>
      <c r="AF626" s="176"/>
      <c r="AG626" s="227"/>
      <c r="AH626" s="45"/>
      <c r="AI626" s="45"/>
      <c r="AJ626" s="51"/>
      <c r="AK626" s="14"/>
      <c r="AL626" s="14"/>
      <c r="AM626" s="14"/>
    </row>
    <row r="627" spans="1:39" ht="38.25" customHeight="1">
      <c r="A627" s="13"/>
      <c r="B627" s="13"/>
      <c r="C627" s="13"/>
      <c r="D627" s="147"/>
      <c r="E627" s="13"/>
      <c r="F627" s="38"/>
      <c r="G627" s="14"/>
      <c r="H627" s="14"/>
      <c r="I627" s="38"/>
      <c r="J627" s="13"/>
      <c r="K627" s="13"/>
      <c r="L627" s="49"/>
      <c r="M627" s="49"/>
      <c r="N627" s="39"/>
      <c r="O627" s="13"/>
      <c r="P627" s="600"/>
      <c r="Q627" s="226"/>
      <c r="R627" s="118"/>
      <c r="S627" s="118"/>
      <c r="T627" s="118"/>
      <c r="U627" s="226"/>
      <c r="V627" s="226"/>
      <c r="W627" s="226"/>
      <c r="X627" s="55"/>
      <c r="Y627" s="55"/>
      <c r="Z627" s="226"/>
      <c r="AA627" s="226"/>
      <c r="AB627" s="237"/>
      <c r="AC627" s="237"/>
      <c r="AD627" s="237"/>
      <c r="AE627" s="237"/>
      <c r="AF627" s="176"/>
      <c r="AG627" s="227"/>
      <c r="AH627" s="45"/>
      <c r="AI627" s="45"/>
      <c r="AJ627" s="51"/>
      <c r="AK627" s="14"/>
      <c r="AL627" s="14"/>
      <c r="AM627" s="14"/>
    </row>
    <row r="628" spans="1:39" ht="38.25" customHeight="1">
      <c r="A628" s="13"/>
      <c r="B628" s="13"/>
      <c r="C628" s="13"/>
      <c r="D628" s="147"/>
      <c r="E628" s="13"/>
      <c r="F628" s="38"/>
      <c r="G628" s="14"/>
      <c r="H628" s="14"/>
      <c r="I628" s="38"/>
      <c r="J628" s="13"/>
      <c r="K628" s="13"/>
      <c r="L628" s="49"/>
      <c r="M628" s="49"/>
      <c r="N628" s="39"/>
      <c r="O628" s="13"/>
      <c r="P628" s="600"/>
      <c r="Q628" s="226"/>
      <c r="R628" s="118"/>
      <c r="S628" s="118"/>
      <c r="T628" s="118"/>
      <c r="U628" s="226"/>
      <c r="V628" s="226"/>
      <c r="W628" s="226"/>
      <c r="X628" s="55"/>
      <c r="Y628" s="55"/>
      <c r="Z628" s="226"/>
      <c r="AA628" s="226"/>
      <c r="AB628" s="237"/>
      <c r="AC628" s="237"/>
      <c r="AD628" s="237"/>
      <c r="AE628" s="237"/>
      <c r="AF628" s="176"/>
      <c r="AG628" s="227"/>
      <c r="AH628" s="45"/>
      <c r="AI628" s="45"/>
      <c r="AJ628" s="51"/>
      <c r="AK628" s="14"/>
      <c r="AL628" s="14"/>
      <c r="AM628" s="14"/>
    </row>
    <row r="629" spans="1:39" ht="38.25" customHeight="1">
      <c r="A629" s="13"/>
      <c r="B629" s="13"/>
      <c r="C629" s="13"/>
      <c r="D629" s="147"/>
      <c r="E629" s="13"/>
      <c r="F629" s="38"/>
      <c r="G629" s="14"/>
      <c r="H629" s="14"/>
      <c r="I629" s="38"/>
      <c r="J629" s="13"/>
      <c r="K629" s="13"/>
      <c r="L629" s="49"/>
      <c r="M629" s="49"/>
      <c r="N629" s="39"/>
      <c r="O629" s="13"/>
      <c r="P629" s="600"/>
      <c r="Q629" s="226"/>
      <c r="R629" s="118"/>
      <c r="S629" s="118"/>
      <c r="T629" s="118"/>
      <c r="U629" s="226"/>
      <c r="V629" s="226"/>
      <c r="W629" s="226"/>
      <c r="X629" s="55"/>
      <c r="Y629" s="55"/>
      <c r="Z629" s="226"/>
      <c r="AA629" s="226"/>
      <c r="AB629" s="237"/>
      <c r="AC629" s="237"/>
      <c r="AD629" s="237"/>
      <c r="AE629" s="237"/>
      <c r="AF629" s="176"/>
      <c r="AG629" s="227"/>
      <c r="AH629" s="45"/>
      <c r="AI629" s="45"/>
      <c r="AJ629" s="51"/>
      <c r="AK629" s="14"/>
      <c r="AL629" s="14"/>
      <c r="AM629" s="14"/>
    </row>
    <row r="630" spans="1:39" ht="38.25" customHeight="1">
      <c r="A630" s="13"/>
      <c r="B630" s="13"/>
      <c r="C630" s="13"/>
      <c r="D630" s="147"/>
      <c r="E630" s="13"/>
      <c r="F630" s="38"/>
      <c r="G630" s="14"/>
      <c r="H630" s="14"/>
      <c r="I630" s="38"/>
      <c r="J630" s="13"/>
      <c r="K630" s="13"/>
      <c r="L630" s="49"/>
      <c r="M630" s="49"/>
      <c r="N630" s="39"/>
      <c r="O630" s="13"/>
      <c r="P630" s="600"/>
      <c r="Q630" s="226"/>
      <c r="R630" s="118"/>
      <c r="S630" s="118"/>
      <c r="T630" s="118"/>
      <c r="U630" s="226"/>
      <c r="V630" s="226"/>
      <c r="W630" s="226"/>
      <c r="X630" s="55"/>
      <c r="Y630" s="55"/>
      <c r="Z630" s="226"/>
      <c r="AA630" s="226"/>
      <c r="AB630" s="237"/>
      <c r="AC630" s="237"/>
      <c r="AD630" s="237"/>
      <c r="AE630" s="237"/>
      <c r="AF630" s="176"/>
      <c r="AG630" s="227"/>
      <c r="AH630" s="45"/>
      <c r="AI630" s="45"/>
      <c r="AJ630" s="51"/>
      <c r="AK630" s="14"/>
      <c r="AL630" s="14"/>
      <c r="AM630" s="14"/>
    </row>
    <row r="631" spans="1:39" ht="38.25" customHeight="1">
      <c r="A631" s="13"/>
      <c r="B631" s="13"/>
      <c r="C631" s="13"/>
      <c r="D631" s="147"/>
      <c r="E631" s="13"/>
      <c r="F631" s="38"/>
      <c r="G631" s="14"/>
      <c r="H631" s="14"/>
      <c r="I631" s="38"/>
      <c r="J631" s="13"/>
      <c r="K631" s="13"/>
      <c r="L631" s="49"/>
      <c r="M631" s="49"/>
      <c r="N631" s="39"/>
      <c r="O631" s="13"/>
      <c r="P631" s="600"/>
      <c r="Q631" s="226"/>
      <c r="R631" s="118"/>
      <c r="S631" s="118"/>
      <c r="T631" s="118"/>
      <c r="U631" s="226"/>
      <c r="V631" s="226"/>
      <c r="W631" s="226"/>
      <c r="X631" s="55"/>
      <c r="Y631" s="55"/>
      <c r="Z631" s="226"/>
      <c r="AA631" s="226"/>
      <c r="AB631" s="237"/>
      <c r="AC631" s="237"/>
      <c r="AD631" s="237"/>
      <c r="AE631" s="237"/>
      <c r="AF631" s="176"/>
      <c r="AG631" s="227"/>
      <c r="AH631" s="45"/>
      <c r="AI631" s="45"/>
      <c r="AJ631" s="51"/>
      <c r="AK631" s="14"/>
      <c r="AL631" s="14"/>
      <c r="AM631" s="14"/>
    </row>
    <row r="632" spans="1:39" ht="38.25" customHeight="1">
      <c r="A632" s="13"/>
      <c r="B632" s="13"/>
      <c r="C632" s="13"/>
      <c r="D632" s="147"/>
      <c r="E632" s="13"/>
      <c r="F632" s="38"/>
      <c r="G632" s="14"/>
      <c r="H632" s="14"/>
      <c r="I632" s="38"/>
      <c r="J632" s="13"/>
      <c r="K632" s="13"/>
      <c r="L632" s="49"/>
      <c r="M632" s="49"/>
      <c r="N632" s="39"/>
      <c r="O632" s="13"/>
      <c r="P632" s="600"/>
      <c r="Q632" s="226"/>
      <c r="R632" s="118"/>
      <c r="S632" s="118"/>
      <c r="T632" s="118"/>
      <c r="U632" s="226"/>
      <c r="V632" s="226"/>
      <c r="W632" s="226"/>
      <c r="X632" s="55"/>
      <c r="Y632" s="55"/>
      <c r="Z632" s="226"/>
      <c r="AA632" s="226"/>
      <c r="AB632" s="237"/>
      <c r="AC632" s="237"/>
      <c r="AD632" s="237"/>
      <c r="AE632" s="237"/>
      <c r="AF632" s="176"/>
      <c r="AG632" s="227"/>
      <c r="AH632" s="45"/>
      <c r="AI632" s="45"/>
      <c r="AJ632" s="51"/>
      <c r="AK632" s="14"/>
      <c r="AL632" s="14"/>
      <c r="AM632" s="14"/>
    </row>
    <row r="633" spans="1:39" ht="38.25" customHeight="1">
      <c r="A633" s="13"/>
      <c r="B633" s="13"/>
      <c r="C633" s="13"/>
      <c r="D633" s="147"/>
      <c r="E633" s="13"/>
      <c r="F633" s="38"/>
      <c r="G633" s="14"/>
      <c r="H633" s="14"/>
      <c r="I633" s="38"/>
      <c r="J633" s="13"/>
      <c r="K633" s="13"/>
      <c r="L633" s="49"/>
      <c r="M633" s="49"/>
      <c r="N633" s="39"/>
      <c r="O633" s="13"/>
      <c r="P633" s="600"/>
      <c r="Q633" s="226"/>
      <c r="R633" s="118"/>
      <c r="S633" s="118"/>
      <c r="T633" s="118"/>
      <c r="U633" s="226"/>
      <c r="V633" s="226"/>
      <c r="W633" s="226"/>
      <c r="X633" s="55"/>
      <c r="Y633" s="55"/>
      <c r="Z633" s="226"/>
      <c r="AA633" s="226"/>
      <c r="AB633" s="237"/>
      <c r="AC633" s="237"/>
      <c r="AD633" s="237"/>
      <c r="AE633" s="237"/>
      <c r="AF633" s="176"/>
      <c r="AG633" s="227"/>
      <c r="AH633" s="45"/>
      <c r="AI633" s="45"/>
      <c r="AJ633" s="51"/>
      <c r="AK633" s="14"/>
      <c r="AL633" s="14"/>
      <c r="AM633" s="14"/>
    </row>
    <row r="634" spans="1:39" ht="38.25" customHeight="1">
      <c r="A634" s="13"/>
      <c r="B634" s="13"/>
      <c r="C634" s="13"/>
      <c r="D634" s="147"/>
      <c r="E634" s="13"/>
      <c r="F634" s="38"/>
      <c r="G634" s="14"/>
      <c r="H634" s="14"/>
      <c r="I634" s="38"/>
      <c r="J634" s="13"/>
      <c r="K634" s="13"/>
      <c r="L634" s="49"/>
      <c r="M634" s="49"/>
      <c r="N634" s="39"/>
      <c r="O634" s="13"/>
      <c r="P634" s="600"/>
      <c r="Q634" s="226"/>
      <c r="R634" s="118"/>
      <c r="S634" s="118"/>
      <c r="T634" s="118"/>
      <c r="U634" s="226"/>
      <c r="V634" s="226"/>
      <c r="W634" s="226"/>
      <c r="X634" s="55"/>
      <c r="Y634" s="55"/>
      <c r="Z634" s="226"/>
      <c r="AA634" s="226"/>
      <c r="AB634" s="237"/>
      <c r="AC634" s="237"/>
      <c r="AD634" s="237"/>
      <c r="AE634" s="237"/>
      <c r="AF634" s="176"/>
      <c r="AG634" s="227"/>
      <c r="AH634" s="45"/>
      <c r="AI634" s="45"/>
      <c r="AJ634" s="51"/>
      <c r="AK634" s="14"/>
      <c r="AL634" s="14"/>
      <c r="AM634" s="14"/>
    </row>
    <row r="635" spans="1:39" ht="38.25" customHeight="1">
      <c r="A635" s="13"/>
      <c r="B635" s="13"/>
      <c r="C635" s="13"/>
      <c r="D635" s="147"/>
      <c r="E635" s="13"/>
      <c r="F635" s="38"/>
      <c r="G635" s="14"/>
      <c r="H635" s="14"/>
      <c r="I635" s="38"/>
      <c r="J635" s="13"/>
      <c r="K635" s="13"/>
      <c r="L635" s="49"/>
      <c r="M635" s="49"/>
      <c r="N635" s="39"/>
      <c r="O635" s="13"/>
      <c r="P635" s="600"/>
      <c r="Q635" s="226"/>
      <c r="R635" s="118"/>
      <c r="S635" s="118"/>
      <c r="T635" s="118"/>
      <c r="U635" s="226"/>
      <c r="V635" s="226"/>
      <c r="W635" s="226"/>
      <c r="X635" s="55"/>
      <c r="Y635" s="55"/>
      <c r="Z635" s="226"/>
      <c r="AA635" s="226"/>
      <c r="AB635" s="237"/>
      <c r="AC635" s="237"/>
      <c r="AD635" s="237"/>
      <c r="AE635" s="237"/>
      <c r="AF635" s="176"/>
      <c r="AG635" s="227"/>
      <c r="AH635" s="45"/>
      <c r="AI635" s="45"/>
      <c r="AJ635" s="51"/>
      <c r="AK635" s="14"/>
      <c r="AL635" s="14"/>
      <c r="AM635" s="14"/>
    </row>
    <row r="636" spans="1:39" ht="38.25" customHeight="1">
      <c r="A636" s="13"/>
      <c r="B636" s="13"/>
      <c r="C636" s="13"/>
      <c r="D636" s="147"/>
      <c r="E636" s="13"/>
      <c r="F636" s="38"/>
      <c r="G636" s="14"/>
      <c r="H636" s="14"/>
      <c r="I636" s="38"/>
      <c r="J636" s="13"/>
      <c r="K636" s="13"/>
      <c r="L636" s="49"/>
      <c r="M636" s="49"/>
      <c r="N636" s="39"/>
      <c r="O636" s="13"/>
      <c r="P636" s="600"/>
      <c r="Q636" s="226"/>
      <c r="R636" s="118"/>
      <c r="S636" s="118"/>
      <c r="T636" s="118"/>
      <c r="U636" s="226"/>
      <c r="V636" s="226"/>
      <c r="W636" s="226"/>
      <c r="X636" s="55"/>
      <c r="Y636" s="55"/>
      <c r="Z636" s="226"/>
      <c r="AA636" s="226"/>
      <c r="AB636" s="237"/>
      <c r="AC636" s="237"/>
      <c r="AD636" s="237"/>
      <c r="AE636" s="237"/>
      <c r="AF636" s="176"/>
      <c r="AG636" s="227"/>
      <c r="AH636" s="45"/>
      <c r="AI636" s="45"/>
      <c r="AJ636" s="51"/>
      <c r="AK636" s="14"/>
      <c r="AL636" s="14"/>
      <c r="AM636" s="14"/>
    </row>
    <row r="637" spans="1:39" ht="38.25" customHeight="1">
      <c r="A637" s="13"/>
      <c r="B637" s="13"/>
      <c r="C637" s="13"/>
      <c r="D637" s="147"/>
      <c r="E637" s="13"/>
      <c r="F637" s="38"/>
      <c r="G637" s="14"/>
      <c r="H637" s="14"/>
      <c r="I637" s="38"/>
      <c r="J637" s="13"/>
      <c r="K637" s="13"/>
      <c r="L637" s="49"/>
      <c r="M637" s="49"/>
      <c r="N637" s="39"/>
      <c r="O637" s="13"/>
      <c r="P637" s="600"/>
      <c r="Q637" s="226"/>
      <c r="R637" s="118"/>
      <c r="S637" s="118"/>
      <c r="T637" s="118"/>
      <c r="U637" s="226"/>
      <c r="V637" s="226"/>
      <c r="W637" s="226"/>
      <c r="X637" s="55"/>
      <c r="Y637" s="55"/>
      <c r="Z637" s="226"/>
      <c r="AA637" s="226"/>
      <c r="AB637" s="237"/>
      <c r="AC637" s="237"/>
      <c r="AD637" s="237"/>
      <c r="AE637" s="237"/>
      <c r="AF637" s="176"/>
      <c r="AG637" s="227"/>
      <c r="AH637" s="45"/>
      <c r="AI637" s="45"/>
      <c r="AJ637" s="51"/>
      <c r="AK637" s="14"/>
      <c r="AL637" s="14"/>
      <c r="AM637" s="14"/>
    </row>
    <row r="638" spans="1:39" ht="38.25" customHeight="1">
      <c r="A638" s="13"/>
      <c r="B638" s="13"/>
      <c r="C638" s="13"/>
      <c r="D638" s="147"/>
      <c r="E638" s="13"/>
      <c r="F638" s="38"/>
      <c r="G638" s="14"/>
      <c r="H638" s="14"/>
      <c r="I638" s="38"/>
      <c r="J638" s="13"/>
      <c r="K638" s="13"/>
      <c r="L638" s="49"/>
      <c r="M638" s="49"/>
      <c r="N638" s="39"/>
      <c r="O638" s="13"/>
      <c r="P638" s="600"/>
      <c r="Q638" s="226"/>
      <c r="R638" s="118"/>
      <c r="S638" s="118"/>
      <c r="T638" s="118"/>
      <c r="U638" s="226"/>
      <c r="V638" s="226"/>
      <c r="W638" s="226"/>
      <c r="X638" s="55"/>
      <c r="Y638" s="55"/>
      <c r="Z638" s="226"/>
      <c r="AA638" s="226"/>
      <c r="AB638" s="237"/>
      <c r="AC638" s="237"/>
      <c r="AD638" s="237"/>
      <c r="AE638" s="237"/>
      <c r="AF638" s="176"/>
      <c r="AG638" s="227"/>
      <c r="AH638" s="45"/>
      <c r="AI638" s="45"/>
      <c r="AJ638" s="51"/>
      <c r="AK638" s="14"/>
      <c r="AL638" s="14"/>
      <c r="AM638" s="14"/>
    </row>
    <row r="639" spans="1:39" ht="38.25" customHeight="1">
      <c r="A639" s="13"/>
      <c r="B639" s="13"/>
      <c r="C639" s="13"/>
      <c r="D639" s="147"/>
      <c r="E639" s="13"/>
      <c r="F639" s="38"/>
      <c r="G639" s="14"/>
      <c r="H639" s="14"/>
      <c r="I639" s="38"/>
      <c r="J639" s="13"/>
      <c r="K639" s="13"/>
      <c r="L639" s="49"/>
      <c r="M639" s="49"/>
      <c r="N639" s="39"/>
      <c r="O639" s="13"/>
      <c r="P639" s="600"/>
      <c r="Q639" s="226"/>
      <c r="R639" s="118"/>
      <c r="S639" s="118"/>
      <c r="T639" s="118"/>
      <c r="U639" s="226"/>
      <c r="V639" s="226"/>
      <c r="W639" s="226"/>
      <c r="X639" s="55"/>
      <c r="Y639" s="55"/>
      <c r="Z639" s="226"/>
      <c r="AA639" s="226"/>
      <c r="AB639" s="237"/>
      <c r="AC639" s="237"/>
      <c r="AD639" s="237"/>
      <c r="AE639" s="237"/>
      <c r="AF639" s="176"/>
      <c r="AG639" s="227"/>
      <c r="AH639" s="45"/>
      <c r="AI639" s="45"/>
      <c r="AJ639" s="51"/>
      <c r="AK639" s="14"/>
      <c r="AL639" s="14"/>
      <c r="AM639" s="14"/>
    </row>
    <row r="640" spans="1:39" ht="38.25" customHeight="1">
      <c r="A640" s="13"/>
      <c r="B640" s="13"/>
      <c r="C640" s="13"/>
      <c r="D640" s="147"/>
      <c r="E640" s="13"/>
      <c r="F640" s="38"/>
      <c r="G640" s="14"/>
      <c r="H640" s="14"/>
      <c r="I640" s="38"/>
      <c r="J640" s="13"/>
      <c r="K640" s="13"/>
      <c r="L640" s="49"/>
      <c r="M640" s="49"/>
      <c r="N640" s="39"/>
      <c r="O640" s="13"/>
      <c r="P640" s="600"/>
      <c r="Q640" s="226"/>
      <c r="R640" s="118"/>
      <c r="S640" s="118"/>
      <c r="T640" s="118"/>
      <c r="U640" s="226"/>
      <c r="V640" s="226"/>
      <c r="W640" s="226"/>
      <c r="X640" s="55"/>
      <c r="Y640" s="55"/>
      <c r="Z640" s="226"/>
      <c r="AA640" s="226"/>
      <c r="AB640" s="237"/>
      <c r="AC640" s="237"/>
      <c r="AD640" s="237"/>
      <c r="AE640" s="237"/>
      <c r="AF640" s="176"/>
      <c r="AG640" s="227"/>
      <c r="AH640" s="45"/>
      <c r="AI640" s="45"/>
      <c r="AJ640" s="51"/>
      <c r="AK640" s="14"/>
      <c r="AL640" s="14"/>
      <c r="AM640" s="14"/>
    </row>
    <row r="641" spans="1:39" ht="38.25" customHeight="1">
      <c r="A641" s="13"/>
      <c r="B641" s="13"/>
      <c r="C641" s="13"/>
      <c r="D641" s="147"/>
      <c r="E641" s="13"/>
      <c r="F641" s="38"/>
      <c r="G641" s="14"/>
      <c r="H641" s="14"/>
      <c r="I641" s="38"/>
      <c r="J641" s="13"/>
      <c r="K641" s="13"/>
      <c r="L641" s="49"/>
      <c r="M641" s="49"/>
      <c r="N641" s="39"/>
      <c r="O641" s="13"/>
      <c r="P641" s="600"/>
      <c r="Q641" s="226"/>
      <c r="R641" s="118"/>
      <c r="S641" s="118"/>
      <c r="T641" s="118"/>
      <c r="U641" s="226"/>
      <c r="V641" s="226"/>
      <c r="W641" s="226"/>
      <c r="X641" s="55"/>
      <c r="Y641" s="55"/>
      <c r="Z641" s="226"/>
      <c r="AA641" s="226"/>
      <c r="AB641" s="237"/>
      <c r="AC641" s="237"/>
      <c r="AD641" s="237"/>
      <c r="AE641" s="237"/>
      <c r="AF641" s="176"/>
      <c r="AG641" s="227"/>
      <c r="AH641" s="45"/>
      <c r="AI641" s="45"/>
      <c r="AJ641" s="51"/>
      <c r="AK641" s="14"/>
      <c r="AL641" s="14"/>
      <c r="AM641" s="14"/>
    </row>
    <row r="642" spans="1:39" ht="38.25" customHeight="1">
      <c r="A642" s="13"/>
      <c r="B642" s="13"/>
      <c r="C642" s="13"/>
      <c r="D642" s="147"/>
      <c r="E642" s="13"/>
      <c r="F642" s="38"/>
      <c r="G642" s="14"/>
      <c r="H642" s="14"/>
      <c r="I642" s="38"/>
      <c r="J642" s="13"/>
      <c r="K642" s="13"/>
      <c r="L642" s="49"/>
      <c r="M642" s="49"/>
      <c r="N642" s="39"/>
      <c r="O642" s="13"/>
      <c r="P642" s="600"/>
      <c r="Q642" s="226"/>
      <c r="R642" s="118"/>
      <c r="S642" s="118"/>
      <c r="T642" s="118"/>
      <c r="U642" s="226"/>
      <c r="V642" s="226"/>
      <c r="W642" s="226"/>
      <c r="X642" s="55"/>
      <c r="Y642" s="55"/>
      <c r="Z642" s="226"/>
      <c r="AA642" s="226"/>
      <c r="AB642" s="237"/>
      <c r="AC642" s="237"/>
      <c r="AD642" s="237"/>
      <c r="AE642" s="237"/>
      <c r="AF642" s="176"/>
      <c r="AG642" s="227"/>
      <c r="AH642" s="45"/>
      <c r="AI642" s="45"/>
      <c r="AJ642" s="51"/>
      <c r="AK642" s="14"/>
      <c r="AL642" s="14"/>
      <c r="AM642" s="14"/>
    </row>
    <row r="643" spans="1:39" ht="38.25" customHeight="1">
      <c r="A643" s="13"/>
      <c r="B643" s="13"/>
      <c r="C643" s="13"/>
      <c r="D643" s="147"/>
      <c r="E643" s="13"/>
      <c r="F643" s="38"/>
      <c r="G643" s="14"/>
      <c r="H643" s="14"/>
      <c r="I643" s="38"/>
      <c r="J643" s="13"/>
      <c r="K643" s="13"/>
      <c r="L643" s="49"/>
      <c r="M643" s="49"/>
      <c r="N643" s="39"/>
      <c r="O643" s="13"/>
      <c r="P643" s="600"/>
      <c r="Q643" s="226"/>
      <c r="R643" s="118"/>
      <c r="S643" s="118"/>
      <c r="T643" s="118"/>
      <c r="U643" s="226"/>
      <c r="V643" s="226"/>
      <c r="W643" s="226"/>
      <c r="X643" s="55"/>
      <c r="Y643" s="55"/>
      <c r="Z643" s="226"/>
      <c r="AA643" s="226"/>
      <c r="AB643" s="237"/>
      <c r="AC643" s="237"/>
      <c r="AD643" s="237"/>
      <c r="AE643" s="237"/>
      <c r="AF643" s="176"/>
      <c r="AG643" s="227"/>
      <c r="AH643" s="45"/>
      <c r="AI643" s="45"/>
      <c r="AJ643" s="51"/>
      <c r="AK643" s="14"/>
      <c r="AL643" s="14"/>
      <c r="AM643" s="14"/>
    </row>
    <row r="644" spans="1:39" ht="38.25" customHeight="1">
      <c r="A644" s="13"/>
      <c r="B644" s="13"/>
      <c r="C644" s="13"/>
      <c r="D644" s="147"/>
      <c r="E644" s="13"/>
      <c r="F644" s="38"/>
      <c r="G644" s="14"/>
      <c r="H644" s="14"/>
      <c r="I644" s="38"/>
      <c r="J644" s="13"/>
      <c r="K644" s="13"/>
      <c r="L644" s="49"/>
      <c r="M644" s="49"/>
      <c r="N644" s="39"/>
      <c r="O644" s="13"/>
      <c r="P644" s="600"/>
      <c r="Q644" s="226"/>
      <c r="R644" s="118"/>
      <c r="S644" s="118"/>
      <c r="T644" s="118"/>
      <c r="U644" s="226"/>
      <c r="V644" s="226"/>
      <c r="W644" s="226"/>
      <c r="X644" s="55"/>
      <c r="Y644" s="55"/>
      <c r="Z644" s="226"/>
      <c r="AA644" s="226"/>
      <c r="AB644" s="237"/>
      <c r="AC644" s="237"/>
      <c r="AD644" s="237"/>
      <c r="AE644" s="237"/>
      <c r="AF644" s="176"/>
      <c r="AG644" s="227"/>
      <c r="AH644" s="45"/>
      <c r="AI644" s="45"/>
      <c r="AJ644" s="51"/>
      <c r="AK644" s="14"/>
      <c r="AL644" s="14"/>
      <c r="AM644" s="14"/>
    </row>
    <row r="645" spans="1:39" ht="38.25" customHeight="1">
      <c r="A645" s="13"/>
      <c r="B645" s="13"/>
      <c r="C645" s="13"/>
      <c r="D645" s="147"/>
      <c r="E645" s="13"/>
      <c r="F645" s="38"/>
      <c r="G645" s="14"/>
      <c r="H645" s="14"/>
      <c r="I645" s="38"/>
      <c r="J645" s="13"/>
      <c r="K645" s="13"/>
      <c r="L645" s="49"/>
      <c r="M645" s="49"/>
      <c r="N645" s="39"/>
      <c r="O645" s="13"/>
      <c r="P645" s="600"/>
      <c r="Q645" s="226"/>
      <c r="R645" s="118"/>
      <c r="S645" s="118"/>
      <c r="T645" s="118"/>
      <c r="U645" s="226"/>
      <c r="V645" s="226"/>
      <c r="W645" s="226"/>
      <c r="X645" s="55"/>
      <c r="Y645" s="55"/>
      <c r="Z645" s="226"/>
      <c r="AA645" s="226"/>
      <c r="AB645" s="237"/>
      <c r="AC645" s="237"/>
      <c r="AD645" s="237"/>
      <c r="AE645" s="237"/>
      <c r="AF645" s="176"/>
      <c r="AG645" s="227"/>
      <c r="AH645" s="45"/>
      <c r="AI645" s="45"/>
      <c r="AJ645" s="51"/>
      <c r="AK645" s="14"/>
      <c r="AL645" s="14"/>
      <c r="AM645" s="14"/>
    </row>
    <row r="646" spans="1:39" ht="38.25" customHeight="1">
      <c r="A646" s="13"/>
      <c r="B646" s="13"/>
      <c r="C646" s="13"/>
      <c r="D646" s="147"/>
      <c r="E646" s="13"/>
      <c r="F646" s="38"/>
      <c r="G646" s="14"/>
      <c r="H646" s="14"/>
      <c r="I646" s="38"/>
      <c r="J646" s="13"/>
      <c r="K646" s="13"/>
      <c r="L646" s="49"/>
      <c r="M646" s="49"/>
      <c r="N646" s="39"/>
      <c r="O646" s="13"/>
      <c r="P646" s="600"/>
      <c r="Q646" s="226"/>
      <c r="R646" s="118"/>
      <c r="S646" s="118"/>
      <c r="T646" s="118"/>
      <c r="U646" s="226"/>
      <c r="V646" s="226"/>
      <c r="W646" s="226"/>
      <c r="X646" s="55"/>
      <c r="Y646" s="55"/>
      <c r="Z646" s="226"/>
      <c r="AA646" s="226"/>
      <c r="AB646" s="237"/>
      <c r="AC646" s="237"/>
      <c r="AD646" s="237"/>
      <c r="AE646" s="237"/>
      <c r="AF646" s="176"/>
      <c r="AG646" s="227"/>
      <c r="AH646" s="45"/>
      <c r="AI646" s="45"/>
      <c r="AJ646" s="51"/>
      <c r="AK646" s="14"/>
      <c r="AL646" s="14"/>
      <c r="AM646" s="14"/>
    </row>
    <row r="647" spans="1:39" ht="38.25" customHeight="1">
      <c r="A647" s="13"/>
      <c r="B647" s="13"/>
      <c r="C647" s="13"/>
      <c r="D647" s="147"/>
      <c r="E647" s="13"/>
      <c r="F647" s="38"/>
      <c r="G647" s="14"/>
      <c r="H647" s="14"/>
      <c r="I647" s="38"/>
      <c r="J647" s="13"/>
      <c r="K647" s="13"/>
      <c r="L647" s="49"/>
      <c r="M647" s="49"/>
      <c r="N647" s="39"/>
      <c r="O647" s="13"/>
      <c r="P647" s="600"/>
      <c r="Q647" s="226"/>
      <c r="R647" s="118"/>
      <c r="S647" s="118"/>
      <c r="T647" s="118"/>
      <c r="U647" s="226"/>
      <c r="V647" s="226"/>
      <c r="W647" s="226"/>
      <c r="X647" s="55"/>
      <c r="Y647" s="55"/>
      <c r="Z647" s="226"/>
      <c r="AA647" s="226"/>
      <c r="AB647" s="237"/>
      <c r="AC647" s="237"/>
      <c r="AD647" s="237"/>
      <c r="AE647" s="237"/>
      <c r="AF647" s="176"/>
      <c r="AG647" s="227"/>
      <c r="AH647" s="45"/>
      <c r="AI647" s="45"/>
      <c r="AJ647" s="51"/>
      <c r="AK647" s="14"/>
      <c r="AL647" s="14"/>
      <c r="AM647" s="14"/>
    </row>
    <row r="648" spans="1:39" ht="38.25" customHeight="1">
      <c r="A648" s="13"/>
      <c r="B648" s="13"/>
      <c r="C648" s="13"/>
      <c r="D648" s="147"/>
      <c r="E648" s="13"/>
      <c r="F648" s="38"/>
      <c r="G648" s="14"/>
      <c r="H648" s="14"/>
      <c r="I648" s="38"/>
      <c r="J648" s="13"/>
      <c r="K648" s="13"/>
      <c r="L648" s="49"/>
      <c r="M648" s="49"/>
      <c r="N648" s="39"/>
      <c r="O648" s="13"/>
      <c r="P648" s="600"/>
      <c r="Q648" s="226"/>
      <c r="R648" s="118"/>
      <c r="S648" s="118"/>
      <c r="T648" s="118"/>
      <c r="U648" s="226"/>
      <c r="V648" s="226"/>
      <c r="W648" s="226"/>
      <c r="X648" s="55"/>
      <c r="Y648" s="55"/>
      <c r="Z648" s="226"/>
      <c r="AA648" s="226"/>
      <c r="AB648" s="237"/>
      <c r="AC648" s="237"/>
      <c r="AD648" s="237"/>
      <c r="AE648" s="237"/>
      <c r="AF648" s="176"/>
      <c r="AG648" s="227"/>
      <c r="AH648" s="45"/>
      <c r="AI648" s="45"/>
      <c r="AJ648" s="51"/>
      <c r="AK648" s="14"/>
      <c r="AL648" s="14"/>
      <c r="AM648" s="14"/>
    </row>
    <row r="649" spans="1:39" ht="38.25" customHeight="1">
      <c r="A649" s="13"/>
      <c r="B649" s="13"/>
      <c r="C649" s="13"/>
      <c r="D649" s="147"/>
      <c r="E649" s="13"/>
      <c r="F649" s="38"/>
      <c r="G649" s="14"/>
      <c r="H649" s="14"/>
      <c r="I649" s="38"/>
      <c r="J649" s="13"/>
      <c r="K649" s="13"/>
      <c r="L649" s="49"/>
      <c r="M649" s="49"/>
      <c r="N649" s="39"/>
      <c r="O649" s="13"/>
      <c r="P649" s="600"/>
      <c r="Q649" s="226"/>
      <c r="R649" s="118"/>
      <c r="S649" s="118"/>
      <c r="T649" s="118"/>
      <c r="U649" s="226"/>
      <c r="V649" s="226"/>
      <c r="W649" s="226"/>
      <c r="X649" s="55"/>
      <c r="Y649" s="55"/>
      <c r="Z649" s="226"/>
      <c r="AA649" s="226"/>
      <c r="AB649" s="237"/>
      <c r="AC649" s="237"/>
      <c r="AD649" s="237"/>
      <c r="AE649" s="237"/>
      <c r="AF649" s="176"/>
      <c r="AG649" s="227"/>
      <c r="AH649" s="45"/>
      <c r="AI649" s="45"/>
      <c r="AJ649" s="51"/>
      <c r="AK649" s="14"/>
      <c r="AL649" s="14"/>
      <c r="AM649" s="14"/>
    </row>
    <row r="650" spans="1:39" ht="38.25" customHeight="1">
      <c r="A650" s="13"/>
      <c r="B650" s="13"/>
      <c r="C650" s="13"/>
      <c r="D650" s="147"/>
      <c r="E650" s="13"/>
      <c r="F650" s="38"/>
      <c r="G650" s="14"/>
      <c r="H650" s="14"/>
      <c r="I650" s="38"/>
      <c r="J650" s="13"/>
      <c r="K650" s="13"/>
      <c r="L650" s="49"/>
      <c r="M650" s="49"/>
      <c r="N650" s="39"/>
      <c r="O650" s="13"/>
      <c r="P650" s="600"/>
      <c r="Q650" s="226"/>
      <c r="R650" s="118"/>
      <c r="S650" s="118"/>
      <c r="T650" s="118"/>
      <c r="U650" s="226"/>
      <c r="V650" s="226"/>
      <c r="W650" s="226"/>
      <c r="X650" s="55"/>
      <c r="Y650" s="55"/>
      <c r="Z650" s="226"/>
      <c r="AA650" s="226"/>
      <c r="AB650" s="237"/>
      <c r="AC650" s="237"/>
      <c r="AD650" s="237"/>
      <c r="AE650" s="237"/>
      <c r="AF650" s="176"/>
      <c r="AG650" s="227"/>
      <c r="AH650" s="45"/>
      <c r="AI650" s="45"/>
      <c r="AJ650" s="51"/>
      <c r="AK650" s="14"/>
      <c r="AL650" s="14"/>
      <c r="AM650" s="14"/>
    </row>
    <row r="651" spans="1:39" ht="38.25" customHeight="1">
      <c r="A651" s="13"/>
      <c r="B651" s="13"/>
      <c r="C651" s="13"/>
      <c r="D651" s="147"/>
      <c r="E651" s="13"/>
      <c r="F651" s="38"/>
      <c r="G651" s="14"/>
      <c r="H651" s="14"/>
      <c r="I651" s="38"/>
      <c r="J651" s="13"/>
      <c r="K651" s="13"/>
      <c r="L651" s="49"/>
      <c r="M651" s="49"/>
      <c r="N651" s="39"/>
      <c r="O651" s="13"/>
      <c r="P651" s="600"/>
      <c r="Q651" s="226"/>
      <c r="R651" s="118"/>
      <c r="S651" s="118"/>
      <c r="T651" s="118"/>
      <c r="U651" s="226"/>
      <c r="V651" s="226"/>
      <c r="W651" s="226"/>
      <c r="X651" s="55"/>
      <c r="Y651" s="55"/>
      <c r="Z651" s="226"/>
      <c r="AA651" s="226"/>
      <c r="AB651" s="237"/>
      <c r="AC651" s="237"/>
      <c r="AD651" s="237"/>
      <c r="AE651" s="237"/>
      <c r="AF651" s="176"/>
      <c r="AG651" s="227"/>
      <c r="AH651" s="45"/>
      <c r="AI651" s="45"/>
      <c r="AJ651" s="51"/>
      <c r="AK651" s="14"/>
      <c r="AL651" s="14"/>
      <c r="AM651" s="14"/>
    </row>
    <row r="652" spans="1:39" ht="38.25" customHeight="1">
      <c r="A652" s="13"/>
      <c r="B652" s="13"/>
      <c r="C652" s="13"/>
      <c r="D652" s="147"/>
      <c r="E652" s="13"/>
      <c r="F652" s="38"/>
      <c r="G652" s="14"/>
      <c r="H652" s="14"/>
      <c r="I652" s="38"/>
      <c r="J652" s="13"/>
      <c r="K652" s="13"/>
      <c r="L652" s="49"/>
      <c r="M652" s="49"/>
      <c r="N652" s="39"/>
      <c r="O652" s="13"/>
      <c r="P652" s="600"/>
      <c r="Q652" s="226"/>
      <c r="R652" s="118"/>
      <c r="S652" s="118"/>
      <c r="T652" s="118"/>
      <c r="U652" s="226"/>
      <c r="V652" s="226"/>
      <c r="W652" s="226"/>
      <c r="X652" s="55"/>
      <c r="Y652" s="55"/>
      <c r="Z652" s="226"/>
      <c r="AA652" s="226"/>
      <c r="AB652" s="237"/>
      <c r="AC652" s="237"/>
      <c r="AD652" s="237"/>
      <c r="AE652" s="237"/>
      <c r="AF652" s="176"/>
      <c r="AG652" s="227"/>
      <c r="AH652" s="45"/>
      <c r="AI652" s="45"/>
      <c r="AJ652" s="51"/>
      <c r="AK652" s="14"/>
      <c r="AL652" s="14"/>
      <c r="AM652" s="14"/>
    </row>
    <row r="653" spans="1:39" ht="38.25" customHeight="1">
      <c r="A653" s="13"/>
      <c r="B653" s="13"/>
      <c r="C653" s="13"/>
      <c r="D653" s="147"/>
      <c r="E653" s="13"/>
      <c r="F653" s="38"/>
      <c r="G653" s="14"/>
      <c r="H653" s="14"/>
      <c r="I653" s="38"/>
      <c r="J653" s="13"/>
      <c r="K653" s="13"/>
      <c r="L653" s="49"/>
      <c r="M653" s="49"/>
      <c r="N653" s="39"/>
      <c r="O653" s="13"/>
      <c r="P653" s="600"/>
      <c r="Q653" s="226"/>
      <c r="R653" s="118"/>
      <c r="S653" s="118"/>
      <c r="T653" s="118"/>
      <c r="U653" s="226"/>
      <c r="V653" s="226"/>
      <c r="W653" s="226"/>
      <c r="X653" s="55"/>
      <c r="Y653" s="55"/>
      <c r="Z653" s="226"/>
      <c r="AA653" s="226"/>
      <c r="AB653" s="237"/>
      <c r="AC653" s="237"/>
      <c r="AD653" s="237"/>
      <c r="AE653" s="237"/>
      <c r="AF653" s="176"/>
      <c r="AG653" s="227"/>
      <c r="AH653" s="45"/>
      <c r="AI653" s="45"/>
      <c r="AJ653" s="51"/>
      <c r="AK653" s="14"/>
      <c r="AL653" s="14"/>
      <c r="AM653" s="14"/>
    </row>
    <row r="654" spans="1:39" ht="38.25" customHeight="1">
      <c r="A654" s="13"/>
      <c r="B654" s="13"/>
      <c r="C654" s="13"/>
      <c r="D654" s="147"/>
      <c r="E654" s="13"/>
      <c r="F654" s="38"/>
      <c r="G654" s="14"/>
      <c r="H654" s="14"/>
      <c r="I654" s="38"/>
      <c r="J654" s="13"/>
      <c r="K654" s="13"/>
      <c r="L654" s="49"/>
      <c r="M654" s="49"/>
      <c r="N654" s="39"/>
      <c r="O654" s="13"/>
      <c r="P654" s="600"/>
      <c r="Q654" s="226"/>
      <c r="R654" s="118"/>
      <c r="S654" s="118"/>
      <c r="T654" s="118"/>
      <c r="U654" s="226"/>
      <c r="V654" s="226"/>
      <c r="W654" s="226"/>
      <c r="X654" s="55"/>
      <c r="Y654" s="55"/>
      <c r="Z654" s="226"/>
      <c r="AA654" s="226"/>
      <c r="AB654" s="237"/>
      <c r="AC654" s="237"/>
      <c r="AD654" s="237"/>
      <c r="AE654" s="237"/>
      <c r="AF654" s="176"/>
      <c r="AG654" s="227"/>
      <c r="AH654" s="45"/>
      <c r="AI654" s="45"/>
      <c r="AJ654" s="51"/>
      <c r="AK654" s="14"/>
      <c r="AL654" s="14"/>
      <c r="AM654" s="14"/>
    </row>
    <row r="655" spans="1:39" ht="38.25" customHeight="1">
      <c r="A655" s="13"/>
      <c r="B655" s="13"/>
      <c r="C655" s="13"/>
      <c r="D655" s="147"/>
      <c r="E655" s="13"/>
      <c r="F655" s="38"/>
      <c r="G655" s="14"/>
      <c r="H655" s="14"/>
      <c r="I655" s="38"/>
      <c r="J655" s="13"/>
      <c r="K655" s="13"/>
      <c r="L655" s="49"/>
      <c r="M655" s="49"/>
      <c r="N655" s="39"/>
      <c r="O655" s="13"/>
      <c r="P655" s="600"/>
      <c r="Q655" s="226"/>
      <c r="R655" s="118"/>
      <c r="S655" s="118"/>
      <c r="T655" s="118"/>
      <c r="U655" s="226"/>
      <c r="V655" s="226"/>
      <c r="W655" s="226"/>
      <c r="X655" s="55"/>
      <c r="Y655" s="55"/>
      <c r="Z655" s="226"/>
      <c r="AA655" s="226"/>
      <c r="AB655" s="237"/>
      <c r="AC655" s="237"/>
      <c r="AD655" s="237"/>
      <c r="AE655" s="237"/>
      <c r="AF655" s="176"/>
      <c r="AG655" s="227"/>
      <c r="AH655" s="45"/>
      <c r="AI655" s="45"/>
      <c r="AJ655" s="51"/>
      <c r="AK655" s="14"/>
      <c r="AL655" s="14"/>
      <c r="AM655" s="14"/>
    </row>
    <row r="656" spans="1:39" ht="38.25" customHeight="1">
      <c r="A656" s="13"/>
      <c r="B656" s="13"/>
      <c r="C656" s="13"/>
      <c r="D656" s="147"/>
      <c r="E656" s="13"/>
      <c r="F656" s="38"/>
      <c r="G656" s="14"/>
      <c r="H656" s="14"/>
      <c r="I656" s="38"/>
      <c r="J656" s="13"/>
      <c r="K656" s="13"/>
      <c r="L656" s="49"/>
      <c r="M656" s="49"/>
      <c r="N656" s="39"/>
      <c r="O656" s="13"/>
      <c r="P656" s="600"/>
      <c r="Q656" s="226"/>
      <c r="R656" s="118"/>
      <c r="S656" s="118"/>
      <c r="T656" s="118"/>
      <c r="U656" s="226"/>
      <c r="V656" s="226"/>
      <c r="W656" s="226"/>
      <c r="X656" s="55"/>
      <c r="Y656" s="55"/>
      <c r="Z656" s="226"/>
      <c r="AA656" s="226"/>
      <c r="AB656" s="237"/>
      <c r="AC656" s="237"/>
      <c r="AD656" s="237"/>
      <c r="AE656" s="237"/>
      <c r="AF656" s="176"/>
      <c r="AG656" s="227"/>
      <c r="AH656" s="45"/>
      <c r="AI656" s="45"/>
      <c r="AJ656" s="51"/>
      <c r="AK656" s="14"/>
      <c r="AL656" s="14"/>
      <c r="AM656" s="14"/>
    </row>
    <row r="657" spans="1:39" ht="38.25" customHeight="1">
      <c r="A657" s="13"/>
      <c r="B657" s="13"/>
      <c r="C657" s="13"/>
      <c r="D657" s="147"/>
      <c r="E657" s="13"/>
      <c r="F657" s="38"/>
      <c r="G657" s="14"/>
      <c r="H657" s="14"/>
      <c r="I657" s="38"/>
      <c r="J657" s="13"/>
      <c r="K657" s="13"/>
      <c r="L657" s="49"/>
      <c r="M657" s="49"/>
      <c r="N657" s="39"/>
      <c r="O657" s="13"/>
      <c r="P657" s="600"/>
      <c r="Q657" s="226"/>
      <c r="R657" s="118"/>
      <c r="S657" s="118"/>
      <c r="T657" s="118"/>
      <c r="U657" s="226"/>
      <c r="V657" s="226"/>
      <c r="W657" s="226"/>
      <c r="X657" s="55"/>
      <c r="Y657" s="55"/>
      <c r="Z657" s="226"/>
      <c r="AA657" s="226"/>
      <c r="AB657" s="237"/>
      <c r="AC657" s="237"/>
      <c r="AD657" s="237"/>
      <c r="AE657" s="237"/>
      <c r="AF657" s="176"/>
      <c r="AG657" s="227"/>
      <c r="AH657" s="45"/>
      <c r="AI657" s="45"/>
      <c r="AJ657" s="51"/>
      <c r="AK657" s="14"/>
      <c r="AL657" s="14"/>
      <c r="AM657" s="14"/>
    </row>
    <row r="658" spans="1:39" ht="38.25" customHeight="1">
      <c r="A658" s="13"/>
      <c r="B658" s="13"/>
      <c r="C658" s="13"/>
      <c r="D658" s="147"/>
      <c r="E658" s="13"/>
      <c r="F658" s="38"/>
      <c r="G658" s="14"/>
      <c r="H658" s="14"/>
      <c r="I658" s="38"/>
      <c r="J658" s="13"/>
      <c r="K658" s="13"/>
      <c r="L658" s="49"/>
      <c r="M658" s="49"/>
      <c r="N658" s="39"/>
      <c r="O658" s="13"/>
      <c r="P658" s="600"/>
      <c r="Q658" s="226"/>
      <c r="R658" s="118"/>
      <c r="S658" s="118"/>
      <c r="T658" s="118"/>
      <c r="U658" s="226"/>
      <c r="V658" s="226"/>
      <c r="W658" s="226"/>
      <c r="X658" s="55"/>
      <c r="Y658" s="55"/>
      <c r="Z658" s="226"/>
      <c r="AA658" s="226"/>
      <c r="AB658" s="237"/>
      <c r="AC658" s="237"/>
      <c r="AD658" s="237"/>
      <c r="AE658" s="237"/>
      <c r="AF658" s="176"/>
      <c r="AG658" s="227"/>
      <c r="AH658" s="45"/>
      <c r="AI658" s="45"/>
      <c r="AJ658" s="51"/>
      <c r="AK658" s="14"/>
      <c r="AL658" s="14"/>
      <c r="AM658" s="14"/>
    </row>
    <row r="659" spans="1:39" ht="38.25" customHeight="1">
      <c r="A659" s="13"/>
      <c r="B659" s="13"/>
      <c r="C659" s="13"/>
      <c r="D659" s="147"/>
      <c r="E659" s="13"/>
      <c r="F659" s="38"/>
      <c r="G659" s="14"/>
      <c r="H659" s="14"/>
      <c r="I659" s="38"/>
      <c r="J659" s="13"/>
      <c r="K659" s="13"/>
      <c r="L659" s="49"/>
      <c r="M659" s="49"/>
      <c r="N659" s="39"/>
      <c r="O659" s="13"/>
      <c r="P659" s="600"/>
      <c r="Q659" s="226"/>
      <c r="R659" s="118"/>
      <c r="S659" s="118"/>
      <c r="T659" s="118"/>
      <c r="U659" s="226"/>
      <c r="V659" s="226"/>
      <c r="W659" s="226"/>
      <c r="X659" s="55"/>
      <c r="Y659" s="55"/>
      <c r="Z659" s="226"/>
      <c r="AA659" s="226"/>
      <c r="AB659" s="237"/>
      <c r="AC659" s="237"/>
      <c r="AD659" s="237"/>
      <c r="AE659" s="237"/>
      <c r="AF659" s="176"/>
      <c r="AG659" s="227"/>
      <c r="AH659" s="45"/>
      <c r="AI659" s="45"/>
      <c r="AJ659" s="51"/>
      <c r="AK659" s="14"/>
      <c r="AL659" s="14"/>
      <c r="AM659" s="14"/>
    </row>
    <row r="660" spans="1:39" ht="38.25" customHeight="1">
      <c r="A660" s="13"/>
      <c r="B660" s="13"/>
      <c r="C660" s="13"/>
      <c r="D660" s="147"/>
      <c r="E660" s="13"/>
      <c r="F660" s="38"/>
      <c r="G660" s="14"/>
      <c r="H660" s="14"/>
      <c r="I660" s="38"/>
      <c r="J660" s="13"/>
      <c r="K660" s="13"/>
      <c r="L660" s="49"/>
      <c r="M660" s="49"/>
      <c r="N660" s="39"/>
      <c r="O660" s="13"/>
      <c r="P660" s="600"/>
      <c r="Q660" s="226"/>
      <c r="R660" s="118"/>
      <c r="S660" s="118"/>
      <c r="T660" s="118"/>
      <c r="U660" s="226"/>
      <c r="V660" s="226"/>
      <c r="W660" s="226"/>
      <c r="X660" s="55"/>
      <c r="Y660" s="55"/>
      <c r="Z660" s="226"/>
      <c r="AA660" s="226"/>
      <c r="AB660" s="237"/>
      <c r="AC660" s="237"/>
      <c r="AD660" s="237"/>
      <c r="AE660" s="237"/>
      <c r="AF660" s="176"/>
      <c r="AG660" s="227"/>
      <c r="AH660" s="45"/>
      <c r="AI660" s="45"/>
      <c r="AJ660" s="51"/>
      <c r="AK660" s="14"/>
      <c r="AL660" s="14"/>
      <c r="AM660" s="14"/>
    </row>
    <row r="661" spans="1:39" ht="38.25" customHeight="1">
      <c r="A661" s="13"/>
      <c r="B661" s="13"/>
      <c r="C661" s="13"/>
      <c r="D661" s="147"/>
      <c r="E661" s="13"/>
      <c r="F661" s="38"/>
      <c r="G661" s="14"/>
      <c r="H661" s="14"/>
      <c r="I661" s="38"/>
      <c r="J661" s="13"/>
      <c r="K661" s="13"/>
      <c r="L661" s="49"/>
      <c r="M661" s="49"/>
      <c r="N661" s="39"/>
      <c r="O661" s="13"/>
      <c r="P661" s="600"/>
      <c r="Q661" s="226"/>
      <c r="R661" s="118"/>
      <c r="S661" s="118"/>
      <c r="T661" s="118"/>
      <c r="U661" s="226"/>
      <c r="V661" s="226"/>
      <c r="W661" s="226"/>
      <c r="X661" s="55"/>
      <c r="Y661" s="55"/>
      <c r="Z661" s="226"/>
      <c r="AA661" s="226"/>
      <c r="AB661" s="237"/>
      <c r="AC661" s="237"/>
      <c r="AD661" s="237"/>
      <c r="AE661" s="237"/>
      <c r="AF661" s="176"/>
      <c r="AG661" s="227"/>
      <c r="AH661" s="45"/>
      <c r="AI661" s="45"/>
      <c r="AJ661" s="51"/>
      <c r="AK661" s="14"/>
      <c r="AL661" s="14"/>
      <c r="AM661" s="14"/>
    </row>
    <row r="662" spans="1:39" ht="38.25" customHeight="1">
      <c r="A662" s="13"/>
      <c r="B662" s="13"/>
      <c r="C662" s="13"/>
      <c r="D662" s="147"/>
      <c r="E662" s="13"/>
      <c r="F662" s="38"/>
      <c r="G662" s="14"/>
      <c r="H662" s="14"/>
      <c r="I662" s="38"/>
      <c r="J662" s="13"/>
      <c r="K662" s="13"/>
      <c r="L662" s="49"/>
      <c r="M662" s="49"/>
      <c r="N662" s="39"/>
      <c r="O662" s="13"/>
      <c r="P662" s="600"/>
      <c r="Q662" s="226"/>
      <c r="R662" s="118"/>
      <c r="S662" s="118"/>
      <c r="T662" s="118"/>
      <c r="U662" s="226"/>
      <c r="V662" s="226"/>
      <c r="W662" s="226"/>
      <c r="X662" s="55"/>
      <c r="Y662" s="55"/>
      <c r="Z662" s="226"/>
      <c r="AA662" s="226"/>
      <c r="AB662" s="237"/>
      <c r="AC662" s="237"/>
      <c r="AD662" s="237"/>
      <c r="AE662" s="237"/>
      <c r="AF662" s="176"/>
      <c r="AG662" s="227"/>
      <c r="AH662" s="45"/>
      <c r="AI662" s="45"/>
      <c r="AJ662" s="51"/>
      <c r="AK662" s="14"/>
      <c r="AL662" s="14"/>
      <c r="AM662" s="14"/>
    </row>
    <row r="663" spans="1:39" ht="38.25" customHeight="1">
      <c r="A663" s="13"/>
      <c r="B663" s="13"/>
      <c r="C663" s="13"/>
      <c r="D663" s="147"/>
      <c r="E663" s="13"/>
      <c r="F663" s="38"/>
      <c r="G663" s="14"/>
      <c r="H663" s="14"/>
      <c r="I663" s="38"/>
      <c r="J663" s="13"/>
      <c r="K663" s="13"/>
      <c r="L663" s="49"/>
      <c r="M663" s="49"/>
      <c r="N663" s="39"/>
      <c r="O663" s="13"/>
      <c r="P663" s="600"/>
      <c r="Q663" s="226"/>
      <c r="R663" s="118"/>
      <c r="S663" s="118"/>
      <c r="T663" s="118"/>
      <c r="U663" s="226"/>
      <c r="V663" s="226"/>
      <c r="W663" s="226"/>
      <c r="X663" s="55"/>
      <c r="Y663" s="55"/>
      <c r="Z663" s="226"/>
      <c r="AA663" s="226"/>
      <c r="AB663" s="237"/>
      <c r="AC663" s="237"/>
      <c r="AD663" s="237"/>
      <c r="AE663" s="237"/>
      <c r="AF663" s="176"/>
      <c r="AG663" s="227"/>
      <c r="AH663" s="45"/>
      <c r="AI663" s="45"/>
      <c r="AJ663" s="51"/>
      <c r="AK663" s="14"/>
      <c r="AL663" s="14"/>
      <c r="AM663" s="14"/>
    </row>
    <row r="664" spans="1:39" ht="38.25" customHeight="1">
      <c r="A664" s="13"/>
      <c r="B664" s="13"/>
      <c r="C664" s="13"/>
      <c r="D664" s="147"/>
      <c r="E664" s="13"/>
      <c r="F664" s="38"/>
      <c r="G664" s="14"/>
      <c r="H664" s="14"/>
      <c r="I664" s="38"/>
      <c r="J664" s="13"/>
      <c r="K664" s="13"/>
      <c r="L664" s="49"/>
      <c r="M664" s="49"/>
      <c r="N664" s="39"/>
      <c r="O664" s="13"/>
      <c r="P664" s="600"/>
      <c r="Q664" s="226"/>
      <c r="R664" s="118"/>
      <c r="S664" s="118"/>
      <c r="T664" s="118"/>
      <c r="U664" s="226"/>
      <c r="V664" s="226"/>
      <c r="W664" s="226"/>
      <c r="X664" s="55"/>
      <c r="Y664" s="55"/>
      <c r="Z664" s="226"/>
      <c r="AA664" s="226"/>
      <c r="AB664" s="237"/>
      <c r="AC664" s="237"/>
      <c r="AD664" s="237"/>
      <c r="AE664" s="237"/>
      <c r="AF664" s="176"/>
      <c r="AG664" s="227"/>
      <c r="AH664" s="45"/>
      <c r="AI664" s="45"/>
      <c r="AJ664" s="51"/>
      <c r="AK664" s="14"/>
      <c r="AL664" s="14"/>
      <c r="AM664" s="14"/>
    </row>
    <row r="665" spans="1:39" ht="38.25" customHeight="1">
      <c r="A665" s="13"/>
      <c r="B665" s="13"/>
      <c r="C665" s="13"/>
      <c r="D665" s="147"/>
      <c r="E665" s="13"/>
      <c r="F665" s="38"/>
      <c r="G665" s="14"/>
      <c r="H665" s="14"/>
      <c r="I665" s="38"/>
      <c r="J665" s="13"/>
      <c r="K665" s="13"/>
      <c r="L665" s="49"/>
      <c r="M665" s="49"/>
      <c r="N665" s="39"/>
      <c r="O665" s="13"/>
      <c r="P665" s="600"/>
      <c r="Q665" s="226"/>
      <c r="R665" s="118"/>
      <c r="S665" s="118"/>
      <c r="T665" s="118"/>
      <c r="U665" s="226"/>
      <c r="V665" s="226"/>
      <c r="W665" s="226"/>
      <c r="X665" s="55"/>
      <c r="Y665" s="55"/>
      <c r="Z665" s="226"/>
      <c r="AA665" s="226"/>
      <c r="AB665" s="237"/>
      <c r="AC665" s="237"/>
      <c r="AD665" s="237"/>
      <c r="AE665" s="237"/>
      <c r="AF665" s="176"/>
      <c r="AG665" s="227"/>
      <c r="AH665" s="45"/>
      <c r="AI665" s="45"/>
      <c r="AJ665" s="51"/>
      <c r="AK665" s="14"/>
      <c r="AL665" s="14"/>
      <c r="AM665" s="14"/>
    </row>
    <row r="666" spans="1:39" ht="38.25" customHeight="1">
      <c r="A666" s="13"/>
      <c r="B666" s="13"/>
      <c r="C666" s="13"/>
      <c r="D666" s="147"/>
      <c r="E666" s="13"/>
      <c r="F666" s="38"/>
      <c r="G666" s="14"/>
      <c r="H666" s="14"/>
      <c r="I666" s="38"/>
      <c r="J666" s="13"/>
      <c r="K666" s="13"/>
      <c r="L666" s="49"/>
      <c r="M666" s="49"/>
      <c r="N666" s="39"/>
      <c r="O666" s="13"/>
      <c r="P666" s="600"/>
      <c r="Q666" s="226"/>
      <c r="R666" s="118"/>
      <c r="S666" s="118"/>
      <c r="T666" s="118"/>
      <c r="U666" s="226"/>
      <c r="V666" s="226"/>
      <c r="W666" s="226"/>
      <c r="X666" s="55"/>
      <c r="Y666" s="55"/>
      <c r="Z666" s="226"/>
      <c r="AA666" s="226"/>
      <c r="AB666" s="237"/>
      <c r="AC666" s="237"/>
      <c r="AD666" s="237"/>
      <c r="AE666" s="237"/>
      <c r="AF666" s="176"/>
      <c r="AG666" s="227"/>
      <c r="AH666" s="45"/>
      <c r="AI666" s="45"/>
      <c r="AJ666" s="51"/>
      <c r="AK666" s="14"/>
      <c r="AL666" s="14"/>
      <c r="AM666" s="14"/>
    </row>
    <row r="667" spans="1:39" ht="38.25" customHeight="1">
      <c r="A667" s="13"/>
      <c r="B667" s="13"/>
      <c r="C667" s="13"/>
      <c r="D667" s="147"/>
      <c r="E667" s="13"/>
      <c r="F667" s="38"/>
      <c r="G667" s="14"/>
      <c r="H667" s="14"/>
      <c r="I667" s="38"/>
      <c r="J667" s="13"/>
      <c r="K667" s="13"/>
      <c r="L667" s="49"/>
      <c r="M667" s="49"/>
      <c r="N667" s="39"/>
      <c r="O667" s="13"/>
      <c r="P667" s="600"/>
      <c r="Q667" s="226"/>
      <c r="R667" s="118"/>
      <c r="S667" s="118"/>
      <c r="T667" s="118"/>
      <c r="U667" s="226"/>
      <c r="V667" s="226"/>
      <c r="W667" s="226"/>
      <c r="X667" s="55"/>
      <c r="Y667" s="55"/>
      <c r="Z667" s="226"/>
      <c r="AA667" s="226"/>
      <c r="AB667" s="237"/>
      <c r="AC667" s="237"/>
      <c r="AD667" s="237"/>
      <c r="AE667" s="237"/>
      <c r="AF667" s="176"/>
      <c r="AG667" s="227"/>
      <c r="AH667" s="45"/>
      <c r="AI667" s="45"/>
      <c r="AJ667" s="51"/>
      <c r="AK667" s="14"/>
      <c r="AL667" s="14"/>
      <c r="AM667" s="14"/>
    </row>
    <row r="668" spans="1:39" ht="38.25" customHeight="1">
      <c r="A668" s="13"/>
      <c r="B668" s="13"/>
      <c r="C668" s="13"/>
      <c r="D668" s="147"/>
      <c r="E668" s="13"/>
      <c r="F668" s="38"/>
      <c r="G668" s="14"/>
      <c r="H668" s="14"/>
      <c r="I668" s="38"/>
      <c r="J668" s="13"/>
      <c r="K668" s="13"/>
      <c r="L668" s="49"/>
      <c r="M668" s="49"/>
      <c r="N668" s="39"/>
      <c r="O668" s="13"/>
      <c r="P668" s="600"/>
      <c r="Q668" s="226"/>
      <c r="R668" s="118"/>
      <c r="S668" s="118"/>
      <c r="T668" s="118"/>
      <c r="U668" s="226"/>
      <c r="V668" s="226"/>
      <c r="W668" s="226"/>
      <c r="X668" s="55"/>
      <c r="Y668" s="55"/>
      <c r="Z668" s="226"/>
      <c r="AA668" s="226"/>
      <c r="AB668" s="237"/>
      <c r="AC668" s="237"/>
      <c r="AD668" s="237"/>
      <c r="AE668" s="237"/>
      <c r="AF668" s="176"/>
      <c r="AG668" s="227"/>
      <c r="AH668" s="45"/>
      <c r="AI668" s="45"/>
      <c r="AJ668" s="51"/>
      <c r="AK668" s="14"/>
      <c r="AL668" s="14"/>
      <c r="AM668" s="14"/>
    </row>
    <row r="669" spans="1:39" ht="38.25" customHeight="1">
      <c r="A669" s="13"/>
      <c r="B669" s="13"/>
      <c r="C669" s="13"/>
      <c r="D669" s="147"/>
      <c r="E669" s="13"/>
      <c r="F669" s="38"/>
      <c r="G669" s="14"/>
      <c r="H669" s="14"/>
      <c r="I669" s="38"/>
      <c r="J669" s="13"/>
      <c r="K669" s="13"/>
      <c r="L669" s="49"/>
      <c r="M669" s="49"/>
      <c r="N669" s="39"/>
      <c r="O669" s="13"/>
      <c r="P669" s="600"/>
      <c r="Q669" s="226"/>
      <c r="R669" s="118"/>
      <c r="S669" s="118"/>
      <c r="T669" s="118"/>
      <c r="U669" s="226"/>
      <c r="V669" s="226"/>
      <c r="W669" s="226"/>
      <c r="X669" s="55"/>
      <c r="Y669" s="55"/>
      <c r="Z669" s="226"/>
      <c r="AA669" s="226"/>
      <c r="AB669" s="237"/>
      <c r="AC669" s="237"/>
      <c r="AD669" s="237"/>
      <c r="AE669" s="237"/>
      <c r="AF669" s="176"/>
      <c r="AG669" s="227"/>
      <c r="AH669" s="45"/>
      <c r="AI669" s="45"/>
      <c r="AJ669" s="51"/>
      <c r="AK669" s="14"/>
      <c r="AL669" s="14"/>
      <c r="AM669" s="14"/>
    </row>
    <row r="670" spans="1:39" ht="38.25" customHeight="1">
      <c r="A670" s="13"/>
      <c r="B670" s="13"/>
      <c r="C670" s="13"/>
      <c r="D670" s="147"/>
      <c r="E670" s="13"/>
      <c r="F670" s="38"/>
      <c r="G670" s="14"/>
      <c r="H670" s="14"/>
      <c r="I670" s="38"/>
      <c r="J670" s="13"/>
      <c r="K670" s="13"/>
      <c r="L670" s="49"/>
      <c r="M670" s="49"/>
      <c r="N670" s="39"/>
      <c r="O670" s="13"/>
      <c r="P670" s="600"/>
      <c r="Q670" s="226"/>
      <c r="R670" s="118"/>
      <c r="S670" s="118"/>
      <c r="T670" s="118"/>
      <c r="U670" s="226"/>
      <c r="V670" s="226"/>
      <c r="W670" s="226"/>
      <c r="X670" s="55"/>
      <c r="Y670" s="55"/>
      <c r="Z670" s="226"/>
      <c r="AA670" s="226"/>
      <c r="AB670" s="237"/>
      <c r="AC670" s="237"/>
      <c r="AD670" s="237"/>
      <c r="AE670" s="237"/>
      <c r="AF670" s="176"/>
      <c r="AG670" s="227"/>
      <c r="AH670" s="45"/>
      <c r="AI670" s="45"/>
      <c r="AJ670" s="51"/>
      <c r="AK670" s="14"/>
      <c r="AL670" s="14"/>
      <c r="AM670" s="14"/>
    </row>
    <row r="671" spans="1:39" ht="38.25" customHeight="1">
      <c r="A671" s="13"/>
      <c r="B671" s="13"/>
      <c r="C671" s="13"/>
      <c r="D671" s="147"/>
      <c r="E671" s="13"/>
      <c r="F671" s="38"/>
      <c r="G671" s="14"/>
      <c r="H671" s="14"/>
      <c r="I671" s="38"/>
      <c r="J671" s="13"/>
      <c r="K671" s="13"/>
      <c r="L671" s="49"/>
      <c r="M671" s="49"/>
      <c r="N671" s="39"/>
      <c r="O671" s="13"/>
      <c r="P671" s="600"/>
      <c r="Q671" s="226"/>
      <c r="R671" s="118"/>
      <c r="S671" s="118"/>
      <c r="T671" s="118"/>
      <c r="U671" s="226"/>
      <c r="V671" s="226"/>
      <c r="W671" s="226"/>
      <c r="X671" s="55"/>
      <c r="Y671" s="55"/>
      <c r="Z671" s="226"/>
      <c r="AA671" s="226"/>
      <c r="AB671" s="237"/>
      <c r="AC671" s="237"/>
      <c r="AD671" s="237"/>
      <c r="AE671" s="237"/>
      <c r="AF671" s="176"/>
      <c r="AG671" s="227"/>
      <c r="AH671" s="45"/>
      <c r="AI671" s="45"/>
      <c r="AJ671" s="51"/>
      <c r="AK671" s="14"/>
      <c r="AL671" s="14"/>
      <c r="AM671" s="14"/>
    </row>
    <row r="672" spans="1:39" ht="38.25" customHeight="1">
      <c r="A672" s="13"/>
      <c r="B672" s="13"/>
      <c r="C672" s="13"/>
      <c r="D672" s="147"/>
      <c r="E672" s="13"/>
      <c r="F672" s="38"/>
      <c r="G672" s="14"/>
      <c r="H672" s="14"/>
      <c r="I672" s="38"/>
      <c r="J672" s="13"/>
      <c r="K672" s="13"/>
      <c r="L672" s="49"/>
      <c r="M672" s="49"/>
      <c r="N672" s="39"/>
      <c r="O672" s="13"/>
      <c r="P672" s="600"/>
      <c r="Q672" s="226"/>
      <c r="R672" s="118"/>
      <c r="S672" s="118"/>
      <c r="T672" s="118"/>
      <c r="U672" s="226"/>
      <c r="V672" s="226"/>
      <c r="W672" s="226"/>
      <c r="X672" s="55"/>
      <c r="Y672" s="55"/>
      <c r="Z672" s="226"/>
      <c r="AA672" s="226"/>
      <c r="AB672" s="237"/>
      <c r="AC672" s="237"/>
      <c r="AD672" s="237"/>
      <c r="AE672" s="237"/>
      <c r="AF672" s="176"/>
      <c r="AG672" s="227"/>
      <c r="AH672" s="45"/>
      <c r="AI672" s="45"/>
      <c r="AJ672" s="51"/>
      <c r="AK672" s="14"/>
      <c r="AL672" s="14"/>
      <c r="AM672" s="14"/>
    </row>
    <row r="673" spans="1:39" ht="38.25" customHeight="1">
      <c r="A673" s="13"/>
      <c r="B673" s="13"/>
      <c r="C673" s="13"/>
      <c r="D673" s="147"/>
      <c r="E673" s="13"/>
      <c r="F673" s="38"/>
      <c r="G673" s="14"/>
      <c r="H673" s="14"/>
      <c r="I673" s="38"/>
      <c r="J673" s="13"/>
      <c r="K673" s="13"/>
      <c r="L673" s="49"/>
      <c r="M673" s="49"/>
      <c r="N673" s="39"/>
      <c r="O673" s="13"/>
      <c r="P673" s="600"/>
      <c r="Q673" s="226"/>
      <c r="R673" s="118"/>
      <c r="S673" s="118"/>
      <c r="T673" s="118"/>
      <c r="U673" s="226"/>
      <c r="V673" s="226"/>
      <c r="W673" s="226"/>
      <c r="X673" s="55"/>
      <c r="Y673" s="55"/>
      <c r="Z673" s="226"/>
      <c r="AA673" s="226"/>
      <c r="AB673" s="237"/>
      <c r="AC673" s="237"/>
      <c r="AD673" s="237"/>
      <c r="AE673" s="237"/>
      <c r="AF673" s="176"/>
      <c r="AG673" s="227"/>
      <c r="AH673" s="45"/>
      <c r="AI673" s="45"/>
      <c r="AJ673" s="51"/>
      <c r="AK673" s="14"/>
      <c r="AL673" s="14"/>
      <c r="AM673" s="14"/>
    </row>
    <row r="674" spans="1:39" ht="38.25" customHeight="1">
      <c r="A674" s="13"/>
      <c r="B674" s="13"/>
      <c r="C674" s="13"/>
      <c r="D674" s="147"/>
      <c r="E674" s="13"/>
      <c r="F674" s="38"/>
      <c r="G674" s="14"/>
      <c r="H674" s="14"/>
      <c r="I674" s="38"/>
      <c r="J674" s="13"/>
      <c r="K674" s="13"/>
      <c r="L674" s="49"/>
      <c r="M674" s="49"/>
      <c r="N674" s="39"/>
      <c r="O674" s="13"/>
      <c r="P674" s="600"/>
      <c r="Q674" s="226"/>
      <c r="R674" s="118"/>
      <c r="S674" s="118"/>
      <c r="T674" s="118"/>
      <c r="U674" s="226"/>
      <c r="V674" s="226"/>
      <c r="W674" s="226"/>
      <c r="X674" s="55"/>
      <c r="Y674" s="55"/>
      <c r="Z674" s="226"/>
      <c r="AA674" s="226"/>
      <c r="AB674" s="237"/>
      <c r="AC674" s="237"/>
      <c r="AD674" s="237"/>
      <c r="AE674" s="237"/>
      <c r="AF674" s="176"/>
      <c r="AG674" s="227"/>
      <c r="AH674" s="45"/>
      <c r="AI674" s="45"/>
      <c r="AJ674" s="51"/>
      <c r="AK674" s="14"/>
      <c r="AL674" s="14"/>
      <c r="AM674" s="14"/>
    </row>
    <row r="675" spans="1:39" ht="38.25" customHeight="1">
      <c r="A675" s="13"/>
      <c r="B675" s="13"/>
      <c r="C675" s="13"/>
      <c r="D675" s="147"/>
      <c r="E675" s="13"/>
      <c r="F675" s="38"/>
      <c r="G675" s="14"/>
      <c r="H675" s="14"/>
      <c r="I675" s="38"/>
      <c r="J675" s="13"/>
      <c r="K675" s="13"/>
      <c r="L675" s="49"/>
      <c r="M675" s="49"/>
      <c r="N675" s="39"/>
      <c r="O675" s="13"/>
      <c r="P675" s="600"/>
      <c r="Q675" s="226"/>
      <c r="R675" s="118"/>
      <c r="S675" s="118"/>
      <c r="T675" s="118"/>
      <c r="U675" s="226"/>
      <c r="V675" s="226"/>
      <c r="W675" s="226"/>
      <c r="X675" s="55"/>
      <c r="Y675" s="55"/>
      <c r="Z675" s="226"/>
      <c r="AA675" s="226"/>
      <c r="AB675" s="237"/>
      <c r="AC675" s="237"/>
      <c r="AD675" s="237"/>
      <c r="AE675" s="237"/>
      <c r="AF675" s="176"/>
      <c r="AG675" s="227"/>
      <c r="AH675" s="45"/>
      <c r="AI675" s="45"/>
      <c r="AJ675" s="51"/>
      <c r="AK675" s="14"/>
      <c r="AL675" s="14"/>
      <c r="AM675" s="14"/>
    </row>
    <row r="676" spans="1:39" ht="38.25" customHeight="1">
      <c r="A676" s="13"/>
      <c r="B676" s="13"/>
      <c r="C676" s="13"/>
      <c r="D676" s="147"/>
      <c r="E676" s="13"/>
      <c r="F676" s="38"/>
      <c r="G676" s="14"/>
      <c r="H676" s="14"/>
      <c r="I676" s="38"/>
      <c r="J676" s="13"/>
      <c r="K676" s="13"/>
      <c r="L676" s="49"/>
      <c r="M676" s="49"/>
      <c r="N676" s="39"/>
      <c r="O676" s="13"/>
      <c r="P676" s="600"/>
      <c r="Q676" s="226"/>
      <c r="R676" s="118"/>
      <c r="S676" s="118"/>
      <c r="T676" s="118"/>
      <c r="U676" s="226"/>
      <c r="V676" s="226"/>
      <c r="W676" s="226"/>
      <c r="X676" s="55"/>
      <c r="Y676" s="55"/>
      <c r="Z676" s="226"/>
      <c r="AA676" s="226"/>
      <c r="AB676" s="237"/>
      <c r="AC676" s="237"/>
      <c r="AD676" s="237"/>
      <c r="AE676" s="237"/>
      <c r="AF676" s="176"/>
      <c r="AG676" s="227"/>
      <c r="AH676" s="45"/>
      <c r="AI676" s="45"/>
      <c r="AJ676" s="51"/>
      <c r="AK676" s="14"/>
      <c r="AL676" s="14"/>
      <c r="AM676" s="14"/>
    </row>
    <row r="677" spans="1:39" ht="38.25" customHeight="1">
      <c r="A677" s="13"/>
      <c r="B677" s="13"/>
      <c r="C677" s="13"/>
      <c r="D677" s="147"/>
      <c r="E677" s="13"/>
      <c r="F677" s="38"/>
      <c r="G677" s="14"/>
      <c r="H677" s="14"/>
      <c r="I677" s="38"/>
      <c r="J677" s="13"/>
      <c r="K677" s="13"/>
      <c r="L677" s="49"/>
      <c r="M677" s="49"/>
      <c r="N677" s="39"/>
      <c r="O677" s="13"/>
      <c r="P677" s="600"/>
      <c r="Q677" s="226"/>
      <c r="R677" s="118"/>
      <c r="S677" s="118"/>
      <c r="T677" s="118"/>
      <c r="U677" s="226"/>
      <c r="V677" s="226"/>
      <c r="W677" s="226"/>
      <c r="X677" s="55"/>
      <c r="Y677" s="55"/>
      <c r="Z677" s="226"/>
      <c r="AA677" s="226"/>
      <c r="AB677" s="237"/>
      <c r="AC677" s="237"/>
      <c r="AD677" s="237"/>
      <c r="AE677" s="237"/>
      <c r="AF677" s="176"/>
      <c r="AG677" s="227"/>
      <c r="AH677" s="45"/>
      <c r="AI677" s="45"/>
      <c r="AJ677" s="51"/>
      <c r="AK677" s="14"/>
      <c r="AL677" s="14"/>
      <c r="AM677" s="14"/>
    </row>
    <row r="678" spans="1:39" ht="38.25" customHeight="1">
      <c r="A678" s="13"/>
      <c r="B678" s="13"/>
      <c r="C678" s="13"/>
      <c r="D678" s="147"/>
      <c r="E678" s="13"/>
      <c r="F678" s="38"/>
      <c r="G678" s="14"/>
      <c r="H678" s="14"/>
      <c r="I678" s="38"/>
      <c r="J678" s="13"/>
      <c r="K678" s="13"/>
      <c r="L678" s="49"/>
      <c r="M678" s="49"/>
      <c r="N678" s="39"/>
      <c r="O678" s="13"/>
      <c r="P678" s="600"/>
      <c r="Q678" s="226"/>
      <c r="R678" s="118"/>
      <c r="S678" s="118"/>
      <c r="T678" s="118"/>
      <c r="U678" s="226"/>
      <c r="V678" s="226"/>
      <c r="W678" s="226"/>
      <c r="X678" s="55"/>
      <c r="Y678" s="55"/>
      <c r="Z678" s="226"/>
      <c r="AA678" s="226"/>
      <c r="AB678" s="237"/>
      <c r="AC678" s="237"/>
      <c r="AD678" s="237"/>
      <c r="AE678" s="237"/>
      <c r="AF678" s="176"/>
      <c r="AG678" s="227"/>
      <c r="AH678" s="45"/>
      <c r="AI678" s="45"/>
      <c r="AJ678" s="51"/>
      <c r="AK678" s="14"/>
      <c r="AL678" s="14"/>
      <c r="AM678" s="14"/>
    </row>
    <row r="679" spans="1:39" ht="38.25" customHeight="1">
      <c r="A679" s="13"/>
      <c r="B679" s="13"/>
      <c r="C679" s="13"/>
      <c r="D679" s="147"/>
      <c r="E679" s="13"/>
      <c r="F679" s="38"/>
      <c r="G679" s="14"/>
      <c r="H679" s="14"/>
      <c r="I679" s="38"/>
      <c r="J679" s="13"/>
      <c r="K679" s="13"/>
      <c r="L679" s="49"/>
      <c r="M679" s="49"/>
      <c r="N679" s="39"/>
      <c r="O679" s="13"/>
      <c r="P679" s="600"/>
      <c r="Q679" s="226"/>
      <c r="R679" s="118"/>
      <c r="S679" s="118"/>
      <c r="T679" s="118"/>
      <c r="U679" s="226"/>
      <c r="V679" s="226"/>
      <c r="W679" s="226"/>
      <c r="X679" s="55"/>
      <c r="Y679" s="55"/>
      <c r="Z679" s="226"/>
      <c r="AA679" s="226"/>
      <c r="AB679" s="237"/>
      <c r="AC679" s="237"/>
      <c r="AD679" s="237"/>
      <c r="AE679" s="237"/>
      <c r="AF679" s="176"/>
      <c r="AG679" s="227"/>
      <c r="AH679" s="45"/>
      <c r="AI679" s="45"/>
      <c r="AJ679" s="51"/>
      <c r="AK679" s="14"/>
      <c r="AL679" s="14"/>
      <c r="AM679" s="14"/>
    </row>
    <row r="680" spans="1:39" ht="38.25" customHeight="1">
      <c r="A680" s="13"/>
      <c r="B680" s="13"/>
      <c r="C680" s="13"/>
      <c r="D680" s="147"/>
      <c r="E680" s="13"/>
      <c r="F680" s="38"/>
      <c r="G680" s="14"/>
      <c r="H680" s="14"/>
      <c r="I680" s="38"/>
      <c r="J680" s="13"/>
      <c r="K680" s="13"/>
      <c r="L680" s="49"/>
      <c r="M680" s="49"/>
      <c r="N680" s="39"/>
      <c r="O680" s="13"/>
      <c r="P680" s="600"/>
      <c r="Q680" s="226"/>
      <c r="R680" s="118"/>
      <c r="S680" s="118"/>
      <c r="T680" s="118"/>
      <c r="U680" s="226"/>
      <c r="V680" s="226"/>
      <c r="W680" s="226"/>
      <c r="X680" s="55"/>
      <c r="Y680" s="55"/>
      <c r="Z680" s="226"/>
      <c r="AA680" s="226"/>
      <c r="AB680" s="237"/>
      <c r="AC680" s="237"/>
      <c r="AD680" s="237"/>
      <c r="AE680" s="237"/>
      <c r="AF680" s="176"/>
      <c r="AG680" s="227"/>
      <c r="AH680" s="45"/>
      <c r="AI680" s="45"/>
      <c r="AJ680" s="51"/>
      <c r="AK680" s="14"/>
      <c r="AL680" s="14"/>
      <c r="AM680" s="14"/>
    </row>
    <row r="681" spans="1:39" ht="38.25" customHeight="1">
      <c r="A681" s="13"/>
      <c r="B681" s="13"/>
      <c r="C681" s="13"/>
      <c r="D681" s="147"/>
      <c r="E681" s="13"/>
      <c r="F681" s="38"/>
      <c r="G681" s="14"/>
      <c r="H681" s="14"/>
      <c r="I681" s="38"/>
      <c r="J681" s="13"/>
      <c r="K681" s="13"/>
      <c r="L681" s="49"/>
      <c r="M681" s="49"/>
      <c r="N681" s="39"/>
      <c r="O681" s="13"/>
      <c r="P681" s="600"/>
      <c r="Q681" s="226"/>
      <c r="R681" s="118"/>
      <c r="S681" s="118"/>
      <c r="T681" s="118"/>
      <c r="U681" s="226"/>
      <c r="V681" s="226"/>
      <c r="W681" s="226"/>
      <c r="X681" s="55"/>
      <c r="Y681" s="55"/>
      <c r="Z681" s="226"/>
      <c r="AA681" s="226"/>
      <c r="AB681" s="237"/>
      <c r="AC681" s="237"/>
      <c r="AD681" s="237"/>
      <c r="AE681" s="237"/>
      <c r="AF681" s="176"/>
      <c r="AG681" s="227"/>
      <c r="AH681" s="45"/>
      <c r="AI681" s="45"/>
      <c r="AJ681" s="51"/>
      <c r="AK681" s="14"/>
      <c r="AL681" s="14"/>
      <c r="AM681" s="14"/>
    </row>
    <row r="682" spans="1:39" ht="38.25" customHeight="1">
      <c r="A682" s="13"/>
      <c r="B682" s="13"/>
      <c r="C682" s="13"/>
      <c r="D682" s="147"/>
      <c r="E682" s="13"/>
      <c r="F682" s="38"/>
      <c r="G682" s="14"/>
      <c r="H682" s="14"/>
      <c r="I682" s="38"/>
      <c r="J682" s="13"/>
      <c r="K682" s="13"/>
      <c r="L682" s="49"/>
      <c r="M682" s="49"/>
      <c r="N682" s="39"/>
      <c r="O682" s="13"/>
      <c r="P682" s="600"/>
      <c r="Q682" s="226"/>
      <c r="R682" s="118"/>
      <c r="S682" s="118"/>
      <c r="T682" s="118"/>
      <c r="U682" s="226"/>
      <c r="V682" s="226"/>
      <c r="W682" s="226"/>
      <c r="X682" s="55"/>
      <c r="Y682" s="55"/>
      <c r="Z682" s="226"/>
      <c r="AA682" s="226"/>
      <c r="AB682" s="237"/>
      <c r="AC682" s="237"/>
      <c r="AD682" s="237"/>
      <c r="AE682" s="237"/>
      <c r="AF682" s="176"/>
      <c r="AG682" s="227"/>
      <c r="AH682" s="45"/>
      <c r="AI682" s="45"/>
      <c r="AJ682" s="51"/>
      <c r="AK682" s="14"/>
      <c r="AL682" s="14"/>
      <c r="AM682" s="14"/>
    </row>
    <row r="683" spans="1:39" ht="38.25" customHeight="1">
      <c r="A683" s="13"/>
      <c r="B683" s="13"/>
      <c r="C683" s="13"/>
      <c r="D683" s="147"/>
      <c r="E683" s="13"/>
      <c r="F683" s="38"/>
      <c r="G683" s="14"/>
      <c r="H683" s="14"/>
      <c r="I683" s="38"/>
      <c r="J683" s="13"/>
      <c r="K683" s="13"/>
      <c r="L683" s="49"/>
      <c r="M683" s="49"/>
      <c r="N683" s="39"/>
      <c r="O683" s="13"/>
      <c r="P683" s="600"/>
      <c r="Q683" s="226"/>
      <c r="R683" s="118"/>
      <c r="S683" s="118"/>
      <c r="T683" s="118"/>
      <c r="U683" s="226"/>
      <c r="V683" s="226"/>
      <c r="W683" s="226"/>
      <c r="X683" s="55"/>
      <c r="Y683" s="55"/>
      <c r="Z683" s="226"/>
      <c r="AA683" s="226"/>
      <c r="AB683" s="237"/>
      <c r="AC683" s="237"/>
      <c r="AD683" s="237"/>
      <c r="AE683" s="237"/>
      <c r="AF683" s="176"/>
      <c r="AG683" s="227"/>
      <c r="AH683" s="45"/>
      <c r="AI683" s="45"/>
      <c r="AJ683" s="51"/>
      <c r="AK683" s="14"/>
      <c r="AL683" s="14"/>
      <c r="AM683" s="14"/>
    </row>
    <row r="684" spans="1:39" ht="38.25" customHeight="1">
      <c r="A684" s="13"/>
      <c r="B684" s="13"/>
      <c r="C684" s="13"/>
      <c r="D684" s="147"/>
      <c r="E684" s="13"/>
      <c r="F684" s="38"/>
      <c r="G684" s="14"/>
      <c r="H684" s="14"/>
      <c r="I684" s="38"/>
      <c r="J684" s="13"/>
      <c r="K684" s="13"/>
      <c r="L684" s="49"/>
      <c r="M684" s="49"/>
      <c r="N684" s="39"/>
      <c r="O684" s="13"/>
      <c r="P684" s="600"/>
      <c r="Q684" s="226"/>
      <c r="R684" s="118"/>
      <c r="S684" s="118"/>
      <c r="T684" s="118"/>
      <c r="U684" s="226"/>
      <c r="V684" s="226"/>
      <c r="W684" s="226"/>
      <c r="X684" s="55"/>
      <c r="Y684" s="55"/>
      <c r="Z684" s="226"/>
      <c r="AA684" s="226"/>
      <c r="AB684" s="237"/>
      <c r="AC684" s="237"/>
      <c r="AD684" s="237"/>
      <c r="AE684" s="237"/>
      <c r="AF684" s="176"/>
      <c r="AG684" s="227"/>
      <c r="AH684" s="45"/>
      <c r="AI684" s="45"/>
      <c r="AJ684" s="51"/>
      <c r="AK684" s="14"/>
      <c r="AL684" s="14"/>
      <c r="AM684" s="14"/>
    </row>
    <row r="685" spans="1:39" ht="38.25" customHeight="1">
      <c r="A685" s="13"/>
      <c r="B685" s="13"/>
      <c r="C685" s="13"/>
      <c r="D685" s="147"/>
      <c r="E685" s="13"/>
      <c r="F685" s="38"/>
      <c r="G685" s="14"/>
      <c r="H685" s="14"/>
      <c r="I685" s="38"/>
      <c r="J685" s="13"/>
      <c r="K685" s="13"/>
      <c r="L685" s="49"/>
      <c r="M685" s="49"/>
      <c r="N685" s="39"/>
      <c r="O685" s="13"/>
      <c r="P685" s="600"/>
      <c r="Q685" s="226"/>
      <c r="R685" s="118"/>
      <c r="S685" s="118"/>
      <c r="T685" s="118"/>
      <c r="U685" s="226"/>
      <c r="V685" s="226"/>
      <c r="W685" s="226"/>
      <c r="X685" s="55"/>
      <c r="Y685" s="55"/>
      <c r="Z685" s="226"/>
      <c r="AA685" s="226"/>
      <c r="AB685" s="237"/>
      <c r="AC685" s="237"/>
      <c r="AD685" s="237"/>
      <c r="AE685" s="237"/>
      <c r="AF685" s="176"/>
      <c r="AG685" s="227"/>
      <c r="AH685" s="45"/>
      <c r="AI685" s="45"/>
      <c r="AJ685" s="51"/>
      <c r="AK685" s="14"/>
      <c r="AL685" s="14"/>
      <c r="AM685" s="14"/>
    </row>
    <row r="686" spans="1:39" ht="38.25" customHeight="1">
      <c r="A686" s="13"/>
      <c r="B686" s="13"/>
      <c r="C686" s="13"/>
      <c r="D686" s="147"/>
      <c r="E686" s="13"/>
      <c r="F686" s="38"/>
      <c r="G686" s="14"/>
      <c r="H686" s="14"/>
      <c r="I686" s="38"/>
      <c r="J686" s="13"/>
      <c r="K686" s="13"/>
      <c r="L686" s="49"/>
      <c r="M686" s="49"/>
      <c r="N686" s="39"/>
      <c r="O686" s="13"/>
      <c r="P686" s="600"/>
      <c r="Q686" s="226"/>
      <c r="R686" s="118"/>
      <c r="S686" s="118"/>
      <c r="T686" s="118"/>
      <c r="U686" s="226"/>
      <c r="V686" s="226"/>
      <c r="W686" s="226"/>
      <c r="X686" s="55"/>
      <c r="Y686" s="55"/>
      <c r="Z686" s="226"/>
      <c r="AA686" s="226"/>
      <c r="AB686" s="237"/>
      <c r="AC686" s="237"/>
      <c r="AD686" s="237"/>
      <c r="AE686" s="237"/>
      <c r="AF686" s="176"/>
      <c r="AG686" s="227"/>
      <c r="AH686" s="45"/>
      <c r="AI686" s="45"/>
      <c r="AJ686" s="51"/>
      <c r="AK686" s="14"/>
      <c r="AL686" s="14"/>
      <c r="AM686" s="14"/>
    </row>
    <row r="687" spans="1:39" ht="38.25" customHeight="1">
      <c r="A687" s="13"/>
      <c r="B687" s="13"/>
      <c r="C687" s="13"/>
      <c r="D687" s="147"/>
      <c r="E687" s="13"/>
      <c r="F687" s="38"/>
      <c r="G687" s="14"/>
      <c r="H687" s="14"/>
      <c r="I687" s="38"/>
      <c r="J687" s="13"/>
      <c r="K687" s="13"/>
      <c r="L687" s="49"/>
      <c r="M687" s="49"/>
      <c r="N687" s="39"/>
      <c r="O687" s="13"/>
      <c r="P687" s="600"/>
      <c r="Q687" s="226"/>
      <c r="R687" s="118"/>
      <c r="S687" s="118"/>
      <c r="T687" s="118"/>
      <c r="U687" s="226"/>
      <c r="V687" s="226"/>
      <c r="W687" s="226"/>
      <c r="X687" s="55"/>
      <c r="Y687" s="55"/>
      <c r="Z687" s="226"/>
      <c r="AA687" s="226"/>
      <c r="AB687" s="237"/>
      <c r="AC687" s="237"/>
      <c r="AD687" s="237"/>
      <c r="AE687" s="237"/>
      <c r="AF687" s="176"/>
      <c r="AG687" s="227"/>
      <c r="AH687" s="45"/>
      <c r="AI687" s="45"/>
      <c r="AJ687" s="51"/>
      <c r="AK687" s="14"/>
      <c r="AL687" s="14"/>
      <c r="AM687" s="14"/>
    </row>
    <row r="688" spans="1:39" ht="38.25" customHeight="1">
      <c r="A688" s="13"/>
      <c r="B688" s="13"/>
      <c r="C688" s="13"/>
      <c r="D688" s="147"/>
      <c r="E688" s="13"/>
      <c r="F688" s="38"/>
      <c r="G688" s="14"/>
      <c r="H688" s="14"/>
      <c r="I688" s="38"/>
      <c r="J688" s="13"/>
      <c r="K688" s="13"/>
      <c r="L688" s="49"/>
      <c r="M688" s="49"/>
      <c r="N688" s="39"/>
      <c r="O688" s="13"/>
      <c r="P688" s="600"/>
      <c r="Q688" s="226"/>
      <c r="R688" s="118"/>
      <c r="S688" s="118"/>
      <c r="T688" s="118"/>
      <c r="U688" s="226"/>
      <c r="V688" s="226"/>
      <c r="W688" s="226"/>
      <c r="X688" s="55"/>
      <c r="Y688" s="55"/>
      <c r="Z688" s="226"/>
      <c r="AA688" s="226"/>
      <c r="AB688" s="237"/>
      <c r="AC688" s="237"/>
      <c r="AD688" s="237"/>
      <c r="AE688" s="237"/>
      <c r="AF688" s="176"/>
      <c r="AG688" s="227"/>
      <c r="AH688" s="45"/>
      <c r="AI688" s="45"/>
      <c r="AJ688" s="51"/>
      <c r="AK688" s="14"/>
      <c r="AL688" s="14"/>
      <c r="AM688" s="14"/>
    </row>
    <row r="689" spans="1:39" ht="38.25" customHeight="1">
      <c r="A689" s="13"/>
      <c r="B689" s="13"/>
      <c r="C689" s="13"/>
      <c r="D689" s="147"/>
      <c r="E689" s="13"/>
      <c r="F689" s="38"/>
      <c r="G689" s="14"/>
      <c r="H689" s="14"/>
      <c r="I689" s="38"/>
      <c r="J689" s="13"/>
      <c r="K689" s="13"/>
      <c r="L689" s="49"/>
      <c r="M689" s="49"/>
      <c r="N689" s="39"/>
      <c r="O689" s="13"/>
      <c r="P689" s="600"/>
      <c r="Q689" s="226"/>
      <c r="R689" s="118"/>
      <c r="S689" s="118"/>
      <c r="T689" s="118"/>
      <c r="U689" s="226"/>
      <c r="V689" s="226"/>
      <c r="W689" s="226"/>
      <c r="X689" s="55"/>
      <c r="Y689" s="55"/>
      <c r="Z689" s="226"/>
      <c r="AA689" s="226"/>
      <c r="AB689" s="237"/>
      <c r="AC689" s="237"/>
      <c r="AD689" s="237"/>
      <c r="AE689" s="237"/>
      <c r="AF689" s="176"/>
      <c r="AG689" s="227"/>
      <c r="AH689" s="45"/>
      <c r="AI689" s="45"/>
      <c r="AJ689" s="51"/>
      <c r="AK689" s="14"/>
      <c r="AL689" s="14"/>
      <c r="AM689" s="14"/>
    </row>
    <row r="690" spans="1:39" ht="38.25" customHeight="1">
      <c r="A690" s="13"/>
      <c r="B690" s="13"/>
      <c r="C690" s="13"/>
      <c r="D690" s="147"/>
      <c r="E690" s="13"/>
      <c r="F690" s="38"/>
      <c r="G690" s="14"/>
      <c r="H690" s="14"/>
      <c r="I690" s="38"/>
      <c r="J690" s="13"/>
      <c r="K690" s="13"/>
      <c r="L690" s="49"/>
      <c r="M690" s="49"/>
      <c r="N690" s="39"/>
      <c r="O690" s="13"/>
      <c r="P690" s="600"/>
      <c r="Q690" s="226"/>
      <c r="R690" s="118"/>
      <c r="S690" s="118"/>
      <c r="T690" s="118"/>
      <c r="U690" s="226"/>
      <c r="V690" s="226"/>
      <c r="W690" s="226"/>
      <c r="X690" s="55"/>
      <c r="Y690" s="55"/>
      <c r="Z690" s="226"/>
      <c r="AA690" s="226"/>
      <c r="AB690" s="237"/>
      <c r="AC690" s="237"/>
      <c r="AD690" s="237"/>
      <c r="AE690" s="237"/>
      <c r="AF690" s="176"/>
      <c r="AG690" s="227"/>
      <c r="AH690" s="45"/>
      <c r="AI690" s="45"/>
      <c r="AJ690" s="51"/>
      <c r="AK690" s="14"/>
      <c r="AL690" s="14"/>
      <c r="AM690" s="14"/>
    </row>
    <row r="691" spans="1:39" ht="38.25" customHeight="1">
      <c r="A691" s="13"/>
      <c r="B691" s="13"/>
      <c r="C691" s="13"/>
      <c r="D691" s="147"/>
      <c r="E691" s="13"/>
      <c r="F691" s="38"/>
      <c r="G691" s="14"/>
      <c r="H691" s="14"/>
      <c r="I691" s="38"/>
      <c r="J691" s="13"/>
      <c r="K691" s="13"/>
      <c r="L691" s="49"/>
      <c r="M691" s="49"/>
      <c r="N691" s="39"/>
      <c r="O691" s="13"/>
      <c r="P691" s="600"/>
      <c r="Q691" s="226"/>
      <c r="R691" s="118"/>
      <c r="S691" s="118"/>
      <c r="T691" s="118"/>
      <c r="U691" s="226"/>
      <c r="V691" s="226"/>
      <c r="W691" s="226"/>
      <c r="X691" s="55"/>
      <c r="Y691" s="55"/>
      <c r="Z691" s="226"/>
      <c r="AA691" s="226"/>
      <c r="AB691" s="237"/>
      <c r="AC691" s="237"/>
      <c r="AD691" s="237"/>
      <c r="AE691" s="237"/>
      <c r="AF691" s="176"/>
      <c r="AG691" s="227"/>
      <c r="AH691" s="45"/>
      <c r="AI691" s="45"/>
      <c r="AJ691" s="51"/>
      <c r="AK691" s="14"/>
      <c r="AL691" s="14"/>
      <c r="AM691" s="14"/>
    </row>
    <row r="692" spans="1:39" ht="38.25" customHeight="1">
      <c r="A692" s="13"/>
      <c r="B692" s="13"/>
      <c r="C692" s="13"/>
      <c r="D692" s="147"/>
      <c r="E692" s="13"/>
      <c r="F692" s="38"/>
      <c r="G692" s="14"/>
      <c r="H692" s="14"/>
      <c r="I692" s="38"/>
      <c r="J692" s="13"/>
      <c r="K692" s="13"/>
      <c r="L692" s="49"/>
      <c r="M692" s="49"/>
      <c r="N692" s="39"/>
      <c r="O692" s="13"/>
      <c r="P692" s="600"/>
      <c r="Q692" s="226"/>
      <c r="R692" s="118"/>
      <c r="S692" s="118"/>
      <c r="T692" s="118"/>
      <c r="U692" s="226"/>
      <c r="V692" s="226"/>
      <c r="W692" s="226"/>
      <c r="X692" s="55"/>
      <c r="Y692" s="55"/>
      <c r="Z692" s="226"/>
      <c r="AA692" s="226"/>
      <c r="AB692" s="237"/>
      <c r="AC692" s="237"/>
      <c r="AD692" s="237"/>
      <c r="AE692" s="237"/>
      <c r="AF692" s="176"/>
      <c r="AG692" s="227"/>
      <c r="AH692" s="45"/>
      <c r="AI692" s="45"/>
      <c r="AJ692" s="51"/>
      <c r="AK692" s="14"/>
      <c r="AL692" s="14"/>
      <c r="AM692" s="14"/>
    </row>
    <row r="693" spans="1:39" ht="38.25" customHeight="1">
      <c r="A693" s="13"/>
      <c r="B693" s="13"/>
      <c r="C693" s="13"/>
      <c r="D693" s="147"/>
      <c r="E693" s="13"/>
      <c r="F693" s="38"/>
      <c r="G693" s="14"/>
      <c r="H693" s="14"/>
      <c r="I693" s="38"/>
      <c r="J693" s="13"/>
      <c r="K693" s="13"/>
      <c r="L693" s="49"/>
      <c r="M693" s="49"/>
      <c r="N693" s="39"/>
      <c r="O693" s="13"/>
      <c r="P693" s="600"/>
      <c r="Q693" s="226"/>
      <c r="R693" s="118"/>
      <c r="S693" s="118"/>
      <c r="T693" s="118"/>
      <c r="U693" s="226"/>
      <c r="V693" s="226"/>
      <c r="W693" s="226"/>
      <c r="X693" s="55"/>
      <c r="Y693" s="55"/>
      <c r="Z693" s="226"/>
      <c r="AA693" s="226"/>
      <c r="AB693" s="237"/>
      <c r="AC693" s="237"/>
      <c r="AD693" s="237"/>
      <c r="AE693" s="237"/>
      <c r="AF693" s="176"/>
      <c r="AG693" s="227"/>
      <c r="AH693" s="45"/>
      <c r="AI693" s="45"/>
      <c r="AJ693" s="51"/>
      <c r="AK693" s="14"/>
      <c r="AL693" s="14"/>
      <c r="AM693" s="14"/>
    </row>
    <row r="694" spans="1:39" ht="38.25" customHeight="1">
      <c r="A694" s="13"/>
      <c r="B694" s="13"/>
      <c r="C694" s="13"/>
      <c r="D694" s="147"/>
      <c r="E694" s="13"/>
      <c r="F694" s="38"/>
      <c r="G694" s="14"/>
      <c r="H694" s="14"/>
      <c r="I694" s="38"/>
      <c r="J694" s="13"/>
      <c r="K694" s="13"/>
      <c r="L694" s="49"/>
      <c r="M694" s="49"/>
      <c r="N694" s="39"/>
      <c r="O694" s="13"/>
      <c r="P694" s="600"/>
      <c r="Q694" s="226"/>
      <c r="R694" s="118"/>
      <c r="S694" s="118"/>
      <c r="T694" s="118"/>
      <c r="U694" s="226"/>
      <c r="V694" s="226"/>
      <c r="W694" s="226"/>
      <c r="X694" s="55"/>
      <c r="Y694" s="55"/>
      <c r="Z694" s="226"/>
      <c r="AA694" s="226"/>
      <c r="AB694" s="237"/>
      <c r="AC694" s="237"/>
      <c r="AD694" s="237"/>
      <c r="AE694" s="237"/>
      <c r="AF694" s="176"/>
      <c r="AG694" s="227"/>
      <c r="AH694" s="45"/>
      <c r="AI694" s="45"/>
      <c r="AJ694" s="51"/>
      <c r="AK694" s="14"/>
      <c r="AL694" s="14"/>
      <c r="AM694" s="14"/>
    </row>
    <row r="695" spans="1:39" ht="38.25" customHeight="1">
      <c r="A695" s="13"/>
      <c r="B695" s="13"/>
      <c r="C695" s="13"/>
      <c r="D695" s="147"/>
      <c r="E695" s="13"/>
      <c r="F695" s="38"/>
      <c r="G695" s="14"/>
      <c r="H695" s="14"/>
      <c r="I695" s="38"/>
      <c r="J695" s="13"/>
      <c r="K695" s="13"/>
      <c r="L695" s="49"/>
      <c r="M695" s="49"/>
      <c r="N695" s="39"/>
      <c r="O695" s="13"/>
      <c r="P695" s="600"/>
      <c r="Q695" s="226"/>
      <c r="R695" s="118"/>
      <c r="S695" s="118"/>
      <c r="T695" s="118"/>
      <c r="U695" s="226"/>
      <c r="V695" s="226"/>
      <c r="W695" s="226"/>
      <c r="X695" s="55"/>
      <c r="Y695" s="55"/>
      <c r="Z695" s="226"/>
      <c r="AA695" s="226"/>
      <c r="AB695" s="237"/>
      <c r="AC695" s="237"/>
      <c r="AD695" s="237"/>
      <c r="AE695" s="237"/>
      <c r="AF695" s="176"/>
      <c r="AG695" s="227"/>
      <c r="AH695" s="45"/>
      <c r="AI695" s="45"/>
      <c r="AJ695" s="51"/>
      <c r="AK695" s="14"/>
      <c r="AL695" s="14"/>
      <c r="AM695" s="14"/>
    </row>
    <row r="696" spans="1:39" ht="38.25" customHeight="1">
      <c r="A696" s="13"/>
      <c r="B696" s="13"/>
      <c r="C696" s="13"/>
      <c r="D696" s="147"/>
      <c r="E696" s="13"/>
      <c r="F696" s="38"/>
      <c r="G696" s="14"/>
      <c r="H696" s="14"/>
      <c r="I696" s="38"/>
      <c r="J696" s="13"/>
      <c r="K696" s="13"/>
      <c r="L696" s="49"/>
      <c r="M696" s="49"/>
      <c r="N696" s="39"/>
      <c r="O696" s="13"/>
      <c r="P696" s="600"/>
      <c r="Q696" s="226"/>
      <c r="R696" s="118"/>
      <c r="S696" s="118"/>
      <c r="T696" s="118"/>
      <c r="U696" s="226"/>
      <c r="V696" s="226"/>
      <c r="W696" s="226"/>
      <c r="X696" s="55"/>
      <c r="Y696" s="55"/>
      <c r="Z696" s="226"/>
      <c r="AA696" s="226"/>
      <c r="AB696" s="237"/>
      <c r="AC696" s="237"/>
      <c r="AD696" s="237"/>
      <c r="AE696" s="237"/>
      <c r="AF696" s="176"/>
      <c r="AG696" s="227"/>
      <c r="AH696" s="45"/>
      <c r="AI696" s="45"/>
      <c r="AJ696" s="51"/>
      <c r="AK696" s="14"/>
      <c r="AL696" s="14"/>
      <c r="AM696" s="14"/>
    </row>
    <row r="697" spans="1:39" ht="38.25" customHeight="1">
      <c r="A697" s="13"/>
      <c r="B697" s="13"/>
      <c r="C697" s="13"/>
      <c r="D697" s="147"/>
      <c r="E697" s="13"/>
      <c r="F697" s="38"/>
      <c r="G697" s="14"/>
      <c r="H697" s="14"/>
      <c r="I697" s="38"/>
      <c r="J697" s="13"/>
      <c r="K697" s="13"/>
      <c r="L697" s="49"/>
      <c r="M697" s="49"/>
      <c r="N697" s="39"/>
      <c r="O697" s="13"/>
      <c r="P697" s="600"/>
      <c r="Q697" s="226"/>
      <c r="R697" s="118"/>
      <c r="S697" s="118"/>
      <c r="T697" s="118"/>
      <c r="U697" s="226"/>
      <c r="V697" s="226"/>
      <c r="W697" s="226"/>
      <c r="X697" s="55"/>
      <c r="Y697" s="55"/>
      <c r="Z697" s="226"/>
      <c r="AA697" s="226"/>
      <c r="AB697" s="237"/>
      <c r="AC697" s="237"/>
      <c r="AD697" s="237"/>
      <c r="AE697" s="237"/>
      <c r="AF697" s="176"/>
      <c r="AG697" s="227"/>
      <c r="AH697" s="45"/>
      <c r="AI697" s="45"/>
      <c r="AJ697" s="51"/>
      <c r="AK697" s="14"/>
      <c r="AL697" s="14"/>
      <c r="AM697" s="14"/>
    </row>
    <row r="698" spans="1:39" ht="38.25" customHeight="1">
      <c r="A698" s="13"/>
      <c r="B698" s="13"/>
      <c r="C698" s="13"/>
      <c r="D698" s="147"/>
      <c r="E698" s="13"/>
      <c r="F698" s="38"/>
      <c r="G698" s="14"/>
      <c r="H698" s="14"/>
      <c r="I698" s="38"/>
      <c r="J698" s="13"/>
      <c r="K698" s="13"/>
      <c r="L698" s="49"/>
      <c r="M698" s="49"/>
      <c r="N698" s="39"/>
      <c r="O698" s="13"/>
      <c r="P698" s="600"/>
      <c r="Q698" s="226"/>
      <c r="R698" s="118"/>
      <c r="S698" s="118"/>
      <c r="T698" s="118"/>
      <c r="U698" s="226"/>
      <c r="V698" s="226"/>
      <c r="W698" s="226"/>
      <c r="X698" s="55"/>
      <c r="Y698" s="55"/>
      <c r="Z698" s="226"/>
      <c r="AA698" s="226"/>
      <c r="AB698" s="237"/>
      <c r="AC698" s="237"/>
      <c r="AD698" s="237"/>
      <c r="AE698" s="237"/>
      <c r="AF698" s="176"/>
      <c r="AG698" s="227"/>
      <c r="AH698" s="45"/>
      <c r="AI698" s="45"/>
      <c r="AJ698" s="51"/>
      <c r="AK698" s="14"/>
      <c r="AL698" s="14"/>
      <c r="AM698" s="14"/>
    </row>
    <row r="699" spans="1:39" ht="38.25" customHeight="1">
      <c r="A699" s="13"/>
      <c r="B699" s="13"/>
      <c r="C699" s="13"/>
      <c r="D699" s="147"/>
      <c r="E699" s="13"/>
      <c r="F699" s="38"/>
      <c r="G699" s="14"/>
      <c r="H699" s="14"/>
      <c r="I699" s="38"/>
      <c r="J699" s="13"/>
      <c r="K699" s="13"/>
      <c r="L699" s="49"/>
      <c r="M699" s="49"/>
      <c r="N699" s="39"/>
      <c r="O699" s="13"/>
      <c r="P699" s="600"/>
      <c r="Q699" s="226"/>
      <c r="R699" s="118"/>
      <c r="S699" s="118"/>
      <c r="T699" s="118"/>
      <c r="U699" s="226"/>
      <c r="V699" s="226"/>
      <c r="W699" s="226"/>
      <c r="X699" s="55"/>
      <c r="Y699" s="55"/>
      <c r="Z699" s="226"/>
      <c r="AA699" s="226"/>
      <c r="AB699" s="237"/>
      <c r="AC699" s="237"/>
      <c r="AD699" s="237"/>
      <c r="AE699" s="237"/>
      <c r="AF699" s="176"/>
      <c r="AG699" s="227"/>
      <c r="AH699" s="45"/>
      <c r="AI699" s="45"/>
      <c r="AJ699" s="51"/>
      <c r="AK699" s="14"/>
      <c r="AL699" s="14"/>
      <c r="AM699" s="14"/>
    </row>
    <row r="700" spans="1:39" ht="38.25" customHeight="1">
      <c r="A700" s="13"/>
      <c r="B700" s="13"/>
      <c r="C700" s="13"/>
      <c r="D700" s="147"/>
      <c r="E700" s="13"/>
      <c r="F700" s="38"/>
      <c r="G700" s="14"/>
      <c r="H700" s="14"/>
      <c r="I700" s="38"/>
      <c r="J700" s="13"/>
      <c r="K700" s="13"/>
      <c r="L700" s="49"/>
      <c r="M700" s="49"/>
      <c r="N700" s="39"/>
      <c r="O700" s="13"/>
      <c r="P700" s="600"/>
      <c r="Q700" s="226"/>
      <c r="R700" s="118"/>
      <c r="S700" s="118"/>
      <c r="T700" s="118"/>
      <c r="U700" s="226"/>
      <c r="V700" s="226"/>
      <c r="W700" s="226"/>
      <c r="X700" s="55"/>
      <c r="Y700" s="55"/>
      <c r="Z700" s="226"/>
      <c r="AA700" s="226"/>
      <c r="AB700" s="237"/>
      <c r="AC700" s="237"/>
      <c r="AD700" s="237"/>
      <c r="AE700" s="237"/>
      <c r="AF700" s="176"/>
      <c r="AG700" s="227"/>
      <c r="AH700" s="45"/>
      <c r="AI700" s="45"/>
      <c r="AJ700" s="51"/>
      <c r="AK700" s="14"/>
      <c r="AL700" s="14"/>
      <c r="AM700" s="14"/>
    </row>
    <row r="701" spans="1:39" ht="38.25" customHeight="1">
      <c r="A701" s="13"/>
      <c r="B701" s="13"/>
      <c r="C701" s="13"/>
      <c r="D701" s="147"/>
      <c r="E701" s="13"/>
      <c r="F701" s="38"/>
      <c r="G701" s="14"/>
      <c r="H701" s="14"/>
      <c r="I701" s="38"/>
      <c r="J701" s="13"/>
      <c r="K701" s="13"/>
      <c r="L701" s="49"/>
      <c r="M701" s="49"/>
      <c r="N701" s="39"/>
      <c r="O701" s="13"/>
      <c r="P701" s="600"/>
      <c r="Q701" s="226"/>
      <c r="R701" s="118"/>
      <c r="S701" s="118"/>
      <c r="T701" s="118"/>
      <c r="U701" s="226"/>
      <c r="V701" s="226"/>
      <c r="W701" s="226"/>
      <c r="X701" s="55"/>
      <c r="Y701" s="55"/>
      <c r="Z701" s="226"/>
      <c r="AA701" s="226"/>
      <c r="AB701" s="237"/>
      <c r="AC701" s="237"/>
      <c r="AD701" s="237"/>
      <c r="AE701" s="237"/>
      <c r="AF701" s="176"/>
      <c r="AG701" s="227"/>
      <c r="AH701" s="45"/>
      <c r="AI701" s="45"/>
      <c r="AJ701" s="51"/>
      <c r="AK701" s="14"/>
      <c r="AL701" s="14"/>
      <c r="AM701" s="14"/>
    </row>
    <row r="702" spans="1:39" ht="38.25" customHeight="1">
      <c r="A702" s="13"/>
      <c r="B702" s="13"/>
      <c r="C702" s="13"/>
      <c r="D702" s="147"/>
      <c r="E702" s="13"/>
      <c r="F702" s="38"/>
      <c r="G702" s="14"/>
      <c r="H702" s="14"/>
      <c r="I702" s="38"/>
      <c r="J702" s="13"/>
      <c r="K702" s="13"/>
      <c r="L702" s="49"/>
      <c r="M702" s="49"/>
      <c r="N702" s="39"/>
      <c r="O702" s="13"/>
      <c r="P702" s="600"/>
      <c r="Q702" s="226"/>
      <c r="R702" s="118"/>
      <c r="S702" s="118"/>
      <c r="T702" s="118"/>
      <c r="U702" s="226"/>
      <c r="V702" s="226"/>
      <c r="W702" s="226"/>
      <c r="X702" s="55"/>
      <c r="Y702" s="55"/>
      <c r="Z702" s="226"/>
      <c r="AA702" s="226"/>
      <c r="AB702" s="237"/>
      <c r="AC702" s="237"/>
      <c r="AD702" s="237"/>
      <c r="AE702" s="237"/>
      <c r="AF702" s="176"/>
      <c r="AG702" s="227"/>
      <c r="AH702" s="45"/>
      <c r="AI702" s="45"/>
      <c r="AJ702" s="51"/>
      <c r="AK702" s="14"/>
      <c r="AL702" s="14"/>
      <c r="AM702" s="14"/>
    </row>
    <row r="703" spans="1:39" ht="38.25" customHeight="1">
      <c r="A703" s="13"/>
      <c r="B703" s="13"/>
      <c r="C703" s="13"/>
      <c r="D703" s="147"/>
      <c r="E703" s="13"/>
      <c r="F703" s="38"/>
      <c r="G703" s="14"/>
      <c r="H703" s="14"/>
      <c r="I703" s="38"/>
      <c r="J703" s="13"/>
      <c r="K703" s="13"/>
      <c r="L703" s="49"/>
      <c r="M703" s="49"/>
      <c r="N703" s="39"/>
      <c r="O703" s="13"/>
      <c r="P703" s="600"/>
      <c r="Q703" s="226"/>
      <c r="R703" s="118"/>
      <c r="S703" s="118"/>
      <c r="T703" s="118"/>
      <c r="U703" s="226"/>
      <c r="V703" s="226"/>
      <c r="W703" s="226"/>
      <c r="X703" s="55"/>
      <c r="Y703" s="55"/>
      <c r="Z703" s="226"/>
      <c r="AA703" s="226"/>
      <c r="AB703" s="237"/>
      <c r="AC703" s="237"/>
      <c r="AD703" s="237"/>
      <c r="AE703" s="237"/>
      <c r="AF703" s="176"/>
      <c r="AG703" s="227"/>
      <c r="AH703" s="45"/>
      <c r="AI703" s="45"/>
      <c r="AJ703" s="51"/>
      <c r="AK703" s="14"/>
      <c r="AL703" s="14"/>
      <c r="AM703" s="14"/>
    </row>
    <row r="704" spans="1:39" ht="38.25" customHeight="1">
      <c r="A704" s="13"/>
      <c r="B704" s="13"/>
      <c r="C704" s="13"/>
      <c r="D704" s="147"/>
      <c r="E704" s="13"/>
      <c r="F704" s="38"/>
      <c r="G704" s="14"/>
      <c r="H704" s="14"/>
      <c r="I704" s="38"/>
      <c r="J704" s="13"/>
      <c r="K704" s="13"/>
      <c r="L704" s="49"/>
      <c r="M704" s="49"/>
      <c r="N704" s="39"/>
      <c r="O704" s="13"/>
      <c r="P704" s="600"/>
      <c r="Q704" s="226"/>
      <c r="R704" s="118"/>
      <c r="S704" s="118"/>
      <c r="T704" s="118"/>
      <c r="U704" s="226"/>
      <c r="V704" s="226"/>
      <c r="W704" s="226"/>
      <c r="X704" s="55"/>
      <c r="Y704" s="55"/>
      <c r="Z704" s="226"/>
      <c r="AA704" s="226"/>
      <c r="AB704" s="237"/>
      <c r="AC704" s="237"/>
      <c r="AD704" s="237"/>
      <c r="AE704" s="237"/>
      <c r="AF704" s="176"/>
      <c r="AG704" s="227"/>
      <c r="AH704" s="45"/>
      <c r="AI704" s="45"/>
      <c r="AJ704" s="51"/>
      <c r="AK704" s="14"/>
      <c r="AL704" s="14"/>
      <c r="AM704" s="14"/>
    </row>
    <row r="705" spans="1:39" ht="38.25" customHeight="1">
      <c r="A705" s="13"/>
      <c r="B705" s="13"/>
      <c r="C705" s="13"/>
      <c r="D705" s="147"/>
      <c r="E705" s="13"/>
      <c r="F705" s="38"/>
      <c r="G705" s="14"/>
      <c r="H705" s="14"/>
      <c r="I705" s="38"/>
      <c r="J705" s="13"/>
      <c r="K705" s="13"/>
      <c r="L705" s="49"/>
      <c r="M705" s="49"/>
      <c r="N705" s="39"/>
      <c r="O705" s="13"/>
      <c r="P705" s="600"/>
      <c r="Q705" s="226"/>
      <c r="R705" s="118"/>
      <c r="S705" s="118"/>
      <c r="T705" s="118"/>
      <c r="U705" s="226"/>
      <c r="V705" s="226"/>
      <c r="W705" s="226"/>
      <c r="X705" s="55"/>
      <c r="Y705" s="55"/>
      <c r="Z705" s="226"/>
      <c r="AA705" s="226"/>
      <c r="AB705" s="237"/>
      <c r="AC705" s="237"/>
      <c r="AD705" s="237"/>
      <c r="AE705" s="237"/>
      <c r="AF705" s="176"/>
      <c r="AG705" s="227"/>
      <c r="AH705" s="45"/>
      <c r="AI705" s="45"/>
      <c r="AJ705" s="51"/>
      <c r="AK705" s="14"/>
      <c r="AL705" s="14"/>
      <c r="AM705" s="14"/>
    </row>
    <row r="706" spans="1:39" ht="38.25" customHeight="1">
      <c r="A706" s="13"/>
      <c r="B706" s="13"/>
      <c r="C706" s="13"/>
      <c r="D706" s="147"/>
      <c r="E706" s="13"/>
      <c r="F706" s="38"/>
      <c r="G706" s="14"/>
      <c r="H706" s="14"/>
      <c r="I706" s="38"/>
      <c r="J706" s="13"/>
      <c r="K706" s="13"/>
      <c r="L706" s="49"/>
      <c r="M706" s="49"/>
      <c r="N706" s="39"/>
      <c r="O706" s="13"/>
      <c r="P706" s="600"/>
      <c r="Q706" s="226"/>
      <c r="R706" s="118"/>
      <c r="S706" s="118"/>
      <c r="T706" s="118"/>
      <c r="U706" s="226"/>
      <c r="V706" s="226"/>
      <c r="W706" s="226"/>
      <c r="X706" s="55"/>
      <c r="Y706" s="55"/>
      <c r="Z706" s="226"/>
      <c r="AA706" s="226"/>
      <c r="AB706" s="237"/>
      <c r="AC706" s="237"/>
      <c r="AD706" s="237"/>
      <c r="AE706" s="237"/>
      <c r="AF706" s="176"/>
      <c r="AG706" s="227"/>
      <c r="AH706" s="45"/>
      <c r="AI706" s="45"/>
      <c r="AJ706" s="51"/>
      <c r="AK706" s="14"/>
      <c r="AL706" s="14"/>
      <c r="AM706" s="14"/>
    </row>
    <row r="707" spans="1:39" ht="38.25" customHeight="1">
      <c r="A707" s="13"/>
      <c r="B707" s="13"/>
      <c r="C707" s="13"/>
      <c r="D707" s="147"/>
      <c r="E707" s="13"/>
      <c r="F707" s="38"/>
      <c r="G707" s="14"/>
      <c r="H707" s="14"/>
      <c r="I707" s="38"/>
      <c r="J707" s="13"/>
      <c r="K707" s="13"/>
      <c r="L707" s="49"/>
      <c r="M707" s="49"/>
      <c r="N707" s="39"/>
      <c r="O707" s="13"/>
      <c r="P707" s="600"/>
      <c r="Q707" s="226"/>
      <c r="R707" s="118"/>
      <c r="S707" s="118"/>
      <c r="T707" s="118"/>
      <c r="U707" s="226"/>
      <c r="V707" s="226"/>
      <c r="W707" s="226"/>
      <c r="X707" s="55"/>
      <c r="Y707" s="55"/>
      <c r="Z707" s="226"/>
      <c r="AA707" s="226"/>
      <c r="AB707" s="237"/>
      <c r="AC707" s="237"/>
      <c r="AD707" s="237"/>
      <c r="AE707" s="237"/>
      <c r="AF707" s="176"/>
      <c r="AG707" s="227"/>
      <c r="AH707" s="45"/>
      <c r="AI707" s="45"/>
      <c r="AJ707" s="51"/>
      <c r="AK707" s="14"/>
      <c r="AL707" s="14"/>
      <c r="AM707" s="14"/>
    </row>
    <row r="708" spans="1:39" ht="38.25" customHeight="1">
      <c r="A708" s="13"/>
      <c r="B708" s="13"/>
      <c r="C708" s="13"/>
      <c r="D708" s="147"/>
      <c r="E708" s="13"/>
      <c r="F708" s="38"/>
      <c r="G708" s="14"/>
      <c r="H708" s="14"/>
      <c r="I708" s="38"/>
      <c r="J708" s="13"/>
      <c r="K708" s="13"/>
      <c r="L708" s="49"/>
      <c r="M708" s="49"/>
      <c r="N708" s="39"/>
      <c r="O708" s="13"/>
      <c r="P708" s="600"/>
      <c r="Q708" s="226"/>
      <c r="R708" s="118"/>
      <c r="S708" s="118"/>
      <c r="T708" s="118"/>
      <c r="U708" s="226"/>
      <c r="V708" s="226"/>
      <c r="W708" s="226"/>
      <c r="X708" s="55"/>
      <c r="Y708" s="55"/>
      <c r="Z708" s="226"/>
      <c r="AA708" s="226"/>
      <c r="AB708" s="237"/>
      <c r="AC708" s="237"/>
      <c r="AD708" s="237"/>
      <c r="AE708" s="237"/>
      <c r="AF708" s="176"/>
      <c r="AG708" s="227"/>
      <c r="AH708" s="45"/>
      <c r="AI708" s="45"/>
      <c r="AJ708" s="51"/>
      <c r="AK708" s="14"/>
      <c r="AL708" s="14"/>
      <c r="AM708" s="14"/>
    </row>
    <row r="709" spans="1:39" ht="38.25" customHeight="1">
      <c r="A709" s="13"/>
      <c r="B709" s="13"/>
      <c r="C709" s="13"/>
      <c r="D709" s="147"/>
      <c r="E709" s="13"/>
      <c r="F709" s="38"/>
      <c r="G709" s="14"/>
      <c r="H709" s="14"/>
      <c r="I709" s="38"/>
      <c r="J709" s="13"/>
      <c r="K709" s="13"/>
      <c r="L709" s="49"/>
      <c r="M709" s="49"/>
      <c r="N709" s="39"/>
      <c r="O709" s="13"/>
      <c r="P709" s="600"/>
      <c r="Q709" s="226"/>
      <c r="R709" s="118"/>
      <c r="S709" s="118"/>
      <c r="T709" s="118"/>
      <c r="U709" s="226"/>
      <c r="V709" s="226"/>
      <c r="W709" s="226"/>
      <c r="X709" s="55"/>
      <c r="Y709" s="55"/>
      <c r="Z709" s="226"/>
      <c r="AA709" s="226"/>
      <c r="AB709" s="237"/>
      <c r="AC709" s="237"/>
      <c r="AD709" s="237"/>
      <c r="AE709" s="237"/>
      <c r="AF709" s="176"/>
      <c r="AG709" s="227"/>
      <c r="AH709" s="45"/>
      <c r="AI709" s="45"/>
      <c r="AJ709" s="51"/>
      <c r="AK709" s="14"/>
      <c r="AL709" s="14"/>
      <c r="AM709" s="14"/>
    </row>
    <row r="710" spans="1:39" ht="38.25" customHeight="1">
      <c r="A710" s="13"/>
      <c r="B710" s="13"/>
      <c r="C710" s="13"/>
      <c r="D710" s="147"/>
      <c r="E710" s="13"/>
      <c r="F710" s="38"/>
      <c r="G710" s="14"/>
      <c r="H710" s="14"/>
      <c r="I710" s="38"/>
      <c r="J710" s="13"/>
      <c r="K710" s="13"/>
      <c r="L710" s="49"/>
      <c r="M710" s="49"/>
      <c r="N710" s="39"/>
      <c r="O710" s="13"/>
      <c r="P710" s="600"/>
      <c r="Q710" s="226"/>
      <c r="R710" s="118"/>
      <c r="S710" s="118"/>
      <c r="T710" s="118"/>
      <c r="U710" s="226"/>
      <c r="V710" s="226"/>
      <c r="W710" s="226"/>
      <c r="X710" s="55"/>
      <c r="Y710" s="55"/>
      <c r="Z710" s="226"/>
      <c r="AA710" s="226"/>
      <c r="AB710" s="237"/>
      <c r="AC710" s="237"/>
      <c r="AD710" s="237"/>
      <c r="AE710" s="237"/>
      <c r="AF710" s="176"/>
      <c r="AG710" s="227"/>
      <c r="AH710" s="45"/>
      <c r="AI710" s="45"/>
      <c r="AJ710" s="51"/>
      <c r="AK710" s="14"/>
      <c r="AL710" s="14"/>
      <c r="AM710" s="14"/>
    </row>
    <row r="711" spans="1:39" ht="38.25" customHeight="1">
      <c r="A711" s="13"/>
      <c r="B711" s="13"/>
      <c r="C711" s="13"/>
      <c r="D711" s="147"/>
      <c r="E711" s="13"/>
      <c r="F711" s="38"/>
      <c r="G711" s="14"/>
      <c r="H711" s="14"/>
      <c r="I711" s="38"/>
      <c r="J711" s="13"/>
      <c r="K711" s="13"/>
      <c r="L711" s="49"/>
      <c r="M711" s="49"/>
      <c r="N711" s="39"/>
      <c r="O711" s="13"/>
      <c r="P711" s="600"/>
      <c r="Q711" s="226"/>
      <c r="R711" s="118"/>
      <c r="S711" s="118"/>
      <c r="T711" s="118"/>
      <c r="U711" s="226"/>
      <c r="V711" s="226"/>
      <c r="W711" s="226"/>
      <c r="X711" s="55"/>
      <c r="Y711" s="55"/>
      <c r="Z711" s="226"/>
      <c r="AA711" s="226"/>
      <c r="AB711" s="237"/>
      <c r="AC711" s="237"/>
      <c r="AD711" s="237"/>
      <c r="AE711" s="237"/>
      <c r="AF711" s="176"/>
      <c r="AG711" s="227"/>
      <c r="AH711" s="45"/>
      <c r="AI711" s="45"/>
      <c r="AJ711" s="51"/>
      <c r="AK711" s="14"/>
      <c r="AL711" s="14"/>
      <c r="AM711" s="14"/>
    </row>
    <row r="712" spans="1:39" ht="38.25" customHeight="1">
      <c r="A712" s="13"/>
      <c r="B712" s="13"/>
      <c r="C712" s="13"/>
      <c r="D712" s="147"/>
      <c r="E712" s="13"/>
      <c r="F712" s="38"/>
      <c r="G712" s="14"/>
      <c r="H712" s="14"/>
      <c r="I712" s="38"/>
      <c r="J712" s="13"/>
      <c r="K712" s="13"/>
      <c r="L712" s="49"/>
      <c r="M712" s="49"/>
      <c r="N712" s="39"/>
      <c r="O712" s="13"/>
      <c r="P712" s="600"/>
      <c r="Q712" s="226"/>
      <c r="R712" s="118"/>
      <c r="S712" s="118"/>
      <c r="T712" s="118"/>
      <c r="U712" s="226"/>
      <c r="V712" s="226"/>
      <c r="W712" s="226"/>
      <c r="X712" s="55"/>
      <c r="Y712" s="55"/>
      <c r="Z712" s="226"/>
      <c r="AA712" s="226"/>
      <c r="AB712" s="237"/>
      <c r="AC712" s="237"/>
      <c r="AD712" s="237"/>
      <c r="AE712" s="237"/>
      <c r="AF712" s="176"/>
      <c r="AG712" s="227"/>
      <c r="AH712" s="45"/>
      <c r="AI712" s="45"/>
      <c r="AJ712" s="51"/>
      <c r="AK712" s="14"/>
      <c r="AL712" s="14"/>
      <c r="AM712" s="14"/>
    </row>
    <row r="713" spans="1:39" ht="38.25" customHeight="1">
      <c r="A713" s="13"/>
      <c r="B713" s="13"/>
      <c r="C713" s="13"/>
      <c r="D713" s="147"/>
      <c r="E713" s="13"/>
      <c r="F713" s="38"/>
      <c r="G713" s="14"/>
      <c r="H713" s="14"/>
      <c r="I713" s="38"/>
      <c r="J713" s="13"/>
      <c r="K713" s="13"/>
      <c r="L713" s="49"/>
      <c r="M713" s="49"/>
      <c r="N713" s="39"/>
      <c r="O713" s="13"/>
      <c r="P713" s="600"/>
      <c r="Q713" s="226"/>
      <c r="R713" s="118"/>
      <c r="S713" s="118"/>
      <c r="T713" s="118"/>
      <c r="U713" s="226"/>
      <c r="V713" s="226"/>
      <c r="W713" s="226"/>
      <c r="X713" s="55"/>
      <c r="Y713" s="55"/>
      <c r="Z713" s="226"/>
      <c r="AA713" s="226"/>
      <c r="AB713" s="237"/>
      <c r="AC713" s="237"/>
      <c r="AD713" s="237"/>
      <c r="AE713" s="237"/>
      <c r="AF713" s="176"/>
      <c r="AG713" s="227"/>
      <c r="AH713" s="45"/>
      <c r="AI713" s="45"/>
      <c r="AJ713" s="51"/>
      <c r="AK713" s="14"/>
      <c r="AL713" s="14"/>
      <c r="AM713" s="14"/>
    </row>
    <row r="714" spans="1:39" ht="38.25" customHeight="1">
      <c r="A714" s="13"/>
      <c r="B714" s="13"/>
      <c r="C714" s="13"/>
      <c r="D714" s="147"/>
      <c r="E714" s="13"/>
      <c r="F714" s="38"/>
      <c r="G714" s="14"/>
      <c r="H714" s="14"/>
      <c r="I714" s="38"/>
      <c r="J714" s="13"/>
      <c r="K714" s="13"/>
      <c r="L714" s="49"/>
      <c r="M714" s="49"/>
      <c r="N714" s="39"/>
      <c r="O714" s="13"/>
      <c r="P714" s="600"/>
      <c r="Q714" s="226"/>
      <c r="R714" s="118"/>
      <c r="S714" s="118"/>
      <c r="T714" s="118"/>
      <c r="U714" s="226"/>
      <c r="V714" s="226"/>
      <c r="W714" s="226"/>
      <c r="X714" s="55"/>
      <c r="Y714" s="55"/>
      <c r="Z714" s="226"/>
      <c r="AA714" s="226"/>
      <c r="AB714" s="237"/>
      <c r="AC714" s="237"/>
      <c r="AD714" s="237"/>
      <c r="AE714" s="237"/>
      <c r="AF714" s="176"/>
      <c r="AG714" s="227"/>
      <c r="AH714" s="45"/>
      <c r="AI714" s="45"/>
      <c r="AJ714" s="51"/>
      <c r="AK714" s="14"/>
      <c r="AL714" s="14"/>
      <c r="AM714" s="14"/>
    </row>
    <row r="715" spans="1:39" ht="38.25" customHeight="1">
      <c r="A715" s="13"/>
      <c r="B715" s="13"/>
      <c r="C715" s="13"/>
      <c r="D715" s="147"/>
      <c r="E715" s="13"/>
      <c r="F715" s="38"/>
      <c r="G715" s="14"/>
      <c r="H715" s="14"/>
      <c r="I715" s="38"/>
      <c r="J715" s="13"/>
      <c r="K715" s="13"/>
      <c r="L715" s="49"/>
      <c r="M715" s="49"/>
      <c r="N715" s="39"/>
      <c r="O715" s="13"/>
      <c r="P715" s="600"/>
      <c r="Q715" s="226"/>
      <c r="R715" s="118"/>
      <c r="S715" s="118"/>
      <c r="T715" s="118"/>
      <c r="U715" s="226"/>
      <c r="V715" s="226"/>
      <c r="W715" s="226"/>
      <c r="X715" s="55"/>
      <c r="Y715" s="55"/>
      <c r="Z715" s="226"/>
      <c r="AA715" s="226"/>
      <c r="AB715" s="237"/>
      <c r="AC715" s="237"/>
      <c r="AD715" s="237"/>
      <c r="AE715" s="237"/>
      <c r="AF715" s="176"/>
      <c r="AG715" s="227"/>
      <c r="AH715" s="45"/>
      <c r="AI715" s="45"/>
      <c r="AJ715" s="51"/>
      <c r="AK715" s="14"/>
      <c r="AL715" s="14"/>
      <c r="AM715" s="14"/>
    </row>
    <row r="716" spans="1:39" ht="38.25" customHeight="1">
      <c r="A716" s="13"/>
      <c r="B716" s="13"/>
      <c r="C716" s="13"/>
      <c r="D716" s="147"/>
      <c r="E716" s="13"/>
      <c r="F716" s="38"/>
      <c r="G716" s="14"/>
      <c r="H716" s="14"/>
      <c r="I716" s="38"/>
      <c r="J716" s="13"/>
      <c r="K716" s="13"/>
      <c r="L716" s="49"/>
      <c r="M716" s="49"/>
      <c r="N716" s="39"/>
      <c r="O716" s="13"/>
      <c r="P716" s="600"/>
      <c r="Q716" s="226"/>
      <c r="R716" s="118"/>
      <c r="S716" s="118"/>
      <c r="T716" s="118"/>
      <c r="U716" s="226"/>
      <c r="V716" s="226"/>
      <c r="W716" s="226"/>
      <c r="X716" s="55"/>
      <c r="Y716" s="55"/>
      <c r="Z716" s="226"/>
      <c r="AA716" s="226"/>
      <c r="AB716" s="237"/>
      <c r="AC716" s="237"/>
      <c r="AD716" s="237"/>
      <c r="AE716" s="237"/>
      <c r="AF716" s="176"/>
      <c r="AG716" s="227"/>
      <c r="AH716" s="45"/>
      <c r="AI716" s="45"/>
      <c r="AJ716" s="51"/>
      <c r="AK716" s="14"/>
      <c r="AL716" s="14"/>
      <c r="AM716" s="14"/>
    </row>
    <row r="717" spans="1:39" ht="38.25" customHeight="1">
      <c r="A717" s="13"/>
      <c r="B717" s="13"/>
      <c r="C717" s="13"/>
      <c r="D717" s="147"/>
      <c r="E717" s="13"/>
      <c r="F717" s="38"/>
      <c r="G717" s="14"/>
      <c r="H717" s="14"/>
      <c r="I717" s="38"/>
      <c r="J717" s="13"/>
      <c r="K717" s="13"/>
      <c r="L717" s="49"/>
      <c r="M717" s="49"/>
      <c r="N717" s="39"/>
      <c r="O717" s="13"/>
      <c r="P717" s="600"/>
      <c r="Q717" s="226"/>
      <c r="R717" s="118"/>
      <c r="S717" s="118"/>
      <c r="T717" s="118"/>
      <c r="U717" s="226"/>
      <c r="V717" s="226"/>
      <c r="W717" s="226"/>
      <c r="X717" s="55"/>
      <c r="Y717" s="55"/>
      <c r="Z717" s="226"/>
      <c r="AA717" s="226"/>
      <c r="AB717" s="237"/>
      <c r="AC717" s="237"/>
      <c r="AD717" s="237"/>
      <c r="AE717" s="237"/>
      <c r="AF717" s="176"/>
      <c r="AG717" s="227"/>
      <c r="AH717" s="45"/>
      <c r="AI717" s="45"/>
      <c r="AJ717" s="51"/>
      <c r="AK717" s="14"/>
      <c r="AL717" s="14"/>
      <c r="AM717" s="14"/>
    </row>
    <row r="718" spans="1:39" ht="38.25" customHeight="1">
      <c r="A718" s="13"/>
      <c r="B718" s="13"/>
      <c r="C718" s="13"/>
      <c r="D718" s="147"/>
      <c r="E718" s="13"/>
      <c r="F718" s="38"/>
      <c r="G718" s="14"/>
      <c r="H718" s="14"/>
      <c r="I718" s="38"/>
      <c r="J718" s="13"/>
      <c r="K718" s="13"/>
      <c r="L718" s="49"/>
      <c r="M718" s="49"/>
      <c r="N718" s="39"/>
      <c r="O718" s="13"/>
      <c r="P718" s="600"/>
      <c r="Q718" s="226"/>
      <c r="R718" s="118"/>
      <c r="S718" s="118"/>
      <c r="T718" s="118"/>
      <c r="U718" s="226"/>
      <c r="V718" s="226"/>
      <c r="W718" s="226"/>
      <c r="X718" s="55"/>
      <c r="Y718" s="55"/>
      <c r="Z718" s="226"/>
      <c r="AA718" s="226"/>
      <c r="AB718" s="237"/>
      <c r="AC718" s="237"/>
      <c r="AD718" s="237"/>
      <c r="AE718" s="237"/>
      <c r="AF718" s="176"/>
      <c r="AG718" s="227"/>
      <c r="AH718" s="45"/>
      <c r="AI718" s="45"/>
      <c r="AJ718" s="51"/>
      <c r="AK718" s="14"/>
      <c r="AL718" s="14"/>
      <c r="AM718" s="14"/>
    </row>
    <row r="719" spans="1:39" ht="38.25" customHeight="1">
      <c r="A719" s="13"/>
      <c r="B719" s="13"/>
      <c r="C719" s="13"/>
      <c r="D719" s="147"/>
      <c r="E719" s="13"/>
      <c r="F719" s="38"/>
      <c r="G719" s="14"/>
      <c r="H719" s="14"/>
      <c r="I719" s="38"/>
      <c r="J719" s="13"/>
      <c r="K719" s="13"/>
      <c r="L719" s="49"/>
      <c r="M719" s="49"/>
      <c r="N719" s="39"/>
      <c r="O719" s="13"/>
      <c r="P719" s="600"/>
      <c r="Q719" s="226"/>
      <c r="R719" s="118"/>
      <c r="S719" s="118"/>
      <c r="T719" s="118"/>
      <c r="U719" s="226"/>
      <c r="V719" s="226"/>
      <c r="W719" s="226"/>
      <c r="X719" s="55"/>
      <c r="Y719" s="55"/>
      <c r="Z719" s="226"/>
      <c r="AA719" s="226"/>
      <c r="AB719" s="237"/>
      <c r="AC719" s="237"/>
      <c r="AD719" s="237"/>
      <c r="AE719" s="237"/>
      <c r="AF719" s="176"/>
      <c r="AG719" s="227"/>
      <c r="AH719" s="45"/>
      <c r="AI719" s="45"/>
      <c r="AJ719" s="51"/>
      <c r="AK719" s="14"/>
      <c r="AL719" s="14"/>
      <c r="AM719" s="14"/>
    </row>
    <row r="720" spans="1:39" ht="38.25" customHeight="1">
      <c r="A720" s="13"/>
      <c r="B720" s="13"/>
      <c r="C720" s="13"/>
      <c r="D720" s="147"/>
      <c r="E720" s="13"/>
      <c r="F720" s="38"/>
      <c r="G720" s="14"/>
      <c r="H720" s="14"/>
      <c r="I720" s="38"/>
      <c r="J720" s="13"/>
      <c r="K720" s="13"/>
      <c r="L720" s="49"/>
      <c r="M720" s="49"/>
      <c r="N720" s="39"/>
      <c r="O720" s="13"/>
      <c r="P720" s="600"/>
      <c r="Q720" s="226"/>
      <c r="R720" s="118"/>
      <c r="S720" s="118"/>
      <c r="T720" s="118"/>
      <c r="U720" s="226"/>
      <c r="V720" s="226"/>
      <c r="W720" s="226"/>
      <c r="X720" s="55"/>
      <c r="Y720" s="55"/>
      <c r="Z720" s="226"/>
      <c r="AA720" s="226"/>
      <c r="AB720" s="237"/>
      <c r="AC720" s="237"/>
      <c r="AD720" s="237"/>
      <c r="AE720" s="237"/>
      <c r="AF720" s="176"/>
      <c r="AG720" s="227"/>
      <c r="AH720" s="45"/>
      <c r="AI720" s="45"/>
      <c r="AJ720" s="51"/>
      <c r="AK720" s="14"/>
      <c r="AL720" s="14"/>
      <c r="AM720" s="14"/>
    </row>
    <row r="721" spans="1:39" ht="38.25" customHeight="1">
      <c r="A721" s="13"/>
      <c r="B721" s="13"/>
      <c r="C721" s="13"/>
      <c r="D721" s="147"/>
      <c r="E721" s="13"/>
      <c r="F721" s="38"/>
      <c r="G721" s="14"/>
      <c r="H721" s="14"/>
      <c r="I721" s="38"/>
      <c r="J721" s="13"/>
      <c r="K721" s="13"/>
      <c r="L721" s="49"/>
      <c r="M721" s="49"/>
      <c r="N721" s="39"/>
      <c r="O721" s="13"/>
      <c r="P721" s="600"/>
      <c r="Q721" s="226"/>
      <c r="R721" s="118"/>
      <c r="S721" s="118"/>
      <c r="T721" s="118"/>
      <c r="U721" s="226"/>
      <c r="V721" s="226"/>
      <c r="W721" s="226"/>
      <c r="X721" s="55"/>
      <c r="Y721" s="55"/>
      <c r="Z721" s="226"/>
      <c r="AA721" s="226"/>
      <c r="AB721" s="237"/>
      <c r="AC721" s="237"/>
      <c r="AD721" s="237"/>
      <c r="AE721" s="237"/>
      <c r="AF721" s="176"/>
      <c r="AG721" s="227"/>
      <c r="AH721" s="45"/>
      <c r="AI721" s="45"/>
      <c r="AJ721" s="51"/>
      <c r="AK721" s="14"/>
      <c r="AL721" s="14"/>
      <c r="AM721" s="14"/>
    </row>
    <row r="722" spans="1:39" ht="38.25" customHeight="1">
      <c r="A722" s="13"/>
      <c r="B722" s="13"/>
      <c r="C722" s="13"/>
      <c r="D722" s="147"/>
      <c r="E722" s="13"/>
      <c r="F722" s="38"/>
      <c r="G722" s="14"/>
      <c r="H722" s="14"/>
      <c r="I722" s="38"/>
      <c r="J722" s="13"/>
      <c r="K722" s="13"/>
      <c r="L722" s="49"/>
      <c r="M722" s="49"/>
      <c r="N722" s="39"/>
      <c r="O722" s="13"/>
      <c r="P722" s="600"/>
      <c r="Q722" s="226"/>
      <c r="R722" s="118"/>
      <c r="S722" s="118"/>
      <c r="T722" s="118"/>
      <c r="U722" s="226"/>
      <c r="V722" s="226"/>
      <c r="W722" s="226"/>
      <c r="X722" s="55"/>
      <c r="Y722" s="55"/>
      <c r="Z722" s="226"/>
      <c r="AA722" s="226"/>
      <c r="AB722" s="237"/>
      <c r="AC722" s="237"/>
      <c r="AD722" s="237"/>
      <c r="AE722" s="237"/>
      <c r="AF722" s="176"/>
      <c r="AG722" s="227"/>
      <c r="AH722" s="45"/>
      <c r="AI722" s="45"/>
      <c r="AJ722" s="51"/>
      <c r="AK722" s="14"/>
      <c r="AL722" s="14"/>
      <c r="AM722" s="14"/>
    </row>
    <row r="723" spans="1:39" ht="38.25" customHeight="1">
      <c r="A723" s="13"/>
      <c r="B723" s="13"/>
      <c r="C723" s="13"/>
      <c r="D723" s="147"/>
      <c r="E723" s="13"/>
      <c r="F723" s="38"/>
      <c r="G723" s="14"/>
      <c r="H723" s="14"/>
      <c r="I723" s="38"/>
      <c r="J723" s="13"/>
      <c r="K723" s="13"/>
      <c r="L723" s="49"/>
      <c r="M723" s="49"/>
      <c r="N723" s="39"/>
      <c r="O723" s="13"/>
      <c r="P723" s="600"/>
      <c r="Q723" s="226"/>
      <c r="R723" s="118"/>
      <c r="S723" s="118"/>
      <c r="T723" s="118"/>
      <c r="U723" s="226"/>
      <c r="V723" s="226"/>
      <c r="W723" s="226"/>
      <c r="X723" s="55"/>
      <c r="Y723" s="55"/>
      <c r="Z723" s="226"/>
      <c r="AA723" s="226"/>
      <c r="AB723" s="237"/>
      <c r="AC723" s="237"/>
      <c r="AD723" s="237"/>
      <c r="AE723" s="237"/>
      <c r="AF723" s="176"/>
      <c r="AG723" s="227"/>
      <c r="AH723" s="45"/>
      <c r="AI723" s="45"/>
      <c r="AJ723" s="51"/>
      <c r="AK723" s="14"/>
      <c r="AL723" s="14"/>
      <c r="AM723" s="14"/>
    </row>
    <row r="724" spans="1:39" ht="38.25" customHeight="1">
      <c r="A724" s="13"/>
      <c r="B724" s="13"/>
      <c r="C724" s="13"/>
      <c r="D724" s="147"/>
      <c r="E724" s="13"/>
      <c r="F724" s="38"/>
      <c r="G724" s="14"/>
      <c r="H724" s="14"/>
      <c r="I724" s="38"/>
      <c r="J724" s="13"/>
      <c r="K724" s="13"/>
      <c r="L724" s="49"/>
      <c r="M724" s="49"/>
      <c r="N724" s="39"/>
      <c r="O724" s="13"/>
      <c r="P724" s="600"/>
      <c r="Q724" s="226"/>
      <c r="R724" s="118"/>
      <c r="S724" s="118"/>
      <c r="T724" s="118"/>
      <c r="U724" s="226"/>
      <c r="V724" s="226"/>
      <c r="W724" s="226"/>
      <c r="X724" s="55"/>
      <c r="Y724" s="55"/>
      <c r="Z724" s="226"/>
      <c r="AA724" s="226"/>
      <c r="AB724" s="237"/>
      <c r="AC724" s="237"/>
      <c r="AD724" s="237"/>
      <c r="AE724" s="237"/>
      <c r="AF724" s="176"/>
      <c r="AG724" s="227"/>
      <c r="AH724" s="45"/>
      <c r="AI724" s="45"/>
      <c r="AJ724" s="51"/>
      <c r="AK724" s="14"/>
      <c r="AL724" s="14"/>
      <c r="AM724" s="14"/>
    </row>
    <row r="725" spans="1:39" ht="38.25" customHeight="1">
      <c r="A725" s="13"/>
      <c r="B725" s="13"/>
      <c r="C725" s="13"/>
      <c r="D725" s="147"/>
      <c r="E725" s="13"/>
      <c r="F725" s="38"/>
      <c r="G725" s="14"/>
      <c r="H725" s="14"/>
      <c r="I725" s="38"/>
      <c r="J725" s="13"/>
      <c r="K725" s="13"/>
      <c r="L725" s="49"/>
      <c r="M725" s="49"/>
      <c r="N725" s="39"/>
      <c r="O725" s="13"/>
      <c r="P725" s="600"/>
      <c r="Q725" s="226"/>
      <c r="R725" s="118"/>
      <c r="S725" s="118"/>
      <c r="T725" s="118"/>
      <c r="U725" s="226"/>
      <c r="V725" s="226"/>
      <c r="W725" s="226"/>
      <c r="X725" s="55"/>
      <c r="Y725" s="55"/>
      <c r="Z725" s="226"/>
      <c r="AA725" s="226"/>
      <c r="AB725" s="237"/>
      <c r="AC725" s="237"/>
      <c r="AD725" s="237"/>
      <c r="AE725" s="237"/>
      <c r="AF725" s="176"/>
      <c r="AG725" s="227"/>
      <c r="AH725" s="45"/>
      <c r="AI725" s="45"/>
      <c r="AJ725" s="51"/>
      <c r="AK725" s="14"/>
      <c r="AL725" s="14"/>
      <c r="AM725" s="14"/>
    </row>
    <row r="726" spans="1:39" ht="38.25" customHeight="1">
      <c r="A726" s="13"/>
      <c r="B726" s="13"/>
      <c r="C726" s="13"/>
      <c r="D726" s="147"/>
      <c r="E726" s="13"/>
      <c r="F726" s="38"/>
      <c r="G726" s="14"/>
      <c r="H726" s="14"/>
      <c r="I726" s="38"/>
      <c r="J726" s="13"/>
      <c r="K726" s="13"/>
      <c r="L726" s="49"/>
      <c r="M726" s="49"/>
      <c r="N726" s="39"/>
      <c r="O726" s="13"/>
      <c r="P726" s="600"/>
      <c r="Q726" s="226"/>
      <c r="R726" s="118"/>
      <c r="S726" s="118"/>
      <c r="T726" s="118"/>
      <c r="U726" s="226"/>
      <c r="V726" s="226"/>
      <c r="W726" s="226"/>
      <c r="X726" s="55"/>
      <c r="Y726" s="55"/>
      <c r="Z726" s="226"/>
      <c r="AA726" s="226"/>
      <c r="AB726" s="237"/>
      <c r="AC726" s="237"/>
      <c r="AD726" s="237"/>
      <c r="AE726" s="237"/>
      <c r="AF726" s="176"/>
      <c r="AG726" s="227"/>
      <c r="AH726" s="45"/>
      <c r="AI726" s="45"/>
      <c r="AJ726" s="51"/>
      <c r="AK726" s="14"/>
      <c r="AL726" s="14"/>
      <c r="AM726" s="14"/>
    </row>
    <row r="727" spans="1:39" ht="38.25" customHeight="1">
      <c r="A727" s="13"/>
      <c r="B727" s="13"/>
      <c r="C727" s="13"/>
      <c r="D727" s="147"/>
      <c r="E727" s="13"/>
      <c r="F727" s="38"/>
      <c r="G727" s="14"/>
      <c r="H727" s="14"/>
      <c r="I727" s="38"/>
      <c r="J727" s="13"/>
      <c r="K727" s="13"/>
      <c r="L727" s="49"/>
      <c r="M727" s="49"/>
      <c r="N727" s="39"/>
      <c r="O727" s="13"/>
      <c r="P727" s="600"/>
      <c r="Q727" s="226"/>
      <c r="R727" s="118"/>
      <c r="S727" s="118"/>
      <c r="T727" s="118"/>
      <c r="U727" s="226"/>
      <c r="V727" s="226"/>
      <c r="W727" s="226"/>
      <c r="X727" s="55"/>
      <c r="Y727" s="55"/>
      <c r="Z727" s="226"/>
      <c r="AA727" s="226"/>
      <c r="AB727" s="237"/>
      <c r="AC727" s="237"/>
      <c r="AD727" s="237"/>
      <c r="AE727" s="237"/>
      <c r="AF727" s="176"/>
      <c r="AG727" s="227"/>
      <c r="AH727" s="45"/>
      <c r="AI727" s="45"/>
      <c r="AJ727" s="51"/>
      <c r="AK727" s="14"/>
      <c r="AL727" s="14"/>
      <c r="AM727" s="14"/>
    </row>
    <row r="728" spans="1:39" ht="38.25" customHeight="1">
      <c r="A728" s="13"/>
      <c r="B728" s="13"/>
      <c r="C728" s="13"/>
      <c r="D728" s="147"/>
      <c r="E728" s="13"/>
      <c r="F728" s="38"/>
      <c r="G728" s="14"/>
      <c r="H728" s="14"/>
      <c r="I728" s="38"/>
      <c r="J728" s="13"/>
      <c r="K728" s="13"/>
      <c r="L728" s="49"/>
      <c r="M728" s="49"/>
      <c r="N728" s="39"/>
      <c r="O728" s="13"/>
      <c r="P728" s="600"/>
      <c r="Q728" s="226"/>
      <c r="R728" s="118"/>
      <c r="S728" s="118"/>
      <c r="T728" s="118"/>
      <c r="U728" s="226"/>
      <c r="V728" s="226"/>
      <c r="W728" s="226"/>
      <c r="X728" s="55"/>
      <c r="Y728" s="55"/>
      <c r="Z728" s="226"/>
      <c r="AA728" s="226"/>
      <c r="AB728" s="237"/>
      <c r="AC728" s="237"/>
      <c r="AD728" s="237"/>
      <c r="AE728" s="237"/>
      <c r="AF728" s="176"/>
      <c r="AG728" s="227"/>
      <c r="AH728" s="45"/>
      <c r="AI728" s="45"/>
      <c r="AJ728" s="51"/>
      <c r="AK728" s="14"/>
      <c r="AL728" s="14"/>
      <c r="AM728" s="14"/>
    </row>
    <row r="729" spans="1:39" ht="38.25" customHeight="1">
      <c r="A729" s="13"/>
      <c r="B729" s="13"/>
      <c r="C729" s="13"/>
      <c r="D729" s="147"/>
      <c r="E729" s="13"/>
      <c r="F729" s="38"/>
      <c r="G729" s="14"/>
      <c r="H729" s="14"/>
      <c r="I729" s="38"/>
      <c r="J729" s="13"/>
      <c r="K729" s="13"/>
      <c r="L729" s="49"/>
      <c r="M729" s="49"/>
      <c r="N729" s="39"/>
      <c r="O729" s="13"/>
      <c r="P729" s="600"/>
      <c r="Q729" s="226"/>
      <c r="R729" s="118"/>
      <c r="S729" s="118"/>
      <c r="T729" s="118"/>
      <c r="U729" s="226"/>
      <c r="V729" s="226"/>
      <c r="W729" s="226"/>
      <c r="X729" s="55"/>
      <c r="Y729" s="55"/>
      <c r="Z729" s="226"/>
      <c r="AA729" s="226"/>
      <c r="AB729" s="237"/>
      <c r="AC729" s="237"/>
      <c r="AD729" s="237"/>
      <c r="AE729" s="237"/>
      <c r="AF729" s="176"/>
      <c r="AG729" s="227"/>
      <c r="AH729" s="45"/>
      <c r="AI729" s="45"/>
      <c r="AJ729" s="51"/>
      <c r="AK729" s="14"/>
      <c r="AL729" s="14"/>
      <c r="AM729" s="14"/>
    </row>
    <row r="730" spans="1:39" ht="38.25" customHeight="1">
      <c r="A730" s="13"/>
      <c r="B730" s="13"/>
      <c r="C730" s="13"/>
      <c r="D730" s="147"/>
      <c r="E730" s="13"/>
      <c r="F730" s="38"/>
      <c r="G730" s="14"/>
      <c r="H730" s="14"/>
      <c r="I730" s="38"/>
      <c r="J730" s="13"/>
      <c r="K730" s="13"/>
      <c r="L730" s="49"/>
      <c r="M730" s="49"/>
      <c r="N730" s="39"/>
      <c r="O730" s="13"/>
      <c r="P730" s="600"/>
      <c r="Q730" s="226"/>
      <c r="R730" s="118"/>
      <c r="S730" s="118"/>
      <c r="T730" s="118"/>
      <c r="U730" s="226"/>
      <c r="V730" s="226"/>
      <c r="W730" s="226"/>
      <c r="X730" s="55"/>
      <c r="Y730" s="55"/>
      <c r="Z730" s="226"/>
      <c r="AA730" s="226"/>
      <c r="AB730" s="237"/>
      <c r="AC730" s="237"/>
      <c r="AD730" s="237"/>
      <c r="AE730" s="237"/>
      <c r="AF730" s="176"/>
      <c r="AG730" s="227"/>
      <c r="AH730" s="45"/>
      <c r="AI730" s="45"/>
      <c r="AJ730" s="51"/>
      <c r="AK730" s="14"/>
      <c r="AL730" s="14"/>
      <c r="AM730" s="14"/>
    </row>
    <row r="731" spans="1:39" ht="38.25" customHeight="1">
      <c r="A731" s="13"/>
      <c r="B731" s="13"/>
      <c r="C731" s="13"/>
      <c r="D731" s="147"/>
      <c r="E731" s="13"/>
      <c r="F731" s="38"/>
      <c r="G731" s="14"/>
      <c r="H731" s="14"/>
      <c r="I731" s="38"/>
      <c r="J731" s="13"/>
      <c r="K731" s="13"/>
      <c r="L731" s="49"/>
      <c r="M731" s="49"/>
      <c r="N731" s="39"/>
      <c r="O731" s="13"/>
      <c r="P731" s="600"/>
      <c r="Q731" s="226"/>
      <c r="R731" s="118"/>
      <c r="S731" s="118"/>
      <c r="T731" s="118"/>
      <c r="U731" s="226"/>
      <c r="V731" s="226"/>
      <c r="W731" s="226"/>
      <c r="X731" s="55"/>
      <c r="Y731" s="55"/>
      <c r="Z731" s="226"/>
      <c r="AA731" s="226"/>
      <c r="AB731" s="237"/>
      <c r="AC731" s="237"/>
      <c r="AD731" s="237"/>
      <c r="AE731" s="237"/>
      <c r="AF731" s="176"/>
      <c r="AG731" s="227"/>
      <c r="AH731" s="45"/>
      <c r="AI731" s="45"/>
      <c r="AJ731" s="51"/>
      <c r="AK731" s="14"/>
      <c r="AL731" s="14"/>
      <c r="AM731" s="14"/>
    </row>
    <row r="732" spans="1:39" ht="38.25" customHeight="1">
      <c r="A732" s="13"/>
      <c r="B732" s="13"/>
      <c r="C732" s="13"/>
      <c r="D732" s="147"/>
      <c r="E732" s="13"/>
      <c r="F732" s="38"/>
      <c r="G732" s="14"/>
      <c r="H732" s="14"/>
      <c r="I732" s="38"/>
      <c r="J732" s="13"/>
      <c r="K732" s="13"/>
      <c r="L732" s="49"/>
      <c r="M732" s="49"/>
      <c r="N732" s="39"/>
      <c r="O732" s="13"/>
      <c r="P732" s="600"/>
      <c r="Q732" s="226"/>
      <c r="R732" s="118"/>
      <c r="S732" s="118"/>
      <c r="T732" s="118"/>
      <c r="U732" s="226"/>
      <c r="V732" s="226"/>
      <c r="W732" s="226"/>
      <c r="X732" s="55"/>
      <c r="Y732" s="55"/>
      <c r="Z732" s="226"/>
      <c r="AA732" s="226"/>
      <c r="AB732" s="237"/>
      <c r="AC732" s="237"/>
      <c r="AD732" s="237"/>
      <c r="AE732" s="237"/>
      <c r="AF732" s="176"/>
      <c r="AG732" s="227"/>
      <c r="AH732" s="45"/>
      <c r="AI732" s="45"/>
      <c r="AJ732" s="51"/>
      <c r="AK732" s="14"/>
      <c r="AL732" s="14"/>
      <c r="AM732" s="14"/>
    </row>
    <row r="733" spans="1:39" ht="38.25" customHeight="1">
      <c r="A733" s="13"/>
      <c r="B733" s="13"/>
      <c r="C733" s="13"/>
      <c r="D733" s="147"/>
      <c r="E733" s="13"/>
      <c r="F733" s="38"/>
      <c r="G733" s="14"/>
      <c r="H733" s="14"/>
      <c r="I733" s="38"/>
      <c r="J733" s="13"/>
      <c r="K733" s="13"/>
      <c r="L733" s="49"/>
      <c r="M733" s="49"/>
      <c r="N733" s="39"/>
      <c r="O733" s="13"/>
      <c r="P733" s="600"/>
      <c r="Q733" s="226"/>
      <c r="R733" s="118"/>
      <c r="S733" s="118"/>
      <c r="T733" s="118"/>
      <c r="U733" s="226"/>
      <c r="V733" s="226"/>
      <c r="W733" s="226"/>
      <c r="X733" s="55"/>
      <c r="Y733" s="55"/>
      <c r="Z733" s="226"/>
      <c r="AA733" s="226"/>
      <c r="AB733" s="237"/>
      <c r="AC733" s="237"/>
      <c r="AD733" s="237"/>
      <c r="AE733" s="237"/>
      <c r="AF733" s="176"/>
      <c r="AG733" s="227"/>
      <c r="AH733" s="45"/>
      <c r="AI733" s="45"/>
      <c r="AJ733" s="51"/>
      <c r="AK733" s="14"/>
      <c r="AL733" s="14"/>
      <c r="AM733" s="14"/>
    </row>
    <row r="734" spans="1:39" ht="38.25" customHeight="1">
      <c r="A734" s="13"/>
      <c r="B734" s="13"/>
      <c r="C734" s="13"/>
      <c r="D734" s="147"/>
      <c r="E734" s="13"/>
      <c r="F734" s="38"/>
      <c r="G734" s="14"/>
      <c r="H734" s="14"/>
      <c r="I734" s="38"/>
      <c r="J734" s="13"/>
      <c r="K734" s="13"/>
      <c r="L734" s="49"/>
      <c r="M734" s="49"/>
      <c r="N734" s="39"/>
      <c r="O734" s="13"/>
      <c r="P734" s="600"/>
      <c r="Q734" s="226"/>
      <c r="R734" s="118"/>
      <c r="S734" s="118"/>
      <c r="T734" s="118"/>
      <c r="U734" s="226"/>
      <c r="V734" s="226"/>
      <c r="W734" s="226"/>
      <c r="X734" s="55"/>
      <c r="Y734" s="55"/>
      <c r="Z734" s="226"/>
      <c r="AA734" s="226"/>
      <c r="AB734" s="237"/>
      <c r="AC734" s="237"/>
      <c r="AD734" s="237"/>
      <c r="AE734" s="237"/>
      <c r="AF734" s="176"/>
      <c r="AG734" s="227"/>
      <c r="AH734" s="45"/>
      <c r="AI734" s="45"/>
      <c r="AJ734" s="51"/>
      <c r="AK734" s="14"/>
      <c r="AL734" s="14"/>
      <c r="AM734" s="14"/>
    </row>
    <row r="735" spans="1:39" ht="38.25" customHeight="1">
      <c r="A735" s="13"/>
      <c r="B735" s="13"/>
      <c r="C735" s="13"/>
      <c r="D735" s="147"/>
      <c r="E735" s="13"/>
      <c r="F735" s="38"/>
      <c r="G735" s="14"/>
      <c r="H735" s="14"/>
      <c r="I735" s="38"/>
      <c r="J735" s="13"/>
      <c r="K735" s="13"/>
      <c r="L735" s="49"/>
      <c r="M735" s="49"/>
      <c r="N735" s="39"/>
      <c r="O735" s="13"/>
      <c r="P735" s="600"/>
      <c r="Q735" s="226"/>
      <c r="R735" s="118"/>
      <c r="S735" s="118"/>
      <c r="T735" s="118"/>
      <c r="U735" s="226"/>
      <c r="V735" s="226"/>
      <c r="W735" s="226"/>
      <c r="X735" s="55"/>
      <c r="Y735" s="55"/>
      <c r="Z735" s="226"/>
      <c r="AA735" s="226"/>
      <c r="AB735" s="237"/>
      <c r="AC735" s="237"/>
      <c r="AD735" s="237"/>
      <c r="AE735" s="237"/>
      <c r="AF735" s="176"/>
      <c r="AG735" s="227"/>
      <c r="AH735" s="45"/>
      <c r="AI735" s="45"/>
      <c r="AJ735" s="51"/>
      <c r="AK735" s="14"/>
      <c r="AL735" s="14"/>
      <c r="AM735" s="14"/>
    </row>
    <row r="736" spans="1:39" ht="38.25" customHeight="1">
      <c r="A736" s="13"/>
      <c r="B736" s="13"/>
      <c r="C736" s="13"/>
      <c r="D736" s="147"/>
      <c r="E736" s="13"/>
      <c r="F736" s="38"/>
      <c r="G736" s="14"/>
      <c r="H736" s="14"/>
      <c r="I736" s="38"/>
      <c r="J736" s="13"/>
      <c r="K736" s="13"/>
      <c r="L736" s="49"/>
      <c r="M736" s="49"/>
      <c r="N736" s="39"/>
      <c r="O736" s="13"/>
      <c r="P736" s="600"/>
      <c r="Q736" s="226"/>
      <c r="R736" s="118"/>
      <c r="S736" s="118"/>
      <c r="T736" s="118"/>
      <c r="U736" s="226"/>
      <c r="V736" s="226"/>
      <c r="W736" s="226"/>
      <c r="X736" s="55"/>
      <c r="Y736" s="55"/>
      <c r="Z736" s="226"/>
      <c r="AA736" s="226"/>
      <c r="AB736" s="237"/>
      <c r="AC736" s="237"/>
      <c r="AD736" s="237"/>
      <c r="AE736" s="237"/>
      <c r="AF736" s="176"/>
      <c r="AG736" s="227"/>
      <c r="AH736" s="45"/>
      <c r="AI736" s="45"/>
      <c r="AJ736" s="51"/>
      <c r="AK736" s="14"/>
      <c r="AL736" s="14"/>
      <c r="AM736" s="14"/>
    </row>
    <row r="737" spans="1:39" ht="38.25" customHeight="1">
      <c r="A737" s="13"/>
      <c r="B737" s="13"/>
      <c r="C737" s="13"/>
      <c r="D737" s="147"/>
      <c r="E737" s="13"/>
      <c r="F737" s="38"/>
      <c r="G737" s="14"/>
      <c r="H737" s="14"/>
      <c r="I737" s="38"/>
      <c r="J737" s="13"/>
      <c r="K737" s="13"/>
      <c r="L737" s="49"/>
      <c r="M737" s="49"/>
      <c r="N737" s="39"/>
      <c r="O737" s="13"/>
      <c r="P737" s="600"/>
      <c r="Q737" s="226"/>
      <c r="R737" s="118"/>
      <c r="S737" s="118"/>
      <c r="T737" s="118"/>
      <c r="U737" s="226"/>
      <c r="V737" s="226"/>
      <c r="W737" s="226"/>
      <c r="X737" s="55"/>
      <c r="Y737" s="55"/>
      <c r="Z737" s="226"/>
      <c r="AA737" s="226"/>
      <c r="AB737" s="237"/>
      <c r="AC737" s="237"/>
      <c r="AD737" s="237"/>
      <c r="AE737" s="237"/>
      <c r="AF737" s="176"/>
      <c r="AG737" s="227"/>
      <c r="AH737" s="45"/>
      <c r="AI737" s="45"/>
      <c r="AJ737" s="51"/>
      <c r="AK737" s="14"/>
      <c r="AL737" s="14"/>
      <c r="AM737" s="14"/>
    </row>
    <row r="738" spans="1:39" ht="38.25" customHeight="1">
      <c r="A738" s="13"/>
      <c r="B738" s="13"/>
      <c r="C738" s="13"/>
      <c r="D738" s="147"/>
      <c r="E738" s="13"/>
      <c r="F738" s="38"/>
      <c r="G738" s="14"/>
      <c r="H738" s="14"/>
      <c r="I738" s="38"/>
      <c r="J738" s="13"/>
      <c r="K738" s="13"/>
      <c r="L738" s="49"/>
      <c r="M738" s="49"/>
      <c r="N738" s="39"/>
      <c r="O738" s="13"/>
      <c r="P738" s="600"/>
      <c r="Q738" s="226"/>
      <c r="R738" s="118"/>
      <c r="S738" s="118"/>
      <c r="T738" s="118"/>
      <c r="U738" s="226"/>
      <c r="V738" s="226"/>
      <c r="W738" s="226"/>
      <c r="X738" s="55"/>
      <c r="Y738" s="55"/>
      <c r="Z738" s="226"/>
      <c r="AA738" s="226"/>
      <c r="AB738" s="237"/>
      <c r="AC738" s="237"/>
      <c r="AD738" s="237"/>
      <c r="AE738" s="237"/>
      <c r="AF738" s="176"/>
      <c r="AG738" s="227"/>
      <c r="AH738" s="45"/>
      <c r="AI738" s="45"/>
      <c r="AJ738" s="51"/>
      <c r="AK738" s="14"/>
      <c r="AL738" s="14"/>
      <c r="AM738" s="14"/>
    </row>
    <row r="739" spans="1:39" ht="38.25" customHeight="1">
      <c r="A739" s="13"/>
      <c r="B739" s="13"/>
      <c r="C739" s="13"/>
      <c r="D739" s="147"/>
      <c r="E739" s="13"/>
      <c r="F739" s="38"/>
      <c r="G739" s="14"/>
      <c r="H739" s="14"/>
      <c r="I739" s="38"/>
      <c r="J739" s="13"/>
      <c r="K739" s="13"/>
      <c r="L739" s="49"/>
      <c r="M739" s="49"/>
      <c r="N739" s="39"/>
      <c r="O739" s="13"/>
      <c r="P739" s="600"/>
      <c r="Q739" s="226"/>
      <c r="R739" s="118"/>
      <c r="S739" s="118"/>
      <c r="T739" s="118"/>
      <c r="U739" s="226"/>
      <c r="V739" s="226"/>
      <c r="W739" s="226"/>
      <c r="X739" s="55"/>
      <c r="Y739" s="55"/>
      <c r="Z739" s="226"/>
      <c r="AA739" s="226"/>
      <c r="AB739" s="237"/>
      <c r="AC739" s="237"/>
      <c r="AD739" s="237"/>
      <c r="AE739" s="237"/>
      <c r="AF739" s="176"/>
      <c r="AG739" s="227"/>
      <c r="AH739" s="45"/>
      <c r="AI739" s="45"/>
      <c r="AJ739" s="51"/>
      <c r="AK739" s="14"/>
      <c r="AL739" s="14"/>
      <c r="AM739" s="14"/>
    </row>
    <row r="740" spans="1:39" ht="38.25" customHeight="1">
      <c r="A740" s="13"/>
      <c r="B740" s="13"/>
      <c r="C740" s="13"/>
      <c r="D740" s="147"/>
      <c r="E740" s="13"/>
      <c r="F740" s="38"/>
      <c r="G740" s="14"/>
      <c r="H740" s="14"/>
      <c r="I740" s="38"/>
      <c r="J740" s="13"/>
      <c r="K740" s="13"/>
      <c r="L740" s="49"/>
      <c r="M740" s="49"/>
      <c r="N740" s="39"/>
      <c r="O740" s="13"/>
      <c r="P740" s="600"/>
      <c r="Q740" s="226"/>
      <c r="R740" s="118"/>
      <c r="S740" s="118"/>
      <c r="T740" s="118"/>
      <c r="U740" s="226"/>
      <c r="V740" s="226"/>
      <c r="W740" s="226"/>
      <c r="X740" s="55"/>
      <c r="Y740" s="55"/>
      <c r="Z740" s="226"/>
      <c r="AA740" s="226"/>
      <c r="AB740" s="237"/>
      <c r="AC740" s="237"/>
      <c r="AD740" s="237"/>
      <c r="AE740" s="237"/>
      <c r="AF740" s="176"/>
      <c r="AG740" s="227"/>
      <c r="AH740" s="45"/>
      <c r="AI740" s="45"/>
      <c r="AJ740" s="51"/>
      <c r="AK740" s="14"/>
      <c r="AL740" s="14"/>
      <c r="AM740" s="14"/>
    </row>
    <row r="741" spans="1:39" ht="38.25" customHeight="1">
      <c r="A741" s="13"/>
      <c r="B741" s="13"/>
      <c r="C741" s="13"/>
      <c r="D741" s="147"/>
      <c r="E741" s="13"/>
      <c r="F741" s="38"/>
      <c r="G741" s="14"/>
      <c r="H741" s="14"/>
      <c r="I741" s="38"/>
      <c r="J741" s="13"/>
      <c r="K741" s="13"/>
      <c r="L741" s="49"/>
      <c r="M741" s="49"/>
      <c r="N741" s="39"/>
      <c r="O741" s="13"/>
      <c r="P741" s="600"/>
      <c r="Q741" s="226"/>
      <c r="R741" s="118"/>
      <c r="S741" s="118"/>
      <c r="T741" s="118"/>
      <c r="U741" s="226"/>
      <c r="V741" s="226"/>
      <c r="W741" s="226"/>
      <c r="X741" s="55"/>
      <c r="Y741" s="55"/>
      <c r="Z741" s="226"/>
      <c r="AA741" s="226"/>
      <c r="AB741" s="237"/>
      <c r="AC741" s="237"/>
      <c r="AD741" s="237"/>
      <c r="AE741" s="237"/>
      <c r="AF741" s="176"/>
      <c r="AG741" s="227"/>
      <c r="AH741" s="45"/>
      <c r="AI741" s="45"/>
      <c r="AJ741" s="51"/>
      <c r="AK741" s="14"/>
      <c r="AL741" s="14"/>
      <c r="AM741" s="14"/>
    </row>
    <row r="742" spans="1:39" ht="38.25" customHeight="1">
      <c r="A742" s="13"/>
      <c r="B742" s="13"/>
      <c r="C742" s="13"/>
      <c r="D742" s="147"/>
      <c r="E742" s="13"/>
      <c r="F742" s="38"/>
      <c r="G742" s="14"/>
      <c r="H742" s="14"/>
      <c r="I742" s="38"/>
      <c r="J742" s="13"/>
      <c r="K742" s="13"/>
      <c r="L742" s="49"/>
      <c r="M742" s="49"/>
      <c r="N742" s="39"/>
      <c r="O742" s="13"/>
      <c r="P742" s="600"/>
      <c r="Q742" s="226"/>
      <c r="R742" s="118"/>
      <c r="S742" s="118"/>
      <c r="T742" s="118"/>
      <c r="U742" s="226"/>
      <c r="V742" s="226"/>
      <c r="W742" s="226"/>
      <c r="X742" s="55"/>
      <c r="Y742" s="55"/>
      <c r="Z742" s="226"/>
      <c r="AA742" s="226"/>
      <c r="AB742" s="237"/>
      <c r="AC742" s="237"/>
      <c r="AD742" s="237"/>
      <c r="AE742" s="237"/>
      <c r="AF742" s="176"/>
      <c r="AG742" s="227"/>
      <c r="AH742" s="45"/>
      <c r="AI742" s="45"/>
      <c r="AJ742" s="51"/>
      <c r="AK742" s="14"/>
      <c r="AL742" s="14"/>
      <c r="AM742" s="14"/>
    </row>
    <row r="743" spans="1:39" ht="38.25" customHeight="1">
      <c r="A743" s="13"/>
      <c r="B743" s="13"/>
      <c r="C743" s="13"/>
      <c r="D743" s="147"/>
      <c r="E743" s="13"/>
      <c r="F743" s="38"/>
      <c r="G743" s="14"/>
      <c r="H743" s="14"/>
      <c r="I743" s="38"/>
      <c r="J743" s="13"/>
      <c r="K743" s="13"/>
      <c r="L743" s="49"/>
      <c r="M743" s="49"/>
      <c r="N743" s="39"/>
      <c r="O743" s="13"/>
      <c r="P743" s="600"/>
      <c r="Q743" s="226"/>
      <c r="R743" s="118"/>
      <c r="S743" s="118"/>
      <c r="T743" s="118"/>
      <c r="U743" s="226"/>
      <c r="V743" s="226"/>
      <c r="W743" s="226"/>
      <c r="X743" s="55"/>
      <c r="Y743" s="55"/>
      <c r="Z743" s="226"/>
      <c r="AA743" s="226"/>
      <c r="AB743" s="237"/>
      <c r="AC743" s="237"/>
      <c r="AD743" s="237"/>
      <c r="AE743" s="237"/>
      <c r="AF743" s="176"/>
      <c r="AG743" s="227"/>
      <c r="AH743" s="45"/>
      <c r="AI743" s="45"/>
      <c r="AJ743" s="51"/>
      <c r="AK743" s="14"/>
      <c r="AL743" s="14"/>
      <c r="AM743" s="14"/>
    </row>
    <row r="744" spans="1:39" ht="38.25" customHeight="1">
      <c r="A744" s="13"/>
      <c r="B744" s="13"/>
      <c r="C744" s="13"/>
      <c r="D744" s="147"/>
      <c r="E744" s="13"/>
      <c r="F744" s="38"/>
      <c r="G744" s="14"/>
      <c r="H744" s="14"/>
      <c r="I744" s="38"/>
      <c r="J744" s="13"/>
      <c r="K744" s="13"/>
      <c r="L744" s="49"/>
      <c r="M744" s="49"/>
      <c r="N744" s="39"/>
      <c r="O744" s="13"/>
      <c r="P744" s="600"/>
      <c r="Q744" s="226"/>
      <c r="R744" s="118"/>
      <c r="S744" s="118"/>
      <c r="T744" s="118"/>
      <c r="U744" s="226"/>
      <c r="V744" s="226"/>
      <c r="W744" s="226"/>
      <c r="X744" s="55"/>
      <c r="Y744" s="55"/>
      <c r="Z744" s="226"/>
      <c r="AA744" s="226"/>
      <c r="AB744" s="237"/>
      <c r="AC744" s="237"/>
      <c r="AD744" s="237"/>
      <c r="AE744" s="237"/>
      <c r="AF744" s="176"/>
      <c r="AG744" s="227"/>
      <c r="AH744" s="45"/>
      <c r="AI744" s="45"/>
      <c r="AJ744" s="51"/>
      <c r="AK744" s="14"/>
      <c r="AL744" s="14"/>
      <c r="AM744" s="14"/>
    </row>
    <row r="745" spans="1:39" ht="38.25" customHeight="1">
      <c r="A745" s="13"/>
      <c r="B745" s="13"/>
      <c r="C745" s="13"/>
      <c r="D745" s="147"/>
      <c r="E745" s="13"/>
      <c r="F745" s="38"/>
      <c r="G745" s="14"/>
      <c r="H745" s="14"/>
      <c r="I745" s="38"/>
      <c r="J745" s="13"/>
      <c r="K745" s="13"/>
      <c r="L745" s="49"/>
      <c r="M745" s="49"/>
      <c r="N745" s="39"/>
      <c r="O745" s="13"/>
      <c r="P745" s="600"/>
      <c r="Q745" s="226"/>
      <c r="R745" s="118"/>
      <c r="S745" s="118"/>
      <c r="T745" s="118"/>
      <c r="U745" s="226"/>
      <c r="V745" s="226"/>
      <c r="W745" s="226"/>
      <c r="X745" s="55"/>
      <c r="Y745" s="55"/>
      <c r="Z745" s="226"/>
      <c r="AA745" s="226"/>
      <c r="AB745" s="237"/>
      <c r="AC745" s="237"/>
      <c r="AD745" s="237"/>
      <c r="AE745" s="237"/>
      <c r="AF745" s="176"/>
      <c r="AG745" s="227"/>
      <c r="AH745" s="45"/>
      <c r="AI745" s="45"/>
      <c r="AJ745" s="51"/>
      <c r="AK745" s="14"/>
      <c r="AL745" s="14"/>
      <c r="AM745" s="14"/>
    </row>
    <row r="746" spans="1:39" ht="38.25" customHeight="1">
      <c r="A746" s="13"/>
      <c r="B746" s="13"/>
      <c r="C746" s="13"/>
      <c r="D746" s="147"/>
      <c r="E746" s="13"/>
      <c r="F746" s="38"/>
      <c r="G746" s="14"/>
      <c r="H746" s="14"/>
      <c r="I746" s="38"/>
      <c r="J746" s="13"/>
      <c r="K746" s="13"/>
      <c r="L746" s="49"/>
      <c r="M746" s="49"/>
      <c r="N746" s="39"/>
      <c r="O746" s="13"/>
      <c r="P746" s="600"/>
      <c r="Q746" s="226"/>
      <c r="R746" s="118"/>
      <c r="S746" s="118"/>
      <c r="T746" s="118"/>
      <c r="U746" s="226"/>
      <c r="V746" s="226"/>
      <c r="W746" s="226"/>
      <c r="X746" s="55"/>
      <c r="Y746" s="55"/>
      <c r="Z746" s="226"/>
      <c r="AA746" s="226"/>
      <c r="AB746" s="237"/>
      <c r="AC746" s="237"/>
      <c r="AD746" s="237"/>
      <c r="AE746" s="237"/>
      <c r="AF746" s="176"/>
      <c r="AG746" s="227"/>
      <c r="AH746" s="45"/>
      <c r="AI746" s="45"/>
      <c r="AJ746" s="51"/>
      <c r="AK746" s="14"/>
      <c r="AL746" s="14"/>
      <c r="AM746" s="14"/>
    </row>
    <row r="747" spans="1:39" ht="38.25" customHeight="1">
      <c r="A747" s="13"/>
      <c r="B747" s="13"/>
      <c r="C747" s="13"/>
      <c r="D747" s="147"/>
      <c r="E747" s="13"/>
      <c r="F747" s="38"/>
      <c r="G747" s="14"/>
      <c r="H747" s="14"/>
      <c r="I747" s="38"/>
      <c r="J747" s="13"/>
      <c r="K747" s="13"/>
      <c r="L747" s="49"/>
      <c r="M747" s="49"/>
      <c r="N747" s="39"/>
      <c r="O747" s="13"/>
      <c r="P747" s="600"/>
      <c r="Q747" s="226"/>
      <c r="R747" s="118"/>
      <c r="S747" s="118"/>
      <c r="T747" s="118"/>
      <c r="U747" s="226"/>
      <c r="V747" s="226"/>
      <c r="W747" s="226"/>
      <c r="X747" s="55"/>
      <c r="Y747" s="55"/>
      <c r="Z747" s="226"/>
      <c r="AA747" s="226"/>
      <c r="AB747" s="237"/>
      <c r="AC747" s="237"/>
      <c r="AD747" s="237"/>
      <c r="AE747" s="237"/>
      <c r="AF747" s="176"/>
      <c r="AG747" s="227"/>
      <c r="AH747" s="45"/>
      <c r="AI747" s="45"/>
      <c r="AJ747" s="51"/>
      <c r="AK747" s="14"/>
      <c r="AL747" s="14"/>
      <c r="AM747" s="14"/>
    </row>
    <row r="748" spans="1:39" ht="38.25" customHeight="1">
      <c r="A748" s="13"/>
      <c r="B748" s="13"/>
      <c r="C748" s="13"/>
      <c r="D748" s="147"/>
      <c r="E748" s="13"/>
      <c r="F748" s="38"/>
      <c r="G748" s="14"/>
      <c r="H748" s="14"/>
      <c r="I748" s="38"/>
      <c r="J748" s="13"/>
      <c r="K748" s="13"/>
      <c r="L748" s="49"/>
      <c r="M748" s="49"/>
      <c r="N748" s="39"/>
      <c r="O748" s="13"/>
      <c r="P748" s="600"/>
      <c r="Q748" s="226"/>
      <c r="R748" s="118"/>
      <c r="S748" s="118"/>
      <c r="T748" s="118"/>
      <c r="U748" s="226"/>
      <c r="V748" s="226"/>
      <c r="W748" s="226"/>
      <c r="X748" s="55"/>
      <c r="Y748" s="55"/>
      <c r="Z748" s="226"/>
      <c r="AA748" s="226"/>
      <c r="AB748" s="237"/>
      <c r="AC748" s="237"/>
      <c r="AD748" s="237"/>
      <c r="AE748" s="237"/>
      <c r="AF748" s="176"/>
      <c r="AG748" s="227"/>
      <c r="AH748" s="45"/>
      <c r="AI748" s="45"/>
      <c r="AJ748" s="51"/>
      <c r="AK748" s="14"/>
      <c r="AL748" s="14"/>
      <c r="AM748" s="14"/>
    </row>
    <row r="749" spans="1:39" ht="38.25" customHeight="1">
      <c r="A749" s="13"/>
      <c r="B749" s="13"/>
      <c r="C749" s="13"/>
      <c r="D749" s="147"/>
      <c r="E749" s="13"/>
      <c r="F749" s="38"/>
      <c r="G749" s="14"/>
      <c r="H749" s="14"/>
      <c r="I749" s="38"/>
      <c r="J749" s="13"/>
      <c r="K749" s="13"/>
      <c r="L749" s="49"/>
      <c r="M749" s="49"/>
      <c r="N749" s="39"/>
      <c r="O749" s="13"/>
      <c r="P749" s="600"/>
      <c r="Q749" s="226"/>
      <c r="R749" s="118"/>
      <c r="S749" s="118"/>
      <c r="T749" s="118"/>
      <c r="U749" s="226"/>
      <c r="V749" s="226"/>
      <c r="W749" s="226"/>
      <c r="X749" s="55"/>
      <c r="Y749" s="55"/>
      <c r="Z749" s="226"/>
      <c r="AA749" s="226"/>
      <c r="AB749" s="237"/>
      <c r="AC749" s="237"/>
      <c r="AD749" s="237"/>
      <c r="AE749" s="237"/>
      <c r="AF749" s="176"/>
      <c r="AG749" s="227"/>
      <c r="AH749" s="45"/>
      <c r="AI749" s="45"/>
      <c r="AJ749" s="51"/>
      <c r="AK749" s="14"/>
      <c r="AL749" s="14"/>
      <c r="AM749" s="14"/>
    </row>
    <row r="750" spans="1:39" ht="38.25" customHeight="1">
      <c r="A750" s="13"/>
      <c r="B750" s="13"/>
      <c r="C750" s="13"/>
      <c r="D750" s="147"/>
      <c r="E750" s="13"/>
      <c r="F750" s="38"/>
      <c r="G750" s="14"/>
      <c r="H750" s="14"/>
      <c r="I750" s="38"/>
      <c r="J750" s="13"/>
      <c r="K750" s="13"/>
      <c r="L750" s="49"/>
      <c r="M750" s="49"/>
      <c r="N750" s="39"/>
      <c r="O750" s="13"/>
      <c r="P750" s="600"/>
      <c r="Q750" s="226"/>
      <c r="R750" s="118"/>
      <c r="S750" s="118"/>
      <c r="T750" s="118"/>
      <c r="U750" s="226"/>
      <c r="V750" s="226"/>
      <c r="W750" s="226"/>
      <c r="X750" s="55"/>
      <c r="Y750" s="55"/>
      <c r="Z750" s="226"/>
      <c r="AA750" s="226"/>
      <c r="AB750" s="237"/>
      <c r="AC750" s="237"/>
      <c r="AD750" s="237"/>
      <c r="AE750" s="237"/>
      <c r="AF750" s="176"/>
      <c r="AG750" s="227"/>
      <c r="AH750" s="45"/>
      <c r="AI750" s="45"/>
      <c r="AJ750" s="51"/>
      <c r="AK750" s="14"/>
      <c r="AL750" s="14"/>
      <c r="AM750" s="14"/>
    </row>
    <row r="751" spans="1:39" ht="38.25" customHeight="1">
      <c r="A751" s="13"/>
      <c r="B751" s="13"/>
      <c r="C751" s="13"/>
      <c r="D751" s="147"/>
      <c r="E751" s="13"/>
      <c r="F751" s="38"/>
      <c r="G751" s="14"/>
      <c r="H751" s="14"/>
      <c r="I751" s="38"/>
      <c r="J751" s="13"/>
      <c r="K751" s="13"/>
      <c r="L751" s="49"/>
      <c r="M751" s="49"/>
      <c r="N751" s="39"/>
      <c r="O751" s="13"/>
      <c r="P751" s="600"/>
      <c r="Q751" s="226"/>
      <c r="R751" s="118"/>
      <c r="S751" s="118"/>
      <c r="T751" s="118"/>
      <c r="U751" s="226"/>
      <c r="V751" s="226"/>
      <c r="W751" s="226"/>
      <c r="X751" s="55"/>
      <c r="Y751" s="55"/>
      <c r="Z751" s="226"/>
      <c r="AA751" s="226"/>
      <c r="AB751" s="237"/>
      <c r="AC751" s="237"/>
      <c r="AD751" s="237"/>
      <c r="AE751" s="237"/>
      <c r="AF751" s="176"/>
      <c r="AG751" s="227"/>
      <c r="AH751" s="45"/>
      <c r="AI751" s="45"/>
      <c r="AJ751" s="51"/>
      <c r="AK751" s="14"/>
      <c r="AL751" s="14"/>
      <c r="AM751" s="14"/>
    </row>
    <row r="752" spans="1:39" ht="38.25" customHeight="1">
      <c r="A752" s="13"/>
      <c r="B752" s="13"/>
      <c r="C752" s="13"/>
      <c r="D752" s="147"/>
      <c r="E752" s="13"/>
      <c r="F752" s="38"/>
      <c r="G752" s="14"/>
      <c r="H752" s="14"/>
      <c r="I752" s="38"/>
      <c r="J752" s="13"/>
      <c r="K752" s="13"/>
      <c r="L752" s="49"/>
      <c r="M752" s="49"/>
      <c r="N752" s="39"/>
      <c r="O752" s="13"/>
      <c r="P752" s="600"/>
      <c r="Q752" s="226"/>
      <c r="R752" s="118"/>
      <c r="S752" s="118"/>
      <c r="T752" s="118"/>
      <c r="U752" s="226"/>
      <c r="V752" s="226"/>
      <c r="W752" s="226"/>
      <c r="X752" s="55"/>
      <c r="Y752" s="55"/>
      <c r="Z752" s="226"/>
      <c r="AA752" s="226"/>
      <c r="AB752" s="237"/>
      <c r="AC752" s="237"/>
      <c r="AD752" s="237"/>
      <c r="AE752" s="237"/>
      <c r="AF752" s="176"/>
      <c r="AG752" s="227"/>
      <c r="AH752" s="45"/>
      <c r="AI752" s="45"/>
      <c r="AJ752" s="51"/>
      <c r="AK752" s="14"/>
      <c r="AL752" s="14"/>
      <c r="AM752" s="14"/>
    </row>
    <row r="753" spans="1:39" ht="38.25" customHeight="1">
      <c r="A753" s="13"/>
      <c r="B753" s="13"/>
      <c r="C753" s="13"/>
      <c r="D753" s="147"/>
      <c r="E753" s="13"/>
      <c r="F753" s="38"/>
      <c r="G753" s="14"/>
      <c r="H753" s="14"/>
      <c r="I753" s="38"/>
      <c r="J753" s="13"/>
      <c r="K753" s="13"/>
      <c r="L753" s="49"/>
      <c r="M753" s="49"/>
      <c r="N753" s="39"/>
      <c r="O753" s="13"/>
      <c r="P753" s="600"/>
      <c r="Q753" s="226"/>
      <c r="R753" s="118"/>
      <c r="S753" s="118"/>
      <c r="T753" s="118"/>
      <c r="U753" s="226"/>
      <c r="V753" s="226"/>
      <c r="W753" s="226"/>
      <c r="X753" s="55"/>
      <c r="Y753" s="55"/>
      <c r="Z753" s="226"/>
      <c r="AA753" s="226"/>
      <c r="AB753" s="237"/>
      <c r="AC753" s="237"/>
      <c r="AD753" s="237"/>
      <c r="AE753" s="237"/>
      <c r="AF753" s="176"/>
      <c r="AG753" s="227"/>
      <c r="AH753" s="45"/>
      <c r="AI753" s="45"/>
      <c r="AJ753" s="51"/>
      <c r="AK753" s="14"/>
      <c r="AL753" s="14"/>
      <c r="AM753" s="14"/>
    </row>
    <row r="754" spans="1:39" ht="38.25" customHeight="1">
      <c r="A754" s="13"/>
      <c r="B754" s="13"/>
      <c r="C754" s="13"/>
      <c r="D754" s="147"/>
      <c r="E754" s="13"/>
      <c r="F754" s="38"/>
      <c r="G754" s="14"/>
      <c r="H754" s="14"/>
      <c r="I754" s="38"/>
      <c r="J754" s="13"/>
      <c r="K754" s="13"/>
      <c r="L754" s="49"/>
      <c r="M754" s="49"/>
      <c r="N754" s="39"/>
      <c r="O754" s="13"/>
      <c r="P754" s="600"/>
      <c r="Q754" s="226"/>
      <c r="R754" s="118"/>
      <c r="S754" s="118"/>
      <c r="T754" s="118"/>
      <c r="U754" s="226"/>
      <c r="V754" s="226"/>
      <c r="W754" s="226"/>
      <c r="X754" s="55"/>
      <c r="Y754" s="55"/>
      <c r="Z754" s="226"/>
      <c r="AA754" s="226"/>
      <c r="AB754" s="237"/>
      <c r="AC754" s="237"/>
      <c r="AD754" s="237"/>
      <c r="AE754" s="237"/>
      <c r="AF754" s="176"/>
      <c r="AG754" s="227"/>
      <c r="AH754" s="45"/>
      <c r="AI754" s="45"/>
      <c r="AJ754" s="51"/>
      <c r="AK754" s="14"/>
      <c r="AL754" s="14"/>
      <c r="AM754" s="14"/>
    </row>
    <row r="755" spans="1:39" ht="38.25" customHeight="1">
      <c r="A755" s="13"/>
      <c r="B755" s="13"/>
      <c r="C755" s="13"/>
      <c r="D755" s="147"/>
      <c r="E755" s="13"/>
      <c r="F755" s="38"/>
      <c r="G755" s="14"/>
      <c r="H755" s="14"/>
      <c r="I755" s="38"/>
      <c r="J755" s="13"/>
      <c r="K755" s="13"/>
      <c r="L755" s="49"/>
      <c r="M755" s="49"/>
      <c r="N755" s="39"/>
      <c r="O755" s="13"/>
      <c r="P755" s="600"/>
      <c r="Q755" s="226"/>
      <c r="R755" s="118"/>
      <c r="S755" s="118"/>
      <c r="T755" s="118"/>
      <c r="U755" s="226"/>
      <c r="V755" s="226"/>
      <c r="W755" s="226"/>
      <c r="X755" s="55"/>
      <c r="Y755" s="55"/>
      <c r="Z755" s="226"/>
      <c r="AA755" s="226"/>
      <c r="AB755" s="237"/>
      <c r="AC755" s="237"/>
      <c r="AD755" s="237"/>
      <c r="AE755" s="237"/>
      <c r="AF755" s="176"/>
      <c r="AG755" s="227"/>
      <c r="AH755" s="45"/>
      <c r="AI755" s="45"/>
      <c r="AJ755" s="51"/>
      <c r="AK755" s="14"/>
      <c r="AL755" s="14"/>
      <c r="AM755" s="14"/>
    </row>
    <row r="756" spans="1:39" ht="38.25" customHeight="1">
      <c r="A756" s="13"/>
      <c r="B756" s="13"/>
      <c r="C756" s="13"/>
      <c r="D756" s="147"/>
      <c r="E756" s="13"/>
      <c r="F756" s="38"/>
      <c r="G756" s="14"/>
      <c r="H756" s="14"/>
      <c r="I756" s="38"/>
      <c r="J756" s="13"/>
      <c r="K756" s="13"/>
      <c r="L756" s="49"/>
      <c r="M756" s="49"/>
      <c r="N756" s="39"/>
      <c r="O756" s="13"/>
      <c r="P756" s="600"/>
      <c r="Q756" s="226"/>
      <c r="R756" s="118"/>
      <c r="S756" s="118"/>
      <c r="T756" s="118"/>
      <c r="U756" s="226"/>
      <c r="V756" s="226"/>
      <c r="W756" s="226"/>
      <c r="X756" s="55"/>
      <c r="Y756" s="55"/>
      <c r="Z756" s="226"/>
      <c r="AA756" s="226"/>
      <c r="AB756" s="237"/>
      <c r="AC756" s="237"/>
      <c r="AD756" s="237"/>
      <c r="AE756" s="237"/>
      <c r="AF756" s="176"/>
      <c r="AG756" s="227"/>
      <c r="AH756" s="45"/>
      <c r="AI756" s="45"/>
      <c r="AJ756" s="51"/>
      <c r="AK756" s="14"/>
      <c r="AL756" s="14"/>
      <c r="AM756" s="14"/>
    </row>
    <row r="757" spans="1:39" ht="38.25" customHeight="1">
      <c r="A757" s="13"/>
      <c r="B757" s="13"/>
      <c r="C757" s="13"/>
      <c r="D757" s="147"/>
      <c r="E757" s="13"/>
      <c r="F757" s="38"/>
      <c r="G757" s="14"/>
      <c r="H757" s="14"/>
      <c r="I757" s="38"/>
      <c r="J757" s="13"/>
      <c r="K757" s="13"/>
      <c r="L757" s="49"/>
      <c r="M757" s="49"/>
      <c r="N757" s="39"/>
      <c r="O757" s="13"/>
      <c r="P757" s="600"/>
      <c r="Q757" s="226"/>
      <c r="R757" s="118"/>
      <c r="S757" s="118"/>
      <c r="T757" s="118"/>
      <c r="U757" s="226"/>
      <c r="V757" s="226"/>
      <c r="W757" s="226"/>
      <c r="X757" s="55"/>
      <c r="Y757" s="55"/>
      <c r="Z757" s="226"/>
      <c r="AA757" s="226"/>
      <c r="AB757" s="237"/>
      <c r="AC757" s="237"/>
      <c r="AD757" s="237"/>
      <c r="AE757" s="237"/>
      <c r="AF757" s="176"/>
      <c r="AG757" s="227"/>
      <c r="AH757" s="45"/>
      <c r="AI757" s="45"/>
      <c r="AJ757" s="51"/>
      <c r="AK757" s="14"/>
      <c r="AL757" s="14"/>
      <c r="AM757" s="14"/>
    </row>
    <row r="758" spans="1:39" ht="38.25" customHeight="1">
      <c r="A758" s="13"/>
      <c r="B758" s="13"/>
      <c r="C758" s="13"/>
      <c r="D758" s="147"/>
      <c r="E758" s="13"/>
      <c r="F758" s="38"/>
      <c r="G758" s="14"/>
      <c r="H758" s="14"/>
      <c r="I758" s="38"/>
      <c r="J758" s="13"/>
      <c r="K758" s="13"/>
      <c r="L758" s="49"/>
      <c r="M758" s="49"/>
      <c r="N758" s="39"/>
      <c r="O758" s="13"/>
      <c r="P758" s="600"/>
      <c r="Q758" s="226"/>
      <c r="R758" s="118"/>
      <c r="S758" s="118"/>
      <c r="T758" s="118"/>
      <c r="U758" s="226"/>
      <c r="V758" s="226"/>
      <c r="W758" s="226"/>
      <c r="X758" s="55"/>
      <c r="Y758" s="55"/>
      <c r="Z758" s="226"/>
      <c r="AA758" s="226"/>
      <c r="AB758" s="237"/>
      <c r="AC758" s="237"/>
      <c r="AD758" s="237"/>
      <c r="AE758" s="237"/>
      <c r="AF758" s="176"/>
      <c r="AG758" s="227"/>
      <c r="AH758" s="45"/>
      <c r="AI758" s="45"/>
      <c r="AJ758" s="51"/>
      <c r="AK758" s="14"/>
      <c r="AL758" s="14"/>
      <c r="AM758" s="14"/>
    </row>
    <row r="759" spans="1:39" ht="38.25" customHeight="1">
      <c r="A759" s="13"/>
      <c r="B759" s="13"/>
      <c r="C759" s="13"/>
      <c r="D759" s="147"/>
      <c r="E759" s="13"/>
      <c r="F759" s="38"/>
      <c r="G759" s="14"/>
      <c r="H759" s="14"/>
      <c r="I759" s="38"/>
      <c r="J759" s="13"/>
      <c r="K759" s="13"/>
      <c r="L759" s="49"/>
      <c r="M759" s="49"/>
      <c r="N759" s="39"/>
      <c r="O759" s="13"/>
      <c r="P759" s="600"/>
      <c r="Q759" s="226"/>
      <c r="R759" s="118"/>
      <c r="S759" s="118"/>
      <c r="T759" s="118"/>
      <c r="U759" s="226"/>
      <c r="V759" s="226"/>
      <c r="W759" s="226"/>
      <c r="X759" s="55"/>
      <c r="Y759" s="55"/>
      <c r="Z759" s="226"/>
      <c r="AA759" s="226"/>
      <c r="AB759" s="237"/>
      <c r="AC759" s="237"/>
      <c r="AD759" s="237"/>
      <c r="AE759" s="237"/>
      <c r="AF759" s="176"/>
      <c r="AG759" s="227"/>
      <c r="AH759" s="45"/>
      <c r="AI759" s="45"/>
      <c r="AJ759" s="51"/>
      <c r="AK759" s="14"/>
      <c r="AL759" s="14"/>
      <c r="AM759" s="14"/>
    </row>
    <row r="760" spans="1:39" ht="38.25" customHeight="1">
      <c r="A760" s="13"/>
      <c r="B760" s="13"/>
      <c r="C760" s="13"/>
      <c r="D760" s="147"/>
      <c r="E760" s="13"/>
      <c r="F760" s="38"/>
      <c r="G760" s="14"/>
      <c r="H760" s="14"/>
      <c r="I760" s="38"/>
      <c r="J760" s="13"/>
      <c r="K760" s="13"/>
      <c r="L760" s="49"/>
      <c r="M760" s="49"/>
      <c r="N760" s="39"/>
      <c r="O760" s="13"/>
      <c r="P760" s="600"/>
      <c r="Q760" s="226"/>
      <c r="R760" s="118"/>
      <c r="S760" s="118"/>
      <c r="T760" s="118"/>
      <c r="U760" s="226"/>
      <c r="V760" s="226"/>
      <c r="W760" s="226"/>
      <c r="X760" s="55"/>
      <c r="Y760" s="55"/>
      <c r="Z760" s="226"/>
      <c r="AA760" s="226"/>
      <c r="AB760" s="237"/>
      <c r="AC760" s="237"/>
      <c r="AD760" s="237"/>
      <c r="AE760" s="237"/>
      <c r="AF760" s="176"/>
      <c r="AG760" s="227"/>
      <c r="AH760" s="45"/>
      <c r="AI760" s="45"/>
      <c r="AJ760" s="51"/>
      <c r="AK760" s="14"/>
      <c r="AL760" s="14"/>
      <c r="AM760" s="14"/>
    </row>
    <row r="761" spans="1:39" ht="38.25" customHeight="1">
      <c r="A761" s="13"/>
      <c r="B761" s="13"/>
      <c r="C761" s="13"/>
      <c r="D761" s="147"/>
      <c r="E761" s="13"/>
      <c r="F761" s="38"/>
      <c r="G761" s="14"/>
      <c r="H761" s="14"/>
      <c r="I761" s="38"/>
      <c r="J761" s="13"/>
      <c r="K761" s="13"/>
      <c r="L761" s="49"/>
      <c r="M761" s="49"/>
      <c r="N761" s="39"/>
      <c r="O761" s="13"/>
      <c r="P761" s="600"/>
      <c r="Q761" s="226"/>
      <c r="R761" s="118"/>
      <c r="S761" s="118"/>
      <c r="T761" s="118"/>
      <c r="U761" s="226"/>
      <c r="V761" s="226"/>
      <c r="W761" s="226"/>
      <c r="X761" s="55"/>
      <c r="Y761" s="55"/>
      <c r="Z761" s="226"/>
      <c r="AA761" s="226"/>
      <c r="AB761" s="237"/>
      <c r="AC761" s="237"/>
      <c r="AD761" s="237"/>
      <c r="AE761" s="237"/>
      <c r="AF761" s="176"/>
      <c r="AG761" s="227"/>
      <c r="AH761" s="45"/>
      <c r="AI761" s="45"/>
      <c r="AJ761" s="51"/>
      <c r="AK761" s="14"/>
      <c r="AL761" s="14"/>
      <c r="AM761" s="14"/>
    </row>
    <row r="762" spans="1:39" ht="38.25" customHeight="1">
      <c r="A762" s="13"/>
      <c r="B762" s="13"/>
      <c r="C762" s="13"/>
      <c r="D762" s="147"/>
      <c r="E762" s="13"/>
      <c r="F762" s="38"/>
      <c r="G762" s="14"/>
      <c r="H762" s="14"/>
      <c r="I762" s="38"/>
      <c r="J762" s="13"/>
      <c r="K762" s="13"/>
      <c r="L762" s="49"/>
      <c r="M762" s="49"/>
      <c r="N762" s="39"/>
      <c r="O762" s="13"/>
      <c r="P762" s="600"/>
      <c r="Q762" s="226"/>
      <c r="R762" s="118"/>
      <c r="S762" s="118"/>
      <c r="T762" s="118"/>
      <c r="U762" s="226"/>
      <c r="V762" s="226"/>
      <c r="W762" s="226"/>
      <c r="X762" s="55"/>
      <c r="Y762" s="55"/>
      <c r="Z762" s="226"/>
      <c r="AA762" s="226"/>
      <c r="AB762" s="237"/>
      <c r="AC762" s="237"/>
      <c r="AD762" s="237"/>
      <c r="AE762" s="237"/>
      <c r="AF762" s="176"/>
      <c r="AG762" s="227"/>
      <c r="AH762" s="45"/>
      <c r="AI762" s="45"/>
      <c r="AJ762" s="51"/>
      <c r="AK762" s="14"/>
      <c r="AL762" s="14"/>
      <c r="AM762" s="14"/>
    </row>
    <row r="763" spans="1:39" ht="38.25" customHeight="1">
      <c r="A763" s="13"/>
      <c r="B763" s="13"/>
      <c r="C763" s="13"/>
      <c r="D763" s="147"/>
      <c r="E763" s="13"/>
      <c r="F763" s="38"/>
      <c r="G763" s="14"/>
      <c r="H763" s="14"/>
      <c r="I763" s="38"/>
      <c r="J763" s="13"/>
      <c r="K763" s="13"/>
      <c r="L763" s="49"/>
      <c r="M763" s="49"/>
      <c r="N763" s="39"/>
      <c r="O763" s="13"/>
      <c r="P763" s="600"/>
      <c r="Q763" s="226"/>
      <c r="R763" s="118"/>
      <c r="S763" s="118"/>
      <c r="T763" s="118"/>
      <c r="U763" s="226"/>
      <c r="V763" s="226"/>
      <c r="W763" s="226"/>
      <c r="X763" s="55"/>
      <c r="Y763" s="55"/>
      <c r="Z763" s="226"/>
      <c r="AA763" s="226"/>
      <c r="AB763" s="237"/>
      <c r="AC763" s="237"/>
      <c r="AD763" s="237"/>
      <c r="AE763" s="237"/>
      <c r="AF763" s="176"/>
      <c r="AG763" s="227"/>
      <c r="AH763" s="45"/>
      <c r="AI763" s="45"/>
      <c r="AJ763" s="51"/>
      <c r="AK763" s="14"/>
      <c r="AL763" s="14"/>
      <c r="AM763" s="14"/>
    </row>
    <row r="764" spans="1:39" ht="38.25" customHeight="1">
      <c r="A764" s="13"/>
      <c r="B764" s="13"/>
      <c r="C764" s="13"/>
      <c r="D764" s="147"/>
      <c r="E764" s="13"/>
      <c r="F764" s="38"/>
      <c r="G764" s="14"/>
      <c r="H764" s="14"/>
      <c r="I764" s="38"/>
      <c r="J764" s="13"/>
      <c r="K764" s="13"/>
      <c r="L764" s="49"/>
      <c r="M764" s="49"/>
      <c r="N764" s="39"/>
      <c r="O764" s="13"/>
      <c r="P764" s="600"/>
      <c r="Q764" s="226"/>
      <c r="R764" s="118"/>
      <c r="S764" s="118"/>
      <c r="T764" s="118"/>
      <c r="U764" s="226"/>
      <c r="V764" s="226"/>
      <c r="W764" s="226"/>
      <c r="X764" s="55"/>
      <c r="Y764" s="55"/>
      <c r="Z764" s="226"/>
      <c r="AA764" s="226"/>
      <c r="AB764" s="237"/>
      <c r="AC764" s="237"/>
      <c r="AD764" s="237"/>
      <c r="AE764" s="237"/>
      <c r="AF764" s="176"/>
      <c r="AG764" s="227"/>
      <c r="AH764" s="45"/>
      <c r="AI764" s="45"/>
      <c r="AJ764" s="51"/>
      <c r="AK764" s="14"/>
      <c r="AL764" s="14"/>
      <c r="AM764" s="14"/>
    </row>
    <row r="765" spans="1:39" ht="38.25" customHeight="1">
      <c r="A765" s="13"/>
      <c r="B765" s="13"/>
      <c r="C765" s="13"/>
      <c r="D765" s="147"/>
      <c r="E765" s="13"/>
      <c r="F765" s="38"/>
      <c r="G765" s="14"/>
      <c r="H765" s="14"/>
      <c r="I765" s="38"/>
      <c r="J765" s="13"/>
      <c r="K765" s="13"/>
      <c r="L765" s="49"/>
      <c r="M765" s="49"/>
      <c r="N765" s="39"/>
      <c r="O765" s="13"/>
      <c r="P765" s="600"/>
      <c r="Q765" s="226"/>
      <c r="R765" s="118"/>
      <c r="S765" s="118"/>
      <c r="T765" s="118"/>
      <c r="U765" s="226"/>
      <c r="V765" s="226"/>
      <c r="W765" s="226"/>
      <c r="X765" s="55"/>
      <c r="Y765" s="55"/>
      <c r="Z765" s="226"/>
      <c r="AA765" s="226"/>
      <c r="AB765" s="237"/>
      <c r="AC765" s="237"/>
      <c r="AD765" s="237"/>
      <c r="AE765" s="237"/>
      <c r="AF765" s="176"/>
      <c r="AG765" s="227"/>
      <c r="AH765" s="45"/>
      <c r="AI765" s="45"/>
      <c r="AJ765" s="51"/>
      <c r="AK765" s="14"/>
      <c r="AL765" s="14"/>
      <c r="AM765" s="14"/>
    </row>
    <row r="766" spans="1:39" ht="38.25" customHeight="1">
      <c r="A766" s="13"/>
      <c r="B766" s="13"/>
      <c r="C766" s="13"/>
      <c r="D766" s="147"/>
      <c r="E766" s="13"/>
      <c r="F766" s="38"/>
      <c r="G766" s="14"/>
      <c r="H766" s="14"/>
      <c r="I766" s="38"/>
      <c r="J766" s="13"/>
      <c r="K766" s="13"/>
      <c r="L766" s="49"/>
      <c r="M766" s="49"/>
      <c r="N766" s="39"/>
      <c r="O766" s="13"/>
      <c r="P766" s="600"/>
      <c r="Q766" s="226"/>
      <c r="R766" s="118"/>
      <c r="S766" s="118"/>
      <c r="T766" s="118"/>
      <c r="U766" s="226"/>
      <c r="V766" s="226"/>
      <c r="W766" s="226"/>
      <c r="X766" s="55"/>
      <c r="Y766" s="55"/>
      <c r="Z766" s="226"/>
      <c r="AA766" s="226"/>
      <c r="AB766" s="237"/>
      <c r="AC766" s="237"/>
      <c r="AD766" s="237"/>
      <c r="AE766" s="237"/>
      <c r="AF766" s="176"/>
      <c r="AG766" s="227"/>
      <c r="AH766" s="45"/>
      <c r="AI766" s="45"/>
      <c r="AJ766" s="51"/>
      <c r="AK766" s="14"/>
      <c r="AL766" s="14"/>
      <c r="AM766" s="14"/>
    </row>
    <row r="767" spans="1:39" ht="38.25" customHeight="1">
      <c r="A767" s="13"/>
      <c r="B767" s="13"/>
      <c r="C767" s="13"/>
      <c r="D767" s="147"/>
      <c r="E767" s="13"/>
      <c r="F767" s="38"/>
      <c r="G767" s="14"/>
      <c r="H767" s="14"/>
      <c r="I767" s="38"/>
      <c r="J767" s="13"/>
      <c r="K767" s="13"/>
      <c r="L767" s="49"/>
      <c r="M767" s="49"/>
      <c r="N767" s="39"/>
      <c r="O767" s="13"/>
      <c r="P767" s="600"/>
      <c r="Q767" s="226"/>
      <c r="R767" s="118"/>
      <c r="S767" s="118"/>
      <c r="T767" s="118"/>
      <c r="U767" s="226"/>
      <c r="V767" s="226"/>
      <c r="W767" s="226"/>
      <c r="X767" s="55"/>
      <c r="Y767" s="55"/>
      <c r="Z767" s="226"/>
      <c r="AA767" s="226"/>
      <c r="AB767" s="237"/>
      <c r="AC767" s="237"/>
      <c r="AD767" s="237"/>
      <c r="AE767" s="237"/>
      <c r="AF767" s="176"/>
      <c r="AG767" s="227"/>
      <c r="AH767" s="45"/>
      <c r="AI767" s="45"/>
      <c r="AJ767" s="51"/>
      <c r="AK767" s="14"/>
      <c r="AL767" s="14"/>
      <c r="AM767" s="14"/>
    </row>
    <row r="768" spans="1:39" ht="38.25" customHeight="1">
      <c r="A768" s="13"/>
      <c r="B768" s="13"/>
      <c r="C768" s="13"/>
      <c r="D768" s="147"/>
      <c r="E768" s="13"/>
      <c r="F768" s="38"/>
      <c r="G768" s="14"/>
      <c r="H768" s="14"/>
      <c r="I768" s="38"/>
      <c r="J768" s="13"/>
      <c r="K768" s="13"/>
      <c r="L768" s="49"/>
      <c r="M768" s="49"/>
      <c r="N768" s="39"/>
      <c r="O768" s="13"/>
      <c r="P768" s="600"/>
      <c r="Q768" s="226"/>
      <c r="R768" s="118"/>
      <c r="S768" s="118"/>
      <c r="T768" s="118"/>
      <c r="U768" s="226"/>
      <c r="V768" s="226"/>
      <c r="W768" s="226"/>
      <c r="X768" s="55"/>
      <c r="Y768" s="55"/>
      <c r="Z768" s="226"/>
      <c r="AA768" s="226"/>
      <c r="AB768" s="237"/>
      <c r="AC768" s="237"/>
      <c r="AD768" s="237"/>
      <c r="AE768" s="237"/>
      <c r="AF768" s="176"/>
      <c r="AG768" s="227"/>
      <c r="AH768" s="45"/>
      <c r="AI768" s="45"/>
      <c r="AJ768" s="51"/>
      <c r="AK768" s="14"/>
      <c r="AL768" s="14"/>
      <c r="AM768" s="14"/>
    </row>
    <row r="769" spans="1:39" ht="38.25" customHeight="1">
      <c r="A769" s="13"/>
      <c r="B769" s="13"/>
      <c r="C769" s="13"/>
      <c r="D769" s="147"/>
      <c r="E769" s="13"/>
      <c r="F769" s="38"/>
      <c r="G769" s="14"/>
      <c r="H769" s="14"/>
      <c r="I769" s="38"/>
      <c r="J769" s="13"/>
      <c r="K769" s="13"/>
      <c r="L769" s="49"/>
      <c r="M769" s="49"/>
      <c r="N769" s="39"/>
      <c r="O769" s="13"/>
      <c r="P769" s="600"/>
      <c r="Q769" s="226"/>
      <c r="R769" s="118"/>
      <c r="S769" s="118"/>
      <c r="T769" s="118"/>
      <c r="U769" s="226"/>
      <c r="V769" s="226"/>
      <c r="W769" s="226"/>
      <c r="X769" s="55"/>
      <c r="Y769" s="55"/>
      <c r="Z769" s="226"/>
      <c r="AA769" s="226"/>
      <c r="AB769" s="237"/>
      <c r="AC769" s="237"/>
      <c r="AD769" s="237"/>
      <c r="AE769" s="237"/>
      <c r="AF769" s="176"/>
      <c r="AG769" s="227"/>
      <c r="AH769" s="45"/>
      <c r="AI769" s="45"/>
      <c r="AJ769" s="51"/>
      <c r="AK769" s="14"/>
      <c r="AL769" s="14"/>
      <c r="AM769" s="14"/>
    </row>
    <row r="770" spans="1:39" ht="38.25" customHeight="1">
      <c r="A770" s="13"/>
      <c r="B770" s="13"/>
      <c r="C770" s="13"/>
      <c r="D770" s="147"/>
      <c r="E770" s="13"/>
      <c r="F770" s="38"/>
      <c r="G770" s="14"/>
      <c r="H770" s="14"/>
      <c r="I770" s="38"/>
      <c r="J770" s="13"/>
      <c r="K770" s="13"/>
      <c r="L770" s="49"/>
      <c r="M770" s="49"/>
      <c r="N770" s="39"/>
      <c r="O770" s="13"/>
      <c r="P770" s="600"/>
      <c r="Q770" s="226"/>
      <c r="R770" s="118"/>
      <c r="S770" s="118"/>
      <c r="T770" s="118"/>
      <c r="U770" s="226"/>
      <c r="V770" s="226"/>
      <c r="W770" s="226"/>
      <c r="X770" s="55"/>
      <c r="Y770" s="55"/>
      <c r="Z770" s="226"/>
      <c r="AA770" s="226"/>
      <c r="AB770" s="237"/>
      <c r="AC770" s="237"/>
      <c r="AD770" s="237"/>
      <c r="AE770" s="237"/>
      <c r="AF770" s="176"/>
      <c r="AG770" s="227"/>
      <c r="AH770" s="45"/>
      <c r="AI770" s="45"/>
      <c r="AJ770" s="51"/>
      <c r="AK770" s="14"/>
      <c r="AL770" s="14"/>
      <c r="AM770" s="14"/>
    </row>
    <row r="771" spans="1:39" ht="38.25" customHeight="1">
      <c r="A771" s="13"/>
      <c r="B771" s="13"/>
      <c r="C771" s="13"/>
      <c r="D771" s="147"/>
      <c r="E771" s="13"/>
      <c r="F771" s="38"/>
      <c r="G771" s="14"/>
      <c r="H771" s="14"/>
      <c r="I771" s="38"/>
      <c r="J771" s="13"/>
      <c r="K771" s="13"/>
      <c r="L771" s="49"/>
      <c r="M771" s="49"/>
      <c r="N771" s="39"/>
      <c r="O771" s="13"/>
      <c r="P771" s="600"/>
      <c r="Q771" s="226"/>
      <c r="R771" s="118"/>
      <c r="S771" s="118"/>
      <c r="T771" s="118"/>
      <c r="U771" s="226"/>
      <c r="V771" s="226"/>
      <c r="W771" s="226"/>
      <c r="X771" s="55"/>
      <c r="Y771" s="55"/>
      <c r="Z771" s="226"/>
      <c r="AA771" s="226"/>
      <c r="AB771" s="237"/>
      <c r="AC771" s="237"/>
      <c r="AD771" s="237"/>
      <c r="AE771" s="237"/>
      <c r="AF771" s="176"/>
      <c r="AG771" s="227"/>
      <c r="AH771" s="45"/>
      <c r="AI771" s="45"/>
      <c r="AJ771" s="51"/>
      <c r="AK771" s="14"/>
      <c r="AL771" s="14"/>
      <c r="AM771" s="14"/>
    </row>
    <row r="772" spans="1:39" ht="38.25" customHeight="1">
      <c r="A772" s="13"/>
      <c r="B772" s="13"/>
      <c r="C772" s="13"/>
      <c r="D772" s="147"/>
      <c r="E772" s="13"/>
      <c r="F772" s="38"/>
      <c r="G772" s="14"/>
      <c r="H772" s="14"/>
      <c r="I772" s="38"/>
      <c r="J772" s="13"/>
      <c r="K772" s="13"/>
      <c r="L772" s="49"/>
      <c r="M772" s="49"/>
      <c r="N772" s="39"/>
      <c r="O772" s="13"/>
      <c r="P772" s="600"/>
      <c r="Q772" s="226"/>
      <c r="R772" s="118"/>
      <c r="S772" s="118"/>
      <c r="T772" s="118"/>
      <c r="U772" s="226"/>
      <c r="V772" s="226"/>
      <c r="W772" s="226"/>
      <c r="X772" s="55"/>
      <c r="Y772" s="55"/>
      <c r="Z772" s="226"/>
      <c r="AA772" s="226"/>
      <c r="AB772" s="237"/>
      <c r="AC772" s="237"/>
      <c r="AD772" s="237"/>
      <c r="AE772" s="237"/>
      <c r="AF772" s="176"/>
      <c r="AG772" s="227"/>
      <c r="AH772" s="45"/>
      <c r="AI772" s="45"/>
      <c r="AJ772" s="51"/>
      <c r="AK772" s="14"/>
      <c r="AL772" s="14"/>
      <c r="AM772" s="14"/>
    </row>
    <row r="773" spans="1:39" ht="38.25" customHeight="1">
      <c r="A773" s="13"/>
      <c r="B773" s="13"/>
      <c r="C773" s="13"/>
      <c r="D773" s="147"/>
      <c r="E773" s="13"/>
      <c r="F773" s="38"/>
      <c r="G773" s="14"/>
      <c r="H773" s="14"/>
      <c r="I773" s="38"/>
      <c r="J773" s="13"/>
      <c r="K773" s="13"/>
      <c r="L773" s="49"/>
      <c r="M773" s="49"/>
      <c r="N773" s="39"/>
      <c r="O773" s="13"/>
      <c r="P773" s="600"/>
      <c r="Q773" s="226"/>
      <c r="R773" s="118"/>
      <c r="S773" s="118"/>
      <c r="T773" s="118"/>
      <c r="U773" s="226"/>
      <c r="V773" s="226"/>
      <c r="W773" s="226"/>
      <c r="X773" s="55"/>
      <c r="Y773" s="55"/>
      <c r="Z773" s="226"/>
      <c r="AA773" s="226"/>
      <c r="AB773" s="237"/>
      <c r="AC773" s="237"/>
      <c r="AD773" s="237"/>
      <c r="AE773" s="237"/>
      <c r="AF773" s="176"/>
      <c r="AG773" s="227"/>
      <c r="AH773" s="45"/>
      <c r="AI773" s="45"/>
      <c r="AJ773" s="51"/>
      <c r="AK773" s="14"/>
      <c r="AL773" s="14"/>
      <c r="AM773" s="14"/>
    </row>
    <row r="774" spans="1:39" ht="38.25" customHeight="1">
      <c r="A774" s="13"/>
      <c r="B774" s="13"/>
      <c r="C774" s="13"/>
      <c r="D774" s="147"/>
      <c r="E774" s="13"/>
      <c r="F774" s="38"/>
      <c r="G774" s="14"/>
      <c r="H774" s="14"/>
      <c r="I774" s="38"/>
      <c r="J774" s="13"/>
      <c r="K774" s="13"/>
      <c r="L774" s="49"/>
      <c r="M774" s="49"/>
      <c r="N774" s="39"/>
      <c r="O774" s="13"/>
      <c r="P774" s="600"/>
      <c r="Q774" s="226"/>
      <c r="R774" s="118"/>
      <c r="S774" s="118"/>
      <c r="T774" s="118"/>
      <c r="U774" s="226"/>
      <c r="V774" s="226"/>
      <c r="W774" s="226"/>
      <c r="X774" s="55"/>
      <c r="Y774" s="55"/>
      <c r="Z774" s="226"/>
      <c r="AA774" s="226"/>
      <c r="AB774" s="237"/>
      <c r="AC774" s="237"/>
      <c r="AD774" s="237"/>
      <c r="AE774" s="237"/>
      <c r="AF774" s="176"/>
      <c r="AG774" s="227"/>
      <c r="AH774" s="45"/>
      <c r="AI774" s="45"/>
      <c r="AJ774" s="51"/>
      <c r="AK774" s="14"/>
      <c r="AL774" s="14"/>
      <c r="AM774" s="14"/>
    </row>
    <row r="775" spans="1:39" ht="38.25" customHeight="1">
      <c r="A775" s="13"/>
      <c r="B775" s="13"/>
      <c r="C775" s="13"/>
      <c r="D775" s="147"/>
      <c r="E775" s="13"/>
      <c r="F775" s="38"/>
      <c r="G775" s="14"/>
      <c r="H775" s="14"/>
      <c r="I775" s="38"/>
      <c r="J775" s="13"/>
      <c r="K775" s="13"/>
      <c r="L775" s="49"/>
      <c r="M775" s="49"/>
      <c r="N775" s="39"/>
      <c r="O775" s="13"/>
      <c r="P775" s="600"/>
      <c r="Q775" s="226"/>
      <c r="R775" s="118"/>
      <c r="S775" s="118"/>
      <c r="T775" s="118"/>
      <c r="U775" s="226"/>
      <c r="V775" s="226"/>
      <c r="W775" s="226"/>
      <c r="X775" s="55"/>
      <c r="Y775" s="55"/>
      <c r="Z775" s="226"/>
      <c r="AA775" s="226"/>
      <c r="AB775" s="237"/>
      <c r="AC775" s="237"/>
      <c r="AD775" s="237"/>
      <c r="AE775" s="237"/>
      <c r="AF775" s="176"/>
      <c r="AG775" s="227"/>
      <c r="AH775" s="45"/>
      <c r="AI775" s="45"/>
      <c r="AJ775" s="51"/>
      <c r="AK775" s="14"/>
      <c r="AL775" s="14"/>
      <c r="AM775" s="14"/>
    </row>
    <row r="776" spans="1:39" ht="38.25" customHeight="1">
      <c r="A776" s="13"/>
      <c r="B776" s="13"/>
      <c r="C776" s="13"/>
      <c r="D776" s="147"/>
      <c r="E776" s="13"/>
      <c r="F776" s="38"/>
      <c r="G776" s="14"/>
      <c r="H776" s="14"/>
      <c r="I776" s="38"/>
      <c r="J776" s="13"/>
      <c r="K776" s="13"/>
      <c r="L776" s="49"/>
      <c r="M776" s="49"/>
      <c r="N776" s="39"/>
      <c r="O776" s="13"/>
      <c r="P776" s="600"/>
      <c r="Q776" s="226"/>
      <c r="R776" s="118"/>
      <c r="S776" s="118"/>
      <c r="T776" s="118"/>
      <c r="U776" s="226"/>
      <c r="V776" s="226"/>
      <c r="W776" s="226"/>
      <c r="X776" s="55"/>
      <c r="Y776" s="55"/>
      <c r="Z776" s="226"/>
      <c r="AA776" s="226"/>
      <c r="AB776" s="237"/>
      <c r="AC776" s="237"/>
      <c r="AD776" s="237"/>
      <c r="AE776" s="237"/>
      <c r="AF776" s="176"/>
      <c r="AG776" s="227"/>
      <c r="AH776" s="45"/>
      <c r="AI776" s="45"/>
      <c r="AJ776" s="51"/>
      <c r="AK776" s="14"/>
      <c r="AL776" s="14"/>
      <c r="AM776" s="14"/>
    </row>
    <row r="777" spans="1:39" ht="38.25" customHeight="1">
      <c r="A777" s="13"/>
      <c r="B777" s="13"/>
      <c r="C777" s="13"/>
      <c r="D777" s="147"/>
      <c r="E777" s="13"/>
      <c r="F777" s="38"/>
      <c r="G777" s="14"/>
      <c r="H777" s="14"/>
      <c r="I777" s="38"/>
      <c r="J777" s="13"/>
      <c r="K777" s="13"/>
      <c r="L777" s="49"/>
      <c r="M777" s="49"/>
      <c r="N777" s="39"/>
      <c r="O777" s="13"/>
      <c r="P777" s="600"/>
      <c r="Q777" s="226"/>
      <c r="R777" s="118"/>
      <c r="S777" s="118"/>
      <c r="T777" s="118"/>
      <c r="U777" s="226"/>
      <c r="V777" s="226"/>
      <c r="W777" s="226"/>
      <c r="X777" s="55"/>
      <c r="Y777" s="55"/>
      <c r="Z777" s="226"/>
      <c r="AA777" s="226"/>
      <c r="AB777" s="237"/>
      <c r="AC777" s="237"/>
      <c r="AD777" s="237"/>
      <c r="AE777" s="237"/>
      <c r="AF777" s="176"/>
      <c r="AG777" s="227"/>
      <c r="AH777" s="45"/>
      <c r="AI777" s="45"/>
      <c r="AJ777" s="51"/>
      <c r="AK777" s="14"/>
      <c r="AL777" s="14"/>
      <c r="AM777" s="14"/>
    </row>
    <row r="778" spans="1:39" ht="38.25" customHeight="1">
      <c r="A778" s="13"/>
      <c r="B778" s="13"/>
      <c r="C778" s="13"/>
      <c r="D778" s="147"/>
      <c r="E778" s="13"/>
      <c r="F778" s="38"/>
      <c r="G778" s="14"/>
      <c r="H778" s="14"/>
      <c r="I778" s="38"/>
      <c r="J778" s="13"/>
      <c r="K778" s="13"/>
      <c r="L778" s="49"/>
      <c r="M778" s="49"/>
      <c r="N778" s="39"/>
      <c r="O778" s="13"/>
      <c r="P778" s="600"/>
      <c r="Q778" s="226"/>
      <c r="R778" s="118"/>
      <c r="S778" s="118"/>
      <c r="T778" s="118"/>
      <c r="U778" s="226"/>
      <c r="V778" s="226"/>
      <c r="W778" s="226"/>
      <c r="X778" s="55"/>
      <c r="Y778" s="55"/>
      <c r="Z778" s="226"/>
      <c r="AA778" s="226"/>
      <c r="AB778" s="237"/>
      <c r="AC778" s="237"/>
      <c r="AD778" s="237"/>
      <c r="AE778" s="237"/>
      <c r="AF778" s="176"/>
      <c r="AG778" s="227"/>
      <c r="AH778" s="45"/>
      <c r="AI778" s="45"/>
      <c r="AJ778" s="51"/>
      <c r="AK778" s="14"/>
      <c r="AL778" s="14"/>
      <c r="AM778" s="14"/>
    </row>
    <row r="779" spans="1:39" ht="38.25" customHeight="1">
      <c r="A779" s="13"/>
      <c r="B779" s="13"/>
      <c r="C779" s="13"/>
      <c r="D779" s="147"/>
      <c r="E779" s="13"/>
      <c r="F779" s="38"/>
      <c r="G779" s="14"/>
      <c r="H779" s="14"/>
      <c r="I779" s="38"/>
      <c r="J779" s="13"/>
      <c r="K779" s="13"/>
      <c r="L779" s="49"/>
      <c r="M779" s="49"/>
      <c r="N779" s="39"/>
      <c r="O779" s="13"/>
      <c r="P779" s="600"/>
      <c r="Q779" s="226"/>
      <c r="R779" s="118"/>
      <c r="S779" s="118"/>
      <c r="T779" s="118"/>
      <c r="U779" s="226"/>
      <c r="V779" s="226"/>
      <c r="W779" s="226"/>
      <c r="X779" s="55"/>
      <c r="Y779" s="55"/>
      <c r="Z779" s="226"/>
      <c r="AA779" s="226"/>
      <c r="AB779" s="237"/>
      <c r="AC779" s="237"/>
      <c r="AD779" s="237"/>
      <c r="AE779" s="237"/>
      <c r="AF779" s="176"/>
      <c r="AG779" s="227"/>
      <c r="AH779" s="45"/>
      <c r="AI779" s="45"/>
      <c r="AJ779" s="51"/>
      <c r="AK779" s="14"/>
      <c r="AL779" s="14"/>
      <c r="AM779" s="14"/>
    </row>
    <row r="780" spans="1:39" ht="38.25" customHeight="1">
      <c r="A780" s="13"/>
      <c r="B780" s="13"/>
      <c r="C780" s="13"/>
      <c r="D780" s="147"/>
      <c r="E780" s="13"/>
      <c r="F780" s="38"/>
      <c r="G780" s="14"/>
      <c r="H780" s="14"/>
      <c r="I780" s="38"/>
      <c r="J780" s="13"/>
      <c r="K780" s="13"/>
      <c r="L780" s="49"/>
      <c r="M780" s="49"/>
      <c r="N780" s="39"/>
      <c r="O780" s="13"/>
      <c r="P780" s="600"/>
      <c r="Q780" s="226"/>
      <c r="R780" s="118"/>
      <c r="S780" s="118"/>
      <c r="T780" s="118"/>
      <c r="U780" s="226"/>
      <c r="V780" s="226"/>
      <c r="W780" s="226"/>
      <c r="X780" s="55"/>
      <c r="Y780" s="55"/>
      <c r="Z780" s="226"/>
      <c r="AA780" s="226"/>
      <c r="AB780" s="237"/>
      <c r="AC780" s="237"/>
      <c r="AD780" s="237"/>
      <c r="AE780" s="237"/>
      <c r="AF780" s="176"/>
      <c r="AG780" s="227"/>
      <c r="AH780" s="45"/>
      <c r="AI780" s="45"/>
      <c r="AJ780" s="51"/>
      <c r="AK780" s="14"/>
      <c r="AL780" s="14"/>
      <c r="AM780" s="14"/>
    </row>
    <row r="781" spans="1:39" ht="38.25" customHeight="1">
      <c r="A781" s="13"/>
      <c r="B781" s="13"/>
      <c r="C781" s="13"/>
      <c r="D781" s="147"/>
      <c r="E781" s="13"/>
      <c r="F781" s="38"/>
      <c r="G781" s="14"/>
      <c r="H781" s="14"/>
      <c r="I781" s="38"/>
      <c r="J781" s="13"/>
      <c r="K781" s="13"/>
      <c r="L781" s="49"/>
      <c r="M781" s="49"/>
      <c r="N781" s="39"/>
      <c r="O781" s="13"/>
      <c r="P781" s="600"/>
      <c r="Q781" s="226"/>
      <c r="R781" s="118"/>
      <c r="S781" s="118"/>
      <c r="T781" s="118"/>
      <c r="U781" s="226"/>
      <c r="V781" s="226"/>
      <c r="W781" s="226"/>
      <c r="X781" s="55"/>
      <c r="Y781" s="55"/>
      <c r="Z781" s="226"/>
      <c r="AA781" s="226"/>
      <c r="AB781" s="237"/>
      <c r="AC781" s="237"/>
      <c r="AD781" s="237"/>
      <c r="AE781" s="237"/>
      <c r="AF781" s="176"/>
      <c r="AG781" s="227"/>
      <c r="AH781" s="45"/>
      <c r="AI781" s="45"/>
      <c r="AJ781" s="51"/>
      <c r="AK781" s="14"/>
      <c r="AL781" s="14"/>
      <c r="AM781" s="14"/>
    </row>
    <row r="782" spans="1:39" ht="38.25" customHeight="1">
      <c r="A782" s="13"/>
      <c r="B782" s="13"/>
      <c r="C782" s="13"/>
      <c r="D782" s="147"/>
      <c r="E782" s="13"/>
      <c r="F782" s="38"/>
      <c r="G782" s="14"/>
      <c r="H782" s="14"/>
      <c r="I782" s="38"/>
      <c r="J782" s="13"/>
      <c r="K782" s="13"/>
      <c r="L782" s="49"/>
      <c r="M782" s="49"/>
      <c r="N782" s="39"/>
      <c r="O782" s="13"/>
      <c r="P782" s="600"/>
      <c r="Q782" s="226"/>
      <c r="R782" s="118"/>
      <c r="S782" s="118"/>
      <c r="T782" s="118"/>
      <c r="U782" s="226"/>
      <c r="V782" s="226"/>
      <c r="W782" s="226"/>
      <c r="X782" s="55"/>
      <c r="Y782" s="55"/>
      <c r="Z782" s="226"/>
      <c r="AA782" s="226"/>
      <c r="AB782" s="237"/>
      <c r="AC782" s="237"/>
      <c r="AD782" s="237"/>
      <c r="AE782" s="237"/>
      <c r="AF782" s="176"/>
      <c r="AG782" s="227"/>
      <c r="AH782" s="45"/>
      <c r="AI782" s="45"/>
      <c r="AJ782" s="51"/>
      <c r="AK782" s="14"/>
      <c r="AL782" s="14"/>
      <c r="AM782" s="14"/>
    </row>
    <row r="783" spans="1:39" ht="38.25" customHeight="1">
      <c r="A783" s="13"/>
      <c r="B783" s="13"/>
      <c r="C783" s="13"/>
      <c r="D783" s="147"/>
      <c r="E783" s="13"/>
      <c r="F783" s="38"/>
      <c r="G783" s="14"/>
      <c r="H783" s="14"/>
      <c r="I783" s="38"/>
      <c r="J783" s="13"/>
      <c r="K783" s="13"/>
      <c r="L783" s="49"/>
      <c r="M783" s="49"/>
      <c r="N783" s="39"/>
      <c r="O783" s="13"/>
      <c r="P783" s="600"/>
      <c r="Q783" s="226"/>
      <c r="R783" s="118"/>
      <c r="S783" s="118"/>
      <c r="T783" s="118"/>
      <c r="U783" s="226"/>
      <c r="V783" s="226"/>
      <c r="W783" s="226"/>
      <c r="X783" s="55"/>
      <c r="Y783" s="55"/>
      <c r="Z783" s="226"/>
      <c r="AA783" s="226"/>
      <c r="AB783" s="237"/>
      <c r="AC783" s="237"/>
      <c r="AD783" s="237"/>
      <c r="AE783" s="237"/>
      <c r="AF783" s="176"/>
      <c r="AG783" s="227"/>
      <c r="AH783" s="45"/>
      <c r="AI783" s="45"/>
      <c r="AJ783" s="51"/>
      <c r="AK783" s="14"/>
      <c r="AL783" s="14"/>
      <c r="AM783" s="14"/>
    </row>
    <row r="784" spans="1:39" ht="38.25" customHeight="1">
      <c r="A784" s="13"/>
      <c r="B784" s="13"/>
      <c r="C784" s="13"/>
      <c r="D784" s="147"/>
      <c r="E784" s="13"/>
      <c r="F784" s="38"/>
      <c r="G784" s="14"/>
      <c r="H784" s="14"/>
      <c r="I784" s="38"/>
      <c r="J784" s="13"/>
      <c r="K784" s="13"/>
      <c r="L784" s="49"/>
      <c r="M784" s="49"/>
      <c r="N784" s="39"/>
      <c r="O784" s="13"/>
      <c r="P784" s="600"/>
      <c r="Q784" s="226"/>
      <c r="R784" s="118"/>
      <c r="S784" s="118"/>
      <c r="T784" s="118"/>
      <c r="U784" s="226"/>
      <c r="V784" s="226"/>
      <c r="W784" s="226"/>
      <c r="X784" s="55"/>
      <c r="Y784" s="55"/>
      <c r="Z784" s="226"/>
      <c r="AA784" s="226"/>
      <c r="AB784" s="237"/>
      <c r="AC784" s="237"/>
      <c r="AD784" s="237"/>
      <c r="AE784" s="237"/>
      <c r="AF784" s="176"/>
      <c r="AG784" s="227"/>
      <c r="AH784" s="45"/>
      <c r="AI784" s="45"/>
      <c r="AJ784" s="51"/>
      <c r="AK784" s="14"/>
      <c r="AL784" s="14"/>
      <c r="AM784" s="14"/>
    </row>
    <row r="785" spans="1:39" ht="38.25" customHeight="1">
      <c r="A785" s="13"/>
      <c r="B785" s="13"/>
      <c r="C785" s="13"/>
      <c r="D785" s="147"/>
      <c r="E785" s="13"/>
      <c r="F785" s="38"/>
      <c r="G785" s="14"/>
      <c r="H785" s="14"/>
      <c r="I785" s="38"/>
      <c r="J785" s="13"/>
      <c r="K785" s="13"/>
      <c r="L785" s="49"/>
      <c r="M785" s="49"/>
      <c r="N785" s="39"/>
      <c r="O785" s="13"/>
      <c r="P785" s="600"/>
      <c r="Q785" s="226"/>
      <c r="R785" s="118"/>
      <c r="S785" s="118"/>
      <c r="T785" s="118"/>
      <c r="U785" s="226"/>
      <c r="V785" s="226"/>
      <c r="W785" s="226"/>
      <c r="X785" s="55"/>
      <c r="Y785" s="55"/>
      <c r="Z785" s="226"/>
      <c r="AA785" s="226"/>
      <c r="AB785" s="237"/>
      <c r="AC785" s="237"/>
      <c r="AD785" s="237"/>
      <c r="AE785" s="237"/>
      <c r="AF785" s="176"/>
      <c r="AG785" s="227"/>
      <c r="AH785" s="45"/>
      <c r="AI785" s="45"/>
      <c r="AJ785" s="51"/>
      <c r="AK785" s="14"/>
      <c r="AL785" s="14"/>
      <c r="AM785" s="14"/>
    </row>
    <row r="786" spans="1:39" ht="38.25" customHeight="1">
      <c r="A786" s="13"/>
      <c r="B786" s="13"/>
      <c r="C786" s="13"/>
      <c r="D786" s="147"/>
      <c r="E786" s="13"/>
      <c r="F786" s="38"/>
      <c r="G786" s="14"/>
      <c r="H786" s="14"/>
      <c r="I786" s="38"/>
      <c r="J786" s="13"/>
      <c r="K786" s="13"/>
      <c r="L786" s="49"/>
      <c r="M786" s="49"/>
      <c r="N786" s="39"/>
      <c r="O786" s="13"/>
      <c r="P786" s="600"/>
      <c r="Q786" s="226"/>
      <c r="R786" s="118"/>
      <c r="S786" s="118"/>
      <c r="T786" s="118"/>
      <c r="U786" s="226"/>
      <c r="V786" s="226"/>
      <c r="W786" s="226"/>
      <c r="X786" s="55"/>
      <c r="Y786" s="55"/>
      <c r="Z786" s="226"/>
      <c r="AA786" s="226"/>
      <c r="AB786" s="237"/>
      <c r="AC786" s="237"/>
      <c r="AD786" s="237"/>
      <c r="AE786" s="237"/>
      <c r="AF786" s="176"/>
      <c r="AG786" s="227"/>
      <c r="AH786" s="45"/>
      <c r="AI786" s="45"/>
      <c r="AJ786" s="51"/>
      <c r="AK786" s="14"/>
      <c r="AL786" s="14"/>
      <c r="AM786" s="14"/>
    </row>
    <row r="787" spans="1:39" ht="38.25" customHeight="1">
      <c r="A787" s="13"/>
      <c r="B787" s="13"/>
      <c r="C787" s="13"/>
      <c r="D787" s="147"/>
      <c r="E787" s="13"/>
      <c r="F787" s="38"/>
      <c r="G787" s="14"/>
      <c r="H787" s="14"/>
      <c r="I787" s="38"/>
      <c r="J787" s="13"/>
      <c r="K787" s="13"/>
      <c r="L787" s="49"/>
      <c r="M787" s="49"/>
      <c r="N787" s="39"/>
      <c r="O787" s="13"/>
      <c r="P787" s="600"/>
      <c r="Q787" s="226"/>
      <c r="R787" s="118"/>
      <c r="S787" s="118"/>
      <c r="T787" s="118"/>
      <c r="U787" s="226"/>
      <c r="V787" s="226"/>
      <c r="W787" s="226"/>
      <c r="X787" s="55"/>
      <c r="Y787" s="55"/>
      <c r="Z787" s="226"/>
      <c r="AA787" s="226"/>
      <c r="AB787" s="237"/>
      <c r="AC787" s="237"/>
      <c r="AD787" s="237"/>
      <c r="AE787" s="237"/>
      <c r="AF787" s="176"/>
      <c r="AG787" s="227"/>
      <c r="AH787" s="45"/>
      <c r="AI787" s="45"/>
      <c r="AJ787" s="51"/>
      <c r="AK787" s="14"/>
      <c r="AL787" s="14"/>
      <c r="AM787" s="14"/>
    </row>
    <row r="788" spans="1:39" ht="38.25" customHeight="1">
      <c r="A788" s="13"/>
      <c r="B788" s="13"/>
      <c r="C788" s="13"/>
      <c r="D788" s="147"/>
      <c r="E788" s="13"/>
      <c r="F788" s="38"/>
      <c r="G788" s="14"/>
      <c r="H788" s="14"/>
      <c r="I788" s="38"/>
      <c r="J788" s="13"/>
      <c r="K788" s="13"/>
      <c r="L788" s="49"/>
      <c r="M788" s="49"/>
      <c r="N788" s="39"/>
      <c r="O788" s="13"/>
      <c r="P788" s="600"/>
      <c r="Q788" s="226"/>
      <c r="R788" s="118"/>
      <c r="S788" s="118"/>
      <c r="T788" s="118"/>
      <c r="U788" s="226"/>
      <c r="V788" s="226"/>
      <c r="W788" s="226"/>
      <c r="X788" s="55"/>
      <c r="Y788" s="55"/>
      <c r="Z788" s="226"/>
      <c r="AA788" s="226"/>
      <c r="AB788" s="237"/>
      <c r="AC788" s="237"/>
      <c r="AD788" s="237"/>
      <c r="AE788" s="237"/>
      <c r="AF788" s="176"/>
      <c r="AG788" s="227"/>
      <c r="AH788" s="45"/>
      <c r="AI788" s="45"/>
      <c r="AJ788" s="51"/>
      <c r="AK788" s="14"/>
      <c r="AL788" s="14"/>
      <c r="AM788" s="14"/>
    </row>
    <row r="789" spans="1:39" ht="38.25" customHeight="1">
      <c r="A789" s="13"/>
      <c r="B789" s="13"/>
      <c r="C789" s="13"/>
      <c r="D789" s="147"/>
      <c r="E789" s="13"/>
      <c r="F789" s="38"/>
      <c r="G789" s="14"/>
      <c r="H789" s="14"/>
      <c r="I789" s="38"/>
      <c r="J789" s="13"/>
      <c r="K789" s="13"/>
      <c r="L789" s="49"/>
      <c r="M789" s="49"/>
      <c r="N789" s="39"/>
      <c r="O789" s="13"/>
      <c r="P789" s="600"/>
      <c r="Q789" s="226"/>
      <c r="R789" s="118"/>
      <c r="S789" s="118"/>
      <c r="T789" s="118"/>
      <c r="U789" s="226"/>
      <c r="V789" s="226"/>
      <c r="W789" s="226"/>
      <c r="X789" s="55"/>
      <c r="Y789" s="55"/>
      <c r="Z789" s="226"/>
      <c r="AA789" s="226"/>
      <c r="AB789" s="237"/>
      <c r="AC789" s="237"/>
      <c r="AD789" s="237"/>
      <c r="AE789" s="237"/>
      <c r="AF789" s="176"/>
      <c r="AG789" s="227"/>
      <c r="AH789" s="45"/>
      <c r="AI789" s="45"/>
      <c r="AJ789" s="51"/>
      <c r="AK789" s="14"/>
      <c r="AL789" s="14"/>
      <c r="AM789" s="14"/>
    </row>
    <row r="790" spans="1:39" ht="38.25" customHeight="1">
      <c r="A790" s="13"/>
      <c r="B790" s="13"/>
      <c r="C790" s="13"/>
      <c r="D790" s="147"/>
      <c r="E790" s="13"/>
      <c r="F790" s="38"/>
      <c r="G790" s="14"/>
      <c r="H790" s="14"/>
      <c r="I790" s="38"/>
      <c r="J790" s="13"/>
      <c r="K790" s="13"/>
      <c r="L790" s="49"/>
      <c r="M790" s="49"/>
      <c r="N790" s="39"/>
      <c r="O790" s="13"/>
      <c r="P790" s="600"/>
      <c r="Q790" s="226"/>
      <c r="R790" s="118"/>
      <c r="S790" s="118"/>
      <c r="T790" s="118"/>
      <c r="U790" s="226"/>
      <c r="V790" s="226"/>
      <c r="W790" s="226"/>
      <c r="X790" s="55"/>
      <c r="Y790" s="55"/>
      <c r="Z790" s="226"/>
      <c r="AA790" s="226"/>
      <c r="AB790" s="237"/>
      <c r="AC790" s="237"/>
      <c r="AD790" s="237"/>
      <c r="AE790" s="237"/>
      <c r="AF790" s="176"/>
      <c r="AG790" s="227"/>
      <c r="AH790" s="45"/>
      <c r="AI790" s="45"/>
      <c r="AJ790" s="51"/>
      <c r="AK790" s="14"/>
      <c r="AL790" s="14"/>
      <c r="AM790" s="14"/>
    </row>
    <row r="791" spans="1:39" ht="38.25" customHeight="1">
      <c r="A791" s="13"/>
      <c r="B791" s="13"/>
      <c r="C791" s="13"/>
      <c r="D791" s="147"/>
      <c r="E791" s="13"/>
      <c r="F791" s="38"/>
      <c r="G791" s="14"/>
      <c r="H791" s="14"/>
      <c r="I791" s="38"/>
      <c r="J791" s="13"/>
      <c r="K791" s="13"/>
      <c r="L791" s="49"/>
      <c r="M791" s="49"/>
      <c r="N791" s="39"/>
      <c r="O791" s="13"/>
      <c r="P791" s="600"/>
      <c r="Q791" s="226"/>
      <c r="R791" s="118"/>
      <c r="S791" s="118"/>
      <c r="T791" s="118"/>
      <c r="U791" s="226"/>
      <c r="V791" s="226"/>
      <c r="W791" s="226"/>
      <c r="X791" s="55"/>
      <c r="Y791" s="55"/>
      <c r="Z791" s="226"/>
      <c r="AA791" s="226"/>
      <c r="AB791" s="237"/>
      <c r="AC791" s="237"/>
      <c r="AD791" s="237"/>
      <c r="AE791" s="237"/>
      <c r="AF791" s="176"/>
      <c r="AG791" s="227"/>
      <c r="AH791" s="45"/>
      <c r="AI791" s="45"/>
      <c r="AJ791" s="51"/>
      <c r="AK791" s="14"/>
      <c r="AL791" s="14"/>
      <c r="AM791" s="14"/>
    </row>
    <row r="792" spans="1:39" ht="38.25" customHeight="1">
      <c r="A792" s="13"/>
      <c r="B792" s="13"/>
      <c r="C792" s="13"/>
      <c r="D792" s="147"/>
      <c r="E792" s="13"/>
      <c r="F792" s="38"/>
      <c r="G792" s="14"/>
      <c r="H792" s="14"/>
      <c r="I792" s="38"/>
      <c r="J792" s="13"/>
      <c r="K792" s="13"/>
      <c r="L792" s="49"/>
      <c r="M792" s="49"/>
      <c r="N792" s="39"/>
      <c r="O792" s="13"/>
      <c r="P792" s="600"/>
      <c r="Q792" s="226"/>
      <c r="R792" s="118"/>
      <c r="S792" s="118"/>
      <c r="T792" s="118"/>
      <c r="U792" s="226"/>
      <c r="V792" s="226"/>
      <c r="W792" s="226"/>
      <c r="X792" s="55"/>
      <c r="Y792" s="55"/>
      <c r="Z792" s="226"/>
      <c r="AA792" s="226"/>
      <c r="AB792" s="237"/>
      <c r="AC792" s="237"/>
      <c r="AD792" s="237"/>
      <c r="AE792" s="237"/>
      <c r="AF792" s="176"/>
      <c r="AG792" s="227"/>
      <c r="AH792" s="45"/>
      <c r="AI792" s="45"/>
      <c r="AJ792" s="51"/>
      <c r="AK792" s="14"/>
      <c r="AL792" s="14"/>
      <c r="AM792" s="14"/>
    </row>
    <row r="793" spans="1:39" ht="38.25" customHeight="1">
      <c r="A793" s="13"/>
      <c r="B793" s="13"/>
      <c r="C793" s="13"/>
      <c r="D793" s="147"/>
      <c r="E793" s="13"/>
      <c r="F793" s="38"/>
      <c r="G793" s="14"/>
      <c r="H793" s="14"/>
      <c r="I793" s="38"/>
      <c r="J793" s="13"/>
      <c r="K793" s="13"/>
      <c r="L793" s="49"/>
      <c r="M793" s="49"/>
      <c r="N793" s="39"/>
      <c r="O793" s="13"/>
      <c r="P793" s="600"/>
      <c r="Q793" s="226"/>
      <c r="R793" s="118"/>
      <c r="S793" s="118"/>
      <c r="T793" s="118"/>
      <c r="U793" s="226"/>
      <c r="V793" s="226"/>
      <c r="W793" s="226"/>
      <c r="X793" s="55"/>
      <c r="Y793" s="55"/>
      <c r="Z793" s="226"/>
      <c r="AA793" s="226"/>
      <c r="AB793" s="237"/>
      <c r="AC793" s="237"/>
      <c r="AD793" s="237"/>
      <c r="AE793" s="237"/>
      <c r="AF793" s="176"/>
      <c r="AG793" s="227"/>
      <c r="AH793" s="45"/>
      <c r="AI793" s="45"/>
      <c r="AJ793" s="51"/>
      <c r="AK793" s="14"/>
      <c r="AL793" s="14"/>
      <c r="AM793" s="14"/>
    </row>
    <row r="794" spans="1:39" ht="38.25" customHeight="1">
      <c r="A794" s="13"/>
      <c r="B794" s="13"/>
      <c r="C794" s="13"/>
      <c r="D794" s="147"/>
      <c r="E794" s="13"/>
      <c r="F794" s="38"/>
      <c r="G794" s="14"/>
      <c r="H794" s="14"/>
      <c r="I794" s="38"/>
      <c r="J794" s="13"/>
      <c r="K794" s="13"/>
      <c r="L794" s="49"/>
      <c r="M794" s="49"/>
      <c r="N794" s="39"/>
      <c r="O794" s="13"/>
      <c r="P794" s="600"/>
      <c r="Q794" s="226"/>
      <c r="R794" s="118"/>
      <c r="S794" s="118"/>
      <c r="T794" s="118"/>
      <c r="U794" s="226"/>
      <c r="V794" s="226"/>
      <c r="W794" s="226"/>
      <c r="X794" s="55"/>
      <c r="Y794" s="55"/>
      <c r="Z794" s="226"/>
      <c r="AA794" s="226"/>
      <c r="AB794" s="237"/>
      <c r="AC794" s="237"/>
      <c r="AD794" s="237"/>
      <c r="AE794" s="237"/>
      <c r="AF794" s="176"/>
      <c r="AG794" s="227"/>
      <c r="AH794" s="45"/>
      <c r="AI794" s="45"/>
      <c r="AJ794" s="51"/>
      <c r="AK794" s="14"/>
      <c r="AL794" s="14"/>
      <c r="AM794" s="14"/>
    </row>
    <row r="795" spans="1:39" ht="38.25" customHeight="1">
      <c r="A795" s="13"/>
      <c r="B795" s="13"/>
      <c r="C795" s="13"/>
      <c r="D795" s="147"/>
      <c r="E795" s="13"/>
      <c r="F795" s="38"/>
      <c r="G795" s="14"/>
      <c r="H795" s="14"/>
      <c r="I795" s="38"/>
      <c r="J795" s="13"/>
      <c r="K795" s="13"/>
      <c r="L795" s="49"/>
      <c r="M795" s="49"/>
      <c r="N795" s="39"/>
      <c r="O795" s="13"/>
      <c r="P795" s="600"/>
      <c r="Q795" s="226"/>
      <c r="R795" s="118"/>
      <c r="S795" s="118"/>
      <c r="T795" s="118"/>
      <c r="U795" s="226"/>
      <c r="V795" s="226"/>
      <c r="W795" s="226"/>
      <c r="X795" s="55"/>
      <c r="Y795" s="55"/>
      <c r="Z795" s="226"/>
      <c r="AA795" s="226"/>
      <c r="AB795" s="237"/>
      <c r="AC795" s="237"/>
      <c r="AD795" s="237"/>
      <c r="AE795" s="237"/>
      <c r="AF795" s="176"/>
      <c r="AG795" s="227"/>
      <c r="AH795" s="45"/>
      <c r="AI795" s="45"/>
      <c r="AJ795" s="51"/>
      <c r="AK795" s="14"/>
      <c r="AL795" s="14"/>
      <c r="AM795" s="14"/>
    </row>
    <row r="796" spans="1:39" ht="38.25" customHeight="1">
      <c r="A796" s="13"/>
      <c r="B796" s="13"/>
      <c r="C796" s="13"/>
      <c r="D796" s="147"/>
      <c r="E796" s="13"/>
      <c r="F796" s="38"/>
      <c r="G796" s="14"/>
      <c r="H796" s="14"/>
      <c r="I796" s="38"/>
      <c r="J796" s="13"/>
      <c r="K796" s="13"/>
      <c r="L796" s="49"/>
      <c r="M796" s="49"/>
      <c r="N796" s="39"/>
      <c r="O796" s="13"/>
      <c r="P796" s="600"/>
      <c r="Q796" s="226"/>
      <c r="R796" s="118"/>
      <c r="S796" s="118"/>
      <c r="T796" s="118"/>
      <c r="U796" s="226"/>
      <c r="V796" s="226"/>
      <c r="W796" s="226"/>
      <c r="X796" s="55"/>
      <c r="Y796" s="55"/>
      <c r="Z796" s="226"/>
      <c r="AA796" s="226"/>
      <c r="AB796" s="237"/>
      <c r="AC796" s="237"/>
      <c r="AD796" s="237"/>
      <c r="AE796" s="237"/>
      <c r="AF796" s="176"/>
      <c r="AG796" s="227"/>
      <c r="AH796" s="45"/>
      <c r="AI796" s="45"/>
      <c r="AJ796" s="51"/>
      <c r="AK796" s="14"/>
      <c r="AL796" s="14"/>
      <c r="AM796" s="14"/>
    </row>
    <row r="797" spans="1:39" ht="38.25" customHeight="1">
      <c r="A797" s="13"/>
      <c r="B797" s="13"/>
      <c r="C797" s="13"/>
      <c r="D797" s="147"/>
      <c r="E797" s="13"/>
      <c r="F797" s="38"/>
      <c r="G797" s="14"/>
      <c r="H797" s="14"/>
      <c r="I797" s="38"/>
      <c r="J797" s="13"/>
      <c r="K797" s="13"/>
      <c r="L797" s="49"/>
      <c r="M797" s="49"/>
      <c r="N797" s="39"/>
      <c r="O797" s="13"/>
      <c r="P797" s="600"/>
      <c r="Q797" s="226"/>
      <c r="R797" s="118"/>
      <c r="S797" s="118"/>
      <c r="T797" s="118"/>
      <c r="U797" s="226"/>
      <c r="V797" s="226"/>
      <c r="W797" s="226"/>
      <c r="X797" s="55"/>
      <c r="Y797" s="55"/>
      <c r="Z797" s="226"/>
      <c r="AA797" s="226"/>
      <c r="AB797" s="237"/>
      <c r="AC797" s="237"/>
      <c r="AD797" s="237"/>
      <c r="AE797" s="237"/>
      <c r="AF797" s="176"/>
      <c r="AG797" s="227"/>
      <c r="AH797" s="45"/>
      <c r="AI797" s="45"/>
      <c r="AJ797" s="51"/>
      <c r="AK797" s="14"/>
      <c r="AL797" s="14"/>
      <c r="AM797" s="14"/>
    </row>
    <row r="798" spans="1:39" ht="38.25" customHeight="1">
      <c r="A798" s="13"/>
      <c r="B798" s="13"/>
      <c r="C798" s="13"/>
      <c r="D798" s="147"/>
      <c r="E798" s="13"/>
      <c r="F798" s="38"/>
      <c r="G798" s="14"/>
      <c r="H798" s="14"/>
      <c r="I798" s="38"/>
      <c r="J798" s="13"/>
      <c r="K798" s="13"/>
      <c r="L798" s="49"/>
      <c r="M798" s="49"/>
      <c r="N798" s="39"/>
      <c r="O798" s="13"/>
      <c r="P798" s="600"/>
      <c r="Q798" s="226"/>
      <c r="R798" s="118"/>
      <c r="S798" s="118"/>
      <c r="T798" s="118"/>
      <c r="U798" s="226"/>
      <c r="V798" s="226"/>
      <c r="W798" s="226"/>
      <c r="X798" s="55"/>
      <c r="Y798" s="55"/>
      <c r="Z798" s="226"/>
      <c r="AA798" s="226"/>
      <c r="AB798" s="237"/>
      <c r="AC798" s="237"/>
      <c r="AD798" s="237"/>
      <c r="AE798" s="237"/>
      <c r="AF798" s="176"/>
      <c r="AG798" s="227"/>
      <c r="AH798" s="45"/>
      <c r="AI798" s="45"/>
      <c r="AJ798" s="51"/>
      <c r="AK798" s="14"/>
      <c r="AL798" s="14"/>
      <c r="AM798" s="14"/>
    </row>
    <row r="799" spans="1:39" ht="38.25" customHeight="1">
      <c r="A799" s="13"/>
      <c r="B799" s="13"/>
      <c r="C799" s="13"/>
      <c r="D799" s="147"/>
      <c r="E799" s="13"/>
      <c r="F799" s="38"/>
      <c r="G799" s="14"/>
      <c r="H799" s="14"/>
      <c r="I799" s="38"/>
      <c r="J799" s="13"/>
      <c r="K799" s="13"/>
      <c r="L799" s="49"/>
      <c r="M799" s="49"/>
      <c r="N799" s="39"/>
      <c r="O799" s="13"/>
      <c r="P799" s="600"/>
      <c r="Q799" s="226"/>
      <c r="R799" s="118"/>
      <c r="S799" s="118"/>
      <c r="T799" s="118"/>
      <c r="U799" s="226"/>
      <c r="V799" s="226"/>
      <c r="W799" s="226"/>
      <c r="X799" s="55"/>
      <c r="Y799" s="55"/>
      <c r="Z799" s="226"/>
      <c r="AA799" s="226"/>
      <c r="AB799" s="237"/>
      <c r="AC799" s="237"/>
      <c r="AD799" s="237"/>
      <c r="AE799" s="237"/>
      <c r="AF799" s="176"/>
      <c r="AG799" s="227"/>
      <c r="AH799" s="45"/>
      <c r="AI799" s="45"/>
      <c r="AJ799" s="51"/>
      <c r="AK799" s="14"/>
      <c r="AL799" s="14"/>
      <c r="AM799" s="14"/>
    </row>
    <row r="800" spans="1:39" ht="38.25" customHeight="1">
      <c r="A800" s="13"/>
      <c r="B800" s="13"/>
      <c r="C800" s="13"/>
      <c r="D800" s="147"/>
      <c r="E800" s="13"/>
      <c r="F800" s="38"/>
      <c r="G800" s="14"/>
      <c r="H800" s="14"/>
      <c r="I800" s="38"/>
      <c r="J800" s="13"/>
      <c r="K800" s="13"/>
      <c r="L800" s="49"/>
      <c r="M800" s="49"/>
      <c r="N800" s="39"/>
      <c r="O800" s="13"/>
      <c r="P800" s="600"/>
      <c r="Q800" s="226"/>
      <c r="R800" s="118"/>
      <c r="S800" s="118"/>
      <c r="T800" s="118"/>
      <c r="U800" s="226"/>
      <c r="V800" s="226"/>
      <c r="W800" s="226"/>
      <c r="X800" s="55"/>
      <c r="Y800" s="55"/>
      <c r="Z800" s="226"/>
      <c r="AA800" s="226"/>
      <c r="AB800" s="237"/>
      <c r="AC800" s="237"/>
      <c r="AD800" s="237"/>
      <c r="AE800" s="237"/>
      <c r="AF800" s="176"/>
      <c r="AG800" s="227"/>
      <c r="AH800" s="45"/>
      <c r="AI800" s="45"/>
      <c r="AJ800" s="51"/>
      <c r="AK800" s="14"/>
      <c r="AL800" s="14"/>
      <c r="AM800" s="14"/>
    </row>
    <row r="801" spans="1:39" ht="38.25" customHeight="1">
      <c r="A801" s="13"/>
      <c r="B801" s="13"/>
      <c r="C801" s="13"/>
      <c r="D801" s="147"/>
      <c r="E801" s="13"/>
      <c r="F801" s="38"/>
      <c r="G801" s="14"/>
      <c r="H801" s="14"/>
      <c r="I801" s="38"/>
      <c r="J801" s="13"/>
      <c r="K801" s="13"/>
      <c r="L801" s="49"/>
      <c r="M801" s="49"/>
      <c r="N801" s="39"/>
      <c r="O801" s="13"/>
      <c r="P801" s="600"/>
      <c r="Q801" s="226"/>
      <c r="R801" s="118"/>
      <c r="S801" s="118"/>
      <c r="T801" s="118"/>
      <c r="U801" s="226"/>
      <c r="V801" s="226"/>
      <c r="W801" s="226"/>
      <c r="X801" s="55"/>
      <c r="Y801" s="55"/>
      <c r="Z801" s="226"/>
      <c r="AA801" s="226"/>
      <c r="AB801" s="237"/>
      <c r="AC801" s="237"/>
      <c r="AD801" s="237"/>
      <c r="AE801" s="237"/>
      <c r="AF801" s="176"/>
      <c r="AG801" s="227"/>
      <c r="AH801" s="45"/>
      <c r="AI801" s="45"/>
      <c r="AJ801" s="51"/>
      <c r="AK801" s="14"/>
      <c r="AL801" s="14"/>
      <c r="AM801" s="14"/>
    </row>
    <row r="802" spans="1:39" ht="38.25" customHeight="1">
      <c r="A802" s="13"/>
      <c r="B802" s="13"/>
      <c r="C802" s="13"/>
      <c r="D802" s="147"/>
      <c r="E802" s="13"/>
      <c r="F802" s="38"/>
      <c r="G802" s="14"/>
      <c r="H802" s="14"/>
      <c r="I802" s="38"/>
      <c r="J802" s="13"/>
      <c r="K802" s="13"/>
      <c r="L802" s="49"/>
      <c r="M802" s="49"/>
      <c r="N802" s="39"/>
      <c r="O802" s="13"/>
      <c r="P802" s="600"/>
      <c r="Q802" s="226"/>
      <c r="R802" s="118"/>
      <c r="S802" s="118"/>
      <c r="T802" s="118"/>
      <c r="U802" s="226"/>
      <c r="V802" s="226"/>
      <c r="W802" s="226"/>
      <c r="X802" s="55"/>
      <c r="Y802" s="55"/>
      <c r="Z802" s="226"/>
      <c r="AA802" s="226"/>
      <c r="AB802" s="237"/>
      <c r="AC802" s="237"/>
      <c r="AD802" s="237"/>
      <c r="AE802" s="237"/>
      <c r="AF802" s="176"/>
      <c r="AG802" s="227"/>
      <c r="AH802" s="45"/>
      <c r="AI802" s="45"/>
      <c r="AJ802" s="51"/>
      <c r="AK802" s="14"/>
      <c r="AL802" s="14"/>
      <c r="AM802" s="14"/>
    </row>
    <row r="803" spans="1:39" ht="38.25" customHeight="1">
      <c r="A803" s="13"/>
      <c r="B803" s="13"/>
      <c r="C803" s="13"/>
      <c r="D803" s="147"/>
      <c r="E803" s="13"/>
      <c r="F803" s="38"/>
      <c r="G803" s="14"/>
      <c r="H803" s="14"/>
      <c r="I803" s="38"/>
      <c r="J803" s="13"/>
      <c r="K803" s="13"/>
      <c r="L803" s="49"/>
      <c r="M803" s="49"/>
      <c r="N803" s="39"/>
      <c r="O803" s="13"/>
      <c r="P803" s="600"/>
      <c r="Q803" s="226"/>
      <c r="R803" s="118"/>
      <c r="S803" s="118"/>
      <c r="T803" s="118"/>
      <c r="U803" s="226"/>
      <c r="V803" s="226"/>
      <c r="W803" s="226"/>
      <c r="X803" s="55"/>
      <c r="Y803" s="55"/>
      <c r="Z803" s="226"/>
      <c r="AA803" s="226"/>
      <c r="AB803" s="237"/>
      <c r="AC803" s="237"/>
      <c r="AD803" s="237"/>
      <c r="AE803" s="237"/>
      <c r="AF803" s="176"/>
      <c r="AG803" s="227"/>
      <c r="AH803" s="45"/>
      <c r="AI803" s="45"/>
      <c r="AJ803" s="51"/>
      <c r="AK803" s="14"/>
      <c r="AL803" s="14"/>
      <c r="AM803" s="14"/>
    </row>
    <row r="804" spans="1:39" ht="38.25" customHeight="1">
      <c r="A804" s="13"/>
      <c r="B804" s="13"/>
      <c r="C804" s="13"/>
      <c r="D804" s="147"/>
      <c r="E804" s="13"/>
      <c r="F804" s="38"/>
      <c r="G804" s="14"/>
      <c r="H804" s="14"/>
      <c r="I804" s="38"/>
      <c r="J804" s="13"/>
      <c r="K804" s="13"/>
      <c r="L804" s="49"/>
      <c r="M804" s="49"/>
      <c r="N804" s="39"/>
      <c r="O804" s="13"/>
      <c r="P804" s="600"/>
      <c r="Q804" s="226"/>
      <c r="R804" s="118"/>
      <c r="S804" s="118"/>
      <c r="T804" s="118"/>
      <c r="U804" s="226"/>
      <c r="V804" s="226"/>
      <c r="W804" s="226"/>
      <c r="X804" s="55"/>
      <c r="Y804" s="55"/>
      <c r="Z804" s="226"/>
      <c r="AA804" s="226"/>
      <c r="AB804" s="237"/>
      <c r="AC804" s="237"/>
      <c r="AD804" s="237"/>
      <c r="AE804" s="237"/>
      <c r="AF804" s="176"/>
      <c r="AG804" s="227"/>
      <c r="AH804" s="45"/>
      <c r="AI804" s="45"/>
      <c r="AJ804" s="51"/>
      <c r="AK804" s="14"/>
      <c r="AL804" s="14"/>
      <c r="AM804" s="14"/>
    </row>
    <row r="805" spans="1:39" ht="38.25" customHeight="1">
      <c r="A805" s="13"/>
      <c r="B805" s="13"/>
      <c r="C805" s="13"/>
      <c r="D805" s="147"/>
      <c r="E805" s="13"/>
      <c r="F805" s="38"/>
      <c r="G805" s="14"/>
      <c r="H805" s="14"/>
      <c r="I805" s="38"/>
      <c r="J805" s="13"/>
      <c r="K805" s="13"/>
      <c r="L805" s="49"/>
      <c r="M805" s="49"/>
      <c r="N805" s="39"/>
      <c r="O805" s="13"/>
      <c r="P805" s="600"/>
      <c r="Q805" s="226"/>
      <c r="R805" s="118"/>
      <c r="S805" s="118"/>
      <c r="T805" s="118"/>
      <c r="U805" s="226"/>
      <c r="V805" s="226"/>
      <c r="W805" s="226"/>
      <c r="X805" s="55"/>
      <c r="Y805" s="55"/>
      <c r="Z805" s="226"/>
      <c r="AA805" s="226"/>
      <c r="AB805" s="237"/>
      <c r="AC805" s="237"/>
      <c r="AD805" s="237"/>
      <c r="AE805" s="237"/>
      <c r="AF805" s="176"/>
      <c r="AG805" s="227"/>
      <c r="AH805" s="45"/>
      <c r="AI805" s="45"/>
      <c r="AJ805" s="51"/>
      <c r="AK805" s="14"/>
      <c r="AL805" s="14"/>
      <c r="AM805" s="14"/>
    </row>
    <row r="806" spans="1:39" ht="38.25" customHeight="1">
      <c r="A806" s="13"/>
      <c r="B806" s="13"/>
      <c r="C806" s="13"/>
      <c r="D806" s="147"/>
      <c r="E806" s="13"/>
      <c r="F806" s="38"/>
      <c r="G806" s="14"/>
      <c r="H806" s="14"/>
      <c r="I806" s="38"/>
      <c r="J806" s="13"/>
      <c r="K806" s="13"/>
      <c r="L806" s="49"/>
      <c r="M806" s="49"/>
      <c r="N806" s="39"/>
      <c r="O806" s="13"/>
      <c r="P806" s="600"/>
      <c r="Q806" s="226"/>
      <c r="R806" s="118"/>
      <c r="S806" s="118"/>
      <c r="T806" s="118"/>
      <c r="U806" s="226"/>
      <c r="V806" s="226"/>
      <c r="W806" s="226"/>
      <c r="X806" s="55"/>
      <c r="Y806" s="55"/>
      <c r="Z806" s="226"/>
      <c r="AA806" s="226"/>
      <c r="AB806" s="237"/>
      <c r="AC806" s="237"/>
      <c r="AD806" s="237"/>
      <c r="AE806" s="237"/>
      <c r="AF806" s="176"/>
      <c r="AG806" s="227"/>
      <c r="AH806" s="45"/>
      <c r="AI806" s="45"/>
      <c r="AJ806" s="51"/>
      <c r="AK806" s="14"/>
      <c r="AL806" s="14"/>
      <c r="AM806" s="14"/>
    </row>
    <row r="807" spans="1:39" ht="38.25" customHeight="1">
      <c r="A807" s="13"/>
      <c r="B807" s="13"/>
      <c r="C807" s="13"/>
      <c r="D807" s="147"/>
      <c r="E807" s="13"/>
      <c r="F807" s="38"/>
      <c r="G807" s="14"/>
      <c r="H807" s="14"/>
      <c r="I807" s="38"/>
      <c r="J807" s="13"/>
      <c r="K807" s="13"/>
      <c r="L807" s="49"/>
      <c r="M807" s="49"/>
      <c r="N807" s="39"/>
      <c r="O807" s="13"/>
      <c r="P807" s="600"/>
      <c r="Q807" s="226"/>
      <c r="R807" s="118"/>
      <c r="S807" s="118"/>
      <c r="T807" s="118"/>
      <c r="U807" s="226"/>
      <c r="V807" s="226"/>
      <c r="W807" s="226"/>
      <c r="X807" s="55"/>
      <c r="Y807" s="55"/>
      <c r="Z807" s="226"/>
      <c r="AA807" s="226"/>
      <c r="AB807" s="237"/>
      <c r="AC807" s="237"/>
      <c r="AD807" s="237"/>
      <c r="AE807" s="237"/>
      <c r="AF807" s="176"/>
      <c r="AG807" s="227"/>
      <c r="AH807" s="45"/>
      <c r="AI807" s="45"/>
      <c r="AJ807" s="51"/>
      <c r="AK807" s="14"/>
      <c r="AL807" s="14"/>
      <c r="AM807" s="14"/>
    </row>
    <row r="808" spans="1:39" ht="38.25" customHeight="1">
      <c r="A808" s="13"/>
      <c r="B808" s="13"/>
      <c r="C808" s="13"/>
      <c r="D808" s="147"/>
      <c r="E808" s="13"/>
      <c r="F808" s="38"/>
      <c r="G808" s="14"/>
      <c r="H808" s="14"/>
      <c r="I808" s="38"/>
      <c r="J808" s="13"/>
      <c r="K808" s="13"/>
      <c r="L808" s="49"/>
      <c r="M808" s="49"/>
      <c r="N808" s="39"/>
      <c r="O808" s="13"/>
      <c r="P808" s="600"/>
      <c r="Q808" s="226"/>
      <c r="R808" s="118"/>
      <c r="S808" s="118"/>
      <c r="T808" s="118"/>
      <c r="U808" s="226"/>
      <c r="V808" s="226"/>
      <c r="W808" s="226"/>
      <c r="X808" s="55"/>
      <c r="Y808" s="55"/>
      <c r="Z808" s="226"/>
      <c r="AA808" s="226"/>
      <c r="AB808" s="237"/>
      <c r="AC808" s="237"/>
      <c r="AD808" s="237"/>
      <c r="AE808" s="237"/>
      <c r="AF808" s="176"/>
      <c r="AG808" s="227"/>
      <c r="AH808" s="45"/>
      <c r="AI808" s="45"/>
      <c r="AJ808" s="51"/>
      <c r="AK808" s="14"/>
      <c r="AL808" s="14"/>
      <c r="AM808" s="14"/>
    </row>
    <row r="809" spans="1:39" ht="38.25" customHeight="1">
      <c r="A809" s="13"/>
      <c r="B809" s="13"/>
      <c r="C809" s="13"/>
      <c r="D809" s="147"/>
      <c r="E809" s="13"/>
      <c r="F809" s="38"/>
      <c r="G809" s="14"/>
      <c r="H809" s="14"/>
      <c r="I809" s="38"/>
      <c r="J809" s="13"/>
      <c r="K809" s="13"/>
      <c r="L809" s="49"/>
      <c r="M809" s="49"/>
      <c r="N809" s="39"/>
      <c r="O809" s="13"/>
      <c r="P809" s="600"/>
      <c r="Q809" s="226"/>
      <c r="R809" s="118"/>
      <c r="S809" s="118"/>
      <c r="T809" s="118"/>
      <c r="U809" s="226"/>
      <c r="V809" s="226"/>
      <c r="W809" s="226"/>
      <c r="X809" s="55"/>
      <c r="Y809" s="55"/>
      <c r="Z809" s="226"/>
      <c r="AA809" s="226"/>
      <c r="AB809" s="237"/>
      <c r="AC809" s="237"/>
      <c r="AD809" s="237"/>
      <c r="AE809" s="237"/>
      <c r="AF809" s="176"/>
      <c r="AG809" s="227"/>
      <c r="AH809" s="45"/>
      <c r="AI809" s="45"/>
      <c r="AJ809" s="51"/>
      <c r="AK809" s="14"/>
      <c r="AL809" s="14"/>
      <c r="AM809" s="14"/>
    </row>
    <row r="810" spans="1:39" ht="38.25" customHeight="1">
      <c r="A810" s="13"/>
      <c r="B810" s="13"/>
      <c r="C810" s="13"/>
      <c r="D810" s="147"/>
      <c r="E810" s="13"/>
      <c r="F810" s="38"/>
      <c r="G810" s="14"/>
      <c r="H810" s="14"/>
      <c r="I810" s="38"/>
      <c r="J810" s="13"/>
      <c r="K810" s="13"/>
      <c r="L810" s="49"/>
      <c r="M810" s="49"/>
      <c r="N810" s="39"/>
      <c r="O810" s="13"/>
      <c r="P810" s="600"/>
      <c r="Q810" s="226"/>
      <c r="R810" s="118"/>
      <c r="S810" s="118"/>
      <c r="T810" s="118"/>
      <c r="U810" s="226"/>
      <c r="V810" s="226"/>
      <c r="W810" s="226"/>
      <c r="X810" s="55"/>
      <c r="Y810" s="55"/>
      <c r="Z810" s="226"/>
      <c r="AA810" s="226"/>
      <c r="AB810" s="237"/>
      <c r="AC810" s="237"/>
      <c r="AD810" s="237"/>
      <c r="AE810" s="237"/>
      <c r="AF810" s="176"/>
      <c r="AG810" s="227"/>
      <c r="AH810" s="45"/>
      <c r="AI810" s="45"/>
      <c r="AJ810" s="51"/>
      <c r="AK810" s="14"/>
      <c r="AL810" s="14"/>
      <c r="AM810" s="14"/>
    </row>
    <row r="811" spans="1:39" ht="38.25" customHeight="1">
      <c r="A811" s="13"/>
      <c r="B811" s="13"/>
      <c r="C811" s="13"/>
      <c r="D811" s="147"/>
      <c r="E811" s="13"/>
      <c r="F811" s="38"/>
      <c r="G811" s="14"/>
      <c r="H811" s="14"/>
      <c r="I811" s="38"/>
      <c r="J811" s="13"/>
      <c r="K811" s="13"/>
      <c r="L811" s="49"/>
      <c r="M811" s="49"/>
      <c r="N811" s="39"/>
      <c r="O811" s="13"/>
      <c r="P811" s="600"/>
      <c r="Q811" s="226"/>
      <c r="R811" s="118"/>
      <c r="S811" s="118"/>
      <c r="T811" s="118"/>
      <c r="U811" s="226"/>
      <c r="V811" s="226"/>
      <c r="W811" s="226"/>
      <c r="X811" s="55"/>
      <c r="Y811" s="55"/>
      <c r="Z811" s="226"/>
      <c r="AA811" s="226"/>
      <c r="AB811" s="237"/>
      <c r="AC811" s="237"/>
      <c r="AD811" s="237"/>
      <c r="AE811" s="237"/>
      <c r="AF811" s="176"/>
      <c r="AG811" s="227"/>
      <c r="AH811" s="45"/>
      <c r="AI811" s="45"/>
      <c r="AJ811" s="51"/>
      <c r="AK811" s="14"/>
      <c r="AL811" s="14"/>
      <c r="AM811" s="14"/>
    </row>
    <row r="812" spans="1:39" ht="38.25" customHeight="1">
      <c r="A812" s="13"/>
      <c r="B812" s="13"/>
      <c r="C812" s="13"/>
      <c r="D812" s="147"/>
      <c r="E812" s="13"/>
      <c r="F812" s="38"/>
      <c r="G812" s="14"/>
      <c r="H812" s="14"/>
      <c r="I812" s="38"/>
      <c r="J812" s="13"/>
      <c r="K812" s="13"/>
      <c r="L812" s="49"/>
      <c r="M812" s="49"/>
      <c r="N812" s="39"/>
      <c r="O812" s="13"/>
      <c r="P812" s="600"/>
      <c r="Q812" s="226"/>
      <c r="R812" s="118"/>
      <c r="S812" s="118"/>
      <c r="T812" s="118"/>
      <c r="U812" s="226"/>
      <c r="V812" s="226"/>
      <c r="W812" s="226"/>
      <c r="X812" s="55"/>
      <c r="Y812" s="55"/>
      <c r="Z812" s="226"/>
      <c r="AA812" s="226"/>
      <c r="AB812" s="237"/>
      <c r="AC812" s="237"/>
      <c r="AD812" s="237"/>
      <c r="AE812" s="237"/>
      <c r="AF812" s="176"/>
      <c r="AG812" s="227"/>
      <c r="AH812" s="45"/>
      <c r="AI812" s="45"/>
      <c r="AJ812" s="51"/>
      <c r="AK812" s="14"/>
      <c r="AL812" s="14"/>
      <c r="AM812" s="14"/>
    </row>
    <row r="813" spans="1:39" ht="38.25" customHeight="1">
      <c r="A813" s="13"/>
      <c r="B813" s="13"/>
      <c r="C813" s="13"/>
      <c r="D813" s="147"/>
      <c r="E813" s="13"/>
      <c r="F813" s="38"/>
      <c r="G813" s="14"/>
      <c r="H813" s="14"/>
      <c r="I813" s="38"/>
      <c r="J813" s="13"/>
      <c r="K813" s="13"/>
      <c r="L813" s="49"/>
      <c r="M813" s="49"/>
      <c r="N813" s="39"/>
      <c r="O813" s="13"/>
      <c r="P813" s="600"/>
      <c r="Q813" s="226"/>
      <c r="R813" s="118"/>
      <c r="S813" s="118"/>
      <c r="T813" s="118"/>
      <c r="U813" s="226"/>
      <c r="V813" s="226"/>
      <c r="W813" s="226"/>
      <c r="X813" s="55"/>
      <c r="Y813" s="55"/>
      <c r="Z813" s="226"/>
      <c r="AA813" s="226"/>
      <c r="AB813" s="237"/>
      <c r="AC813" s="237"/>
      <c r="AD813" s="237"/>
      <c r="AE813" s="237"/>
      <c r="AF813" s="176"/>
      <c r="AG813" s="227"/>
      <c r="AH813" s="45"/>
      <c r="AI813" s="93"/>
      <c r="AJ813" s="219"/>
      <c r="AK813" s="54"/>
      <c r="AL813" s="54"/>
      <c r="AM813" s="54"/>
    </row>
    <row r="814" spans="1:39" ht="38.25" customHeight="1">
      <c r="A814" s="13"/>
      <c r="B814" s="13"/>
      <c r="C814" s="13"/>
      <c r="D814" s="147"/>
      <c r="E814" s="13"/>
      <c r="F814" s="38"/>
      <c r="G814" s="14"/>
      <c r="H814" s="14"/>
      <c r="I814" s="38"/>
      <c r="J814" s="13"/>
      <c r="K814" s="13"/>
      <c r="L814" s="49"/>
      <c r="M814" s="49"/>
      <c r="N814" s="39"/>
      <c r="O814" s="13"/>
      <c r="P814" s="600"/>
      <c r="Q814" s="226"/>
      <c r="R814" s="118"/>
      <c r="S814" s="118"/>
      <c r="T814" s="118"/>
      <c r="U814" s="226"/>
      <c r="V814" s="226"/>
      <c r="W814" s="226"/>
      <c r="X814" s="55"/>
      <c r="Y814" s="55"/>
      <c r="Z814" s="226"/>
      <c r="AA814" s="226"/>
      <c r="AB814" s="237"/>
      <c r="AC814" s="237"/>
      <c r="AD814" s="237"/>
      <c r="AE814" s="237"/>
      <c r="AF814" s="176"/>
      <c r="AG814" s="227"/>
      <c r="AH814" s="203"/>
      <c r="AI814" s="161"/>
      <c r="AJ814" s="96"/>
      <c r="AK814" s="56"/>
      <c r="AL814" s="56"/>
      <c r="AM814" s="56"/>
    </row>
    <row r="815" spans="1:39" ht="38.25" customHeight="1">
      <c r="A815" s="13"/>
      <c r="B815" s="13"/>
      <c r="C815" s="13"/>
      <c r="D815" s="147"/>
      <c r="E815" s="13"/>
      <c r="F815" s="38"/>
      <c r="G815" s="14"/>
      <c r="H815" s="14"/>
      <c r="I815" s="38"/>
      <c r="J815" s="13"/>
      <c r="K815" s="13"/>
      <c r="L815" s="49"/>
      <c r="M815" s="49"/>
      <c r="N815" s="39"/>
      <c r="O815" s="13"/>
      <c r="P815" s="600"/>
      <c r="Q815" s="226"/>
      <c r="R815" s="118"/>
      <c r="S815" s="118"/>
      <c r="T815" s="118"/>
      <c r="U815" s="226"/>
      <c r="V815" s="226"/>
      <c r="W815" s="226"/>
      <c r="X815" s="55"/>
      <c r="Y815" s="55"/>
      <c r="Z815" s="226"/>
      <c r="AA815" s="226"/>
      <c r="AB815" s="237"/>
      <c r="AC815" s="237"/>
      <c r="AD815" s="237"/>
      <c r="AE815" s="237"/>
      <c r="AF815" s="176"/>
      <c r="AG815" s="227"/>
      <c r="AH815" s="203"/>
      <c r="AI815" s="161"/>
      <c r="AJ815" s="96"/>
      <c r="AK815" s="56"/>
      <c r="AL815" s="56"/>
      <c r="AM815" s="56"/>
    </row>
    <row r="816" spans="1:39" ht="38.25" customHeight="1">
      <c r="A816" s="13"/>
      <c r="B816" s="13"/>
      <c r="C816" s="13"/>
      <c r="D816" s="147"/>
      <c r="E816" s="13"/>
      <c r="F816" s="38"/>
      <c r="G816" s="14"/>
      <c r="H816" s="14"/>
      <c r="I816" s="38"/>
      <c r="J816" s="13"/>
      <c r="K816" s="13"/>
      <c r="L816" s="49"/>
      <c r="M816" s="49"/>
      <c r="N816" s="39"/>
      <c r="O816" s="13"/>
      <c r="P816" s="600"/>
      <c r="Q816" s="226"/>
      <c r="R816" s="118"/>
      <c r="S816" s="118"/>
      <c r="T816" s="118"/>
      <c r="U816" s="226"/>
      <c r="V816" s="226"/>
      <c r="W816" s="226"/>
      <c r="X816" s="55"/>
      <c r="Y816" s="55"/>
      <c r="Z816" s="226"/>
      <c r="AA816" s="226"/>
      <c r="AB816" s="237"/>
      <c r="AC816" s="237"/>
      <c r="AD816" s="237"/>
      <c r="AE816" s="237"/>
      <c r="AF816" s="176"/>
      <c r="AG816" s="227"/>
      <c r="AH816" s="203"/>
      <c r="AI816" s="161"/>
      <c r="AJ816" s="96"/>
      <c r="AK816" s="56"/>
      <c r="AL816" s="56"/>
      <c r="AM816" s="56"/>
    </row>
    <row r="817" spans="1:39" ht="38.25" customHeight="1">
      <c r="A817" s="13"/>
      <c r="B817" s="13"/>
      <c r="C817" s="13"/>
      <c r="D817" s="147"/>
      <c r="E817" s="13"/>
      <c r="F817" s="38"/>
      <c r="G817" s="14"/>
      <c r="H817" s="14"/>
      <c r="I817" s="38"/>
      <c r="J817" s="13"/>
      <c r="K817" s="13"/>
      <c r="L817" s="49"/>
      <c r="M817" s="49"/>
      <c r="N817" s="39"/>
      <c r="O817" s="13"/>
      <c r="P817" s="600"/>
      <c r="Q817" s="226"/>
      <c r="R817" s="118"/>
      <c r="S817" s="118"/>
      <c r="T817" s="118"/>
      <c r="U817" s="226"/>
      <c r="V817" s="226"/>
      <c r="W817" s="226"/>
      <c r="X817" s="55"/>
      <c r="Y817" s="55"/>
      <c r="Z817" s="226"/>
      <c r="AA817" s="226"/>
      <c r="AB817" s="237"/>
      <c r="AC817" s="237"/>
      <c r="AD817" s="237"/>
      <c r="AE817" s="237"/>
      <c r="AF817" s="176"/>
      <c r="AG817" s="227"/>
      <c r="AH817" s="203"/>
      <c r="AI817" s="161"/>
      <c r="AJ817" s="96"/>
      <c r="AK817" s="56"/>
      <c r="AL817" s="56"/>
      <c r="AM817" s="56"/>
    </row>
    <row r="818" spans="1:39" ht="38.25" customHeight="1">
      <c r="A818" s="13"/>
      <c r="B818" s="13"/>
      <c r="C818" s="13"/>
      <c r="D818" s="147"/>
      <c r="E818" s="13"/>
      <c r="F818" s="38"/>
      <c r="G818" s="14"/>
      <c r="H818" s="14"/>
      <c r="I818" s="38"/>
      <c r="J818" s="13"/>
      <c r="K818" s="13"/>
      <c r="L818" s="49"/>
      <c r="M818" s="49"/>
      <c r="N818" s="39"/>
      <c r="O818" s="13"/>
      <c r="P818" s="600"/>
      <c r="Q818" s="226"/>
      <c r="R818" s="118"/>
      <c r="S818" s="118"/>
      <c r="T818" s="118"/>
      <c r="U818" s="226"/>
      <c r="V818" s="226"/>
      <c r="W818" s="226"/>
      <c r="X818" s="55"/>
      <c r="Y818" s="55"/>
      <c r="Z818" s="226"/>
      <c r="AA818" s="226"/>
      <c r="AB818" s="237"/>
      <c r="AC818" s="237"/>
      <c r="AD818" s="237"/>
      <c r="AE818" s="237"/>
      <c r="AF818" s="176"/>
      <c r="AG818" s="227"/>
      <c r="AH818" s="203"/>
      <c r="AI818" s="161"/>
      <c r="AJ818" s="96"/>
      <c r="AK818" s="56"/>
      <c r="AL818" s="56"/>
      <c r="AM818" s="56"/>
    </row>
    <row r="819" spans="1:39" ht="38.25" customHeight="1">
      <c r="A819" s="13"/>
      <c r="B819" s="13"/>
      <c r="C819" s="13"/>
      <c r="D819" s="147"/>
      <c r="E819" s="13"/>
      <c r="F819" s="38"/>
      <c r="G819" s="14"/>
      <c r="H819" s="14"/>
      <c r="I819" s="38"/>
      <c r="J819" s="13"/>
      <c r="K819" s="13"/>
      <c r="L819" s="49"/>
      <c r="M819" s="49"/>
      <c r="N819" s="39"/>
      <c r="O819" s="13"/>
      <c r="P819" s="600"/>
      <c r="Q819" s="226"/>
      <c r="R819" s="118"/>
      <c r="S819" s="118"/>
      <c r="T819" s="118"/>
      <c r="U819" s="226"/>
      <c r="V819" s="226"/>
      <c r="W819" s="226"/>
      <c r="X819" s="55"/>
      <c r="Y819" s="55"/>
      <c r="Z819" s="226"/>
      <c r="AA819" s="226"/>
      <c r="AB819" s="237"/>
      <c r="AC819" s="237"/>
      <c r="AD819" s="237"/>
      <c r="AE819" s="237"/>
      <c r="AF819" s="176"/>
      <c r="AG819" s="227"/>
      <c r="AH819" s="203"/>
      <c r="AI819" s="161"/>
      <c r="AJ819" s="96"/>
      <c r="AK819" s="56"/>
      <c r="AL819" s="56"/>
      <c r="AM819" s="56"/>
    </row>
    <row r="820" spans="1:39" ht="38.25" customHeight="1">
      <c r="A820" s="13"/>
      <c r="B820" s="13"/>
      <c r="C820" s="13"/>
      <c r="D820" s="147"/>
      <c r="E820" s="13"/>
      <c r="F820" s="38"/>
      <c r="G820" s="14"/>
      <c r="H820" s="14"/>
      <c r="I820" s="38"/>
      <c r="J820" s="13"/>
      <c r="K820" s="13"/>
      <c r="L820" s="49"/>
      <c r="M820" s="49"/>
      <c r="N820" s="39"/>
      <c r="O820" s="13"/>
      <c r="P820" s="600"/>
      <c r="Q820" s="226"/>
      <c r="R820" s="118"/>
      <c r="S820" s="118"/>
      <c r="T820" s="118"/>
      <c r="U820" s="226"/>
      <c r="V820" s="226"/>
      <c r="W820" s="226"/>
      <c r="X820" s="55"/>
      <c r="Y820" s="55"/>
      <c r="Z820" s="226"/>
      <c r="AA820" s="226"/>
      <c r="AB820" s="237"/>
      <c r="AC820" s="237"/>
      <c r="AD820" s="237"/>
      <c r="AE820" s="237"/>
      <c r="AF820" s="176"/>
      <c r="AG820" s="227"/>
      <c r="AH820" s="203"/>
      <c r="AI820" s="161"/>
      <c r="AJ820" s="96"/>
      <c r="AK820" s="56"/>
      <c r="AL820" s="56"/>
      <c r="AM820" s="56"/>
    </row>
    <row r="821" spans="1:39" ht="38.25" customHeight="1">
      <c r="A821" s="13"/>
      <c r="B821" s="13"/>
      <c r="C821" s="13"/>
      <c r="D821" s="147"/>
      <c r="E821" s="13"/>
      <c r="F821" s="38"/>
      <c r="G821" s="14"/>
      <c r="H821" s="14"/>
      <c r="I821" s="38"/>
      <c r="J821" s="13"/>
      <c r="K821" s="13"/>
      <c r="L821" s="49"/>
      <c r="M821" s="49"/>
      <c r="N821" s="39"/>
      <c r="O821" s="13"/>
      <c r="P821" s="600"/>
      <c r="Q821" s="226"/>
      <c r="R821" s="118"/>
      <c r="S821" s="118"/>
      <c r="T821" s="118"/>
      <c r="U821" s="226"/>
      <c r="V821" s="226"/>
      <c r="W821" s="226"/>
      <c r="X821" s="55"/>
      <c r="Y821" s="55"/>
      <c r="Z821" s="226"/>
      <c r="AA821" s="226"/>
      <c r="AB821" s="237"/>
      <c r="AC821" s="237"/>
      <c r="AD821" s="237"/>
      <c r="AE821" s="237"/>
      <c r="AF821" s="176"/>
      <c r="AG821" s="227"/>
      <c r="AH821" s="203"/>
      <c r="AI821" s="161"/>
      <c r="AJ821" s="96"/>
      <c r="AK821" s="56"/>
      <c r="AL821" s="56"/>
      <c r="AM821" s="56"/>
    </row>
    <row r="822" spans="1:39" ht="38.25" customHeight="1">
      <c r="A822" s="13"/>
      <c r="B822" s="13"/>
      <c r="C822" s="13"/>
      <c r="D822" s="147"/>
      <c r="E822" s="13"/>
      <c r="F822" s="38"/>
      <c r="G822" s="14"/>
      <c r="H822" s="14"/>
      <c r="I822" s="38"/>
      <c r="J822" s="13"/>
      <c r="K822" s="13"/>
      <c r="L822" s="49"/>
      <c r="M822" s="49"/>
      <c r="N822" s="39"/>
      <c r="O822" s="13"/>
      <c r="P822" s="600"/>
      <c r="Q822" s="226"/>
      <c r="R822" s="118"/>
      <c r="S822" s="118"/>
      <c r="T822" s="118"/>
      <c r="U822" s="226"/>
      <c r="V822" s="226"/>
      <c r="W822" s="226"/>
      <c r="X822" s="55"/>
      <c r="Y822" s="55"/>
      <c r="Z822" s="226"/>
      <c r="AA822" s="226"/>
      <c r="AB822" s="237"/>
      <c r="AC822" s="237"/>
      <c r="AD822" s="237"/>
      <c r="AE822" s="237"/>
      <c r="AF822" s="176"/>
      <c r="AG822" s="227"/>
      <c r="AH822" s="203"/>
      <c r="AI822" s="161"/>
      <c r="AJ822" s="96"/>
      <c r="AK822" s="56"/>
      <c r="AL822" s="56"/>
      <c r="AM822" s="56"/>
    </row>
    <row r="823" spans="1:39" ht="38.25" customHeight="1">
      <c r="A823" s="13"/>
      <c r="B823" s="13"/>
      <c r="C823" s="13"/>
      <c r="D823" s="147"/>
      <c r="E823" s="13"/>
      <c r="F823" s="38"/>
      <c r="G823" s="14"/>
      <c r="H823" s="14"/>
      <c r="I823" s="38"/>
      <c r="J823" s="13"/>
      <c r="K823" s="13"/>
      <c r="L823" s="49"/>
      <c r="M823" s="49"/>
      <c r="N823" s="39"/>
      <c r="O823" s="13"/>
      <c r="P823" s="600"/>
      <c r="Q823" s="226"/>
      <c r="R823" s="118"/>
      <c r="S823" s="118"/>
      <c r="T823" s="118"/>
      <c r="U823" s="226"/>
      <c r="V823" s="226"/>
      <c r="W823" s="226"/>
      <c r="X823" s="55"/>
      <c r="Y823" s="55"/>
      <c r="Z823" s="226"/>
      <c r="AA823" s="226"/>
      <c r="AB823" s="237"/>
      <c r="AC823" s="237"/>
      <c r="AD823" s="237"/>
      <c r="AE823" s="237"/>
      <c r="AF823" s="176"/>
      <c r="AG823" s="227"/>
      <c r="AH823" s="203"/>
      <c r="AI823" s="161"/>
      <c r="AJ823" s="96"/>
      <c r="AK823" s="56"/>
      <c r="AL823" s="56"/>
      <c r="AM823" s="56"/>
    </row>
    <row r="824" spans="1:39" ht="38.25" customHeight="1">
      <c r="A824" s="13"/>
      <c r="B824" s="13"/>
      <c r="C824" s="13"/>
      <c r="D824" s="147"/>
      <c r="E824" s="13"/>
      <c r="F824" s="38"/>
      <c r="G824" s="14"/>
      <c r="H824" s="14"/>
      <c r="I824" s="38"/>
      <c r="J824" s="13"/>
      <c r="K824" s="13"/>
      <c r="L824" s="49"/>
      <c r="M824" s="49"/>
      <c r="N824" s="39"/>
      <c r="O824" s="13"/>
      <c r="P824" s="600"/>
      <c r="Q824" s="226"/>
      <c r="R824" s="118"/>
      <c r="S824" s="118"/>
      <c r="T824" s="118"/>
      <c r="U824" s="226"/>
      <c r="V824" s="226"/>
      <c r="W824" s="226"/>
      <c r="X824" s="55"/>
      <c r="Y824" s="55"/>
      <c r="Z824" s="226"/>
      <c r="AA824" s="226"/>
      <c r="AB824" s="237"/>
      <c r="AC824" s="237"/>
      <c r="AD824" s="237"/>
      <c r="AE824" s="237"/>
      <c r="AF824" s="176"/>
      <c r="AG824" s="227"/>
      <c r="AH824" s="203"/>
      <c r="AI824" s="161"/>
      <c r="AJ824" s="96"/>
      <c r="AK824" s="56"/>
      <c r="AL824" s="56"/>
      <c r="AM824" s="56"/>
    </row>
    <row r="825" spans="1:39" ht="38.25" customHeight="1">
      <c r="A825" s="13"/>
      <c r="B825" s="13"/>
      <c r="C825" s="13"/>
      <c r="D825" s="147"/>
      <c r="E825" s="13"/>
      <c r="F825" s="38"/>
      <c r="G825" s="14"/>
      <c r="H825" s="14"/>
      <c r="I825" s="38"/>
      <c r="J825" s="13"/>
      <c r="K825" s="13"/>
      <c r="L825" s="49"/>
      <c r="M825" s="49"/>
      <c r="N825" s="39"/>
      <c r="O825" s="13"/>
      <c r="P825" s="600"/>
      <c r="Q825" s="226"/>
      <c r="R825" s="118"/>
      <c r="S825" s="118"/>
      <c r="T825" s="118"/>
      <c r="U825" s="226"/>
      <c r="V825" s="226"/>
      <c r="W825" s="226"/>
      <c r="X825" s="55"/>
      <c r="Y825" s="55"/>
      <c r="Z825" s="226"/>
      <c r="AA825" s="226"/>
      <c r="AB825" s="237"/>
      <c r="AC825" s="237"/>
      <c r="AD825" s="237"/>
      <c r="AE825" s="237"/>
      <c r="AF825" s="176"/>
      <c r="AG825" s="227"/>
      <c r="AH825" s="203"/>
      <c r="AI825" s="161"/>
      <c r="AJ825" s="96"/>
      <c r="AK825" s="56"/>
      <c r="AL825" s="56"/>
      <c r="AM825" s="56"/>
    </row>
    <row r="826" spans="1:39" ht="38.25" customHeight="1">
      <c r="A826" s="13"/>
      <c r="B826" s="13"/>
      <c r="C826" s="13"/>
      <c r="D826" s="147"/>
      <c r="E826" s="13"/>
      <c r="F826" s="38"/>
      <c r="G826" s="14"/>
      <c r="H826" s="14"/>
      <c r="I826" s="38"/>
      <c r="J826" s="13"/>
      <c r="K826" s="13"/>
      <c r="L826" s="49"/>
      <c r="M826" s="49"/>
      <c r="N826" s="39"/>
      <c r="O826" s="13"/>
      <c r="P826" s="600"/>
      <c r="Q826" s="226"/>
      <c r="R826" s="118"/>
      <c r="S826" s="118"/>
      <c r="T826" s="118"/>
      <c r="U826" s="226"/>
      <c r="V826" s="226"/>
      <c r="W826" s="226"/>
      <c r="X826" s="55"/>
      <c r="Y826" s="55"/>
      <c r="Z826" s="226"/>
      <c r="AA826" s="226"/>
      <c r="AB826" s="237"/>
      <c r="AC826" s="237"/>
      <c r="AD826" s="237"/>
      <c r="AE826" s="237"/>
      <c r="AF826" s="176"/>
      <c r="AG826" s="227"/>
      <c r="AH826" s="203"/>
      <c r="AI826" s="161"/>
      <c r="AJ826" s="96"/>
      <c r="AK826" s="56"/>
      <c r="AL826" s="56"/>
      <c r="AM826" s="56"/>
    </row>
    <row r="827" spans="1:39" ht="38.25" customHeight="1">
      <c r="A827" s="13"/>
      <c r="B827" s="13"/>
      <c r="C827" s="13"/>
      <c r="D827" s="147"/>
      <c r="E827" s="13"/>
      <c r="F827" s="38"/>
      <c r="G827" s="14"/>
      <c r="H827" s="14"/>
      <c r="I827" s="38"/>
      <c r="J827" s="13"/>
      <c r="K827" s="13"/>
      <c r="L827" s="49"/>
      <c r="M827" s="49"/>
      <c r="N827" s="39"/>
      <c r="O827" s="13"/>
      <c r="P827" s="600"/>
      <c r="Q827" s="226"/>
      <c r="R827" s="118"/>
      <c r="S827" s="118"/>
      <c r="T827" s="118"/>
      <c r="U827" s="226"/>
      <c r="V827" s="226"/>
      <c r="W827" s="226"/>
      <c r="X827" s="55"/>
      <c r="Y827" s="55"/>
      <c r="Z827" s="226"/>
      <c r="AA827" s="226"/>
      <c r="AB827" s="237"/>
      <c r="AC827" s="237"/>
      <c r="AD827" s="237"/>
      <c r="AE827" s="237"/>
      <c r="AF827" s="176"/>
      <c r="AG827" s="227"/>
      <c r="AH827" s="203"/>
      <c r="AI827" s="161"/>
      <c r="AJ827" s="96"/>
      <c r="AK827" s="56"/>
      <c r="AL827" s="56"/>
      <c r="AM827" s="56"/>
    </row>
    <row r="828" spans="1:39" ht="38.25" customHeight="1">
      <c r="A828" s="13"/>
      <c r="B828" s="13"/>
      <c r="C828" s="13"/>
      <c r="D828" s="147"/>
      <c r="E828" s="13"/>
      <c r="F828" s="38"/>
      <c r="G828" s="14"/>
      <c r="H828" s="14"/>
      <c r="I828" s="38"/>
      <c r="J828" s="13"/>
      <c r="K828" s="13"/>
      <c r="L828" s="49"/>
      <c r="M828" s="49"/>
      <c r="N828" s="39"/>
      <c r="O828" s="13"/>
      <c r="P828" s="600"/>
      <c r="Q828" s="226"/>
      <c r="R828" s="118"/>
      <c r="S828" s="118"/>
      <c r="T828" s="118"/>
      <c r="U828" s="226"/>
      <c r="V828" s="226"/>
      <c r="W828" s="226"/>
      <c r="X828" s="55"/>
      <c r="Y828" s="55"/>
      <c r="Z828" s="226"/>
      <c r="AA828" s="226"/>
      <c r="AB828" s="237"/>
      <c r="AC828" s="237"/>
      <c r="AD828" s="237"/>
      <c r="AE828" s="237"/>
      <c r="AF828" s="176"/>
      <c r="AG828" s="227"/>
      <c r="AH828" s="203"/>
      <c r="AI828" s="161"/>
      <c r="AJ828" s="96"/>
      <c r="AK828" s="56"/>
      <c r="AL828" s="56"/>
      <c r="AM828" s="56"/>
    </row>
    <row r="829" spans="1:39" ht="38.25" customHeight="1">
      <c r="A829" s="13"/>
      <c r="B829" s="13"/>
      <c r="C829" s="13"/>
      <c r="D829" s="147"/>
      <c r="E829" s="13"/>
      <c r="F829" s="38"/>
      <c r="G829" s="14"/>
      <c r="H829" s="14"/>
      <c r="I829" s="38"/>
      <c r="J829" s="13"/>
      <c r="K829" s="13"/>
      <c r="L829" s="49"/>
      <c r="M829" s="49"/>
      <c r="N829" s="39"/>
      <c r="O829" s="13"/>
      <c r="P829" s="600"/>
      <c r="Q829" s="226"/>
      <c r="R829" s="118"/>
      <c r="S829" s="118"/>
      <c r="T829" s="118"/>
      <c r="U829" s="226"/>
      <c r="V829" s="226"/>
      <c r="W829" s="226"/>
      <c r="X829" s="55"/>
      <c r="Y829" s="55"/>
      <c r="Z829" s="226"/>
      <c r="AA829" s="226"/>
      <c r="AB829" s="237"/>
      <c r="AC829" s="237"/>
      <c r="AD829" s="237"/>
      <c r="AE829" s="237"/>
      <c r="AF829" s="176"/>
      <c r="AG829" s="227"/>
      <c r="AH829" s="203"/>
      <c r="AI829" s="161"/>
      <c r="AJ829" s="96"/>
      <c r="AK829" s="56"/>
      <c r="AL829" s="56"/>
      <c r="AM829" s="56"/>
    </row>
    <row r="830" spans="1:39" ht="38.25" customHeight="1">
      <c r="A830" s="13"/>
      <c r="B830" s="13"/>
      <c r="C830" s="13"/>
      <c r="D830" s="147"/>
      <c r="E830" s="13"/>
      <c r="F830" s="38"/>
      <c r="G830" s="14"/>
      <c r="H830" s="14"/>
      <c r="I830" s="38"/>
      <c r="J830" s="13"/>
      <c r="K830" s="13"/>
      <c r="L830" s="49"/>
      <c r="M830" s="49"/>
      <c r="N830" s="39"/>
      <c r="O830" s="13"/>
      <c r="P830" s="600"/>
      <c r="Q830" s="226"/>
      <c r="R830" s="118"/>
      <c r="S830" s="118"/>
      <c r="T830" s="118"/>
      <c r="U830" s="226"/>
      <c r="V830" s="226"/>
      <c r="W830" s="226"/>
      <c r="X830" s="55"/>
      <c r="Y830" s="55"/>
      <c r="Z830" s="226"/>
      <c r="AA830" s="226"/>
      <c r="AB830" s="237"/>
      <c r="AC830" s="237"/>
      <c r="AD830" s="237"/>
      <c r="AE830" s="237"/>
      <c r="AF830" s="176"/>
      <c r="AG830" s="227"/>
      <c r="AH830" s="203"/>
      <c r="AI830" s="161"/>
      <c r="AJ830" s="96"/>
      <c r="AK830" s="56"/>
      <c r="AL830" s="56"/>
      <c r="AM830" s="56"/>
    </row>
    <row r="831" spans="1:39" ht="38.25" customHeight="1">
      <c r="A831" s="13"/>
      <c r="B831" s="13"/>
      <c r="C831" s="13"/>
      <c r="D831" s="147"/>
      <c r="E831" s="13"/>
      <c r="F831" s="38"/>
      <c r="G831" s="14"/>
      <c r="H831" s="14"/>
      <c r="I831" s="38"/>
      <c r="J831" s="13"/>
      <c r="K831" s="13"/>
      <c r="L831" s="49"/>
      <c r="M831" s="49"/>
      <c r="N831" s="39"/>
      <c r="O831" s="13"/>
      <c r="P831" s="600"/>
      <c r="Q831" s="226"/>
      <c r="R831" s="118"/>
      <c r="S831" s="118"/>
      <c r="T831" s="118"/>
      <c r="U831" s="226"/>
      <c r="V831" s="226"/>
      <c r="W831" s="226"/>
      <c r="X831" s="55"/>
      <c r="Y831" s="55"/>
      <c r="Z831" s="226"/>
      <c r="AA831" s="226"/>
      <c r="AB831" s="237"/>
      <c r="AC831" s="237"/>
      <c r="AD831" s="237"/>
      <c r="AE831" s="237"/>
      <c r="AF831" s="176"/>
      <c r="AG831" s="227"/>
      <c r="AH831" s="203"/>
      <c r="AI831" s="161"/>
      <c r="AJ831" s="96"/>
      <c r="AK831" s="56"/>
      <c r="AL831" s="56"/>
      <c r="AM831" s="56"/>
    </row>
    <row r="832" spans="1:39" ht="38.25" customHeight="1">
      <c r="A832" s="13"/>
      <c r="B832" s="13"/>
      <c r="C832" s="13"/>
      <c r="D832" s="147"/>
      <c r="E832" s="13"/>
      <c r="F832" s="38"/>
      <c r="G832" s="14"/>
      <c r="H832" s="14"/>
      <c r="I832" s="38"/>
      <c r="J832" s="13"/>
      <c r="K832" s="13"/>
      <c r="L832" s="49"/>
      <c r="M832" s="49"/>
      <c r="N832" s="39"/>
      <c r="O832" s="13"/>
      <c r="P832" s="600"/>
      <c r="Q832" s="226"/>
      <c r="R832" s="118"/>
      <c r="S832" s="118"/>
      <c r="T832" s="118"/>
      <c r="U832" s="226"/>
      <c r="V832" s="226"/>
      <c r="W832" s="226"/>
      <c r="X832" s="55"/>
      <c r="Y832" s="55"/>
      <c r="Z832" s="226"/>
      <c r="AA832" s="226"/>
      <c r="AB832" s="237"/>
      <c r="AC832" s="237"/>
      <c r="AD832" s="237"/>
      <c r="AE832" s="237"/>
      <c r="AF832" s="176"/>
      <c r="AG832" s="227"/>
      <c r="AH832" s="203"/>
      <c r="AI832" s="161"/>
      <c r="AJ832" s="96"/>
      <c r="AK832" s="56"/>
      <c r="AL832" s="56"/>
      <c r="AM832" s="56"/>
    </row>
    <row r="833" spans="1:39" ht="38.25" customHeight="1">
      <c r="A833" s="13"/>
      <c r="B833" s="13"/>
      <c r="C833" s="13"/>
      <c r="D833" s="147"/>
      <c r="E833" s="13"/>
      <c r="F833" s="38"/>
      <c r="G833" s="14"/>
      <c r="H833" s="14"/>
      <c r="I833" s="38"/>
      <c r="J833" s="13"/>
      <c r="K833" s="13"/>
      <c r="L833" s="49"/>
      <c r="M833" s="49"/>
      <c r="N833" s="39"/>
      <c r="O833" s="13"/>
      <c r="P833" s="600"/>
      <c r="Q833" s="226"/>
      <c r="R833" s="118"/>
      <c r="S833" s="118"/>
      <c r="T833" s="118"/>
      <c r="U833" s="226"/>
      <c r="V833" s="226"/>
      <c r="W833" s="226"/>
      <c r="X833" s="55"/>
      <c r="Y833" s="55"/>
      <c r="Z833" s="226"/>
      <c r="AA833" s="226"/>
      <c r="AB833" s="237"/>
      <c r="AC833" s="237"/>
      <c r="AD833" s="237"/>
      <c r="AE833" s="237"/>
      <c r="AF833" s="176"/>
      <c r="AG833" s="227"/>
      <c r="AH833" s="203"/>
      <c r="AI833" s="161"/>
      <c r="AJ833" s="96"/>
      <c r="AK833" s="56"/>
      <c r="AL833" s="56"/>
      <c r="AM833" s="56"/>
    </row>
    <row r="834" spans="1:39" ht="38.25" customHeight="1">
      <c r="A834" s="13"/>
      <c r="B834" s="13"/>
      <c r="C834" s="13"/>
      <c r="D834" s="147"/>
      <c r="E834" s="13"/>
      <c r="F834" s="38"/>
      <c r="G834" s="14"/>
      <c r="H834" s="14"/>
      <c r="I834" s="38"/>
      <c r="J834" s="13"/>
      <c r="K834" s="13"/>
      <c r="L834" s="49"/>
      <c r="M834" s="49"/>
      <c r="N834" s="39"/>
      <c r="O834" s="13"/>
      <c r="P834" s="600"/>
      <c r="Q834" s="226"/>
      <c r="R834" s="118"/>
      <c r="S834" s="118"/>
      <c r="T834" s="118"/>
      <c r="U834" s="226"/>
      <c r="V834" s="226"/>
      <c r="W834" s="226"/>
      <c r="X834" s="55"/>
      <c r="Y834" s="55"/>
      <c r="Z834" s="226"/>
      <c r="AA834" s="226"/>
      <c r="AB834" s="237"/>
      <c r="AC834" s="237"/>
      <c r="AD834" s="237"/>
      <c r="AE834" s="237"/>
      <c r="AF834" s="176"/>
      <c r="AG834" s="227"/>
      <c r="AH834" s="203"/>
      <c r="AI834" s="161"/>
      <c r="AJ834" s="96"/>
      <c r="AK834" s="56"/>
      <c r="AL834" s="56"/>
      <c r="AM834" s="56"/>
    </row>
    <row r="835" spans="1:39" ht="38.25" customHeight="1">
      <c r="A835" s="13"/>
      <c r="B835" s="13"/>
      <c r="C835" s="13"/>
      <c r="D835" s="147"/>
      <c r="E835" s="13"/>
      <c r="F835" s="38"/>
      <c r="G835" s="14"/>
      <c r="H835" s="14"/>
      <c r="I835" s="38"/>
      <c r="J835" s="13"/>
      <c r="K835" s="13"/>
      <c r="L835" s="49"/>
      <c r="M835" s="49"/>
      <c r="N835" s="39"/>
      <c r="O835" s="13"/>
      <c r="P835" s="600"/>
      <c r="Q835" s="226"/>
      <c r="R835" s="118"/>
      <c r="S835" s="118"/>
      <c r="T835" s="118"/>
      <c r="U835" s="226"/>
      <c r="V835" s="226"/>
      <c r="W835" s="226"/>
      <c r="X835" s="55"/>
      <c r="Y835" s="55"/>
      <c r="Z835" s="226"/>
      <c r="AA835" s="226"/>
      <c r="AB835" s="237"/>
      <c r="AC835" s="237"/>
      <c r="AD835" s="237"/>
      <c r="AE835" s="237"/>
      <c r="AF835" s="176"/>
      <c r="AG835" s="227"/>
      <c r="AH835" s="203"/>
      <c r="AI835" s="161"/>
      <c r="AJ835" s="96"/>
      <c r="AK835" s="56"/>
      <c r="AL835" s="56"/>
      <c r="AM835" s="56"/>
    </row>
    <row r="836" spans="1:39" ht="38.25" customHeight="1">
      <c r="A836" s="13"/>
      <c r="B836" s="13"/>
      <c r="C836" s="13"/>
      <c r="D836" s="147"/>
      <c r="E836" s="13"/>
      <c r="F836" s="38"/>
      <c r="G836" s="14"/>
      <c r="H836" s="14"/>
      <c r="I836" s="38"/>
      <c r="J836" s="13"/>
      <c r="K836" s="13"/>
      <c r="L836" s="49"/>
      <c r="M836" s="49"/>
      <c r="N836" s="39"/>
      <c r="O836" s="13"/>
      <c r="P836" s="600"/>
      <c r="Q836" s="226"/>
      <c r="R836" s="118"/>
      <c r="S836" s="118"/>
      <c r="T836" s="118"/>
      <c r="U836" s="226"/>
      <c r="V836" s="226"/>
      <c r="W836" s="226"/>
      <c r="X836" s="55"/>
      <c r="Y836" s="55"/>
      <c r="Z836" s="226"/>
      <c r="AA836" s="226"/>
      <c r="AB836" s="237"/>
      <c r="AC836" s="237"/>
      <c r="AD836" s="237"/>
      <c r="AE836" s="237"/>
      <c r="AF836" s="176"/>
      <c r="AG836" s="227"/>
      <c r="AH836" s="203"/>
      <c r="AI836" s="161"/>
      <c r="AJ836" s="96"/>
      <c r="AK836" s="56"/>
      <c r="AL836" s="56"/>
      <c r="AM836" s="56"/>
    </row>
    <row r="837" spans="1:39" ht="38.25" customHeight="1">
      <c r="A837" s="13"/>
      <c r="B837" s="13"/>
      <c r="C837" s="13"/>
      <c r="D837" s="147"/>
      <c r="E837" s="13"/>
      <c r="F837" s="38"/>
      <c r="G837" s="14"/>
      <c r="H837" s="14"/>
      <c r="I837" s="38"/>
      <c r="J837" s="13"/>
      <c r="K837" s="13"/>
      <c r="L837" s="49"/>
      <c r="M837" s="49"/>
      <c r="N837" s="39"/>
      <c r="O837" s="13"/>
      <c r="P837" s="600"/>
      <c r="Q837" s="226"/>
      <c r="R837" s="118"/>
      <c r="S837" s="118"/>
      <c r="T837" s="118"/>
      <c r="U837" s="226"/>
      <c r="V837" s="226"/>
      <c r="W837" s="226"/>
      <c r="X837" s="55"/>
      <c r="Y837" s="55"/>
      <c r="Z837" s="226"/>
      <c r="AA837" s="226"/>
      <c r="AB837" s="237"/>
      <c r="AC837" s="237"/>
      <c r="AD837" s="237"/>
      <c r="AE837" s="237"/>
      <c r="AF837" s="176"/>
      <c r="AG837" s="227"/>
      <c r="AH837" s="203"/>
      <c r="AI837" s="161"/>
      <c r="AJ837" s="96"/>
      <c r="AK837" s="56"/>
      <c r="AL837" s="56"/>
      <c r="AM837" s="56"/>
    </row>
    <row r="838" spans="1:39" ht="38.25" customHeight="1">
      <c r="A838" s="13"/>
      <c r="B838" s="13"/>
      <c r="C838" s="13"/>
      <c r="D838" s="147"/>
      <c r="E838" s="13"/>
      <c r="F838" s="38"/>
      <c r="G838" s="14"/>
      <c r="H838" s="14"/>
      <c r="I838" s="38"/>
      <c r="J838" s="13"/>
      <c r="K838" s="13"/>
      <c r="L838" s="49"/>
      <c r="M838" s="49"/>
      <c r="N838" s="39"/>
      <c r="O838" s="13"/>
      <c r="P838" s="600"/>
      <c r="Q838" s="226"/>
      <c r="R838" s="118"/>
      <c r="S838" s="118"/>
      <c r="T838" s="118"/>
      <c r="U838" s="226"/>
      <c r="V838" s="226"/>
      <c r="W838" s="226"/>
      <c r="X838" s="55"/>
      <c r="Y838" s="55"/>
      <c r="Z838" s="226"/>
      <c r="AA838" s="226"/>
      <c r="AB838" s="237"/>
      <c r="AC838" s="237"/>
      <c r="AD838" s="237"/>
      <c r="AE838" s="237"/>
      <c r="AF838" s="176"/>
      <c r="AG838" s="227"/>
      <c r="AH838" s="203"/>
      <c r="AI838" s="161"/>
      <c r="AJ838" s="96"/>
      <c r="AK838" s="56"/>
      <c r="AL838" s="56"/>
      <c r="AM838" s="56"/>
    </row>
    <row r="839" spans="1:39" ht="38.25" customHeight="1">
      <c r="A839" s="13"/>
      <c r="B839" s="13"/>
      <c r="C839" s="13"/>
      <c r="D839" s="147"/>
      <c r="E839" s="13"/>
      <c r="F839" s="38"/>
      <c r="G839" s="14"/>
      <c r="H839" s="14"/>
      <c r="I839" s="38"/>
      <c r="J839" s="13"/>
      <c r="K839" s="13"/>
      <c r="L839" s="49"/>
      <c r="M839" s="49"/>
      <c r="N839" s="39"/>
      <c r="O839" s="13"/>
      <c r="P839" s="600"/>
      <c r="Q839" s="226"/>
      <c r="R839" s="118"/>
      <c r="S839" s="118"/>
      <c r="T839" s="118"/>
      <c r="U839" s="226"/>
      <c r="V839" s="226"/>
      <c r="W839" s="226"/>
      <c r="X839" s="55"/>
      <c r="Y839" s="55"/>
      <c r="Z839" s="226"/>
      <c r="AA839" s="226"/>
      <c r="AB839" s="237"/>
      <c r="AC839" s="237"/>
      <c r="AD839" s="237"/>
      <c r="AE839" s="237"/>
      <c r="AF839" s="176"/>
      <c r="AG839" s="227"/>
      <c r="AH839" s="203"/>
      <c r="AI839" s="161"/>
      <c r="AJ839" s="96"/>
      <c r="AK839" s="56"/>
      <c r="AL839" s="56"/>
      <c r="AM839" s="56"/>
    </row>
    <row r="840" spans="1:39" ht="38.25" customHeight="1">
      <c r="A840" s="13"/>
      <c r="B840" s="13"/>
      <c r="C840" s="13"/>
      <c r="D840" s="147"/>
      <c r="E840" s="13"/>
      <c r="F840" s="38"/>
      <c r="G840" s="14"/>
      <c r="H840" s="14"/>
      <c r="I840" s="38"/>
      <c r="J840" s="13"/>
      <c r="K840" s="13"/>
      <c r="L840" s="49"/>
      <c r="M840" s="49"/>
      <c r="N840" s="39"/>
      <c r="O840" s="13"/>
      <c r="P840" s="600"/>
      <c r="Q840" s="226"/>
      <c r="R840" s="118"/>
      <c r="S840" s="118"/>
      <c r="T840" s="118"/>
      <c r="U840" s="226"/>
      <c r="V840" s="226"/>
      <c r="W840" s="226"/>
      <c r="X840" s="55"/>
      <c r="Y840" s="55"/>
      <c r="Z840" s="226"/>
      <c r="AA840" s="226"/>
      <c r="AB840" s="237"/>
      <c r="AC840" s="237"/>
      <c r="AD840" s="237"/>
      <c r="AE840" s="237"/>
      <c r="AF840" s="176"/>
      <c r="AG840" s="227"/>
      <c r="AH840" s="203"/>
      <c r="AI840" s="161"/>
      <c r="AJ840" s="96"/>
      <c r="AK840" s="56"/>
      <c r="AL840" s="56"/>
      <c r="AM840" s="56"/>
    </row>
    <row r="841" spans="1:39" ht="38.25" customHeight="1">
      <c r="A841" s="13"/>
      <c r="B841" s="13"/>
      <c r="C841" s="13"/>
      <c r="D841" s="147"/>
      <c r="E841" s="13"/>
      <c r="F841" s="38"/>
      <c r="G841" s="14"/>
      <c r="H841" s="14"/>
      <c r="I841" s="38"/>
      <c r="J841" s="13"/>
      <c r="K841" s="13"/>
      <c r="L841" s="49"/>
      <c r="M841" s="49"/>
      <c r="N841" s="39"/>
      <c r="O841" s="13"/>
      <c r="P841" s="600"/>
      <c r="Q841" s="226"/>
      <c r="R841" s="118"/>
      <c r="S841" s="118"/>
      <c r="T841" s="118"/>
      <c r="U841" s="226"/>
      <c r="V841" s="226"/>
      <c r="W841" s="226"/>
      <c r="X841" s="55"/>
      <c r="Y841" s="55"/>
      <c r="Z841" s="226"/>
      <c r="AA841" s="226"/>
      <c r="AB841" s="237"/>
      <c r="AC841" s="237"/>
      <c r="AD841" s="237"/>
      <c r="AE841" s="237"/>
      <c r="AF841" s="176"/>
      <c r="AG841" s="227"/>
      <c r="AH841" s="203"/>
      <c r="AI841" s="161"/>
      <c r="AJ841" s="96"/>
      <c r="AK841" s="56"/>
      <c r="AL841" s="56"/>
      <c r="AM841" s="56"/>
    </row>
    <row r="842" spans="1:39" ht="38.25" customHeight="1">
      <c r="A842" s="13"/>
      <c r="B842" s="13"/>
      <c r="C842" s="13"/>
      <c r="D842" s="147"/>
      <c r="E842" s="13"/>
      <c r="F842" s="38"/>
      <c r="G842" s="14"/>
      <c r="H842" s="14"/>
      <c r="I842" s="38"/>
      <c r="J842" s="13"/>
      <c r="K842" s="13"/>
      <c r="L842" s="49"/>
      <c r="M842" s="49"/>
      <c r="N842" s="39"/>
      <c r="O842" s="13"/>
      <c r="P842" s="600"/>
      <c r="Q842" s="226"/>
      <c r="R842" s="118"/>
      <c r="S842" s="118"/>
      <c r="T842" s="118"/>
      <c r="U842" s="226"/>
      <c r="V842" s="226"/>
      <c r="W842" s="226"/>
      <c r="X842" s="55"/>
      <c r="Y842" s="55"/>
      <c r="Z842" s="226"/>
      <c r="AA842" s="226"/>
      <c r="AB842" s="237"/>
      <c r="AC842" s="237"/>
      <c r="AD842" s="237"/>
      <c r="AE842" s="237"/>
      <c r="AF842" s="176"/>
      <c r="AG842" s="227"/>
      <c r="AH842" s="203"/>
      <c r="AI842" s="161"/>
      <c r="AJ842" s="96"/>
      <c r="AK842" s="56"/>
      <c r="AL842" s="56"/>
      <c r="AM842" s="56"/>
    </row>
    <row r="843" spans="1:39" ht="38.25" customHeight="1">
      <c r="A843" s="13"/>
      <c r="B843" s="13"/>
      <c r="C843" s="13"/>
      <c r="D843" s="147"/>
      <c r="E843" s="13"/>
      <c r="F843" s="38"/>
      <c r="G843" s="14"/>
      <c r="H843" s="14"/>
      <c r="I843" s="38"/>
      <c r="J843" s="13"/>
      <c r="K843" s="13"/>
      <c r="L843" s="49"/>
      <c r="M843" s="49"/>
      <c r="N843" s="39"/>
      <c r="O843" s="13"/>
      <c r="P843" s="600"/>
      <c r="Q843" s="226"/>
      <c r="R843" s="118"/>
      <c r="S843" s="118"/>
      <c r="T843" s="118"/>
      <c r="U843" s="226"/>
      <c r="V843" s="226"/>
      <c r="W843" s="226"/>
      <c r="X843" s="55"/>
      <c r="Y843" s="55"/>
      <c r="Z843" s="226"/>
      <c r="AA843" s="226"/>
      <c r="AB843" s="237"/>
      <c r="AC843" s="237"/>
      <c r="AD843" s="237"/>
      <c r="AE843" s="237"/>
      <c r="AF843" s="176"/>
      <c r="AG843" s="227"/>
      <c r="AH843" s="203"/>
      <c r="AI843" s="161"/>
      <c r="AJ843" s="96"/>
      <c r="AK843" s="56"/>
      <c r="AL843" s="56"/>
      <c r="AM843" s="56"/>
    </row>
    <row r="844" spans="1:39" ht="38.25" customHeight="1">
      <c r="A844" s="13"/>
      <c r="B844" s="13"/>
      <c r="C844" s="13"/>
      <c r="D844" s="147"/>
      <c r="E844" s="13"/>
      <c r="F844" s="38"/>
      <c r="G844" s="14"/>
      <c r="H844" s="14"/>
      <c r="I844" s="38"/>
      <c r="J844" s="13"/>
      <c r="K844" s="13"/>
      <c r="L844" s="49"/>
      <c r="M844" s="49"/>
      <c r="N844" s="39"/>
      <c r="O844" s="13"/>
      <c r="P844" s="600"/>
      <c r="Q844" s="226"/>
      <c r="R844" s="118"/>
      <c r="S844" s="118"/>
      <c r="T844" s="118"/>
      <c r="U844" s="226"/>
      <c r="V844" s="226"/>
      <c r="W844" s="226"/>
      <c r="X844" s="55"/>
      <c r="Y844" s="55"/>
      <c r="Z844" s="226"/>
      <c r="AA844" s="226"/>
      <c r="AB844" s="237"/>
      <c r="AC844" s="237"/>
      <c r="AD844" s="237"/>
      <c r="AE844" s="237"/>
      <c r="AF844" s="176"/>
      <c r="AG844" s="227"/>
      <c r="AH844" s="203"/>
      <c r="AI844" s="161"/>
      <c r="AJ844" s="96"/>
      <c r="AK844" s="56"/>
      <c r="AL844" s="56"/>
      <c r="AM844" s="56"/>
    </row>
    <row r="845" spans="1:39" ht="38.25" customHeight="1">
      <c r="A845" s="13"/>
      <c r="B845" s="13"/>
      <c r="C845" s="13"/>
      <c r="D845" s="147"/>
      <c r="E845" s="13"/>
      <c r="F845" s="38"/>
      <c r="G845" s="14"/>
      <c r="H845" s="14"/>
      <c r="I845" s="38"/>
      <c r="J845" s="13"/>
      <c r="K845" s="13"/>
      <c r="L845" s="49"/>
      <c r="M845" s="49"/>
      <c r="N845" s="39"/>
      <c r="O845" s="13"/>
      <c r="P845" s="600"/>
      <c r="Q845" s="226"/>
      <c r="R845" s="118"/>
      <c r="S845" s="118"/>
      <c r="T845" s="118"/>
      <c r="U845" s="226"/>
      <c r="V845" s="226"/>
      <c r="W845" s="226"/>
      <c r="X845" s="55"/>
      <c r="Y845" s="55"/>
      <c r="Z845" s="226"/>
      <c r="AA845" s="226"/>
      <c r="AB845" s="237"/>
      <c r="AC845" s="237"/>
      <c r="AD845" s="237"/>
      <c r="AE845" s="237"/>
      <c r="AF845" s="176"/>
      <c r="AG845" s="227"/>
      <c r="AH845" s="203"/>
      <c r="AI845" s="161"/>
      <c r="AJ845" s="96"/>
      <c r="AK845" s="56"/>
      <c r="AL845" s="56"/>
      <c r="AM845" s="56"/>
    </row>
    <row r="846" spans="1:39" ht="38.25" customHeight="1">
      <c r="A846" s="13"/>
      <c r="B846" s="13"/>
      <c r="C846" s="13"/>
      <c r="D846" s="147"/>
      <c r="E846" s="13"/>
      <c r="F846" s="38"/>
      <c r="G846" s="14"/>
      <c r="H846" s="14"/>
      <c r="I846" s="38"/>
      <c r="J846" s="13"/>
      <c r="K846" s="13"/>
      <c r="L846" s="49"/>
      <c r="M846" s="49"/>
      <c r="N846" s="39"/>
      <c r="O846" s="13"/>
      <c r="P846" s="600"/>
      <c r="Q846" s="226"/>
      <c r="R846" s="118"/>
      <c r="S846" s="118"/>
      <c r="T846" s="118"/>
      <c r="U846" s="226"/>
      <c r="V846" s="226"/>
      <c r="W846" s="226"/>
      <c r="X846" s="55"/>
      <c r="Y846" s="55"/>
      <c r="Z846" s="226"/>
      <c r="AA846" s="226"/>
      <c r="AB846" s="237"/>
      <c r="AC846" s="237"/>
      <c r="AD846" s="237"/>
      <c r="AE846" s="237"/>
      <c r="AF846" s="176"/>
      <c r="AG846" s="227"/>
      <c r="AH846" s="203"/>
      <c r="AI846" s="161"/>
      <c r="AJ846" s="96"/>
      <c r="AK846" s="56"/>
      <c r="AL846" s="56"/>
      <c r="AM846" s="56"/>
    </row>
    <row r="847" spans="1:39" ht="38.25" customHeight="1">
      <c r="A847" s="13"/>
      <c r="B847" s="13"/>
      <c r="C847" s="13"/>
      <c r="D847" s="147"/>
      <c r="E847" s="13"/>
      <c r="F847" s="38"/>
      <c r="G847" s="14"/>
      <c r="H847" s="14"/>
      <c r="I847" s="38"/>
      <c r="J847" s="13"/>
      <c r="K847" s="13"/>
      <c r="L847" s="49"/>
      <c r="M847" s="49"/>
      <c r="N847" s="39"/>
      <c r="O847" s="13"/>
      <c r="P847" s="600"/>
      <c r="Q847" s="226"/>
      <c r="R847" s="118"/>
      <c r="S847" s="118"/>
      <c r="T847" s="118"/>
      <c r="U847" s="226"/>
      <c r="V847" s="226"/>
      <c r="W847" s="226"/>
      <c r="X847" s="55"/>
      <c r="Y847" s="55"/>
      <c r="Z847" s="226"/>
      <c r="AA847" s="226"/>
      <c r="AB847" s="237"/>
      <c r="AC847" s="237"/>
      <c r="AD847" s="237"/>
      <c r="AE847" s="237"/>
      <c r="AF847" s="176"/>
      <c r="AG847" s="227"/>
      <c r="AH847" s="203"/>
      <c r="AI847" s="161"/>
      <c r="AJ847" s="96"/>
      <c r="AK847" s="56"/>
      <c r="AL847" s="56"/>
      <c r="AM847" s="56"/>
    </row>
    <row r="848" spans="1:39" ht="38.25" customHeight="1">
      <c r="A848" s="13"/>
      <c r="B848" s="13"/>
      <c r="C848" s="13"/>
      <c r="D848" s="147"/>
      <c r="E848" s="13"/>
      <c r="F848" s="38"/>
      <c r="G848" s="14"/>
      <c r="H848" s="14"/>
      <c r="I848" s="38"/>
      <c r="J848" s="13"/>
      <c r="K848" s="13"/>
      <c r="L848" s="49"/>
      <c r="M848" s="49"/>
      <c r="N848" s="39"/>
      <c r="O848" s="13"/>
      <c r="P848" s="600"/>
      <c r="Q848" s="226"/>
      <c r="R848" s="118"/>
      <c r="S848" s="118"/>
      <c r="T848" s="118"/>
      <c r="U848" s="226"/>
      <c r="V848" s="226"/>
      <c r="W848" s="226"/>
      <c r="X848" s="55"/>
      <c r="Y848" s="55"/>
      <c r="Z848" s="226"/>
      <c r="AA848" s="226"/>
      <c r="AB848" s="237"/>
      <c r="AC848" s="237"/>
      <c r="AD848" s="237"/>
      <c r="AE848" s="237"/>
      <c r="AF848" s="176"/>
      <c r="AG848" s="227"/>
      <c r="AH848" s="203"/>
      <c r="AI848" s="161"/>
      <c r="AJ848" s="96"/>
      <c r="AK848" s="56"/>
      <c r="AL848" s="56"/>
      <c r="AM848" s="56"/>
    </row>
    <row r="849" spans="1:39" ht="38.25" customHeight="1">
      <c r="A849" s="13"/>
      <c r="B849" s="13"/>
      <c r="C849" s="13"/>
      <c r="D849" s="147"/>
      <c r="E849" s="13"/>
      <c r="F849" s="38"/>
      <c r="G849" s="14"/>
      <c r="H849" s="14"/>
      <c r="I849" s="38"/>
      <c r="J849" s="13"/>
      <c r="K849" s="13"/>
      <c r="L849" s="49"/>
      <c r="M849" s="49"/>
      <c r="N849" s="39"/>
      <c r="O849" s="13"/>
      <c r="P849" s="600"/>
      <c r="Q849" s="226"/>
      <c r="R849" s="118"/>
      <c r="S849" s="118"/>
      <c r="T849" s="118"/>
      <c r="U849" s="226"/>
      <c r="V849" s="226"/>
      <c r="W849" s="226"/>
      <c r="X849" s="55"/>
      <c r="Y849" s="55"/>
      <c r="Z849" s="226"/>
      <c r="AA849" s="226"/>
      <c r="AB849" s="237"/>
      <c r="AC849" s="237"/>
      <c r="AD849" s="237"/>
      <c r="AE849" s="237"/>
      <c r="AF849" s="176"/>
      <c r="AG849" s="227"/>
      <c r="AH849" s="203"/>
      <c r="AI849" s="161"/>
      <c r="AJ849" s="96"/>
      <c r="AK849" s="56"/>
      <c r="AL849" s="56"/>
      <c r="AM849" s="56"/>
    </row>
    <row r="850" spans="1:39" ht="38.25" customHeight="1">
      <c r="A850" s="13"/>
      <c r="B850" s="13"/>
      <c r="C850" s="13"/>
      <c r="D850" s="147"/>
      <c r="E850" s="13"/>
      <c r="F850" s="38"/>
      <c r="G850" s="14"/>
      <c r="H850" s="14"/>
      <c r="I850" s="38"/>
      <c r="J850" s="13"/>
      <c r="K850" s="13"/>
      <c r="L850" s="49"/>
      <c r="M850" s="49"/>
      <c r="N850" s="39"/>
      <c r="O850" s="13"/>
      <c r="P850" s="600"/>
      <c r="Q850" s="226"/>
      <c r="R850" s="118"/>
      <c r="S850" s="118"/>
      <c r="T850" s="118"/>
      <c r="U850" s="226"/>
      <c r="V850" s="226"/>
      <c r="W850" s="226"/>
      <c r="X850" s="55"/>
      <c r="Y850" s="55"/>
      <c r="Z850" s="226"/>
      <c r="AA850" s="226"/>
      <c r="AB850" s="237"/>
      <c r="AC850" s="237"/>
      <c r="AD850" s="237"/>
      <c r="AE850" s="237"/>
      <c r="AF850" s="176"/>
      <c r="AG850" s="227"/>
      <c r="AH850" s="203"/>
      <c r="AI850" s="161"/>
      <c r="AJ850" s="96"/>
      <c r="AK850" s="56"/>
      <c r="AL850" s="56" t="s">
        <v>30</v>
      </c>
      <c r="AM850" s="56" t="s">
        <v>30</v>
      </c>
    </row>
    <row r="851" spans="1:39" ht="38.25" customHeight="1">
      <c r="A851" s="13"/>
      <c r="B851" s="13"/>
      <c r="C851" s="13"/>
      <c r="D851" s="147"/>
      <c r="E851" s="13"/>
      <c r="F851" s="38"/>
      <c r="G851" s="14"/>
      <c r="H851" s="14"/>
      <c r="I851" s="38"/>
      <c r="J851" s="13"/>
      <c r="K851" s="13"/>
      <c r="L851" s="49"/>
      <c r="M851" s="49"/>
      <c r="N851" s="39"/>
      <c r="O851" s="13"/>
      <c r="P851" s="600"/>
      <c r="Q851" s="226"/>
      <c r="R851" s="118"/>
      <c r="S851" s="118"/>
      <c r="T851" s="118"/>
      <c r="U851" s="226"/>
      <c r="V851" s="226"/>
      <c r="W851" s="226"/>
      <c r="X851" s="55"/>
      <c r="Y851" s="55"/>
      <c r="Z851" s="226"/>
      <c r="AA851" s="226"/>
      <c r="AB851" s="237"/>
      <c r="AC851" s="237"/>
      <c r="AD851" s="237"/>
      <c r="AE851" s="237"/>
      <c r="AF851" s="176"/>
      <c r="AG851" s="227"/>
      <c r="AH851" s="203"/>
      <c r="AI851" s="161"/>
      <c r="AJ851" s="227"/>
      <c r="AK851" s="229"/>
      <c r="AL851" s="229"/>
      <c r="AM851" s="229"/>
    </row>
    <row r="852" spans="1:39" ht="38.25" customHeight="1">
      <c r="A852" s="13"/>
      <c r="B852" s="13"/>
      <c r="C852" s="13"/>
      <c r="D852" s="147"/>
      <c r="E852" s="13"/>
      <c r="F852" s="38"/>
      <c r="G852" s="14"/>
      <c r="H852" s="14"/>
      <c r="I852" s="38"/>
      <c r="J852" s="13"/>
      <c r="K852" s="13"/>
      <c r="L852" s="49"/>
      <c r="M852" s="49"/>
      <c r="N852" s="39"/>
      <c r="O852" s="13"/>
      <c r="P852" s="600"/>
      <c r="Q852" s="226"/>
      <c r="R852" s="118"/>
      <c r="S852" s="118"/>
      <c r="T852" s="118"/>
      <c r="U852" s="226"/>
      <c r="V852" s="226"/>
      <c r="W852" s="226"/>
      <c r="X852" s="55"/>
      <c r="Y852" s="55"/>
      <c r="Z852" s="226"/>
      <c r="AA852" s="226"/>
      <c r="AB852" s="237"/>
      <c r="AC852" s="237"/>
      <c r="AD852" s="237"/>
      <c r="AE852" s="237"/>
      <c r="AF852" s="176"/>
      <c r="AG852" s="227"/>
      <c r="AH852" s="203"/>
      <c r="AI852" s="161"/>
      <c r="AJ852" s="227"/>
      <c r="AK852" s="229"/>
      <c r="AL852" s="229"/>
      <c r="AM852" s="229"/>
    </row>
    <row r="853" spans="1:39" ht="38.25" customHeight="1">
      <c r="A853" s="13"/>
      <c r="B853" s="13"/>
      <c r="C853" s="13"/>
      <c r="D853" s="147"/>
      <c r="E853" s="13"/>
      <c r="F853" s="38"/>
      <c r="G853" s="14"/>
      <c r="H853" s="14"/>
      <c r="I853" s="38"/>
      <c r="J853" s="13"/>
      <c r="K853" s="13"/>
      <c r="L853" s="49"/>
      <c r="M853" s="49"/>
      <c r="N853" s="39"/>
      <c r="O853" s="13"/>
      <c r="P853" s="600"/>
      <c r="Q853" s="226"/>
      <c r="R853" s="118"/>
      <c r="S853" s="118"/>
      <c r="T853" s="118"/>
      <c r="U853" s="226"/>
      <c r="V853" s="226"/>
      <c r="W853" s="226"/>
      <c r="X853" s="55"/>
      <c r="Y853" s="55"/>
      <c r="Z853" s="226"/>
      <c r="AA853" s="226"/>
      <c r="AB853" s="237"/>
      <c r="AC853" s="237"/>
      <c r="AD853" s="237"/>
      <c r="AE853" s="237"/>
      <c r="AF853" s="176"/>
      <c r="AG853" s="227"/>
      <c r="AH853" s="203"/>
      <c r="AI853" s="161"/>
      <c r="AJ853" s="227"/>
      <c r="AK853" s="229"/>
      <c r="AL853" s="229"/>
      <c r="AM853" s="229"/>
    </row>
    <row r="854" spans="1:39" ht="38.25" customHeight="1">
      <c r="A854" s="13"/>
      <c r="B854" s="13"/>
      <c r="C854" s="13"/>
      <c r="D854" s="147"/>
      <c r="E854" s="13"/>
      <c r="F854" s="38"/>
      <c r="G854" s="14"/>
      <c r="H854" s="14"/>
      <c r="I854" s="38"/>
      <c r="J854" s="13"/>
      <c r="K854" s="13"/>
      <c r="L854" s="49"/>
      <c r="M854" s="49"/>
      <c r="N854" s="39"/>
      <c r="O854" s="13"/>
      <c r="P854" s="600"/>
      <c r="Q854" s="226"/>
      <c r="R854" s="118"/>
      <c r="S854" s="118"/>
      <c r="T854" s="118"/>
      <c r="U854" s="226"/>
      <c r="V854" s="226"/>
      <c r="W854" s="226"/>
      <c r="X854" s="55"/>
      <c r="Y854" s="55"/>
      <c r="Z854" s="226"/>
      <c r="AA854" s="226"/>
      <c r="AB854" s="237"/>
      <c r="AC854" s="237"/>
      <c r="AD854" s="237"/>
      <c r="AE854" s="237"/>
      <c r="AF854" s="176"/>
      <c r="AG854" s="227"/>
      <c r="AH854" s="203"/>
      <c r="AI854" s="161"/>
      <c r="AJ854" s="227"/>
      <c r="AK854" s="229"/>
      <c r="AL854" s="229"/>
      <c r="AM854" s="229"/>
    </row>
    <row r="855" spans="1:39" ht="38.25" customHeight="1">
      <c r="A855" s="13"/>
      <c r="B855" s="13"/>
      <c r="C855" s="13"/>
      <c r="D855" s="147"/>
      <c r="E855" s="13"/>
      <c r="F855" s="38"/>
      <c r="G855" s="14"/>
      <c r="H855" s="14"/>
      <c r="I855" s="38"/>
      <c r="J855" s="13"/>
      <c r="K855" s="13"/>
      <c r="L855" s="49"/>
      <c r="M855" s="49"/>
      <c r="N855" s="39"/>
      <c r="O855" s="13"/>
      <c r="P855" s="600"/>
      <c r="Q855" s="226"/>
      <c r="R855" s="118"/>
      <c r="S855" s="118"/>
      <c r="T855" s="118"/>
      <c r="U855" s="226"/>
      <c r="V855" s="226"/>
      <c r="W855" s="226"/>
      <c r="X855" s="55"/>
      <c r="Y855" s="55"/>
      <c r="Z855" s="226"/>
      <c r="AA855" s="226"/>
      <c r="AB855" s="237"/>
      <c r="AC855" s="237"/>
      <c r="AD855" s="237"/>
      <c r="AE855" s="237"/>
      <c r="AF855" s="176"/>
      <c r="AG855" s="227"/>
      <c r="AH855" s="203"/>
      <c r="AI855" s="161"/>
      <c r="AJ855" s="227"/>
      <c r="AK855" s="229"/>
      <c r="AL855" s="229"/>
      <c r="AM855" s="229"/>
    </row>
    <row r="856" spans="1:39" ht="38.25" customHeight="1">
      <c r="A856" s="13"/>
      <c r="B856" s="13"/>
      <c r="C856" s="13"/>
      <c r="D856" s="147"/>
      <c r="E856" s="13"/>
      <c r="F856" s="38"/>
      <c r="G856" s="14"/>
      <c r="H856" s="14"/>
      <c r="I856" s="38"/>
      <c r="J856" s="13"/>
      <c r="K856" s="13"/>
      <c r="L856" s="49"/>
      <c r="M856" s="49"/>
      <c r="N856" s="39"/>
      <c r="O856" s="13"/>
      <c r="P856" s="600"/>
      <c r="Q856" s="226"/>
      <c r="R856" s="118"/>
      <c r="S856" s="118"/>
      <c r="T856" s="118"/>
      <c r="U856" s="226"/>
      <c r="V856" s="226"/>
      <c r="W856" s="226"/>
      <c r="X856" s="55"/>
      <c r="Y856" s="55"/>
      <c r="Z856" s="226"/>
      <c r="AA856" s="226"/>
      <c r="AB856" s="237"/>
      <c r="AC856" s="237"/>
      <c r="AD856" s="237"/>
      <c r="AE856" s="237"/>
      <c r="AF856" s="176"/>
      <c r="AG856" s="227"/>
      <c r="AH856" s="203"/>
      <c r="AI856" s="161"/>
      <c r="AJ856" s="227"/>
      <c r="AK856" s="229"/>
      <c r="AL856" s="229"/>
      <c r="AM856" s="229"/>
    </row>
    <row r="857" spans="1:39" ht="38.25" customHeight="1">
      <c r="A857" s="13"/>
      <c r="B857" s="13"/>
      <c r="C857" s="13"/>
      <c r="D857" s="147"/>
      <c r="E857" s="13"/>
      <c r="F857" s="38"/>
      <c r="G857" s="14"/>
      <c r="H857" s="14"/>
      <c r="I857" s="38"/>
      <c r="J857" s="13"/>
      <c r="K857" s="13"/>
      <c r="L857" s="49"/>
      <c r="M857" s="49"/>
      <c r="N857" s="39"/>
      <c r="O857" s="13"/>
      <c r="P857" s="600"/>
      <c r="Q857" s="226"/>
      <c r="R857" s="118"/>
      <c r="S857" s="118"/>
      <c r="T857" s="118"/>
      <c r="U857" s="226"/>
      <c r="V857" s="226"/>
      <c r="W857" s="226"/>
      <c r="X857" s="55"/>
      <c r="Y857" s="55"/>
      <c r="Z857" s="226"/>
      <c r="AA857" s="226"/>
      <c r="AB857" s="237"/>
      <c r="AC857" s="237"/>
      <c r="AD857" s="237"/>
      <c r="AE857" s="237"/>
      <c r="AF857" s="176"/>
      <c r="AG857" s="227"/>
      <c r="AH857" s="203"/>
      <c r="AI857" s="161"/>
      <c r="AJ857" s="227"/>
      <c r="AK857" s="229"/>
      <c r="AL857" s="229"/>
      <c r="AM857" s="229"/>
    </row>
    <row r="858" spans="1:39" ht="38.25" customHeight="1">
      <c r="A858" s="13"/>
      <c r="B858" s="13"/>
      <c r="C858" s="13"/>
      <c r="D858" s="147"/>
      <c r="E858" s="13"/>
      <c r="F858" s="38"/>
      <c r="G858" s="14"/>
      <c r="H858" s="14"/>
      <c r="I858" s="38"/>
      <c r="J858" s="13"/>
      <c r="K858" s="13"/>
      <c r="L858" s="49"/>
      <c r="M858" s="49"/>
      <c r="N858" s="39"/>
      <c r="O858" s="13"/>
      <c r="P858" s="600"/>
      <c r="Q858" s="226"/>
      <c r="R858" s="118"/>
      <c r="S858" s="118"/>
      <c r="T858" s="118"/>
      <c r="U858" s="226"/>
      <c r="V858" s="226"/>
      <c r="W858" s="226"/>
      <c r="X858" s="55"/>
      <c r="Y858" s="55"/>
      <c r="Z858" s="226"/>
      <c r="AA858" s="226"/>
      <c r="AB858" s="237"/>
      <c r="AC858" s="237"/>
      <c r="AD858" s="237"/>
      <c r="AE858" s="237"/>
      <c r="AF858" s="176"/>
      <c r="AG858" s="227"/>
      <c r="AH858" s="203"/>
      <c r="AI858" s="161"/>
      <c r="AJ858" s="227"/>
      <c r="AK858" s="229"/>
      <c r="AL858" s="229"/>
      <c r="AM858" s="229"/>
    </row>
    <row r="859" spans="1:39" ht="38.25" customHeight="1">
      <c r="A859" s="13"/>
      <c r="B859" s="13"/>
      <c r="C859" s="13"/>
      <c r="D859" s="147"/>
      <c r="E859" s="13"/>
      <c r="F859" s="38"/>
      <c r="G859" s="14"/>
      <c r="H859" s="14"/>
      <c r="I859" s="38"/>
      <c r="J859" s="13"/>
      <c r="K859" s="13"/>
      <c r="L859" s="49"/>
      <c r="M859" s="49"/>
      <c r="N859" s="39"/>
      <c r="O859" s="13"/>
      <c r="P859" s="600"/>
      <c r="Q859" s="226"/>
      <c r="R859" s="118"/>
      <c r="S859" s="118"/>
      <c r="T859" s="118"/>
      <c r="U859" s="226"/>
      <c r="V859" s="226"/>
      <c r="W859" s="226"/>
      <c r="X859" s="55"/>
      <c r="Y859" s="55"/>
      <c r="Z859" s="226"/>
      <c r="AA859" s="226"/>
      <c r="AB859" s="237"/>
      <c r="AC859" s="237"/>
      <c r="AD859" s="237"/>
      <c r="AE859" s="237"/>
      <c r="AF859" s="176"/>
      <c r="AG859" s="227"/>
      <c r="AH859" s="203"/>
      <c r="AI859" s="161"/>
      <c r="AJ859" s="227"/>
      <c r="AK859" s="229"/>
      <c r="AL859" s="229"/>
      <c r="AM859" s="229"/>
    </row>
    <row r="860" spans="1:39" ht="38.25" customHeight="1">
      <c r="A860" s="13"/>
      <c r="B860" s="13"/>
      <c r="C860" s="13"/>
      <c r="D860" s="147"/>
      <c r="E860" s="13"/>
      <c r="F860" s="38"/>
      <c r="G860" s="14"/>
      <c r="H860" s="14"/>
      <c r="I860" s="38"/>
      <c r="J860" s="13"/>
      <c r="K860" s="13"/>
      <c r="L860" s="49"/>
      <c r="M860" s="49"/>
      <c r="N860" s="39"/>
      <c r="O860" s="13"/>
      <c r="P860" s="600"/>
      <c r="Q860" s="226"/>
      <c r="R860" s="118"/>
      <c r="S860" s="118"/>
      <c r="T860" s="118"/>
      <c r="U860" s="226"/>
      <c r="V860" s="226"/>
      <c r="W860" s="226"/>
      <c r="X860" s="55"/>
      <c r="Y860" s="55"/>
      <c r="Z860" s="226"/>
      <c r="AA860" s="226"/>
      <c r="AB860" s="237"/>
      <c r="AC860" s="237"/>
      <c r="AD860" s="237"/>
      <c r="AE860" s="237"/>
      <c r="AF860" s="176"/>
      <c r="AG860" s="227"/>
      <c r="AH860" s="203"/>
      <c r="AI860" s="161"/>
      <c r="AJ860" s="227"/>
      <c r="AK860" s="229"/>
      <c r="AL860" s="229"/>
      <c r="AM860" s="229"/>
    </row>
    <row r="861" spans="1:39" ht="38.25" customHeight="1">
      <c r="A861" s="13"/>
      <c r="B861" s="13"/>
      <c r="C861" s="13"/>
      <c r="D861" s="147"/>
      <c r="E861" s="13"/>
      <c r="F861" s="38"/>
      <c r="G861" s="14"/>
      <c r="H861" s="14"/>
      <c r="I861" s="38"/>
      <c r="J861" s="13"/>
      <c r="K861" s="13"/>
      <c r="L861" s="49"/>
      <c r="M861" s="49"/>
      <c r="N861" s="39"/>
      <c r="O861" s="13"/>
      <c r="P861" s="600"/>
      <c r="Q861" s="226"/>
      <c r="R861" s="118"/>
      <c r="S861" s="118"/>
      <c r="T861" s="118"/>
      <c r="U861" s="226"/>
      <c r="V861" s="226"/>
      <c r="W861" s="226"/>
      <c r="X861" s="55"/>
      <c r="Y861" s="55"/>
      <c r="Z861" s="226"/>
      <c r="AA861" s="226"/>
      <c r="AB861" s="237"/>
      <c r="AC861" s="237"/>
      <c r="AD861" s="237"/>
      <c r="AE861" s="237"/>
      <c r="AF861" s="176"/>
      <c r="AG861" s="227"/>
      <c r="AH861" s="203"/>
      <c r="AI861" s="161"/>
      <c r="AJ861" s="227"/>
      <c r="AK861" s="229"/>
      <c r="AL861" s="229"/>
      <c r="AM861" s="229"/>
    </row>
    <row r="862" spans="1:39" ht="38.25" customHeight="1">
      <c r="A862" s="13"/>
      <c r="B862" s="13"/>
      <c r="C862" s="13"/>
      <c r="D862" s="147"/>
      <c r="E862" s="13"/>
      <c r="F862" s="38"/>
      <c r="G862" s="14"/>
      <c r="H862" s="14"/>
      <c r="I862" s="38"/>
      <c r="J862" s="13"/>
      <c r="K862" s="13"/>
      <c r="L862" s="49"/>
      <c r="M862" s="49"/>
      <c r="N862" s="39"/>
      <c r="O862" s="13"/>
      <c r="P862" s="600"/>
      <c r="Q862" s="226"/>
      <c r="R862" s="118"/>
      <c r="S862" s="118"/>
      <c r="T862" s="118"/>
      <c r="U862" s="226"/>
      <c r="V862" s="226"/>
      <c r="W862" s="226"/>
      <c r="X862" s="55"/>
      <c r="Y862" s="55"/>
      <c r="Z862" s="226"/>
      <c r="AA862" s="226"/>
      <c r="AB862" s="237"/>
      <c r="AC862" s="237"/>
      <c r="AD862" s="237"/>
      <c r="AE862" s="237"/>
      <c r="AF862" s="176"/>
      <c r="AG862" s="227"/>
      <c r="AH862" s="203"/>
      <c r="AI862" s="161"/>
      <c r="AJ862" s="227"/>
      <c r="AK862" s="229"/>
      <c r="AL862" s="229"/>
      <c r="AM862" s="229"/>
    </row>
    <row r="863" spans="1:39" ht="38.25" customHeight="1">
      <c r="A863" s="13"/>
      <c r="B863" s="13"/>
      <c r="C863" s="13"/>
      <c r="D863" s="147"/>
      <c r="E863" s="13"/>
      <c r="F863" s="38"/>
      <c r="G863" s="14"/>
      <c r="H863" s="14"/>
      <c r="I863" s="38"/>
      <c r="J863" s="13"/>
      <c r="K863" s="13"/>
      <c r="L863" s="49"/>
      <c r="M863" s="49"/>
      <c r="N863" s="39"/>
      <c r="O863" s="13"/>
      <c r="P863" s="600"/>
      <c r="Q863" s="226"/>
      <c r="R863" s="118"/>
      <c r="S863" s="118"/>
      <c r="T863" s="118"/>
      <c r="U863" s="226"/>
      <c r="V863" s="226"/>
      <c r="W863" s="226"/>
      <c r="X863" s="55"/>
      <c r="Y863" s="55"/>
      <c r="Z863" s="226"/>
      <c r="AA863" s="226"/>
      <c r="AB863" s="237"/>
      <c r="AC863" s="237"/>
      <c r="AD863" s="237"/>
      <c r="AE863" s="237"/>
      <c r="AF863" s="176"/>
      <c r="AG863" s="227"/>
      <c r="AH863" s="203"/>
      <c r="AI863" s="161"/>
      <c r="AJ863" s="227"/>
      <c r="AK863" s="229"/>
      <c r="AL863" s="229"/>
      <c r="AM863" s="229"/>
    </row>
    <row r="864" spans="1:39" ht="38.25" customHeight="1">
      <c r="A864" s="13"/>
      <c r="B864" s="13"/>
      <c r="C864" s="13"/>
      <c r="D864" s="147"/>
      <c r="E864" s="13"/>
      <c r="F864" s="38"/>
      <c r="G864" s="14"/>
      <c r="H864" s="14"/>
      <c r="I864" s="38"/>
      <c r="J864" s="13"/>
      <c r="K864" s="13"/>
      <c r="L864" s="49"/>
      <c r="M864" s="49"/>
      <c r="N864" s="39"/>
      <c r="O864" s="13"/>
      <c r="P864" s="600"/>
      <c r="Q864" s="226"/>
      <c r="R864" s="118"/>
      <c r="S864" s="118"/>
      <c r="T864" s="118"/>
      <c r="U864" s="226"/>
      <c r="V864" s="226"/>
      <c r="W864" s="226"/>
      <c r="X864" s="55"/>
      <c r="Y864" s="55"/>
      <c r="Z864" s="226"/>
      <c r="AA864" s="226"/>
      <c r="AB864" s="237"/>
      <c r="AC864" s="237"/>
      <c r="AD864" s="237"/>
      <c r="AE864" s="237"/>
      <c r="AF864" s="176"/>
      <c r="AG864" s="227"/>
      <c r="AH864" s="203"/>
      <c r="AI864" s="161"/>
      <c r="AJ864" s="227"/>
      <c r="AK864" s="229"/>
      <c r="AL864" s="229"/>
      <c r="AM864" s="229"/>
    </row>
    <row r="865" spans="1:39" ht="38.25" customHeight="1">
      <c r="A865" s="13"/>
      <c r="B865" s="13"/>
      <c r="C865" s="13"/>
      <c r="D865" s="147"/>
      <c r="E865" s="13"/>
      <c r="F865" s="38"/>
      <c r="G865" s="14"/>
      <c r="H865" s="14"/>
      <c r="I865" s="38"/>
      <c r="J865" s="13"/>
      <c r="K865" s="13"/>
      <c r="L865" s="49"/>
      <c r="M865" s="49"/>
      <c r="N865" s="39"/>
      <c r="O865" s="13"/>
      <c r="P865" s="600"/>
      <c r="Q865" s="226"/>
      <c r="R865" s="118"/>
      <c r="S865" s="118"/>
      <c r="T865" s="118"/>
      <c r="U865" s="226"/>
      <c r="V865" s="226"/>
      <c r="W865" s="226"/>
      <c r="X865" s="55"/>
      <c r="Y865" s="55"/>
      <c r="Z865" s="226"/>
      <c r="AA865" s="226"/>
      <c r="AB865" s="237"/>
      <c r="AC865" s="237"/>
      <c r="AD865" s="237"/>
      <c r="AE865" s="237"/>
      <c r="AF865" s="176"/>
      <c r="AG865" s="227"/>
      <c r="AH865" s="203"/>
      <c r="AI865" s="161"/>
      <c r="AJ865" s="227"/>
      <c r="AK865" s="229"/>
      <c r="AL865" s="229"/>
      <c r="AM865" s="229"/>
    </row>
    <row r="866" spans="1:39" ht="38.25" customHeight="1">
      <c r="A866" s="13"/>
      <c r="B866" s="13"/>
      <c r="C866" s="13"/>
      <c r="D866" s="147"/>
      <c r="E866" s="13"/>
      <c r="F866" s="38"/>
      <c r="G866" s="14"/>
      <c r="H866" s="14"/>
      <c r="I866" s="38"/>
      <c r="J866" s="13"/>
      <c r="K866" s="13"/>
      <c r="L866" s="49"/>
      <c r="M866" s="49"/>
      <c r="N866" s="39"/>
      <c r="O866" s="13"/>
      <c r="P866" s="600"/>
      <c r="Q866" s="226"/>
      <c r="R866" s="118"/>
      <c r="S866" s="118"/>
      <c r="T866" s="118"/>
      <c r="U866" s="226"/>
      <c r="V866" s="226"/>
      <c r="W866" s="226"/>
      <c r="X866" s="55"/>
      <c r="Y866" s="55"/>
      <c r="Z866" s="226"/>
      <c r="AA866" s="226"/>
      <c r="AB866" s="237"/>
      <c r="AC866" s="237"/>
      <c r="AD866" s="237"/>
      <c r="AE866" s="237"/>
      <c r="AF866" s="176"/>
      <c r="AG866" s="227"/>
      <c r="AH866" s="203"/>
      <c r="AI866" s="161"/>
      <c r="AJ866" s="227"/>
      <c r="AK866" s="229"/>
      <c r="AL866" s="229"/>
      <c r="AM866" s="229"/>
    </row>
    <row r="867" spans="1:39" ht="38.25" customHeight="1">
      <c r="A867" s="13"/>
      <c r="B867" s="13"/>
      <c r="C867" s="13"/>
      <c r="D867" s="147"/>
      <c r="E867" s="13"/>
      <c r="F867" s="38"/>
      <c r="G867" s="14"/>
      <c r="H867" s="14"/>
      <c r="I867" s="38"/>
      <c r="J867" s="13"/>
      <c r="K867" s="13"/>
      <c r="L867" s="49"/>
      <c r="M867" s="49"/>
      <c r="N867" s="39"/>
      <c r="O867" s="13"/>
      <c r="P867" s="600"/>
      <c r="Q867" s="226"/>
      <c r="R867" s="118"/>
      <c r="S867" s="118"/>
      <c r="T867" s="118"/>
      <c r="U867" s="226"/>
      <c r="V867" s="226"/>
      <c r="W867" s="226"/>
      <c r="X867" s="55"/>
      <c r="Y867" s="55"/>
      <c r="Z867" s="226"/>
      <c r="AA867" s="226"/>
      <c r="AB867" s="237"/>
      <c r="AC867" s="237"/>
      <c r="AD867" s="237"/>
      <c r="AE867" s="237"/>
      <c r="AF867" s="176"/>
      <c r="AG867" s="227"/>
      <c r="AH867" s="203"/>
      <c r="AI867" s="161"/>
      <c r="AJ867" s="227"/>
      <c r="AK867" s="229"/>
      <c r="AL867" s="229"/>
      <c r="AM867" s="229"/>
    </row>
    <row r="868" spans="1:39" ht="38.25" customHeight="1">
      <c r="A868" s="13"/>
      <c r="B868" s="13"/>
      <c r="C868" s="13"/>
      <c r="D868" s="147"/>
      <c r="E868" s="13"/>
      <c r="F868" s="38"/>
      <c r="G868" s="14"/>
      <c r="H868" s="14"/>
      <c r="I868" s="38"/>
      <c r="J868" s="13"/>
      <c r="K868" s="13"/>
      <c r="L868" s="49"/>
      <c r="M868" s="49"/>
      <c r="N868" s="39"/>
      <c r="O868" s="13"/>
      <c r="P868" s="600"/>
      <c r="Q868" s="226"/>
      <c r="R868" s="118"/>
      <c r="S868" s="118"/>
      <c r="T868" s="118"/>
      <c r="U868" s="226"/>
      <c r="V868" s="226"/>
      <c r="W868" s="226"/>
      <c r="X868" s="55"/>
      <c r="Y868" s="55"/>
      <c r="Z868" s="226"/>
      <c r="AA868" s="226"/>
      <c r="AB868" s="237"/>
      <c r="AC868" s="237"/>
      <c r="AD868" s="237"/>
      <c r="AE868" s="237"/>
      <c r="AF868" s="176"/>
      <c r="AG868" s="227"/>
      <c r="AH868" s="203"/>
      <c r="AI868" s="161"/>
      <c r="AJ868" s="227"/>
      <c r="AK868" s="229"/>
      <c r="AL868" s="229"/>
      <c r="AM868" s="229"/>
    </row>
    <row r="869" spans="1:39" ht="38.25" customHeight="1">
      <c r="A869" s="13"/>
      <c r="B869" s="13"/>
      <c r="C869" s="13"/>
      <c r="D869" s="147"/>
      <c r="E869" s="13"/>
      <c r="F869" s="38"/>
      <c r="G869" s="14"/>
      <c r="H869" s="14"/>
      <c r="I869" s="38"/>
      <c r="J869" s="13"/>
      <c r="K869" s="13"/>
      <c r="L869" s="49"/>
      <c r="M869" s="49"/>
      <c r="N869" s="39"/>
      <c r="O869" s="13"/>
      <c r="P869" s="600"/>
      <c r="Q869" s="226"/>
      <c r="R869" s="118"/>
      <c r="S869" s="118"/>
      <c r="T869" s="118"/>
      <c r="U869" s="226"/>
      <c r="V869" s="226"/>
      <c r="W869" s="226"/>
      <c r="X869" s="55"/>
      <c r="Y869" s="55"/>
      <c r="Z869" s="226"/>
      <c r="AA869" s="226"/>
      <c r="AB869" s="237"/>
      <c r="AC869" s="237"/>
      <c r="AD869" s="237"/>
      <c r="AE869" s="237"/>
      <c r="AF869" s="176"/>
      <c r="AG869" s="227"/>
      <c r="AH869" s="203"/>
      <c r="AI869" s="161"/>
      <c r="AJ869" s="227"/>
      <c r="AK869" s="229"/>
      <c r="AL869" s="229"/>
      <c r="AM869" s="229"/>
    </row>
    <row r="870" spans="1:39" ht="38.25" customHeight="1">
      <c r="A870" s="13"/>
      <c r="B870" s="13"/>
      <c r="C870" s="13"/>
      <c r="D870" s="147"/>
      <c r="E870" s="13"/>
      <c r="F870" s="38"/>
      <c r="G870" s="14"/>
      <c r="H870" s="14"/>
      <c r="I870" s="38"/>
      <c r="J870" s="13"/>
      <c r="K870" s="13"/>
      <c r="L870" s="49"/>
      <c r="M870" s="49"/>
      <c r="N870" s="39"/>
      <c r="O870" s="13"/>
      <c r="P870" s="600"/>
      <c r="Q870" s="226"/>
      <c r="R870" s="118"/>
      <c r="S870" s="118"/>
      <c r="T870" s="118"/>
      <c r="U870" s="226"/>
      <c r="V870" s="226"/>
      <c r="W870" s="226"/>
      <c r="X870" s="55"/>
      <c r="Y870" s="55"/>
      <c r="Z870" s="226"/>
      <c r="AA870" s="226"/>
      <c r="AB870" s="237"/>
      <c r="AC870" s="237"/>
      <c r="AD870" s="237"/>
      <c r="AE870" s="237"/>
      <c r="AF870" s="176"/>
      <c r="AG870" s="227"/>
      <c r="AH870" s="203"/>
      <c r="AI870" s="161"/>
      <c r="AJ870" s="227"/>
      <c r="AK870" s="229"/>
      <c r="AL870" s="229"/>
      <c r="AM870" s="229"/>
    </row>
    <row r="871" spans="1:39" ht="38.25" customHeight="1">
      <c r="A871" s="13"/>
      <c r="B871" s="13"/>
      <c r="C871" s="13"/>
      <c r="D871" s="147"/>
      <c r="E871" s="13"/>
      <c r="F871" s="38"/>
      <c r="G871" s="14"/>
      <c r="H871" s="14"/>
      <c r="I871" s="38"/>
      <c r="J871" s="13"/>
      <c r="K871" s="13"/>
      <c r="L871" s="49"/>
      <c r="M871" s="49"/>
      <c r="N871" s="39"/>
      <c r="O871" s="13"/>
      <c r="P871" s="600"/>
      <c r="Q871" s="226"/>
      <c r="R871" s="118"/>
      <c r="S871" s="118"/>
      <c r="T871" s="118"/>
      <c r="U871" s="226"/>
      <c r="V871" s="226"/>
      <c r="W871" s="226"/>
      <c r="X871" s="55"/>
      <c r="Y871" s="55"/>
      <c r="Z871" s="226"/>
      <c r="AA871" s="226"/>
      <c r="AB871" s="237"/>
      <c r="AC871" s="237"/>
      <c r="AD871" s="237"/>
      <c r="AE871" s="237"/>
      <c r="AF871" s="176"/>
      <c r="AG871" s="227"/>
      <c r="AH871" s="203"/>
      <c r="AI871" s="161"/>
      <c r="AJ871" s="227"/>
      <c r="AK871" s="229"/>
      <c r="AL871" s="229"/>
      <c r="AM871" s="229"/>
    </row>
    <row r="872" spans="1:39" ht="38.25" customHeight="1">
      <c r="A872" s="13"/>
      <c r="B872" s="13"/>
      <c r="C872" s="13"/>
      <c r="D872" s="147"/>
      <c r="E872" s="13"/>
      <c r="F872" s="38"/>
      <c r="G872" s="14"/>
      <c r="H872" s="14"/>
      <c r="I872" s="38"/>
      <c r="J872" s="13"/>
      <c r="K872" s="13"/>
      <c r="L872" s="49"/>
      <c r="M872" s="49"/>
      <c r="N872" s="39"/>
      <c r="O872" s="13"/>
      <c r="P872" s="600"/>
      <c r="Q872" s="226"/>
      <c r="R872" s="118"/>
      <c r="S872" s="118"/>
      <c r="T872" s="118"/>
      <c r="U872" s="226"/>
      <c r="V872" s="226"/>
      <c r="W872" s="226"/>
      <c r="X872" s="55"/>
      <c r="Y872" s="55"/>
      <c r="Z872" s="226"/>
      <c r="AA872" s="226"/>
      <c r="AB872" s="237"/>
      <c r="AC872" s="237"/>
      <c r="AD872" s="237"/>
      <c r="AE872" s="237"/>
      <c r="AF872" s="176"/>
      <c r="AG872" s="227"/>
      <c r="AH872" s="203"/>
      <c r="AI872" s="161"/>
      <c r="AJ872" s="227"/>
      <c r="AK872" s="229"/>
      <c r="AL872" s="229"/>
      <c r="AM872" s="229"/>
    </row>
    <row r="873" spans="1:39" ht="38.25" customHeight="1">
      <c r="A873" s="13"/>
      <c r="B873" s="13"/>
      <c r="C873" s="13"/>
      <c r="D873" s="147"/>
      <c r="E873" s="13"/>
      <c r="F873" s="38"/>
      <c r="G873" s="14"/>
      <c r="H873" s="14"/>
      <c r="I873" s="38"/>
      <c r="J873" s="13"/>
      <c r="K873" s="13"/>
      <c r="L873" s="49"/>
      <c r="M873" s="49"/>
      <c r="N873" s="39"/>
      <c r="O873" s="13"/>
      <c r="P873" s="600"/>
      <c r="Q873" s="226"/>
      <c r="R873" s="118"/>
      <c r="S873" s="118"/>
      <c r="T873" s="118"/>
      <c r="U873" s="226"/>
      <c r="V873" s="226"/>
      <c r="W873" s="226"/>
      <c r="X873" s="55"/>
      <c r="Y873" s="55"/>
      <c r="Z873" s="226"/>
      <c r="AA873" s="226"/>
      <c r="AB873" s="237"/>
      <c r="AC873" s="237"/>
      <c r="AD873" s="237"/>
      <c r="AE873" s="237"/>
      <c r="AF873" s="176"/>
      <c r="AG873" s="227"/>
      <c r="AH873" s="203"/>
      <c r="AI873" s="161"/>
      <c r="AJ873" s="227"/>
      <c r="AK873" s="229"/>
      <c r="AL873" s="229"/>
      <c r="AM873" s="229"/>
    </row>
    <row r="874" spans="1:39" ht="38.25" customHeight="1">
      <c r="A874" s="13"/>
      <c r="B874" s="13"/>
      <c r="C874" s="13"/>
      <c r="D874" s="147"/>
      <c r="E874" s="13"/>
      <c r="F874" s="38"/>
      <c r="G874" s="14"/>
      <c r="H874" s="14"/>
      <c r="I874" s="38"/>
      <c r="J874" s="13"/>
      <c r="K874" s="13"/>
      <c r="L874" s="49"/>
      <c r="M874" s="49"/>
      <c r="N874" s="39"/>
      <c r="O874" s="13"/>
      <c r="P874" s="600"/>
      <c r="Q874" s="226"/>
      <c r="R874" s="118"/>
      <c r="S874" s="118"/>
      <c r="T874" s="118"/>
      <c r="U874" s="226"/>
      <c r="V874" s="226"/>
      <c r="W874" s="226"/>
      <c r="X874" s="55"/>
      <c r="Y874" s="55"/>
      <c r="Z874" s="226"/>
      <c r="AA874" s="226"/>
      <c r="AB874" s="237"/>
      <c r="AC874" s="237"/>
      <c r="AD874" s="237"/>
      <c r="AE874" s="237"/>
      <c r="AF874" s="176"/>
      <c r="AG874" s="227"/>
      <c r="AH874" s="203"/>
      <c r="AI874" s="161"/>
      <c r="AJ874" s="227"/>
      <c r="AK874" s="229"/>
      <c r="AL874" s="229"/>
      <c r="AM874" s="229"/>
    </row>
    <row r="875" spans="1:39" ht="38.25" customHeight="1">
      <c r="A875" s="13"/>
      <c r="B875" s="13"/>
      <c r="C875" s="13"/>
      <c r="D875" s="147"/>
      <c r="E875" s="13"/>
      <c r="F875" s="38"/>
      <c r="G875" s="14"/>
      <c r="H875" s="14"/>
      <c r="I875" s="38"/>
      <c r="J875" s="13"/>
      <c r="K875" s="13"/>
      <c r="L875" s="49"/>
      <c r="M875" s="49"/>
      <c r="N875" s="39"/>
      <c r="O875" s="13"/>
      <c r="P875" s="600"/>
      <c r="Q875" s="226"/>
      <c r="R875" s="118"/>
      <c r="S875" s="118"/>
      <c r="T875" s="118"/>
      <c r="U875" s="226"/>
      <c r="V875" s="226"/>
      <c r="W875" s="226"/>
      <c r="X875" s="55"/>
      <c r="Y875" s="55"/>
      <c r="Z875" s="226"/>
      <c r="AA875" s="226"/>
      <c r="AB875" s="237"/>
      <c r="AC875" s="237"/>
      <c r="AD875" s="237"/>
      <c r="AE875" s="237"/>
      <c r="AF875" s="176"/>
      <c r="AG875" s="227"/>
      <c r="AH875" s="203"/>
      <c r="AI875" s="161"/>
      <c r="AJ875" s="227"/>
      <c r="AK875" s="229"/>
      <c r="AL875" s="229"/>
      <c r="AM875" s="229"/>
    </row>
    <row r="876" spans="1:39" ht="38.25" customHeight="1">
      <c r="A876" s="13"/>
      <c r="B876" s="13"/>
      <c r="C876" s="13"/>
      <c r="D876" s="147"/>
      <c r="E876" s="13"/>
      <c r="F876" s="38"/>
      <c r="G876" s="14"/>
      <c r="H876" s="14"/>
      <c r="I876" s="38"/>
      <c r="J876" s="13"/>
      <c r="K876" s="13"/>
      <c r="L876" s="49"/>
      <c r="M876" s="49"/>
      <c r="N876" s="39"/>
      <c r="O876" s="13"/>
      <c r="P876" s="600"/>
      <c r="Q876" s="226"/>
      <c r="R876" s="118"/>
      <c r="S876" s="118"/>
      <c r="T876" s="118"/>
      <c r="U876" s="226"/>
      <c r="V876" s="226"/>
      <c r="W876" s="226"/>
      <c r="X876" s="55"/>
      <c r="Y876" s="55"/>
      <c r="Z876" s="226"/>
      <c r="AA876" s="226"/>
      <c r="AB876" s="237"/>
      <c r="AC876" s="237"/>
      <c r="AD876" s="237"/>
      <c r="AE876" s="237"/>
      <c r="AF876" s="176"/>
      <c r="AG876" s="227"/>
      <c r="AH876" s="203"/>
      <c r="AI876" s="161"/>
      <c r="AJ876" s="227"/>
      <c r="AK876" s="229"/>
      <c r="AL876" s="229"/>
      <c r="AM876" s="229"/>
    </row>
    <row r="877" spans="1:39" ht="38.25" customHeight="1">
      <c r="A877" s="13"/>
      <c r="B877" s="13"/>
      <c r="C877" s="13"/>
      <c r="D877" s="147"/>
      <c r="E877" s="13"/>
      <c r="F877" s="38"/>
      <c r="G877" s="14"/>
      <c r="H877" s="14"/>
      <c r="I877" s="38"/>
      <c r="J877" s="13"/>
      <c r="K877" s="13"/>
      <c r="L877" s="49"/>
      <c r="M877" s="49"/>
      <c r="N877" s="39"/>
      <c r="O877" s="13"/>
      <c r="P877" s="600"/>
      <c r="Q877" s="226"/>
      <c r="R877" s="118"/>
      <c r="S877" s="118"/>
      <c r="T877" s="118"/>
      <c r="U877" s="226"/>
      <c r="V877" s="226"/>
      <c r="W877" s="226"/>
      <c r="X877" s="55"/>
      <c r="Y877" s="55"/>
      <c r="Z877" s="226"/>
      <c r="AA877" s="226"/>
      <c r="AB877" s="237"/>
      <c r="AC877" s="237"/>
      <c r="AD877" s="237"/>
      <c r="AE877" s="237"/>
      <c r="AF877" s="176"/>
      <c r="AG877" s="227"/>
      <c r="AH877" s="203"/>
      <c r="AI877" s="161"/>
      <c r="AJ877" s="227"/>
      <c r="AK877" s="229"/>
      <c r="AL877" s="229"/>
      <c r="AM877" s="229"/>
    </row>
    <row r="878" spans="1:39" ht="38.25" customHeight="1">
      <c r="A878" s="13"/>
      <c r="B878" s="13"/>
      <c r="C878" s="13"/>
      <c r="D878" s="147"/>
      <c r="E878" s="13"/>
      <c r="F878" s="38"/>
      <c r="G878" s="14"/>
      <c r="H878" s="14"/>
      <c r="I878" s="38"/>
      <c r="J878" s="13"/>
      <c r="K878" s="13"/>
      <c r="L878" s="49"/>
      <c r="M878" s="49"/>
      <c r="N878" s="39"/>
      <c r="O878" s="13"/>
      <c r="P878" s="600"/>
      <c r="Q878" s="226"/>
      <c r="R878" s="118"/>
      <c r="S878" s="118"/>
      <c r="T878" s="118"/>
      <c r="U878" s="226"/>
      <c r="V878" s="226"/>
      <c r="W878" s="226"/>
      <c r="X878" s="55"/>
      <c r="Y878" s="55"/>
      <c r="Z878" s="226"/>
      <c r="AA878" s="226"/>
      <c r="AB878" s="237"/>
      <c r="AC878" s="237"/>
      <c r="AD878" s="237"/>
      <c r="AE878" s="237"/>
      <c r="AF878" s="176"/>
      <c r="AG878" s="227"/>
      <c r="AH878" s="203"/>
      <c r="AI878" s="161"/>
      <c r="AJ878" s="227"/>
      <c r="AK878" s="229"/>
      <c r="AL878" s="229"/>
      <c r="AM878" s="229"/>
    </row>
    <row r="879" spans="1:39" ht="38.25" customHeight="1">
      <c r="A879" s="13"/>
      <c r="B879" s="13"/>
      <c r="C879" s="13"/>
      <c r="D879" s="147"/>
      <c r="E879" s="13"/>
      <c r="F879" s="38"/>
      <c r="G879" s="14"/>
      <c r="H879" s="14"/>
      <c r="I879" s="38"/>
      <c r="J879" s="13"/>
      <c r="K879" s="13"/>
      <c r="L879" s="49"/>
      <c r="M879" s="49"/>
      <c r="N879" s="39"/>
      <c r="O879" s="13"/>
      <c r="P879" s="600"/>
      <c r="Q879" s="226"/>
      <c r="R879" s="118"/>
      <c r="S879" s="118"/>
      <c r="T879" s="118"/>
      <c r="U879" s="226"/>
      <c r="V879" s="226"/>
      <c r="W879" s="226"/>
      <c r="X879" s="55"/>
      <c r="Y879" s="55"/>
      <c r="Z879" s="226"/>
      <c r="AA879" s="226"/>
      <c r="AB879" s="237"/>
      <c r="AC879" s="237"/>
      <c r="AD879" s="237"/>
      <c r="AE879" s="237"/>
      <c r="AF879" s="176"/>
      <c r="AG879" s="227"/>
      <c r="AH879" s="203"/>
      <c r="AI879" s="161"/>
      <c r="AJ879" s="227"/>
      <c r="AK879" s="229"/>
      <c r="AL879" s="229"/>
      <c r="AM879" s="229"/>
    </row>
    <row r="880" spans="1:39" ht="38.25" customHeight="1">
      <c r="A880" s="13"/>
      <c r="B880" s="13"/>
      <c r="C880" s="13"/>
      <c r="D880" s="147"/>
      <c r="E880" s="13"/>
      <c r="F880" s="38"/>
      <c r="G880" s="14"/>
      <c r="H880" s="14"/>
      <c r="I880" s="38"/>
      <c r="J880" s="13"/>
      <c r="K880" s="13"/>
      <c r="L880" s="49"/>
      <c r="M880" s="49"/>
      <c r="N880" s="39"/>
      <c r="O880" s="13"/>
      <c r="P880" s="600"/>
      <c r="Q880" s="226"/>
      <c r="R880" s="118"/>
      <c r="S880" s="118"/>
      <c r="T880" s="118"/>
      <c r="U880" s="226"/>
      <c r="V880" s="226"/>
      <c r="W880" s="226"/>
      <c r="X880" s="55"/>
      <c r="Y880" s="55"/>
      <c r="Z880" s="226"/>
      <c r="AA880" s="226"/>
      <c r="AB880" s="237"/>
      <c r="AC880" s="237"/>
      <c r="AD880" s="237"/>
      <c r="AE880" s="237"/>
      <c r="AF880" s="176"/>
      <c r="AG880" s="227"/>
      <c r="AH880" s="203"/>
      <c r="AI880" s="161"/>
      <c r="AJ880" s="227"/>
      <c r="AK880" s="229"/>
      <c r="AL880" s="229"/>
      <c r="AM880" s="229"/>
    </row>
    <row r="881" spans="1:39" s="231" customFormat="1" ht="15.75" customHeight="1">
      <c r="A881" s="6" t="s">
        <v>30</v>
      </c>
      <c r="B881" s="6"/>
      <c r="C881" s="6" t="s">
        <v>30</v>
      </c>
      <c r="D881" s="6"/>
      <c r="E881" s="6" t="s">
        <v>30</v>
      </c>
      <c r="F881" s="244"/>
      <c r="G881" s="6" t="s">
        <v>30</v>
      </c>
      <c r="H881" s="6" t="s">
        <v>30</v>
      </c>
      <c r="I881" s="244" t="s">
        <v>30</v>
      </c>
      <c r="J881" s="6" t="s">
        <v>30</v>
      </c>
      <c r="K881" s="6" t="s">
        <v>30</v>
      </c>
      <c r="L881" s="17" t="s">
        <v>30</v>
      </c>
      <c r="M881" s="17"/>
      <c r="N881" s="6" t="s">
        <v>30</v>
      </c>
      <c r="O881" s="6" t="s">
        <v>30</v>
      </c>
      <c r="P881" s="452" t="s">
        <v>30</v>
      </c>
      <c r="Q881" s="6" t="s">
        <v>30</v>
      </c>
      <c r="R881" s="6" t="s">
        <v>30</v>
      </c>
      <c r="S881" s="6" t="s">
        <v>30</v>
      </c>
      <c r="T881" s="18" t="s">
        <v>30</v>
      </c>
      <c r="U881" s="6" t="s">
        <v>30</v>
      </c>
      <c r="V881" s="6" t="s">
        <v>30</v>
      </c>
      <c r="W881" s="6" t="s">
        <v>30</v>
      </c>
      <c r="X881" s="6" t="s">
        <v>30</v>
      </c>
      <c r="Y881" s="6" t="s">
        <v>30</v>
      </c>
      <c r="Z881" s="6" t="s">
        <v>30</v>
      </c>
      <c r="AA881" s="6" t="s">
        <v>30</v>
      </c>
      <c r="AB881" s="6" t="s">
        <v>30</v>
      </c>
      <c r="AC881" s="6" t="s">
        <v>30</v>
      </c>
      <c r="AD881" s="6" t="s">
        <v>30</v>
      </c>
      <c r="AE881" s="6" t="s">
        <v>30</v>
      </c>
      <c r="AF881" s="6" t="s">
        <v>30</v>
      </c>
      <c r="AG881" s="452" t="s">
        <v>30</v>
      </c>
      <c r="AH881" s="6" t="s">
        <v>30</v>
      </c>
      <c r="AI881" s="6"/>
      <c r="AJ881" s="6" t="s">
        <v>30</v>
      </c>
      <c r="AK881" s="6" t="s">
        <v>30</v>
      </c>
      <c r="AL881" s="6" t="s">
        <v>30</v>
      </c>
      <c r="AM881" s="6" t="s">
        <v>30</v>
      </c>
    </row>
    <row r="882" spans="1:39" ht="15" customHeight="1">
      <c r="H882" s="232"/>
    </row>
    <row r="883" spans="1:39" ht="15" customHeight="1">
      <c r="H883" s="232"/>
    </row>
    <row r="884" spans="1:39" ht="15" customHeight="1">
      <c r="H884" s="232"/>
    </row>
    <row r="885" spans="1:39" ht="15" customHeight="1">
      <c r="H885" s="232"/>
    </row>
    <row r="886" spans="1:39" ht="15" customHeight="1">
      <c r="H886" s="232"/>
    </row>
    <row r="887" spans="1:39" ht="15" customHeight="1">
      <c r="H887" s="232"/>
    </row>
    <row r="888" spans="1:39" ht="15" customHeight="1">
      <c r="H888" s="232"/>
    </row>
    <row r="889" spans="1:39" ht="15" customHeight="1">
      <c r="H889" s="232"/>
    </row>
    <row r="890" spans="1:39" ht="15" customHeight="1">
      <c r="H890" s="232"/>
    </row>
    <row r="891" spans="1:39" ht="15" customHeight="1">
      <c r="H891" s="232"/>
    </row>
    <row r="892" spans="1:39" ht="15" customHeight="1">
      <c r="H892" s="232"/>
    </row>
    <row r="893" spans="1:39" ht="15" customHeight="1">
      <c r="H893" s="232"/>
    </row>
    <row r="894" spans="1:39" ht="15" customHeight="1">
      <c r="H894" s="232"/>
    </row>
    <row r="895" spans="1:39" ht="15" customHeight="1">
      <c r="H895" s="232"/>
    </row>
    <row r="896" spans="1:39" ht="15" customHeight="1">
      <c r="H896" s="232"/>
    </row>
    <row r="897" spans="8:8" ht="15" customHeight="1">
      <c r="H897" s="232"/>
    </row>
    <row r="898" spans="8:8" ht="15" customHeight="1">
      <c r="H898" s="232"/>
    </row>
    <row r="899" spans="8:8" ht="15" customHeight="1">
      <c r="H899" s="232"/>
    </row>
    <row r="900" spans="8:8" ht="15" customHeight="1">
      <c r="H900" s="232"/>
    </row>
    <row r="901" spans="8:8" ht="15" customHeight="1">
      <c r="H901" s="232"/>
    </row>
    <row r="902" spans="8:8" ht="15" customHeight="1">
      <c r="H902" s="232"/>
    </row>
    <row r="903" spans="8:8" ht="15" customHeight="1">
      <c r="H903" s="232"/>
    </row>
    <row r="904" spans="8:8" ht="15" customHeight="1">
      <c r="H904" s="232"/>
    </row>
    <row r="905" spans="8:8" ht="15" customHeight="1">
      <c r="H905" s="232"/>
    </row>
    <row r="906" spans="8:8" ht="15" customHeight="1">
      <c r="H906" s="232"/>
    </row>
    <row r="907" spans="8:8" ht="15" customHeight="1">
      <c r="H907" s="232"/>
    </row>
    <row r="908" spans="8:8" ht="15" customHeight="1">
      <c r="H908" s="232"/>
    </row>
    <row r="909" spans="8:8" ht="15" customHeight="1">
      <c r="H909" s="232"/>
    </row>
    <row r="910" spans="8:8" ht="15" customHeight="1">
      <c r="H910" s="232"/>
    </row>
    <row r="911" spans="8:8" ht="15" customHeight="1">
      <c r="H911" s="232"/>
    </row>
    <row r="912" spans="8:8" ht="15" customHeight="1">
      <c r="H912" s="232"/>
    </row>
    <row r="913" spans="8:8" ht="15" customHeight="1">
      <c r="H913" s="232"/>
    </row>
    <row r="914" spans="8:8" ht="15" customHeight="1">
      <c r="H914" s="232"/>
    </row>
    <row r="915" spans="8:8" ht="15" customHeight="1">
      <c r="H915" s="232"/>
    </row>
    <row r="916" spans="8:8" ht="15" customHeight="1">
      <c r="H916" s="232"/>
    </row>
    <row r="917" spans="8:8" ht="15" customHeight="1">
      <c r="H917" s="232"/>
    </row>
    <row r="918" spans="8:8" ht="15" customHeight="1">
      <c r="H918" s="232"/>
    </row>
    <row r="919" spans="8:8" ht="15" customHeight="1">
      <c r="H919" s="232"/>
    </row>
    <row r="920" spans="8:8" ht="15" customHeight="1">
      <c r="H920" s="232"/>
    </row>
    <row r="921" spans="8:8" ht="15" customHeight="1">
      <c r="H921" s="232"/>
    </row>
    <row r="922" spans="8:8" ht="15" customHeight="1">
      <c r="H922" s="232"/>
    </row>
    <row r="923" spans="8:8" ht="15" customHeight="1">
      <c r="H923" s="232"/>
    </row>
    <row r="924" spans="8:8" ht="15" customHeight="1">
      <c r="H924" s="232"/>
    </row>
    <row r="925" spans="8:8" ht="15" customHeight="1">
      <c r="H925" s="232"/>
    </row>
    <row r="926" spans="8:8" ht="15" customHeight="1">
      <c r="H926" s="232"/>
    </row>
    <row r="927" spans="8:8" ht="15" customHeight="1">
      <c r="H927" s="232"/>
    </row>
    <row r="928" spans="8:8" ht="15" customHeight="1">
      <c r="H928" s="232"/>
    </row>
    <row r="929" spans="8:8" ht="15" customHeight="1">
      <c r="H929" s="232"/>
    </row>
    <row r="930" spans="8:8" ht="15" customHeight="1">
      <c r="H930" s="232"/>
    </row>
    <row r="931" spans="8:8" ht="15" customHeight="1">
      <c r="H931" s="232"/>
    </row>
    <row r="932" spans="8:8" ht="15" customHeight="1">
      <c r="H932" s="232"/>
    </row>
    <row r="933" spans="8:8" ht="15" customHeight="1">
      <c r="H933" s="232"/>
    </row>
    <row r="934" spans="8:8" ht="15" customHeight="1">
      <c r="H934" s="232"/>
    </row>
    <row r="935" spans="8:8" ht="15" customHeight="1">
      <c r="H935" s="232"/>
    </row>
    <row r="936" spans="8:8" ht="15" customHeight="1">
      <c r="H936" s="232"/>
    </row>
    <row r="937" spans="8:8" ht="15" customHeight="1">
      <c r="H937" s="232"/>
    </row>
    <row r="938" spans="8:8" ht="15" customHeight="1">
      <c r="H938" s="232"/>
    </row>
    <row r="939" spans="8:8" ht="15" customHeight="1">
      <c r="H939" s="232"/>
    </row>
    <row r="940" spans="8:8" ht="15" customHeight="1">
      <c r="H940" s="232"/>
    </row>
    <row r="941" spans="8:8" ht="15" customHeight="1">
      <c r="H941" s="232"/>
    </row>
    <row r="942" spans="8:8" ht="15" customHeight="1">
      <c r="H942" s="232"/>
    </row>
    <row r="943" spans="8:8" ht="15" customHeight="1">
      <c r="H943" s="232"/>
    </row>
    <row r="944" spans="8:8" ht="15" customHeight="1">
      <c r="H944" s="232"/>
    </row>
    <row r="945" spans="8:8" ht="15" customHeight="1">
      <c r="H945" s="232"/>
    </row>
    <row r="946" spans="8:8" ht="15" customHeight="1">
      <c r="H946" s="232"/>
    </row>
    <row r="947" spans="8:8" ht="15" customHeight="1">
      <c r="H947" s="232"/>
    </row>
    <row r="948" spans="8:8" ht="15" customHeight="1">
      <c r="H948" s="232"/>
    </row>
    <row r="949" spans="8:8" ht="15" customHeight="1">
      <c r="H949" s="232"/>
    </row>
    <row r="950" spans="8:8" ht="15" customHeight="1">
      <c r="H950" s="232"/>
    </row>
    <row r="951" spans="8:8" ht="15" customHeight="1">
      <c r="H951" s="232"/>
    </row>
    <row r="952" spans="8:8" ht="15" customHeight="1">
      <c r="H952" s="232"/>
    </row>
    <row r="953" spans="8:8" ht="15" customHeight="1">
      <c r="H953" s="232"/>
    </row>
    <row r="954" spans="8:8" ht="15" customHeight="1">
      <c r="H954" s="232"/>
    </row>
    <row r="955" spans="8:8" ht="15" customHeight="1">
      <c r="H955" s="232"/>
    </row>
    <row r="956" spans="8:8" ht="15" customHeight="1">
      <c r="H956" s="232"/>
    </row>
    <row r="957" spans="8:8" ht="15" customHeight="1">
      <c r="H957" s="232"/>
    </row>
    <row r="958" spans="8:8" ht="15" customHeight="1">
      <c r="H958" s="232"/>
    </row>
    <row r="959" spans="8:8" ht="15" customHeight="1">
      <c r="H959" s="232"/>
    </row>
    <row r="960" spans="8:8" ht="15" customHeight="1">
      <c r="H960" s="232"/>
    </row>
    <row r="961" spans="8:8" ht="15" customHeight="1">
      <c r="H961" s="232"/>
    </row>
    <row r="962" spans="8:8" ht="15" customHeight="1">
      <c r="H962" s="232"/>
    </row>
    <row r="963" spans="8:8" ht="15" customHeight="1">
      <c r="H963" s="232"/>
    </row>
    <row r="964" spans="8:8" ht="15" customHeight="1">
      <c r="H964" s="232"/>
    </row>
    <row r="965" spans="8:8" ht="15" customHeight="1">
      <c r="H965" s="232"/>
    </row>
    <row r="966" spans="8:8" ht="15" customHeight="1">
      <c r="H966" s="232"/>
    </row>
    <row r="967" spans="8:8" ht="15" customHeight="1">
      <c r="H967" s="232"/>
    </row>
    <row r="968" spans="8:8" ht="15" customHeight="1">
      <c r="H968" s="232"/>
    </row>
    <row r="969" spans="8:8" ht="15" customHeight="1">
      <c r="H969" s="232"/>
    </row>
    <row r="970" spans="8:8" ht="15" customHeight="1">
      <c r="H970" s="232"/>
    </row>
    <row r="971" spans="8:8" ht="15" customHeight="1">
      <c r="H971" s="232"/>
    </row>
    <row r="972" spans="8:8" ht="15" customHeight="1">
      <c r="H972" s="232"/>
    </row>
    <row r="973" spans="8:8" ht="15" customHeight="1">
      <c r="H973" s="232"/>
    </row>
    <row r="974" spans="8:8" ht="15" customHeight="1">
      <c r="H974" s="232"/>
    </row>
    <row r="975" spans="8:8" ht="15" customHeight="1">
      <c r="H975" s="232"/>
    </row>
    <row r="976" spans="8:8" ht="15" customHeight="1">
      <c r="H976" s="232"/>
    </row>
    <row r="977" spans="8:8" ht="15" customHeight="1">
      <c r="H977" s="232"/>
    </row>
    <row r="978" spans="8:8" ht="15" customHeight="1">
      <c r="H978" s="232"/>
    </row>
    <row r="979" spans="8:8" ht="15" customHeight="1">
      <c r="H979" s="232"/>
    </row>
    <row r="980" spans="8:8" ht="15" customHeight="1">
      <c r="H980" s="232"/>
    </row>
    <row r="981" spans="8:8" ht="15" customHeight="1">
      <c r="H981" s="232"/>
    </row>
    <row r="982" spans="8:8" ht="15" customHeight="1">
      <c r="H982" s="232"/>
    </row>
    <row r="983" spans="8:8" ht="15" customHeight="1">
      <c r="H983" s="232"/>
    </row>
    <row r="984" spans="8:8" ht="15" customHeight="1">
      <c r="H984" s="232"/>
    </row>
    <row r="985" spans="8:8" ht="15" customHeight="1">
      <c r="H985" s="232"/>
    </row>
    <row r="986" spans="8:8" ht="15" customHeight="1">
      <c r="H986" s="232"/>
    </row>
    <row r="987" spans="8:8" ht="15" customHeight="1">
      <c r="H987" s="232"/>
    </row>
    <row r="988" spans="8:8" ht="15" customHeight="1">
      <c r="H988" s="232"/>
    </row>
    <row r="989" spans="8:8" ht="15" customHeight="1">
      <c r="H989" s="232"/>
    </row>
    <row r="990" spans="8:8" ht="15" customHeight="1">
      <c r="H990" s="232"/>
    </row>
    <row r="991" spans="8:8" ht="15" customHeight="1">
      <c r="H991" s="232"/>
    </row>
    <row r="992" spans="8:8" ht="15" customHeight="1">
      <c r="H992" s="232"/>
    </row>
    <row r="993" spans="8:8" ht="15" customHeight="1">
      <c r="H993" s="232"/>
    </row>
    <row r="994" spans="8:8" ht="15" customHeight="1">
      <c r="H994" s="232"/>
    </row>
    <row r="995" spans="8:8" ht="15" customHeight="1">
      <c r="H995" s="232"/>
    </row>
    <row r="996" spans="8:8" ht="15" customHeight="1">
      <c r="H996" s="232"/>
    </row>
    <row r="997" spans="8:8" ht="15" customHeight="1">
      <c r="H997" s="232"/>
    </row>
    <row r="998" spans="8:8" ht="15" customHeight="1">
      <c r="H998" s="232"/>
    </row>
    <row r="999" spans="8:8" ht="15" customHeight="1">
      <c r="H999" s="232"/>
    </row>
    <row r="1000" spans="8:8" ht="15" customHeight="1">
      <c r="H1000" s="232"/>
    </row>
    <row r="1001" spans="8:8" ht="15" customHeight="1">
      <c r="H1001" s="232"/>
    </row>
    <row r="1002" spans="8:8" ht="15" customHeight="1">
      <c r="H1002" s="232"/>
    </row>
    <row r="1003" spans="8:8" ht="15" customHeight="1">
      <c r="H1003" s="232"/>
    </row>
    <row r="1004" spans="8:8" ht="15" customHeight="1">
      <c r="H1004" s="232"/>
    </row>
    <row r="1005" spans="8:8" ht="15" customHeight="1">
      <c r="H1005" s="232"/>
    </row>
    <row r="1006" spans="8:8" ht="15" customHeight="1">
      <c r="H1006" s="232"/>
    </row>
    <row r="1007" spans="8:8" ht="15" customHeight="1">
      <c r="H1007" s="232"/>
    </row>
    <row r="1008" spans="8:8" ht="15" customHeight="1">
      <c r="H1008" s="232"/>
    </row>
    <row r="1009" spans="8:8" ht="15" customHeight="1">
      <c r="H1009" s="232"/>
    </row>
    <row r="1010" spans="8:8" ht="15" customHeight="1">
      <c r="H1010" s="232"/>
    </row>
    <row r="1011" spans="8:8" ht="15" customHeight="1">
      <c r="H1011" s="232"/>
    </row>
    <row r="1012" spans="8:8" ht="15" customHeight="1">
      <c r="H1012" s="232"/>
    </row>
    <row r="1013" spans="8:8" ht="15" customHeight="1">
      <c r="H1013" s="232"/>
    </row>
    <row r="1014" spans="8:8" ht="15" customHeight="1">
      <c r="H1014" s="232"/>
    </row>
    <row r="1015" spans="8:8" ht="15" customHeight="1">
      <c r="H1015" s="232"/>
    </row>
    <row r="1016" spans="8:8" ht="15" customHeight="1">
      <c r="H1016" s="232"/>
    </row>
    <row r="1017" spans="8:8" ht="15" customHeight="1">
      <c r="H1017" s="232"/>
    </row>
    <row r="1018" spans="8:8" ht="15" customHeight="1">
      <c r="H1018" s="232"/>
    </row>
    <row r="1019" spans="8:8" ht="15" customHeight="1">
      <c r="H1019" s="232"/>
    </row>
    <row r="1020" spans="8:8" ht="15" customHeight="1">
      <c r="H1020" s="232"/>
    </row>
    <row r="1021" spans="8:8" ht="15" customHeight="1">
      <c r="H1021" s="232"/>
    </row>
    <row r="1022" spans="8:8" ht="15" customHeight="1">
      <c r="H1022" s="232"/>
    </row>
    <row r="1023" spans="8:8" ht="15" customHeight="1">
      <c r="H1023" s="232"/>
    </row>
    <row r="1024" spans="8:8" ht="15" customHeight="1">
      <c r="H1024" s="232"/>
    </row>
    <row r="1025" spans="8:8" ht="15" customHeight="1">
      <c r="H1025" s="232"/>
    </row>
    <row r="1026" spans="8:8" ht="15" customHeight="1">
      <c r="H1026" s="232"/>
    </row>
    <row r="1027" spans="8:8" ht="15" customHeight="1">
      <c r="H1027" s="232"/>
    </row>
    <row r="1028" spans="8:8" ht="15" customHeight="1">
      <c r="H1028" s="232"/>
    </row>
    <row r="1029" spans="8:8" ht="15" customHeight="1">
      <c r="H1029" s="232"/>
    </row>
    <row r="1030" spans="8:8" ht="15" customHeight="1">
      <c r="H1030" s="232"/>
    </row>
    <row r="1031" spans="8:8" ht="15" customHeight="1">
      <c r="H1031" s="232"/>
    </row>
    <row r="1032" spans="8:8" ht="15" customHeight="1">
      <c r="H1032" s="232"/>
    </row>
    <row r="1033" spans="8:8" ht="15" customHeight="1">
      <c r="H1033" s="232"/>
    </row>
    <row r="1034" spans="8:8" ht="15" customHeight="1">
      <c r="H1034" s="232"/>
    </row>
    <row r="1035" spans="8:8" ht="15" customHeight="1">
      <c r="H1035" s="232"/>
    </row>
    <row r="1036" spans="8:8" ht="15" customHeight="1">
      <c r="H1036" s="232"/>
    </row>
    <row r="1037" spans="8:8" ht="15" customHeight="1">
      <c r="H1037" s="232"/>
    </row>
    <row r="1038" spans="8:8" ht="15" customHeight="1">
      <c r="H1038" s="232"/>
    </row>
    <row r="1039" spans="8:8" ht="15" customHeight="1">
      <c r="H1039" s="232"/>
    </row>
    <row r="1040" spans="8:8" ht="15" customHeight="1">
      <c r="H1040" s="232"/>
    </row>
    <row r="1041" spans="8:8" ht="15" customHeight="1">
      <c r="H1041" s="232"/>
    </row>
    <row r="1042" spans="8:8" ht="15" customHeight="1">
      <c r="H1042" s="232"/>
    </row>
    <row r="1043" spans="8:8" ht="15" customHeight="1">
      <c r="H1043" s="232"/>
    </row>
    <row r="1044" spans="8:8" ht="15" customHeight="1">
      <c r="H1044" s="232"/>
    </row>
    <row r="1045" spans="8:8" ht="15" customHeight="1">
      <c r="H1045" s="232"/>
    </row>
    <row r="1046" spans="8:8" ht="15" customHeight="1">
      <c r="H1046" s="232"/>
    </row>
    <row r="1047" spans="8:8" ht="15" customHeight="1">
      <c r="H1047" s="232"/>
    </row>
    <row r="1048" spans="8:8" ht="15" customHeight="1">
      <c r="H1048" s="232"/>
    </row>
    <row r="1049" spans="8:8" ht="15" customHeight="1">
      <c r="H1049" s="232"/>
    </row>
    <row r="1050" spans="8:8" ht="15" customHeight="1">
      <c r="H1050" s="232"/>
    </row>
    <row r="1051" spans="8:8" ht="15" customHeight="1">
      <c r="H1051" s="232"/>
    </row>
    <row r="1052" spans="8:8" ht="15" customHeight="1">
      <c r="H1052" s="232"/>
    </row>
    <row r="1053" spans="8:8" ht="15" customHeight="1">
      <c r="H1053" s="232"/>
    </row>
    <row r="1054" spans="8:8" ht="15" customHeight="1">
      <c r="H1054" s="232"/>
    </row>
    <row r="1055" spans="8:8" ht="15" customHeight="1">
      <c r="H1055" s="232"/>
    </row>
    <row r="1056" spans="8:8" ht="15" customHeight="1">
      <c r="H1056" s="232"/>
    </row>
    <row r="1057" spans="8:8" ht="15" customHeight="1">
      <c r="H1057" s="232"/>
    </row>
    <row r="1058" spans="8:8" ht="15" customHeight="1">
      <c r="H1058" s="232"/>
    </row>
    <row r="1059" spans="8:8" ht="15" customHeight="1">
      <c r="H1059" s="232"/>
    </row>
    <row r="1060" spans="8:8" ht="15" customHeight="1">
      <c r="H1060" s="232"/>
    </row>
    <row r="1061" spans="8:8" ht="15" customHeight="1">
      <c r="H1061" s="232"/>
    </row>
    <row r="1062" spans="8:8" ht="15" customHeight="1">
      <c r="H1062" s="232"/>
    </row>
    <row r="1063" spans="8:8" ht="15" customHeight="1">
      <c r="H1063" s="232"/>
    </row>
    <row r="1064" spans="8:8" ht="15" customHeight="1">
      <c r="H1064" s="232"/>
    </row>
    <row r="1065" spans="8:8" ht="15" customHeight="1">
      <c r="H1065" s="232"/>
    </row>
    <row r="1066" spans="8:8" ht="15" customHeight="1">
      <c r="H1066" s="232"/>
    </row>
    <row r="1067" spans="8:8" ht="15" customHeight="1">
      <c r="H1067" s="232"/>
    </row>
    <row r="1068" spans="8:8" ht="15" customHeight="1">
      <c r="H1068" s="232"/>
    </row>
    <row r="1069" spans="8:8" ht="15" customHeight="1">
      <c r="H1069" s="232"/>
    </row>
    <row r="1070" spans="8:8" ht="15" customHeight="1">
      <c r="H1070" s="232"/>
    </row>
    <row r="1071" spans="8:8" ht="15" customHeight="1">
      <c r="H1071" s="232"/>
    </row>
    <row r="1072" spans="8:8" ht="15" customHeight="1">
      <c r="H1072" s="232"/>
    </row>
    <row r="1073" spans="8:8" ht="15" customHeight="1">
      <c r="H1073" s="232"/>
    </row>
    <row r="1074" spans="8:8" ht="15" customHeight="1">
      <c r="H1074" s="232"/>
    </row>
    <row r="1075" spans="8:8" ht="15" customHeight="1">
      <c r="H1075" s="232"/>
    </row>
    <row r="1076" spans="8:8" ht="15" customHeight="1">
      <c r="H1076" s="232"/>
    </row>
    <row r="1077" spans="8:8" ht="15" customHeight="1">
      <c r="H1077" s="232"/>
    </row>
    <row r="1078" spans="8:8" ht="15" customHeight="1">
      <c r="H1078" s="232"/>
    </row>
    <row r="1079" spans="8:8" ht="15" customHeight="1">
      <c r="H1079" s="232"/>
    </row>
    <row r="1080" spans="8:8" ht="15" customHeight="1">
      <c r="H1080" s="232"/>
    </row>
    <row r="1081" spans="8:8" ht="15" customHeight="1">
      <c r="H1081" s="232"/>
    </row>
    <row r="1082" spans="8:8" ht="15" customHeight="1">
      <c r="H1082" s="232"/>
    </row>
    <row r="1083" spans="8:8" ht="15" customHeight="1">
      <c r="H1083" s="232"/>
    </row>
    <row r="1084" spans="8:8" ht="15" customHeight="1">
      <c r="H1084" s="232"/>
    </row>
    <row r="1085" spans="8:8" ht="15" customHeight="1">
      <c r="H1085" s="232"/>
    </row>
    <row r="1086" spans="8:8" ht="15" customHeight="1">
      <c r="H1086" s="232"/>
    </row>
    <row r="1087" spans="8:8" ht="15" customHeight="1">
      <c r="H1087" s="232"/>
    </row>
    <row r="1088" spans="8:8" ht="15" customHeight="1">
      <c r="H1088" s="232"/>
    </row>
    <row r="1089" spans="8:8" ht="15" customHeight="1">
      <c r="H1089" s="232"/>
    </row>
    <row r="1090" spans="8:8" ht="15" customHeight="1">
      <c r="H1090" s="232"/>
    </row>
    <row r="1091" spans="8:8" ht="15" customHeight="1">
      <c r="H1091" s="232"/>
    </row>
    <row r="1092" spans="8:8" ht="15" customHeight="1">
      <c r="H1092" s="232"/>
    </row>
    <row r="1093" spans="8:8" ht="15" customHeight="1">
      <c r="H1093" s="232"/>
    </row>
    <row r="1094" spans="8:8" ht="15" customHeight="1">
      <c r="H1094" s="232"/>
    </row>
    <row r="1095" spans="8:8" ht="15" customHeight="1">
      <c r="H1095" s="232"/>
    </row>
    <row r="1096" spans="8:8" ht="15" customHeight="1">
      <c r="H1096" s="232"/>
    </row>
    <row r="1097" spans="8:8" ht="15" customHeight="1">
      <c r="H1097" s="232"/>
    </row>
    <row r="1098" spans="8:8" ht="15" customHeight="1">
      <c r="H1098" s="232"/>
    </row>
    <row r="1099" spans="8:8" ht="15" customHeight="1">
      <c r="H1099" s="232"/>
    </row>
    <row r="1100" spans="8:8" ht="15" customHeight="1">
      <c r="H1100" s="232"/>
    </row>
    <row r="1101" spans="8:8" ht="15" customHeight="1">
      <c r="H1101" s="232"/>
    </row>
    <row r="1102" spans="8:8" ht="15" customHeight="1">
      <c r="H1102" s="232"/>
    </row>
    <row r="1103" spans="8:8" ht="15" customHeight="1">
      <c r="H1103" s="232"/>
    </row>
    <row r="1104" spans="8:8" ht="15" customHeight="1">
      <c r="H1104" s="232"/>
    </row>
    <row r="1105" spans="8:8" ht="15" customHeight="1">
      <c r="H1105" s="232"/>
    </row>
    <row r="1106" spans="8:8" ht="15" customHeight="1">
      <c r="H1106" s="232"/>
    </row>
    <row r="1107" spans="8:8" ht="15" customHeight="1">
      <c r="H1107" s="232"/>
    </row>
    <row r="1108" spans="8:8" ht="15" customHeight="1">
      <c r="H1108" s="232"/>
    </row>
    <row r="1109" spans="8:8" ht="15" customHeight="1">
      <c r="H1109" s="232"/>
    </row>
    <row r="1110" spans="8:8" ht="15" customHeight="1">
      <c r="H1110" s="232"/>
    </row>
    <row r="1111" spans="8:8" ht="15" customHeight="1">
      <c r="H1111" s="232"/>
    </row>
    <row r="1112" spans="8:8" ht="15" customHeight="1">
      <c r="H1112" s="232"/>
    </row>
    <row r="1113" spans="8:8" ht="15" customHeight="1">
      <c r="H1113" s="232"/>
    </row>
    <row r="1114" spans="8:8" ht="15" customHeight="1">
      <c r="H1114" s="232"/>
    </row>
    <row r="1115" spans="8:8" ht="15" customHeight="1">
      <c r="H1115" s="232"/>
    </row>
    <row r="1116" spans="8:8" ht="15" customHeight="1">
      <c r="H1116" s="232"/>
    </row>
    <row r="1117" spans="8:8" ht="15" customHeight="1">
      <c r="H1117" s="232"/>
    </row>
    <row r="1118" spans="8:8" ht="15" customHeight="1">
      <c r="H1118" s="232"/>
    </row>
    <row r="1119" spans="8:8" ht="15" customHeight="1">
      <c r="H1119" s="232"/>
    </row>
    <row r="1120" spans="8:8" ht="15" customHeight="1">
      <c r="H1120" s="232"/>
    </row>
    <row r="1121" spans="8:8" ht="15" customHeight="1">
      <c r="H1121" s="232"/>
    </row>
    <row r="1122" spans="8:8" ht="15" customHeight="1">
      <c r="H1122" s="232"/>
    </row>
    <row r="1123" spans="8:8" ht="15" customHeight="1">
      <c r="H1123" s="232"/>
    </row>
    <row r="1124" spans="8:8" ht="15" customHeight="1">
      <c r="H1124" s="232"/>
    </row>
    <row r="1125" spans="8:8" ht="15" customHeight="1">
      <c r="H1125" s="232"/>
    </row>
    <row r="1126" spans="8:8" ht="15" customHeight="1">
      <c r="H1126" s="232"/>
    </row>
    <row r="1127" spans="8:8" ht="15" customHeight="1">
      <c r="H1127" s="232"/>
    </row>
    <row r="1128" spans="8:8" ht="15" customHeight="1">
      <c r="H1128" s="232"/>
    </row>
    <row r="1129" spans="8:8" ht="15" customHeight="1">
      <c r="H1129" s="232"/>
    </row>
    <row r="1130" spans="8:8" ht="15" customHeight="1">
      <c r="H1130" s="232"/>
    </row>
    <row r="1131" spans="8:8" ht="15" customHeight="1">
      <c r="H1131" s="232"/>
    </row>
    <row r="1132" spans="8:8" ht="15" customHeight="1">
      <c r="H1132" s="232"/>
    </row>
    <row r="1133" spans="8:8" ht="15" customHeight="1">
      <c r="H1133" s="232"/>
    </row>
    <row r="1134" spans="8:8" ht="15" customHeight="1">
      <c r="H1134" s="232"/>
    </row>
    <row r="1135" spans="8:8" ht="15" customHeight="1">
      <c r="H1135" s="232"/>
    </row>
    <row r="1136" spans="8:8" ht="15" customHeight="1">
      <c r="H1136" s="232"/>
    </row>
    <row r="1137" spans="8:8" ht="15" customHeight="1">
      <c r="H1137" s="232"/>
    </row>
    <row r="1138" spans="8:8" ht="15" customHeight="1">
      <c r="H1138" s="232"/>
    </row>
    <row r="1139" spans="8:8" ht="15" customHeight="1">
      <c r="H1139" s="232"/>
    </row>
    <row r="1140" spans="8:8" ht="15" customHeight="1">
      <c r="H1140" s="232"/>
    </row>
    <row r="1141" spans="8:8" ht="15" customHeight="1">
      <c r="H1141" s="232"/>
    </row>
    <row r="1142" spans="8:8" ht="15" customHeight="1">
      <c r="H1142" s="232"/>
    </row>
    <row r="1143" spans="8:8" ht="15" customHeight="1">
      <c r="H1143" s="232"/>
    </row>
    <row r="1144" spans="8:8" ht="15" customHeight="1">
      <c r="H1144" s="232"/>
    </row>
    <row r="1145" spans="8:8" ht="15" customHeight="1">
      <c r="H1145" s="232"/>
    </row>
    <row r="1146" spans="8:8" ht="15" customHeight="1">
      <c r="H1146" s="232"/>
    </row>
    <row r="1147" spans="8:8" ht="15" customHeight="1">
      <c r="H1147" s="232"/>
    </row>
    <row r="1148" spans="8:8" ht="15" customHeight="1">
      <c r="H1148" s="232"/>
    </row>
    <row r="1149" spans="8:8" ht="15" customHeight="1">
      <c r="H1149" s="232"/>
    </row>
    <row r="1150" spans="8:8" ht="15" customHeight="1">
      <c r="H1150" s="232"/>
    </row>
    <row r="1151" spans="8:8" ht="15" customHeight="1">
      <c r="H1151" s="232"/>
    </row>
    <row r="1152" spans="8:8" ht="15" customHeight="1">
      <c r="H1152" s="232"/>
    </row>
    <row r="1153" spans="8:8" ht="15" customHeight="1">
      <c r="H1153" s="232"/>
    </row>
    <row r="1154" spans="8:8" ht="15" customHeight="1">
      <c r="H1154" s="232"/>
    </row>
    <row r="1155" spans="8:8" ht="15" customHeight="1">
      <c r="H1155" s="232"/>
    </row>
    <row r="1156" spans="8:8" ht="15" customHeight="1">
      <c r="H1156" s="232"/>
    </row>
    <row r="1157" spans="8:8" ht="15" customHeight="1">
      <c r="H1157" s="232"/>
    </row>
    <row r="1158" spans="8:8" ht="15" customHeight="1">
      <c r="H1158" s="232"/>
    </row>
    <row r="1159" spans="8:8" ht="15" customHeight="1">
      <c r="H1159" s="232"/>
    </row>
    <row r="1160" spans="8:8" ht="15" customHeight="1">
      <c r="H1160" s="232"/>
    </row>
    <row r="1161" spans="8:8" ht="15" customHeight="1">
      <c r="H1161" s="232"/>
    </row>
    <row r="1162" spans="8:8" ht="15" customHeight="1">
      <c r="H1162" s="232"/>
    </row>
    <row r="1163" spans="8:8" ht="15" customHeight="1">
      <c r="H1163" s="232"/>
    </row>
    <row r="1164" spans="8:8" ht="15" customHeight="1">
      <c r="H1164" s="232"/>
    </row>
    <row r="1165" spans="8:8" ht="15" customHeight="1">
      <c r="H1165" s="232"/>
    </row>
    <row r="1166" spans="8:8" ht="15" customHeight="1">
      <c r="H1166" s="232"/>
    </row>
    <row r="1167" spans="8:8" ht="15" customHeight="1">
      <c r="H1167" s="232"/>
    </row>
    <row r="1168" spans="8:8" ht="15" customHeight="1">
      <c r="H1168" s="232"/>
    </row>
    <row r="1169" spans="8:8" ht="15" customHeight="1">
      <c r="H1169" s="232"/>
    </row>
    <row r="1170" spans="8:8" ht="15" customHeight="1">
      <c r="H1170" s="232"/>
    </row>
    <row r="1171" spans="8:8" ht="15" customHeight="1">
      <c r="H1171" s="232"/>
    </row>
    <row r="1172" spans="8:8" ht="15" customHeight="1">
      <c r="H1172" s="232"/>
    </row>
    <row r="1173" spans="8:8" ht="15" customHeight="1">
      <c r="H1173" s="232"/>
    </row>
    <row r="1174" spans="8:8" ht="15" customHeight="1">
      <c r="H1174" s="232"/>
    </row>
    <row r="1175" spans="8:8" ht="15" customHeight="1">
      <c r="H1175" s="232"/>
    </row>
    <row r="1176" spans="8:8" ht="15" customHeight="1">
      <c r="H1176" s="232"/>
    </row>
    <row r="1177" spans="8:8" ht="15" customHeight="1">
      <c r="H1177" s="232"/>
    </row>
    <row r="1178" spans="8:8" ht="15" customHeight="1">
      <c r="H1178" s="232"/>
    </row>
    <row r="1179" spans="8:8" ht="15" customHeight="1">
      <c r="H1179" s="232"/>
    </row>
    <row r="1180" spans="8:8" ht="15" customHeight="1">
      <c r="H1180" s="232"/>
    </row>
    <row r="1181" spans="8:8" ht="15" customHeight="1">
      <c r="H1181" s="232"/>
    </row>
    <row r="1182" spans="8:8" ht="15" customHeight="1">
      <c r="H1182" s="232"/>
    </row>
    <row r="1183" spans="8:8" ht="15" customHeight="1">
      <c r="H1183" s="232"/>
    </row>
    <row r="1184" spans="8:8" ht="15" customHeight="1">
      <c r="H1184" s="232"/>
    </row>
    <row r="1185" spans="8:8" ht="15" customHeight="1">
      <c r="H1185" s="232"/>
    </row>
    <row r="1186" spans="8:8" ht="15" customHeight="1">
      <c r="H1186" s="232"/>
    </row>
    <row r="1187" spans="8:8" ht="15" customHeight="1">
      <c r="H1187" s="232"/>
    </row>
    <row r="1188" spans="8:8" ht="15" customHeight="1">
      <c r="H1188" s="232"/>
    </row>
    <row r="1189" spans="8:8" ht="15" customHeight="1">
      <c r="H1189" s="232"/>
    </row>
    <row r="1190" spans="8:8" ht="15" customHeight="1">
      <c r="H1190" s="232"/>
    </row>
    <row r="1191" spans="8:8" ht="15" customHeight="1">
      <c r="H1191" s="232"/>
    </row>
    <row r="1192" spans="8:8" ht="15" customHeight="1">
      <c r="H1192" s="232"/>
    </row>
    <row r="1193" spans="8:8" ht="15" customHeight="1">
      <c r="H1193" s="232"/>
    </row>
    <row r="1194" spans="8:8" ht="15" customHeight="1">
      <c r="H1194" s="232"/>
    </row>
    <row r="1195" spans="8:8" ht="15" customHeight="1">
      <c r="H1195" s="232"/>
    </row>
    <row r="1196" spans="8:8" ht="15" customHeight="1">
      <c r="H1196" s="232"/>
    </row>
    <row r="1197" spans="8:8" ht="15" customHeight="1">
      <c r="H1197" s="232"/>
    </row>
    <row r="1198" spans="8:8" ht="15" customHeight="1">
      <c r="H1198" s="232"/>
    </row>
    <row r="1199" spans="8:8" ht="15" customHeight="1">
      <c r="H1199" s="232"/>
    </row>
    <row r="1200" spans="8:8" ht="15" customHeight="1">
      <c r="H1200" s="232"/>
    </row>
    <row r="1201" spans="8:8" ht="15" customHeight="1">
      <c r="H1201" s="232"/>
    </row>
    <row r="1202" spans="8:8" ht="15" customHeight="1">
      <c r="H1202" s="232"/>
    </row>
    <row r="1203" spans="8:8" ht="15" customHeight="1">
      <c r="H1203" s="232"/>
    </row>
    <row r="1204" spans="8:8" ht="15" customHeight="1">
      <c r="H1204" s="232"/>
    </row>
    <row r="1205" spans="8:8" ht="15" customHeight="1">
      <c r="H1205" s="232"/>
    </row>
    <row r="1206" spans="8:8" ht="15" customHeight="1">
      <c r="H1206" s="232"/>
    </row>
    <row r="1207" spans="8:8" ht="15" customHeight="1">
      <c r="H1207" s="232"/>
    </row>
    <row r="1208" spans="8:8" ht="15" customHeight="1">
      <c r="H1208" s="232"/>
    </row>
    <row r="1209" spans="8:8" ht="15" customHeight="1">
      <c r="H1209" s="232"/>
    </row>
    <row r="1210" spans="8:8" ht="15" customHeight="1">
      <c r="H1210" s="232"/>
    </row>
    <row r="1211" spans="8:8" ht="15" customHeight="1">
      <c r="H1211" s="232"/>
    </row>
    <row r="1212" spans="8:8" ht="15" customHeight="1">
      <c r="H1212" s="232"/>
    </row>
    <row r="1213" spans="8:8" ht="15" customHeight="1">
      <c r="H1213" s="232"/>
    </row>
    <row r="1214" spans="8:8" ht="15" customHeight="1">
      <c r="H1214" s="232"/>
    </row>
    <row r="1215" spans="8:8" ht="15" customHeight="1">
      <c r="H1215" s="232"/>
    </row>
    <row r="1216" spans="8:8" ht="15" customHeight="1">
      <c r="H1216" s="232"/>
    </row>
    <row r="1217" spans="8:8" ht="15" customHeight="1">
      <c r="H1217" s="232"/>
    </row>
    <row r="1218" spans="8:8" ht="15" customHeight="1">
      <c r="H1218" s="232"/>
    </row>
    <row r="1219" spans="8:8" ht="15" customHeight="1">
      <c r="H1219" s="232"/>
    </row>
    <row r="1220" spans="8:8" ht="15" customHeight="1">
      <c r="H1220" s="232"/>
    </row>
    <row r="1221" spans="8:8" ht="15" customHeight="1">
      <c r="H1221" s="232"/>
    </row>
    <row r="1222" spans="8:8" ht="15" customHeight="1">
      <c r="H1222" s="232"/>
    </row>
    <row r="1223" spans="8:8" ht="15" customHeight="1">
      <c r="H1223" s="232"/>
    </row>
    <row r="1224" spans="8:8" ht="15" customHeight="1">
      <c r="H1224" s="232"/>
    </row>
    <row r="1225" spans="8:8" ht="15" customHeight="1">
      <c r="H1225" s="232"/>
    </row>
    <row r="1226" spans="8:8" ht="15" customHeight="1">
      <c r="H1226" s="232"/>
    </row>
    <row r="1227" spans="8:8" ht="15" customHeight="1">
      <c r="H1227" s="232"/>
    </row>
    <row r="1228" spans="8:8" ht="15" customHeight="1">
      <c r="H1228" s="232"/>
    </row>
    <row r="1229" spans="8:8" ht="15" customHeight="1">
      <c r="H1229" s="232"/>
    </row>
    <row r="1230" spans="8:8" ht="15" customHeight="1">
      <c r="H1230" s="232"/>
    </row>
    <row r="1231" spans="8:8" ht="15" customHeight="1">
      <c r="H1231" s="232"/>
    </row>
    <row r="1232" spans="8:8" ht="15" customHeight="1">
      <c r="H1232" s="232"/>
    </row>
    <row r="1233" spans="8:8" ht="15" customHeight="1">
      <c r="H1233" s="232"/>
    </row>
    <row r="1234" spans="8:8" ht="15" customHeight="1">
      <c r="H1234" s="232"/>
    </row>
    <row r="1235" spans="8:8" ht="15" customHeight="1">
      <c r="H1235" s="232"/>
    </row>
    <row r="1236" spans="8:8" ht="15" customHeight="1">
      <c r="H1236" s="232"/>
    </row>
    <row r="1237" spans="8:8" ht="15" customHeight="1">
      <c r="H1237" s="232"/>
    </row>
    <row r="1238" spans="8:8" ht="15" customHeight="1">
      <c r="H1238" s="232"/>
    </row>
    <row r="1239" spans="8:8" ht="15" customHeight="1">
      <c r="H1239" s="232"/>
    </row>
    <row r="1240" spans="8:8" ht="15" customHeight="1">
      <c r="H1240" s="232"/>
    </row>
    <row r="1241" spans="8:8" ht="15" customHeight="1">
      <c r="H1241" s="232"/>
    </row>
    <row r="1242" spans="8:8" ht="15" customHeight="1">
      <c r="H1242" s="232"/>
    </row>
    <row r="1243" spans="8:8" ht="15" customHeight="1">
      <c r="H1243" s="232"/>
    </row>
    <row r="1244" spans="8:8" ht="15" customHeight="1">
      <c r="H1244" s="232"/>
    </row>
    <row r="1245" spans="8:8" ht="15" customHeight="1">
      <c r="H1245" s="232"/>
    </row>
    <row r="1246" spans="8:8" ht="15" customHeight="1">
      <c r="H1246" s="232"/>
    </row>
    <row r="1247" spans="8:8" ht="15" customHeight="1">
      <c r="H1247" s="232"/>
    </row>
    <row r="1248" spans="8:8" ht="15" customHeight="1">
      <c r="H1248" s="232"/>
    </row>
    <row r="1249" spans="8:8" ht="15" customHeight="1">
      <c r="H1249" s="232"/>
    </row>
    <row r="1250" spans="8:8" ht="15" customHeight="1">
      <c r="H1250" s="232"/>
    </row>
    <row r="1251" spans="8:8" ht="15" customHeight="1">
      <c r="H1251" s="232"/>
    </row>
    <row r="1252" spans="8:8" ht="15" customHeight="1">
      <c r="H1252" s="232"/>
    </row>
    <row r="1253" spans="8:8" ht="15" customHeight="1">
      <c r="H1253" s="232"/>
    </row>
    <row r="1254" spans="8:8" ht="15" customHeight="1">
      <c r="H1254" s="232"/>
    </row>
    <row r="1255" spans="8:8" ht="15" customHeight="1">
      <c r="H1255" s="232"/>
    </row>
    <row r="1256" spans="8:8" ht="15" customHeight="1">
      <c r="H1256" s="232"/>
    </row>
    <row r="1257" spans="8:8" ht="15" customHeight="1">
      <c r="H1257" s="232"/>
    </row>
    <row r="1258" spans="8:8" ht="15" customHeight="1">
      <c r="H1258" s="232"/>
    </row>
    <row r="1259" spans="8:8" ht="15" customHeight="1">
      <c r="H1259" s="232"/>
    </row>
    <row r="1260" spans="8:8" ht="15" customHeight="1">
      <c r="H1260" s="232"/>
    </row>
    <row r="1261" spans="8:8" ht="15" customHeight="1">
      <c r="H1261" s="232"/>
    </row>
    <row r="1262" spans="8:8" ht="15" customHeight="1">
      <c r="H1262" s="232"/>
    </row>
    <row r="1263" spans="8:8" ht="15" customHeight="1">
      <c r="H1263" s="232"/>
    </row>
    <row r="1264" spans="8:8" ht="15" customHeight="1">
      <c r="H1264" s="232"/>
    </row>
    <row r="1265" spans="8:8" ht="15" customHeight="1">
      <c r="H1265" s="232"/>
    </row>
    <row r="1266" spans="8:8" ht="15" customHeight="1">
      <c r="H1266" s="232"/>
    </row>
    <row r="1267" spans="8:8" ht="15" customHeight="1">
      <c r="H1267" s="232"/>
    </row>
    <row r="1268" spans="8:8" ht="15" customHeight="1">
      <c r="H1268" s="232"/>
    </row>
    <row r="1269" spans="8:8" ht="15" customHeight="1">
      <c r="H1269" s="232"/>
    </row>
    <row r="1270" spans="8:8" ht="15" customHeight="1">
      <c r="H1270" s="232"/>
    </row>
    <row r="1271" spans="8:8" ht="15" customHeight="1">
      <c r="H1271" s="232"/>
    </row>
    <row r="1272" spans="8:8" ht="15" customHeight="1">
      <c r="H1272" s="232"/>
    </row>
    <row r="1273" spans="8:8" ht="15" customHeight="1">
      <c r="H1273" s="232"/>
    </row>
    <row r="1274" spans="8:8" ht="15" customHeight="1">
      <c r="H1274" s="232"/>
    </row>
    <row r="1275" spans="8:8" ht="15" customHeight="1">
      <c r="H1275" s="232"/>
    </row>
    <row r="1276" spans="8:8" ht="15" customHeight="1">
      <c r="H1276" s="232"/>
    </row>
    <row r="1277" spans="8:8" ht="15" customHeight="1">
      <c r="H1277" s="232"/>
    </row>
    <row r="1278" spans="8:8" ht="15" customHeight="1">
      <c r="H1278" s="232"/>
    </row>
    <row r="1279" spans="8:8" ht="15" customHeight="1">
      <c r="H1279" s="232"/>
    </row>
    <row r="1280" spans="8:8" ht="15" customHeight="1">
      <c r="H1280" s="232"/>
    </row>
    <row r="1281" spans="8:8" ht="15" customHeight="1">
      <c r="H1281" s="232"/>
    </row>
    <row r="1282" spans="8:8" ht="15" customHeight="1">
      <c r="H1282" s="232"/>
    </row>
    <row r="1283" spans="8:8" ht="15" customHeight="1">
      <c r="H1283" s="232"/>
    </row>
    <row r="1284" spans="8:8" ht="15" customHeight="1">
      <c r="H1284" s="232"/>
    </row>
    <row r="1285" spans="8:8" ht="15" customHeight="1">
      <c r="H1285" s="232"/>
    </row>
    <row r="1286" spans="8:8" ht="15" customHeight="1">
      <c r="H1286" s="232"/>
    </row>
    <row r="1287" spans="8:8" ht="15" customHeight="1">
      <c r="H1287" s="232"/>
    </row>
    <row r="1288" spans="8:8" ht="15" customHeight="1">
      <c r="H1288" s="232"/>
    </row>
    <row r="1289" spans="8:8" ht="15" customHeight="1">
      <c r="H1289" s="232"/>
    </row>
    <row r="1290" spans="8:8" ht="15" customHeight="1">
      <c r="H1290" s="232"/>
    </row>
    <row r="1291" spans="8:8" ht="15" customHeight="1">
      <c r="H1291" s="232"/>
    </row>
    <row r="1292" spans="8:8" ht="15" customHeight="1">
      <c r="H1292" s="232"/>
    </row>
    <row r="1293" spans="8:8" ht="15" customHeight="1">
      <c r="H1293" s="232"/>
    </row>
    <row r="1294" spans="8:8" ht="15" customHeight="1">
      <c r="H1294" s="232"/>
    </row>
    <row r="1295" spans="8:8" ht="15" customHeight="1">
      <c r="H1295" s="232"/>
    </row>
    <row r="1296" spans="8:8" ht="15" customHeight="1">
      <c r="H1296" s="232"/>
    </row>
    <row r="1297" spans="8:8" ht="15" customHeight="1">
      <c r="H1297" s="232"/>
    </row>
    <row r="1298" spans="8:8" ht="15" customHeight="1">
      <c r="H1298" s="232"/>
    </row>
    <row r="1299" spans="8:8" ht="15" customHeight="1">
      <c r="H1299" s="232"/>
    </row>
    <row r="1300" spans="8:8" ht="15" customHeight="1">
      <c r="H1300" s="232"/>
    </row>
    <row r="1301" spans="8:8" ht="15" customHeight="1">
      <c r="H1301" s="232"/>
    </row>
    <row r="1302" spans="8:8" ht="15" customHeight="1">
      <c r="H1302" s="232"/>
    </row>
    <row r="1303" spans="8:8" ht="15" customHeight="1">
      <c r="H1303" s="232"/>
    </row>
    <row r="1304" spans="8:8" ht="15" customHeight="1">
      <c r="H1304" s="232"/>
    </row>
    <row r="1305" spans="8:8" ht="15" customHeight="1">
      <c r="H1305" s="232"/>
    </row>
    <row r="1306" spans="8:8" ht="15" customHeight="1">
      <c r="H1306" s="232"/>
    </row>
    <row r="1307" spans="8:8" ht="15" customHeight="1">
      <c r="H1307" s="232"/>
    </row>
    <row r="1308" spans="8:8" ht="15" customHeight="1">
      <c r="H1308" s="232"/>
    </row>
    <row r="1309" spans="8:8" ht="15" customHeight="1">
      <c r="H1309" s="232"/>
    </row>
    <row r="1310" spans="8:8" ht="15" customHeight="1">
      <c r="H1310" s="232"/>
    </row>
    <row r="1311" spans="8:8" ht="15" customHeight="1">
      <c r="H1311" s="232"/>
    </row>
    <row r="1312" spans="8:8" ht="15" customHeight="1">
      <c r="H1312" s="232"/>
    </row>
    <row r="1313" spans="8:8" ht="15" customHeight="1">
      <c r="H1313" s="232"/>
    </row>
    <row r="1314" spans="8:8" ht="15" customHeight="1">
      <c r="H1314" s="232"/>
    </row>
    <row r="1315" spans="8:8" ht="15" customHeight="1">
      <c r="H1315" s="232"/>
    </row>
    <row r="1316" spans="8:8" ht="15" customHeight="1">
      <c r="H1316" s="232"/>
    </row>
    <row r="1317" spans="8:8" ht="15" customHeight="1">
      <c r="H1317" s="232"/>
    </row>
  </sheetData>
  <sheetProtection formatCells="0" insertRows="0" insertHyperlinks="0" sort="0" autoFilter="0" pivotTables="0"/>
  <autoFilter ref="A8:AH381">
    <filterColumn colId="11">
      <filters blank="1">
        <filter val="1.200,00"/>
        <filter val="1.300,00"/>
        <filter val="1.500,00"/>
        <filter val="1.600,00"/>
        <filter val="10.000,00"/>
        <filter val="11.037,00"/>
        <filter val="12.000,00"/>
        <filter val="13.000,00"/>
        <filter val="14.125,00"/>
        <filter val="15.000,00"/>
        <filter val="16.000,00"/>
        <filter val="16.264,00"/>
        <filter val="18.000,00"/>
        <filter val="19.883,00"/>
        <filter val="2.000,00"/>
        <filter val="2.500,00"/>
        <filter val="20.000,00"/>
        <filter val="21.000,00"/>
        <filter val="21.900,00"/>
        <filter val="22.000,00"/>
        <filter val="22.730,00"/>
        <filter val="23.000,00"/>
        <filter val="23.643,00"/>
        <filter val="24.000,00"/>
        <filter val="24.720,00"/>
        <filter val="24.970,00"/>
        <filter val="25.000,00"/>
        <filter val="27.000,00"/>
        <filter val="3.000,00"/>
        <filter val="3.200,00"/>
        <filter val="3.600,00"/>
        <filter val="30.000,00"/>
        <filter val="33.109,00"/>
        <filter val="4.000,00"/>
        <filter val="4.820,00"/>
        <filter val="40.000,00"/>
        <filter val="43.780,00"/>
        <filter val="49.000,00"/>
        <filter val="5.077,00"/>
        <filter val="50.000,00"/>
        <filter val="52.400,00"/>
        <filter val="57.840,00"/>
        <filter val="60.000,00"/>
        <filter val="600,00"/>
        <filter val="61.750,00"/>
        <filter val="62.725,00"/>
        <filter val="7.000,00"/>
        <filter val="8.000,00"/>
        <filter val="8.500,00"/>
        <filter val="8.650,00"/>
        <filter val="8.850,00"/>
        <filter val="9.000,00"/>
      </filters>
    </filterColumn>
    <filterColumn colId="15">
      <filters>
        <filter val="Dispensa Eletrônica de Licitação"/>
        <filter val="Dispensa NÃO Eletrônica de Licitação"/>
        <filter val="Inexigibilidade de Licitação"/>
      </filters>
    </filterColumn>
  </autoFilter>
  <mergeCells count="4">
    <mergeCell ref="S5:T5"/>
    <mergeCell ref="U5:V5"/>
    <mergeCell ref="AA5:AE5"/>
    <mergeCell ref="AA7:AC7"/>
  </mergeCells>
  <conditionalFormatting sqref="K9 K337:K346 K51:K54 K86:K88 K233:K245 K273:K301 K315:K317">
    <cfRule type="expression" dxfId="406" priority="394" stopIfTrue="1">
      <formula>#REF!="Item do PAA completamente executado"</formula>
    </cfRule>
  </conditionalFormatting>
  <conditionalFormatting sqref="K9 K51:K54 K83:K97">
    <cfRule type="expression" dxfId="405" priority="395" stopIfTrue="1">
      <formula>#REF!="Item do PAA com execução interrompida"</formula>
    </cfRule>
    <cfRule type="expression" dxfId="404" priority="396" stopIfTrue="1">
      <formula>#REF!="Item do PAA sem execução"</formula>
    </cfRule>
  </conditionalFormatting>
  <conditionalFormatting sqref="K10:K14">
    <cfRule type="expression" dxfId="403" priority="254">
      <formula>#REF!="Item do PAA com execução iniciada"</formula>
    </cfRule>
    <cfRule type="expression" dxfId="402" priority="255">
      <formula>#REF!="Item do PAA completamente executado"</formula>
    </cfRule>
    <cfRule type="expression" dxfId="401" priority="256">
      <formula>#REF!="Item do PAA com execução interrompida"</formula>
    </cfRule>
    <cfRule type="expression" dxfId="400" priority="257">
      <formula>#REF!="Item do PAA sem execução"</formula>
    </cfRule>
    <cfRule type="expression" dxfId="399" priority="258">
      <formula>#REF!="Sim"</formula>
    </cfRule>
  </conditionalFormatting>
  <conditionalFormatting sqref="K15">
    <cfRule type="expression" dxfId="398" priority="250">
      <formula>#REF!="Item do PAA completamente executado"</formula>
    </cfRule>
    <cfRule type="expression" dxfId="397" priority="251">
      <formula>#REF!="Item do PAA com execução interrompida"</formula>
    </cfRule>
    <cfRule type="expression" dxfId="396" priority="252">
      <formula>#REF!="Item do PAA sem execução"</formula>
    </cfRule>
  </conditionalFormatting>
  <conditionalFormatting sqref="K15:K19">
    <cfRule type="expression" dxfId="395" priority="239">
      <formula>#REF!="Item do PAA com execução iniciada"</formula>
    </cfRule>
  </conditionalFormatting>
  <conditionalFormatting sqref="K15:K23">
    <cfRule type="expression" dxfId="394" priority="253">
      <formula>#REF!="Sim"</formula>
    </cfRule>
  </conditionalFormatting>
  <conditionalFormatting sqref="K16:K18">
    <cfRule type="expression" dxfId="393" priority="240">
      <formula>#REF!="Item do PAA completamente executado"</formula>
    </cfRule>
    <cfRule type="expression" dxfId="392" priority="241">
      <formula>#REF!="Item do PAA com execução interrompida"</formula>
    </cfRule>
    <cfRule type="expression" dxfId="391" priority="242">
      <formula>#REF!="Item do PAA sem execução"</formula>
    </cfRule>
  </conditionalFormatting>
  <conditionalFormatting sqref="K17">
    <cfRule type="expression" dxfId="390" priority="243">
      <formula>#REF!="Item do PAA com execução iniciada"</formula>
    </cfRule>
    <cfRule type="expression" dxfId="389" priority="244">
      <formula>#REF!="Item do PAA completamente executado"</formula>
    </cfRule>
    <cfRule type="expression" dxfId="388" priority="245">
      <formula>#REF!="Item do PAA com execução interrompida"</formula>
    </cfRule>
    <cfRule type="expression" dxfId="387" priority="246">
      <formula>#REF!="Item do PAA sem execução"</formula>
    </cfRule>
  </conditionalFormatting>
  <conditionalFormatting sqref="K18">
    <cfRule type="expression" dxfId="386" priority="235">
      <formula>#REF!="Item do PAA com execução iniciada"</formula>
    </cfRule>
    <cfRule type="expression" dxfId="385" priority="236">
      <formula>#REF!="Item do PAA completamente executado"</formula>
    </cfRule>
    <cfRule type="expression" dxfId="384" priority="237">
      <formula>#REF!="Item do PAA com execução interrompida"</formula>
    </cfRule>
    <cfRule type="expression" dxfId="383" priority="238">
      <formula>#REF!="Item do PAA sem execução"</formula>
    </cfRule>
  </conditionalFormatting>
  <conditionalFormatting sqref="K19">
    <cfRule type="expression" dxfId="382" priority="247">
      <formula>#REF!="Item do PAA completamente executado"</formula>
    </cfRule>
    <cfRule type="expression" dxfId="381" priority="248">
      <formula>#REF!="Item do PAA com execução interrompida"</formula>
    </cfRule>
    <cfRule type="expression" dxfId="380" priority="249">
      <formula>#REF!="Item do PAA sem execução"</formula>
    </cfRule>
  </conditionalFormatting>
  <conditionalFormatting sqref="K20:K25">
    <cfRule type="expression" dxfId="379" priority="230">
      <formula>#REF!="Item do PAA com execução iniciada"</formula>
    </cfRule>
    <cfRule type="expression" dxfId="378" priority="231">
      <formula>#REF!="Item do PAA completamente executado"</formula>
    </cfRule>
    <cfRule type="expression" dxfId="377" priority="232">
      <formula>#REF!="Item do PAA com execução interrompida"</formula>
    </cfRule>
    <cfRule type="expression" dxfId="376" priority="233">
      <formula>#REF!="Item do PAA sem execução"</formula>
    </cfRule>
  </conditionalFormatting>
  <conditionalFormatting sqref="K24:K25">
    <cfRule type="expression" dxfId="375" priority="234">
      <formula>#REF!="Sim"</formula>
    </cfRule>
  </conditionalFormatting>
  <conditionalFormatting sqref="K26:K32">
    <cfRule type="expression" dxfId="374" priority="216">
      <formula>#REF!="Item do PAA com execução iniciada"</formula>
    </cfRule>
    <cfRule type="expression" dxfId="373" priority="217">
      <formula>#REF!="Item do PAA completamente executado"</formula>
    </cfRule>
    <cfRule type="expression" dxfId="372" priority="218">
      <formula>#REF!="Item do PAA com execução interrompida"</formula>
    </cfRule>
    <cfRule type="expression" dxfId="371" priority="219">
      <formula>#REF!="Item do PAA sem execução"</formula>
    </cfRule>
    <cfRule type="expression" dxfId="370" priority="220">
      <formula>#REF!="Sim"</formula>
    </cfRule>
  </conditionalFormatting>
  <conditionalFormatting sqref="K34:K38 L33:M33">
    <cfRule type="expression" dxfId="369" priority="229">
      <formula>#REF!="Sim"</formula>
    </cfRule>
  </conditionalFormatting>
  <conditionalFormatting sqref="K38">
    <cfRule type="expression" dxfId="368" priority="225">
      <formula>#REF!="Item do PAA com execução iniciada"</formula>
    </cfRule>
    <cfRule type="expression" dxfId="367" priority="226">
      <formula>#REF!="Item do PAA completamente executado"</formula>
    </cfRule>
    <cfRule type="expression" dxfId="366" priority="227">
      <formula>#REF!="Item do PAA com execução interrompida"</formula>
    </cfRule>
    <cfRule type="expression" dxfId="365" priority="228">
      <formula>#REF!="Item do PAA sem execução"</formula>
    </cfRule>
  </conditionalFormatting>
  <conditionalFormatting sqref="K39 K272">
    <cfRule type="expression" dxfId="364" priority="372" stopIfTrue="1">
      <formula>#REF!="Item do PAA com execução iniciada"</formula>
    </cfRule>
    <cfRule type="expression" dxfId="363" priority="373" stopIfTrue="1">
      <formula>#REF!="Item do PAA completamente executado"</formula>
    </cfRule>
    <cfRule type="expression" dxfId="362" priority="374" stopIfTrue="1">
      <formula>#REF!="Item do PAA com execução interrompida"</formula>
    </cfRule>
    <cfRule type="expression" dxfId="361" priority="375" stopIfTrue="1">
      <formula>#REF!="Item do PAA sem execução"</formula>
    </cfRule>
  </conditionalFormatting>
  <conditionalFormatting sqref="K40">
    <cfRule type="expression" dxfId="360" priority="300">
      <formula>#REF!="Item do PAA com execução iniciada"</formula>
    </cfRule>
    <cfRule type="expression" dxfId="359" priority="301">
      <formula>#REF!="Item do PAA completamente executado"</formula>
    </cfRule>
    <cfRule type="expression" dxfId="358" priority="302">
      <formula>#REF!="Item do PAA com execução interrompida"</formula>
    </cfRule>
    <cfRule type="expression" dxfId="357" priority="303">
      <formula>#REF!="Item do PAA sem execução"</formula>
    </cfRule>
    <cfRule type="expression" dxfId="356" priority="304">
      <formula>#REF!="Sim"</formula>
    </cfRule>
  </conditionalFormatting>
  <conditionalFormatting sqref="K41">
    <cfRule type="expression" dxfId="355" priority="376" stopIfTrue="1">
      <formula>#REF!="Item do PAA com execução iniciada"</formula>
    </cfRule>
    <cfRule type="expression" dxfId="354" priority="377" stopIfTrue="1">
      <formula>#REF!="Item do PAA completamente executado"</formula>
    </cfRule>
    <cfRule type="expression" dxfId="353" priority="378" stopIfTrue="1">
      <formula>#REF!="Item do PAA com execução interrompida"</formula>
    </cfRule>
    <cfRule type="expression" dxfId="352" priority="379" stopIfTrue="1">
      <formula>#REF!="Item do PAA sem execução"</formula>
    </cfRule>
  </conditionalFormatting>
  <conditionalFormatting sqref="K41:K43 K39 K71:K80 K51:K54 K83:K104 K173:K206 K217:K231 K233:K245 K272:K309 K315:K394">
    <cfRule type="expression" dxfId="351" priority="380" stopIfTrue="1">
      <formula>#REF!="Sim"</formula>
    </cfRule>
  </conditionalFormatting>
  <conditionalFormatting sqref="K41:K47">
    <cfRule type="expression" dxfId="350" priority="295" stopIfTrue="1">
      <formula>#REF!="Item do PAA com execução iniciada"</formula>
    </cfRule>
    <cfRule type="expression" dxfId="349" priority="296" stopIfTrue="1">
      <formula>#REF!="Item do PAA completamente executado"</formula>
    </cfRule>
    <cfRule type="expression" dxfId="348" priority="297" stopIfTrue="1">
      <formula>#REF!="Item do PAA com execução interrompida"</formula>
    </cfRule>
    <cfRule type="expression" dxfId="347" priority="298" stopIfTrue="1">
      <formula>#REF!="Item do PAA sem execução"</formula>
    </cfRule>
  </conditionalFormatting>
  <conditionalFormatting sqref="K44:K47">
    <cfRule type="expression" dxfId="346" priority="299" stopIfTrue="1">
      <formula>#REF!="Sim"</formula>
    </cfRule>
  </conditionalFormatting>
  <conditionalFormatting sqref="K57:K60 K339:K340">
    <cfRule type="expression" dxfId="345" priority="391" stopIfTrue="1">
      <formula>#REF!="Item do PAA com execução interrompida"</formula>
    </cfRule>
    <cfRule type="expression" dxfId="344" priority="392" stopIfTrue="1">
      <formula>#REF!="Item do PAA sem execução"</formula>
    </cfRule>
  </conditionalFormatting>
  <conditionalFormatting sqref="K65:K73 K51:K55 K86:K88 K183:K231 K273:K301 K315:K317">
    <cfRule type="expression" dxfId="343" priority="370" stopIfTrue="1">
      <formula>#REF!="Item do PAA com execução iniciada"</formula>
    </cfRule>
  </conditionalFormatting>
  <conditionalFormatting sqref="K55">
    <cfRule type="expression" dxfId="342" priority="367" stopIfTrue="1">
      <formula>#REF!="Item do PAA completamente executado"</formula>
    </cfRule>
    <cfRule type="expression" dxfId="341" priority="368" stopIfTrue="1">
      <formula>#REF!="Item do PAA com execução interrompida"</formula>
    </cfRule>
    <cfRule type="expression" dxfId="340" priority="369" stopIfTrue="1">
      <formula>#REF!="Item do PAA sem execução"</formula>
    </cfRule>
    <cfRule type="expression" dxfId="339" priority="371" stopIfTrue="1">
      <formula>#REF!="Sim"</formula>
    </cfRule>
  </conditionalFormatting>
  <conditionalFormatting sqref="K56">
    <cfRule type="expression" dxfId="338" priority="290">
      <formula>#REF!="Item do PAA completamente executado"</formula>
    </cfRule>
    <cfRule type="expression" dxfId="337" priority="291">
      <formula>#REF!="Item do PAA com execução interrompida"</formula>
    </cfRule>
    <cfRule type="expression" dxfId="336" priority="292">
      <formula>#REF!="Item do PAA sem execução"</formula>
    </cfRule>
  </conditionalFormatting>
  <conditionalFormatting sqref="K56">
    <cfRule type="expression" dxfId="335" priority="293">
      <formula>#REF!="Item do PAA com execução iniciada"</formula>
    </cfRule>
    <cfRule type="expression" dxfId="334" priority="294">
      <formula>#REF!="Sim"</formula>
    </cfRule>
  </conditionalFormatting>
  <conditionalFormatting sqref="K57:K60">
    <cfRule type="expression" dxfId="333" priority="390" stopIfTrue="1">
      <formula>#REF!="Item do PAA completamente executado"</formula>
    </cfRule>
  </conditionalFormatting>
  <conditionalFormatting sqref="K57:K60">
    <cfRule type="expression" dxfId="332" priority="389" stopIfTrue="1">
      <formula>#REF!="Item do PAA com execução iniciada"</formula>
    </cfRule>
  </conditionalFormatting>
  <conditionalFormatting sqref="K61:K62">
    <cfRule type="expression" dxfId="331" priority="285">
      <formula>#REF!="Item do PAA com execução iniciada"</formula>
    </cfRule>
    <cfRule type="expression" dxfId="330" priority="286">
      <formula>#REF!="Item do PAA completamente executado"</formula>
    </cfRule>
    <cfRule type="expression" dxfId="329" priority="287">
      <formula>#REF!="Item do PAA com execução interrompida"</formula>
    </cfRule>
    <cfRule type="expression" dxfId="328" priority="288">
      <formula>#REF!="Item do PAA sem execução"</formula>
    </cfRule>
    <cfRule type="expression" dxfId="327" priority="289">
      <formula>#REF!="Sim"</formula>
    </cfRule>
  </conditionalFormatting>
  <conditionalFormatting sqref="K63">
    <cfRule type="expression" dxfId="326" priority="280" stopIfTrue="1">
      <formula>#REF!="Item do PAA com execução iniciada"</formula>
    </cfRule>
    <cfRule type="expression" dxfId="325" priority="284" stopIfTrue="1">
      <formula>#REF!="Sim"</formula>
    </cfRule>
  </conditionalFormatting>
  <conditionalFormatting sqref="K63:K74 K207:K231">
    <cfRule type="expression" dxfId="324" priority="281" stopIfTrue="1">
      <formula>#REF!="Item do PAA completamente executado"</formula>
    </cfRule>
    <cfRule type="expression" dxfId="323" priority="282" stopIfTrue="1">
      <formula>#REF!="Item do PAA com execução interrompida"</formula>
    </cfRule>
    <cfRule type="expression" dxfId="322" priority="283" stopIfTrue="1">
      <formula>#REF!="Item do PAA sem execução"</formula>
    </cfRule>
  </conditionalFormatting>
  <conditionalFormatting sqref="K64:K68 K159:K161">
    <cfRule type="expression" dxfId="321" priority="365" stopIfTrue="1">
      <formula>#REF!="Sim"</formula>
    </cfRule>
  </conditionalFormatting>
  <conditionalFormatting sqref="K69">
    <cfRule type="expression" dxfId="320" priority="353" stopIfTrue="1">
      <formula>#REF!="Sim"</formula>
    </cfRule>
  </conditionalFormatting>
  <conditionalFormatting sqref="K70">
    <cfRule type="expression" dxfId="319" priority="277" stopIfTrue="1">
      <formula>#REF!="Sim"</formula>
    </cfRule>
  </conditionalFormatting>
  <conditionalFormatting sqref="K75:K77">
    <cfRule type="expression" dxfId="318" priority="381" stopIfTrue="1">
      <formula>#REF!="Item do PAA com execução iniciada"</formula>
    </cfRule>
    <cfRule type="expression" dxfId="317" priority="382" stopIfTrue="1">
      <formula>#REF!="Item do PAA completamente executado"</formula>
    </cfRule>
    <cfRule type="expression" dxfId="316" priority="383" stopIfTrue="1">
      <formula>#REF!="Item do PAA com execução interrompida"</formula>
    </cfRule>
    <cfRule type="expression" dxfId="315" priority="384" stopIfTrue="1">
      <formula>#REF!="Item do PAA sem execução"</formula>
    </cfRule>
  </conditionalFormatting>
  <conditionalFormatting sqref="K78:K80 K64 K74">
    <cfRule type="expression" dxfId="314" priority="360" stopIfTrue="1">
      <formula>#REF!="Item do PAA com execução iniciada"</formula>
    </cfRule>
  </conditionalFormatting>
  <conditionalFormatting sqref="K78:K80">
    <cfRule type="expression" dxfId="313" priority="357" stopIfTrue="1">
      <formula>#REF!="Item do PAA completamente executado"</formula>
    </cfRule>
    <cfRule type="expression" dxfId="312" priority="358" stopIfTrue="1">
      <formula>#REF!="Item do PAA com execução interrompida"</formula>
    </cfRule>
    <cfRule type="expression" dxfId="311" priority="359" stopIfTrue="1">
      <formula>#REF!="Item do PAA sem execução"</formula>
    </cfRule>
  </conditionalFormatting>
  <conditionalFormatting sqref="K81:K82">
    <cfRule type="expression" dxfId="310" priority="361">
      <formula>#REF!="Item do PAA com execução iniciada"</formula>
    </cfRule>
    <cfRule type="expression" dxfId="309" priority="362">
      <formula>#REF!="Item do PAA completamente executado"</formula>
    </cfRule>
    <cfRule type="expression" dxfId="308" priority="363">
      <formula>#REF!="Item do PAA com execução interrompida"</formula>
    </cfRule>
    <cfRule type="expression" dxfId="307" priority="364">
      <formula>#REF!="Item do PAA sem execução"</formula>
    </cfRule>
    <cfRule type="expression" dxfId="306" priority="366">
      <formula>#REF!="Sim"</formula>
    </cfRule>
  </conditionalFormatting>
  <conditionalFormatting sqref="K83:K85 K89:K96">
    <cfRule type="expression" dxfId="305" priority="340" stopIfTrue="1">
      <formula>#REF!="Item do PAA com execução iniciada"</formula>
    </cfRule>
    <cfRule type="expression" dxfId="304" priority="341" stopIfTrue="1">
      <formula>#REF!="Item do PAA completamente executado"</formula>
    </cfRule>
  </conditionalFormatting>
  <conditionalFormatting sqref="K95:K104 K113">
    <cfRule type="expression" dxfId="303" priority="345" stopIfTrue="1">
      <formula>#REF!="Item do PAA completamente executado"</formula>
    </cfRule>
  </conditionalFormatting>
  <conditionalFormatting sqref="K113">
    <cfRule type="expression" dxfId="302" priority="352" stopIfTrue="1">
      <formula>#REF!="Sim"</formula>
    </cfRule>
  </conditionalFormatting>
  <conditionalFormatting sqref="K95:K96">
    <cfRule type="expression" dxfId="301" priority="338" stopIfTrue="1">
      <formula>#REF!="Item do PAA com execução interrompida"</formula>
    </cfRule>
    <cfRule type="expression" dxfId="300" priority="339" stopIfTrue="1">
      <formula>#REF!="Item do PAA sem execução"</formula>
    </cfRule>
  </conditionalFormatting>
  <conditionalFormatting sqref="K95:K104 K113">
    <cfRule type="expression" dxfId="299" priority="344" stopIfTrue="1">
      <formula>#REF!="Item do PAA com execução iniciada"</formula>
    </cfRule>
  </conditionalFormatting>
  <conditionalFormatting sqref="K98:K100">
    <cfRule type="expression" dxfId="298" priority="346" stopIfTrue="1">
      <formula>#REF!="Item do PAA com execução interrompida"</formula>
    </cfRule>
    <cfRule type="expression" dxfId="297" priority="347" stopIfTrue="1">
      <formula>#REF!="Item do PAA sem execução"</formula>
    </cfRule>
  </conditionalFormatting>
  <conditionalFormatting sqref="K101:K103">
    <cfRule type="expression" dxfId="296" priority="342" stopIfTrue="1">
      <formula>#REF!="Item do PAA com execução interrompida"</formula>
    </cfRule>
    <cfRule type="expression" dxfId="295" priority="343" stopIfTrue="1">
      <formula>#REF!="Item do PAA sem execução"</formula>
    </cfRule>
  </conditionalFormatting>
  <conditionalFormatting sqref="K104">
    <cfRule type="expression" dxfId="294" priority="348" stopIfTrue="1">
      <formula>#REF!="Item do PAA com execução interrompida"</formula>
    </cfRule>
    <cfRule type="expression" dxfId="293" priority="349" stopIfTrue="1">
      <formula>#REF!="Item do PAA sem execução"</formula>
    </cfRule>
  </conditionalFormatting>
  <conditionalFormatting sqref="K113">
    <cfRule type="expression" dxfId="292" priority="350" stopIfTrue="1">
      <formula>#REF!="Item do PAA com execução interrompida"</formula>
    </cfRule>
    <cfRule type="expression" dxfId="291" priority="351" stopIfTrue="1">
      <formula>#REF!="Item do PAA sem execução"</formula>
    </cfRule>
  </conditionalFormatting>
  <conditionalFormatting sqref="K232">
    <cfRule type="expression" dxfId="290" priority="406">
      <formula>#REF!="Sim"</formula>
    </cfRule>
  </conditionalFormatting>
  <conditionalFormatting sqref="K232">
    <cfRule type="expression" dxfId="289" priority="401">
      <formula>#REF!="Item do PAA com execução iniciada"</formula>
    </cfRule>
    <cfRule type="expression" dxfId="288" priority="402">
      <formula>#REF!="Item do PAA completamente executado"</formula>
    </cfRule>
    <cfRule type="expression" dxfId="287" priority="403">
      <formula>#REF!="Item do PAA com execução interrompida"</formula>
    </cfRule>
    <cfRule type="expression" dxfId="286" priority="404">
      <formula>#REF!="Item do PAA sem execução"</formula>
    </cfRule>
  </conditionalFormatting>
  <conditionalFormatting sqref="K159:K161 K233:K246">
    <cfRule type="expression" dxfId="285" priority="354" stopIfTrue="1">
      <formula>#REF!="Item do PAA com execução iniciada"</formula>
    </cfRule>
    <cfRule type="expression" dxfId="284" priority="356" stopIfTrue="1">
      <formula>#REF!="Item do PAA com execução interrompida"</formula>
    </cfRule>
  </conditionalFormatting>
  <conditionalFormatting sqref="K159:K161">
    <cfRule type="expression" dxfId="283" priority="355" stopIfTrue="1">
      <formula>#REF!="Item do PAA completamente executado"</formula>
    </cfRule>
  </conditionalFormatting>
  <conditionalFormatting sqref="K159:K168 K233:K246 K273:K301 K315:K317">
    <cfRule type="expression" dxfId="282" priority="312" stopIfTrue="1">
      <formula>#REF!="Item do PAA sem execução"</formula>
    </cfRule>
  </conditionalFormatting>
  <conditionalFormatting sqref="K162:K168">
    <cfRule type="expression" dxfId="281" priority="309" stopIfTrue="1">
      <formula>#REF!="Item do PAA com execução iniciada"</formula>
    </cfRule>
    <cfRule type="expression" dxfId="280" priority="310" stopIfTrue="1">
      <formula>#REF!="Item do PAA completamente executado"</formula>
    </cfRule>
    <cfRule type="expression" dxfId="279" priority="311" stopIfTrue="1">
      <formula>#REF!="Item do PAA com execução interrompida"</formula>
    </cfRule>
  </conditionalFormatting>
  <conditionalFormatting sqref="K163:K164">
    <cfRule type="expression" dxfId="278" priority="313" stopIfTrue="1">
      <formula>#REF!="Sim"</formula>
    </cfRule>
  </conditionalFormatting>
  <conditionalFormatting sqref="K169:K171 K185:K186">
    <cfRule type="expression" dxfId="277" priority="322" stopIfTrue="1">
      <formula>#REF!="Item do PAA completamente executado"</formula>
    </cfRule>
    <cfRule type="expression" dxfId="276" priority="323" stopIfTrue="1">
      <formula>#REF!="Item do PAA com execução interrompida"</formula>
    </cfRule>
    <cfRule type="expression" dxfId="275" priority="324" stopIfTrue="1">
      <formula>#REF!="Item do PAA sem execução"</formula>
    </cfRule>
  </conditionalFormatting>
  <conditionalFormatting sqref="K166:K171">
    <cfRule type="expression" dxfId="274" priority="336" stopIfTrue="1">
      <formula>#REF!="Sim"</formula>
    </cfRule>
  </conditionalFormatting>
  <conditionalFormatting sqref="K169:K171">
    <cfRule type="expression" dxfId="273" priority="321" stopIfTrue="1">
      <formula>#REF!="Item do PAA com execução iniciada"</formula>
    </cfRule>
  </conditionalFormatting>
  <conditionalFormatting sqref="K172">
    <cfRule type="expression" dxfId="272" priority="337">
      <formula>#REF!="Sim"</formula>
    </cfRule>
  </conditionalFormatting>
  <conditionalFormatting sqref="K172">
    <cfRule type="expression" dxfId="271" priority="331">
      <formula>#REF!="Item do PAA com execução iniciada"</formula>
    </cfRule>
    <cfRule type="expression" dxfId="270" priority="332">
      <formula>#REF!="Item do PAA completamente executado"</formula>
    </cfRule>
    <cfRule type="expression" dxfId="269" priority="333">
      <formula>#REF!="Item do PAA com execução interrompida"</formula>
    </cfRule>
    <cfRule type="expression" dxfId="268" priority="334">
      <formula>#REF!="Item do PAA sem execução"</formula>
    </cfRule>
  </conditionalFormatting>
  <conditionalFormatting sqref="K173:K182">
    <cfRule type="expression" dxfId="267" priority="314" stopIfTrue="1">
      <formula>#REF!="Item do PAA com execução iniciada"</formula>
    </cfRule>
    <cfRule type="expression" dxfId="266" priority="315" stopIfTrue="1">
      <formula>#REF!="Item do PAA completamente executado"</formula>
    </cfRule>
    <cfRule type="expression" dxfId="265" priority="316" stopIfTrue="1">
      <formula>#REF!="Item do PAA com execução interrompida"</formula>
    </cfRule>
    <cfRule type="expression" dxfId="264" priority="317" stopIfTrue="1">
      <formula>#REF!="Item do PAA sem execução"</formula>
    </cfRule>
  </conditionalFormatting>
  <conditionalFormatting sqref="K183:K184">
    <cfRule type="expression" dxfId="263" priority="325" stopIfTrue="1">
      <formula>#REF!="Item do PAA completamente executado"</formula>
    </cfRule>
    <cfRule type="expression" dxfId="262" priority="326" stopIfTrue="1">
      <formula>#REF!="Item do PAA com execução interrompida"</formula>
    </cfRule>
    <cfRule type="expression" dxfId="261" priority="327" stopIfTrue="1">
      <formula>#REF!="Item do PAA sem execução"</formula>
    </cfRule>
  </conditionalFormatting>
  <conditionalFormatting sqref="K187:K188">
    <cfRule type="expression" dxfId="260" priority="328" stopIfTrue="1">
      <formula>#REF!="Item do PAA completamente executado"</formula>
    </cfRule>
    <cfRule type="expression" dxfId="259" priority="329" stopIfTrue="1">
      <formula>#REF!="Item do PAA com execução interrompida"</formula>
    </cfRule>
    <cfRule type="expression" dxfId="258" priority="330" stopIfTrue="1">
      <formula>#REF!="Item do PAA sem execução"</formula>
    </cfRule>
  </conditionalFormatting>
  <conditionalFormatting sqref="K189:K191">
    <cfRule type="expression" dxfId="257" priority="318" stopIfTrue="1">
      <formula>#REF!="Item do PAA completamente executado"</formula>
    </cfRule>
  </conditionalFormatting>
  <conditionalFormatting sqref="K189:K206">
    <cfRule type="expression" dxfId="256" priority="319" stopIfTrue="1">
      <formula>#REF!="Item do PAA com execução interrompida"</formula>
    </cfRule>
    <cfRule type="expression" dxfId="255" priority="320" stopIfTrue="1">
      <formula>#REF!="Item do PAA sem execução"</formula>
    </cfRule>
  </conditionalFormatting>
  <conditionalFormatting sqref="K192:K206">
    <cfRule type="expression" dxfId="254" priority="335" stopIfTrue="1">
      <formula>#REF!="Item do PAA completamente executado"</formula>
    </cfRule>
  </conditionalFormatting>
  <conditionalFormatting sqref="K246">
    <cfRule type="expression" dxfId="253" priority="278" stopIfTrue="1">
      <formula>#REF!="Item do PAA completamente executado"</formula>
    </cfRule>
    <cfRule type="expression" dxfId="252" priority="279" stopIfTrue="1">
      <formula>#REF!="Sim"</formula>
    </cfRule>
  </conditionalFormatting>
  <conditionalFormatting sqref="K318:K336">
    <cfRule type="expression" dxfId="251" priority="305" stopIfTrue="1">
      <formula>#REF!="Item do PAA com execução iniciada"</formula>
    </cfRule>
    <cfRule type="expression" dxfId="250" priority="306" stopIfTrue="1">
      <formula>#REF!="Item do PAA completamente executado"</formula>
    </cfRule>
    <cfRule type="expression" dxfId="249" priority="307" stopIfTrue="1">
      <formula>#REF!="Item do PAA com execução interrompida"</formula>
    </cfRule>
    <cfRule type="expression" dxfId="248" priority="308" stopIfTrue="1">
      <formula>#REF!="Item do PAA sem execução"</formula>
    </cfRule>
  </conditionalFormatting>
  <conditionalFormatting sqref="K9 K57:K60 K440:K880">
    <cfRule type="expression" dxfId="247" priority="405" stopIfTrue="1">
      <formula>#REF!="Sim"</formula>
    </cfRule>
  </conditionalFormatting>
  <conditionalFormatting sqref="K337:K338">
    <cfRule type="expression" dxfId="246" priority="397" stopIfTrue="1">
      <formula>#REF!="Item do PAA com execução interrompida"</formula>
    </cfRule>
    <cfRule type="expression" dxfId="245" priority="398" stopIfTrue="1">
      <formula>#REF!="Item do PAA sem execução"</formula>
    </cfRule>
  </conditionalFormatting>
  <conditionalFormatting sqref="K337:K346 K9">
    <cfRule type="expression" dxfId="244" priority="393" stopIfTrue="1">
      <formula>#REF!="Item do PAA com execução iniciada"</formula>
    </cfRule>
  </conditionalFormatting>
  <conditionalFormatting sqref="K341:K346">
    <cfRule type="expression" dxfId="243" priority="399" stopIfTrue="1">
      <formula>#REF!="Item do PAA com execução interrompida"</formula>
    </cfRule>
    <cfRule type="expression" dxfId="242" priority="400" stopIfTrue="1">
      <formula>#REF!="Item do PAA sem execução"</formula>
    </cfRule>
  </conditionalFormatting>
  <conditionalFormatting sqref="K347:K880">
    <cfRule type="expression" dxfId="241" priority="385" stopIfTrue="1">
      <formula>#REF!="Item do PAA com execução iniciada"</formula>
    </cfRule>
    <cfRule type="expression" dxfId="240" priority="386" stopIfTrue="1">
      <formula>#REF!="Item do PAA completamente executado"</formula>
    </cfRule>
    <cfRule type="expression" dxfId="239" priority="387" stopIfTrue="1">
      <formula>#REF!="Item do PAA com execução interrompida"</formula>
    </cfRule>
    <cfRule type="expression" dxfId="238" priority="388" stopIfTrue="1">
      <formula>#REF!="Item do PAA sem execução"</formula>
    </cfRule>
  </conditionalFormatting>
  <conditionalFormatting sqref="L33:M33 K34:K38">
    <cfRule type="expression" dxfId="237" priority="221">
      <formula>#REF!="Item do PAA com execução iniciada"</formula>
    </cfRule>
    <cfRule type="expression" dxfId="236" priority="222">
      <formula>#REF!="Item do PAA completamente executado"</formula>
    </cfRule>
    <cfRule type="expression" dxfId="235" priority="223">
      <formula>#REF!="Item do PAA com execução interrompida"</formula>
    </cfRule>
    <cfRule type="expression" dxfId="234" priority="224">
      <formula>#REF!="Item do PAA sem execução"</formula>
    </cfRule>
  </conditionalFormatting>
  <conditionalFormatting sqref="W116:W117 W127">
    <cfRule type="expression" dxfId="233" priority="276">
      <formula>#REF!="Sim"</formula>
    </cfRule>
  </conditionalFormatting>
  <conditionalFormatting sqref="W116:W117">
    <cfRule type="expression" dxfId="232" priority="271">
      <formula>#REF!="Item do PAA com execução iniciada"</formula>
    </cfRule>
    <cfRule type="expression" dxfId="231" priority="272">
      <formula>#REF!="Item do PAA completamente executado"</formula>
    </cfRule>
    <cfRule type="expression" dxfId="230" priority="273">
      <formula>#REF!="Item do PAA com execução interrompida"</formula>
    </cfRule>
    <cfRule type="expression" dxfId="229" priority="274">
      <formula>#REF!="Item do PAA sem execução"</formula>
    </cfRule>
  </conditionalFormatting>
  <conditionalFormatting sqref="W127">
    <cfRule type="expression" dxfId="228" priority="267">
      <formula>#REF!="Item do PAA com execução iniciada"</formula>
    </cfRule>
    <cfRule type="expression" dxfId="227" priority="268">
      <formula>#REF!="Item do PAA completamente executado"</formula>
    </cfRule>
    <cfRule type="expression" dxfId="226" priority="269">
      <formula>#REF!="Item do PAA com execução interrompida"</formula>
    </cfRule>
    <cfRule type="expression" dxfId="225" priority="270">
      <formula>#REF!="Item do PAA sem execução"</formula>
    </cfRule>
  </conditionalFormatting>
  <conditionalFormatting sqref="W169">
    <cfRule type="expression" dxfId="224" priority="263" stopIfTrue="1">
      <formula>#REF!="Item do PAA com execução iniciada"</formula>
    </cfRule>
    <cfRule type="expression" dxfId="223" priority="264" stopIfTrue="1">
      <formula>#REF!="Item do PAA completamente executado"</formula>
    </cfRule>
    <cfRule type="expression" dxfId="222" priority="265" stopIfTrue="1">
      <formula>#REF!="Item do PAA com execução interrompida"</formula>
    </cfRule>
    <cfRule type="expression" dxfId="221" priority="266" stopIfTrue="1">
      <formula>#REF!="Item do PAA sem execução"</formula>
    </cfRule>
    <cfRule type="expression" dxfId="220" priority="275" stopIfTrue="1">
      <formula>#REF!="Sim"</formula>
    </cfRule>
  </conditionalFormatting>
  <conditionalFormatting sqref="Z21:Z22 Z15:Z16">
    <cfRule type="expression" dxfId="219" priority="215">
      <formula>#REF!&lt;$N15</formula>
    </cfRule>
  </conditionalFormatting>
  <conditionalFormatting sqref="Z47 Z329:Z330">
    <cfRule type="expression" dxfId="218" priority="407">
      <formula>$AB47&lt;$N47</formula>
    </cfRule>
  </conditionalFormatting>
  <conditionalFormatting sqref="Z49:Z50 Z68:Z70 Z170:Z171 Z173:Z183 Z52:Z54 Z79:Z113 Z159:Z168">
    <cfRule type="expression" dxfId="217" priority="262">
      <formula>#REF!&lt;$N49</formula>
    </cfRule>
  </conditionalFormatting>
  <conditionalFormatting sqref="Z58">
    <cfRule type="expression" dxfId="216" priority="260">
      <formula>#REF!&lt;$N58</formula>
    </cfRule>
  </conditionalFormatting>
  <conditionalFormatting sqref="Z73:Z77">
    <cfRule type="expression" dxfId="215" priority="259">
      <formula>#REF!&lt;$N73</formula>
    </cfRule>
  </conditionalFormatting>
  <conditionalFormatting sqref="Z195:Z202">
    <cfRule type="expression" dxfId="214" priority="261">
      <formula>#REF!&lt;$N195</formula>
    </cfRule>
  </conditionalFormatting>
  <conditionalFormatting sqref="K271 K140:K142">
    <cfRule type="expression" dxfId="213" priority="210">
      <formula>#REF!="Sim"</formula>
    </cfRule>
  </conditionalFormatting>
  <conditionalFormatting sqref="K271">
    <cfRule type="expression" dxfId="212" priority="211">
      <formula>#REF!="Item do PAA com execução iniciada"</formula>
    </cfRule>
    <cfRule type="expression" dxfId="211" priority="212">
      <formula>#REF!="Item do PAA completamente executado"</formula>
    </cfRule>
    <cfRule type="expression" dxfId="210" priority="213">
      <formula>#REF!="Item do PAA com execução interrompida"</formula>
    </cfRule>
    <cfRule type="expression" dxfId="209" priority="214">
      <formula>#REF!="Item do PAA sem execução"</formula>
    </cfRule>
  </conditionalFormatting>
  <conditionalFormatting sqref="Z271 Z114:Z117">
    <cfRule type="expression" dxfId="208" priority="209">
      <formula>#REF!&lt;$N114</formula>
    </cfRule>
  </conditionalFormatting>
  <conditionalFormatting sqref="K48:K50">
    <cfRule type="expression" dxfId="207" priority="204" stopIfTrue="1">
      <formula>#REF!="Item do PAA com execução iniciada"</formula>
    </cfRule>
    <cfRule type="expression" dxfId="206" priority="205" stopIfTrue="1">
      <formula>#REF!="Item do PAA completamente executado"</formula>
    </cfRule>
    <cfRule type="expression" dxfId="205" priority="206" stopIfTrue="1">
      <formula>#REF!="Item do PAA com execução interrompida"</formula>
    </cfRule>
    <cfRule type="expression" dxfId="204" priority="207" stopIfTrue="1">
      <formula>#REF!="Item do PAA sem execução"</formula>
    </cfRule>
  </conditionalFormatting>
  <conditionalFormatting sqref="K48:K50">
    <cfRule type="expression" dxfId="203" priority="208" stopIfTrue="1">
      <formula>#REF!="Sim"</formula>
    </cfRule>
  </conditionalFormatting>
  <conditionalFormatting sqref="K259">
    <cfRule type="expression" dxfId="202" priority="181" stopIfTrue="1">
      <formula>#REF!="Item do PAA com execução iniciada"</formula>
    </cfRule>
  </conditionalFormatting>
  <conditionalFormatting sqref="K259">
    <cfRule type="expression" dxfId="201" priority="182" stopIfTrue="1">
      <formula>#REF!="Item do PAA completamente executado"</formula>
    </cfRule>
  </conditionalFormatting>
  <conditionalFormatting sqref="K259 K273:K301 K315:K317">
    <cfRule type="expression" dxfId="200" priority="183" stopIfTrue="1">
      <formula>#REF!="Item do PAA com execução interrompida"</formula>
    </cfRule>
  </conditionalFormatting>
  <conditionalFormatting sqref="K259">
    <cfRule type="expression" dxfId="199" priority="184" stopIfTrue="1">
      <formula>#REF!="Item do PAA sem execução"</formula>
    </cfRule>
  </conditionalFormatting>
  <conditionalFormatting sqref="K254">
    <cfRule type="expression" dxfId="198" priority="185" stopIfTrue="1">
      <formula>#REF!="Item do PAA com execução iniciada"</formula>
    </cfRule>
  </conditionalFormatting>
  <conditionalFormatting sqref="K254">
    <cfRule type="expression" dxfId="197" priority="186" stopIfTrue="1">
      <formula>#REF!="Item do PAA completamente executado"</formula>
    </cfRule>
  </conditionalFormatting>
  <conditionalFormatting sqref="K254">
    <cfRule type="expression" dxfId="196" priority="187" stopIfTrue="1">
      <formula>#REF!="Item do PAA com execução interrompida"</formula>
    </cfRule>
  </conditionalFormatting>
  <conditionalFormatting sqref="K254">
    <cfRule type="expression" dxfId="195" priority="188" stopIfTrue="1">
      <formula>#REF!="Item do PAA sem execução"</formula>
    </cfRule>
  </conditionalFormatting>
  <conditionalFormatting sqref="K255">
    <cfRule type="expression" dxfId="194" priority="189" stopIfTrue="1">
      <formula>#REF!="Item do PAA com execução iniciada"</formula>
    </cfRule>
  </conditionalFormatting>
  <conditionalFormatting sqref="K255">
    <cfRule type="expression" dxfId="193" priority="190" stopIfTrue="1">
      <formula>#REF!="Item do PAA completamente executado"</formula>
    </cfRule>
  </conditionalFormatting>
  <conditionalFormatting sqref="K255">
    <cfRule type="expression" dxfId="192" priority="191" stopIfTrue="1">
      <formula>#REF!="Item do PAA com execução interrompida"</formula>
    </cfRule>
  </conditionalFormatting>
  <conditionalFormatting sqref="K255">
    <cfRule type="expression" dxfId="191" priority="192" stopIfTrue="1">
      <formula>#REF!="Item do PAA sem execução"</formula>
    </cfRule>
  </conditionalFormatting>
  <conditionalFormatting sqref="K254:K255 K259">
    <cfRule type="expression" dxfId="190" priority="193" stopIfTrue="1">
      <formula>#REF!="Sim"</formula>
    </cfRule>
  </conditionalFormatting>
  <conditionalFormatting sqref="K257">
    <cfRule type="expression" dxfId="189" priority="194" stopIfTrue="1">
      <formula>#REF!="Item do PAA com execução iniciada"</formula>
    </cfRule>
  </conditionalFormatting>
  <conditionalFormatting sqref="K257">
    <cfRule type="expression" dxfId="188" priority="195" stopIfTrue="1">
      <formula>#REF!="Item do PAA completamente executado"</formula>
    </cfRule>
  </conditionalFormatting>
  <conditionalFormatting sqref="K257">
    <cfRule type="expression" dxfId="187" priority="196" stopIfTrue="1">
      <formula>#REF!="Item do PAA com execução interrompida"</formula>
    </cfRule>
  </conditionalFormatting>
  <conditionalFormatting sqref="K257">
    <cfRule type="expression" dxfId="186" priority="197" stopIfTrue="1">
      <formula>#REF!="Item do PAA sem execução"</formula>
    </cfRule>
  </conditionalFormatting>
  <conditionalFormatting sqref="K257">
    <cfRule type="expression" dxfId="185" priority="198" stopIfTrue="1">
      <formula>#REF!="Sim"</formula>
    </cfRule>
  </conditionalFormatting>
  <conditionalFormatting sqref="K260">
    <cfRule type="expression" dxfId="184" priority="199" stopIfTrue="1">
      <formula>#REF!="Item do PAA com execução iniciada"</formula>
    </cfRule>
  </conditionalFormatting>
  <conditionalFormatting sqref="K260">
    <cfRule type="expression" dxfId="183" priority="200" stopIfTrue="1">
      <formula>#REF!="Item do PAA completamente executado"</formula>
    </cfRule>
  </conditionalFormatting>
  <conditionalFormatting sqref="K260">
    <cfRule type="expression" dxfId="182" priority="201" stopIfTrue="1">
      <formula>#REF!="Item do PAA com execução interrompida"</formula>
    </cfRule>
  </conditionalFormatting>
  <conditionalFormatting sqref="K260">
    <cfRule type="expression" dxfId="181" priority="202" stopIfTrue="1">
      <formula>#REF!="Item do PAA sem execução"</formula>
    </cfRule>
  </conditionalFormatting>
  <conditionalFormatting sqref="K260">
    <cfRule type="expression" dxfId="180" priority="203" stopIfTrue="1">
      <formula>#REF!="Sim"</formula>
    </cfRule>
  </conditionalFormatting>
  <conditionalFormatting sqref="K261">
    <cfRule type="expression" dxfId="179" priority="147" stopIfTrue="1">
      <formula>#REF!="Item do PAA com execução iniciada"</formula>
    </cfRule>
  </conditionalFormatting>
  <conditionalFormatting sqref="K261">
    <cfRule type="expression" dxfId="178" priority="148" stopIfTrue="1">
      <formula>#REF!="Item do PAA completamente executado"</formula>
    </cfRule>
  </conditionalFormatting>
  <conditionalFormatting sqref="K261">
    <cfRule type="expression" dxfId="177" priority="149" stopIfTrue="1">
      <formula>#REF!="Item do PAA com execução interrompida"</formula>
    </cfRule>
  </conditionalFormatting>
  <conditionalFormatting sqref="K261">
    <cfRule type="expression" dxfId="176" priority="150" stopIfTrue="1">
      <formula>#REF!="Item do PAA sem execução"</formula>
    </cfRule>
  </conditionalFormatting>
  <conditionalFormatting sqref="K261">
    <cfRule type="expression" dxfId="175" priority="151" stopIfTrue="1">
      <formula>#REF!="Sim"</formula>
    </cfRule>
  </conditionalFormatting>
  <conditionalFormatting sqref="K264">
    <cfRule type="expression" dxfId="174" priority="152" stopIfTrue="1">
      <formula>#REF!="Item do PAA com execução iniciada"</formula>
    </cfRule>
  </conditionalFormatting>
  <conditionalFormatting sqref="K264">
    <cfRule type="expression" dxfId="173" priority="153" stopIfTrue="1">
      <formula>#REF!="Item do PAA completamente executado"</formula>
    </cfRule>
  </conditionalFormatting>
  <conditionalFormatting sqref="K264">
    <cfRule type="expression" dxfId="172" priority="154" stopIfTrue="1">
      <formula>#REF!="Item do PAA com execução interrompida"</formula>
    </cfRule>
  </conditionalFormatting>
  <conditionalFormatting sqref="K264">
    <cfRule type="expression" dxfId="171" priority="155" stopIfTrue="1">
      <formula>#REF!="Item do PAA sem execução"</formula>
    </cfRule>
  </conditionalFormatting>
  <conditionalFormatting sqref="K264">
    <cfRule type="expression" dxfId="170" priority="156" stopIfTrue="1">
      <formula>#REF!="Sim"</formula>
    </cfRule>
  </conditionalFormatting>
  <conditionalFormatting sqref="K265">
    <cfRule type="expression" dxfId="169" priority="157" stopIfTrue="1">
      <formula>#REF!="Item do PAA com execução iniciada"</formula>
    </cfRule>
  </conditionalFormatting>
  <conditionalFormatting sqref="K265">
    <cfRule type="expression" dxfId="168" priority="158" stopIfTrue="1">
      <formula>#REF!="Item do PAA completamente executado"</formula>
    </cfRule>
  </conditionalFormatting>
  <conditionalFormatting sqref="K265">
    <cfRule type="expression" dxfId="167" priority="159" stopIfTrue="1">
      <formula>#REF!="Item do PAA com execução interrompida"</formula>
    </cfRule>
  </conditionalFormatting>
  <conditionalFormatting sqref="K265">
    <cfRule type="expression" dxfId="166" priority="160" stopIfTrue="1">
      <formula>#REF!="Item do PAA sem execução"</formula>
    </cfRule>
  </conditionalFormatting>
  <conditionalFormatting sqref="K265">
    <cfRule type="expression" dxfId="165" priority="161" stopIfTrue="1">
      <formula>#REF!="Sim"</formula>
    </cfRule>
  </conditionalFormatting>
  <conditionalFormatting sqref="K266">
    <cfRule type="expression" dxfId="164" priority="162" stopIfTrue="1">
      <formula>#REF!="Item do PAA com execução iniciada"</formula>
    </cfRule>
  </conditionalFormatting>
  <conditionalFormatting sqref="K266">
    <cfRule type="expression" dxfId="163" priority="163" stopIfTrue="1">
      <formula>#REF!="Item do PAA completamente executado"</formula>
    </cfRule>
  </conditionalFormatting>
  <conditionalFormatting sqref="K266">
    <cfRule type="expression" dxfId="162" priority="164" stopIfTrue="1">
      <formula>#REF!="Item do PAA com execução interrompida"</formula>
    </cfRule>
  </conditionalFormatting>
  <conditionalFormatting sqref="K266">
    <cfRule type="expression" dxfId="161" priority="165" stopIfTrue="1">
      <formula>#REF!="Item do PAA sem execução"</formula>
    </cfRule>
  </conditionalFormatting>
  <conditionalFormatting sqref="K267">
    <cfRule type="expression" dxfId="160" priority="166" stopIfTrue="1">
      <formula>#REF!="Item do PAA com execução iniciada"</formula>
    </cfRule>
  </conditionalFormatting>
  <conditionalFormatting sqref="K267">
    <cfRule type="expression" dxfId="159" priority="167" stopIfTrue="1">
      <formula>#REF!="Item do PAA completamente executado"</formula>
    </cfRule>
  </conditionalFormatting>
  <conditionalFormatting sqref="K267">
    <cfRule type="expression" dxfId="158" priority="168" stopIfTrue="1">
      <formula>#REF!="Item do PAA com execução interrompida"</formula>
    </cfRule>
  </conditionalFormatting>
  <conditionalFormatting sqref="K267">
    <cfRule type="expression" dxfId="157" priority="169" stopIfTrue="1">
      <formula>#REF!="Item do PAA sem execução"</formula>
    </cfRule>
  </conditionalFormatting>
  <conditionalFormatting sqref="K266:K267">
    <cfRule type="expression" dxfId="156" priority="170" stopIfTrue="1">
      <formula>#REF!="Sim"</formula>
    </cfRule>
  </conditionalFormatting>
  <conditionalFormatting sqref="K263">
    <cfRule type="expression" dxfId="155" priority="171">
      <formula>#REF!="Item do PAA completamente executado"</formula>
    </cfRule>
  </conditionalFormatting>
  <conditionalFormatting sqref="K263">
    <cfRule type="expression" dxfId="154" priority="172">
      <formula>#REF!="Item do PAA com execução iniciada"</formula>
    </cfRule>
  </conditionalFormatting>
  <conditionalFormatting sqref="K263">
    <cfRule type="expression" dxfId="153" priority="173">
      <formula>#REF!="Item do PAA com execução interrompida"</formula>
    </cfRule>
  </conditionalFormatting>
  <conditionalFormatting sqref="K263">
    <cfRule type="expression" dxfId="152" priority="174">
      <formula>#REF!="Item do PAA sem execução"</formula>
    </cfRule>
  </conditionalFormatting>
  <conditionalFormatting sqref="K263">
    <cfRule type="expression" dxfId="151" priority="175">
      <formula>#REF!="Sim"</formula>
    </cfRule>
  </conditionalFormatting>
  <conditionalFormatting sqref="K263">
    <cfRule type="expression" dxfId="150" priority="176">
      <formula>#REF!="Item do PAA com execução iniciada"</formula>
    </cfRule>
  </conditionalFormatting>
  <conditionalFormatting sqref="K263">
    <cfRule type="expression" dxfId="149" priority="177">
      <formula>#REF!="Item do PAA completamente executado"</formula>
    </cfRule>
  </conditionalFormatting>
  <conditionalFormatting sqref="K263">
    <cfRule type="expression" dxfId="148" priority="178">
      <formula>#REF!="Item do PAA com execução interrompida"</formula>
    </cfRule>
  </conditionalFormatting>
  <conditionalFormatting sqref="K263">
    <cfRule type="expression" dxfId="147" priority="179">
      <formula>#REF!="Item do PAA sem execução"</formula>
    </cfRule>
  </conditionalFormatting>
  <conditionalFormatting sqref="K263">
    <cfRule type="expression" dxfId="146" priority="180">
      <formula>#REF!="Sim"</formula>
    </cfRule>
  </conditionalFormatting>
  <conditionalFormatting sqref="Z266">
    <cfRule type="expression" dxfId="145" priority="146">
      <formula>$AB266&lt;$N266</formula>
    </cfRule>
  </conditionalFormatting>
  <conditionalFormatting sqref="K268">
    <cfRule type="expression" dxfId="144" priority="141" stopIfTrue="1">
      <formula>#REF!="Item do PAA com execução iniciada"</formula>
    </cfRule>
  </conditionalFormatting>
  <conditionalFormatting sqref="K268">
    <cfRule type="expression" dxfId="143" priority="142" stopIfTrue="1">
      <formula>#REF!="Item do PAA completamente executado"</formula>
    </cfRule>
  </conditionalFormatting>
  <conditionalFormatting sqref="K268">
    <cfRule type="expression" dxfId="142" priority="143" stopIfTrue="1">
      <formula>#REF!="Item do PAA com execução interrompida"</formula>
    </cfRule>
  </conditionalFormatting>
  <conditionalFormatting sqref="K268">
    <cfRule type="expression" dxfId="141" priority="144" stopIfTrue="1">
      <formula>#REF!="Item do PAA sem execução"</formula>
    </cfRule>
  </conditionalFormatting>
  <conditionalFormatting sqref="K268">
    <cfRule type="expression" dxfId="140" priority="145" stopIfTrue="1">
      <formula>#REF!="Sim"</formula>
    </cfRule>
  </conditionalFormatting>
  <conditionalFormatting sqref="K262">
    <cfRule type="expression" dxfId="139" priority="135" stopIfTrue="1">
      <formula>#REF!="Sim"</formula>
    </cfRule>
  </conditionalFormatting>
  <conditionalFormatting sqref="K269">
    <cfRule type="expression" dxfId="138" priority="136" stopIfTrue="1">
      <formula>#REF!="Item do PAA com execução iniciada"</formula>
    </cfRule>
  </conditionalFormatting>
  <conditionalFormatting sqref="K262">
    <cfRule type="expression" dxfId="137" priority="126" stopIfTrue="1">
      <formula>#REF!="Item do PAA com execução iniciada"</formula>
    </cfRule>
  </conditionalFormatting>
  <conditionalFormatting sqref="K269">
    <cfRule type="expression" dxfId="136" priority="137" stopIfTrue="1">
      <formula>#REF!="Item do PAA completamente executado"</formula>
    </cfRule>
  </conditionalFormatting>
  <conditionalFormatting sqref="K269">
    <cfRule type="expression" dxfId="135" priority="138" stopIfTrue="1">
      <formula>#REF!="Item do PAA com execução interrompida"</formula>
    </cfRule>
  </conditionalFormatting>
  <conditionalFormatting sqref="K269">
    <cfRule type="expression" dxfId="134" priority="139" stopIfTrue="1">
      <formula>#REF!="Item do PAA sem execução"</formula>
    </cfRule>
  </conditionalFormatting>
  <conditionalFormatting sqref="K269">
    <cfRule type="expression" dxfId="133" priority="140" stopIfTrue="1">
      <formula>#REF!="Sim"</formula>
    </cfRule>
  </conditionalFormatting>
  <conditionalFormatting sqref="K262">
    <cfRule type="expression" dxfId="132" priority="127" stopIfTrue="1">
      <formula>#REF!="Item do PAA completamente executado"</formula>
    </cfRule>
  </conditionalFormatting>
  <conditionalFormatting sqref="K262">
    <cfRule type="expression" dxfId="131" priority="128" stopIfTrue="1">
      <formula>#REF!="Item do PAA com execução interrompida"</formula>
    </cfRule>
  </conditionalFormatting>
  <conditionalFormatting sqref="K262">
    <cfRule type="expression" dxfId="130" priority="129" stopIfTrue="1">
      <formula>#REF!="Item do PAA sem execução"</formula>
    </cfRule>
  </conditionalFormatting>
  <conditionalFormatting sqref="K262">
    <cfRule type="expression" dxfId="129" priority="130" stopIfTrue="1">
      <formula>#REF!="Item do PAA com execução iniciada"</formula>
    </cfRule>
  </conditionalFormatting>
  <conditionalFormatting sqref="K262">
    <cfRule type="expression" dxfId="128" priority="131" stopIfTrue="1">
      <formula>#REF!="Item do PAA completamente executado"</formula>
    </cfRule>
  </conditionalFormatting>
  <conditionalFormatting sqref="K262">
    <cfRule type="expression" dxfId="127" priority="132" stopIfTrue="1">
      <formula>#REF!="Item do PAA com execução interrompida"</formula>
    </cfRule>
  </conditionalFormatting>
  <conditionalFormatting sqref="K262">
    <cfRule type="expression" dxfId="126" priority="133" stopIfTrue="1">
      <formula>#REF!="Item do PAA sem execução"</formula>
    </cfRule>
  </conditionalFormatting>
  <conditionalFormatting sqref="K262">
    <cfRule type="expression" dxfId="125" priority="134" stopIfTrue="1">
      <formula>#REF!="Sim"</formula>
    </cfRule>
  </conditionalFormatting>
  <conditionalFormatting sqref="Z121:Z138">
    <cfRule type="expression" dxfId="124" priority="124">
      <formula>#REF!&lt;$N121</formula>
    </cfRule>
  </conditionalFormatting>
  <conditionalFormatting sqref="Z120:Z134">
    <cfRule type="expression" dxfId="123" priority="125">
      <formula>#REF!&lt;$N120</formula>
    </cfRule>
  </conditionalFormatting>
  <conditionalFormatting sqref="Z118">
    <cfRule type="expression" dxfId="122" priority="123">
      <formula>$AB118&lt;$N118</formula>
    </cfRule>
  </conditionalFormatting>
  <conditionalFormatting sqref="K270">
    <cfRule type="expression" dxfId="121" priority="118" stopIfTrue="1">
      <formula>#REF!="Item do PAA com execução iniciada"</formula>
    </cfRule>
  </conditionalFormatting>
  <conditionalFormatting sqref="K270">
    <cfRule type="expression" dxfId="120" priority="119" stopIfTrue="1">
      <formula>#REF!="Item do PAA completamente executado"</formula>
    </cfRule>
  </conditionalFormatting>
  <conditionalFormatting sqref="K270">
    <cfRule type="expression" dxfId="119" priority="120" stopIfTrue="1">
      <formula>#REF!="Item do PAA com execução interrompida"</formula>
    </cfRule>
  </conditionalFormatting>
  <conditionalFormatting sqref="K270">
    <cfRule type="expression" dxfId="118" priority="121" stopIfTrue="1">
      <formula>#REF!="Item do PAA sem execução"</formula>
    </cfRule>
  </conditionalFormatting>
  <conditionalFormatting sqref="K270">
    <cfRule type="expression" dxfId="117" priority="122" stopIfTrue="1">
      <formula>#REF!="Sim"</formula>
    </cfRule>
  </conditionalFormatting>
  <conditionalFormatting sqref="K156:K158 K140:K142">
    <cfRule type="expression" dxfId="116" priority="103">
      <formula>#REF!="Item do PAA com execução iniciada"</formula>
    </cfRule>
  </conditionalFormatting>
  <conditionalFormatting sqref="K156:K158 K140:K142">
    <cfRule type="expression" dxfId="115" priority="104">
      <formula>#REF!="Item do PAA completamente executado"</formula>
    </cfRule>
  </conditionalFormatting>
  <conditionalFormatting sqref="K156:K158 K140:K142">
    <cfRule type="expression" dxfId="114" priority="105">
      <formula>#REF!="Item do PAA com execução interrompida"</formula>
    </cfRule>
  </conditionalFormatting>
  <conditionalFormatting sqref="K156:K158 K140:K142">
    <cfRule type="expression" dxfId="113" priority="106">
      <formula>#REF!="Item do PAA sem execução"</formula>
    </cfRule>
  </conditionalFormatting>
  <conditionalFormatting sqref="K156:K158">
    <cfRule type="expression" dxfId="112" priority="107">
      <formula>#REF!="Sim"</formula>
    </cfRule>
  </conditionalFormatting>
  <conditionalFormatting sqref="K139">
    <cfRule type="expression" dxfId="111" priority="108">
      <formula>#REF!="Item do PAA sem execução"</formula>
    </cfRule>
  </conditionalFormatting>
  <conditionalFormatting sqref="K139">
    <cfRule type="expression" dxfId="110" priority="109">
      <formula>#REF!="Item do PAA completamente executado"</formula>
    </cfRule>
  </conditionalFormatting>
  <conditionalFormatting sqref="K139">
    <cfRule type="expression" dxfId="109" priority="110">
      <formula>AN139="Sim"</formula>
    </cfRule>
  </conditionalFormatting>
  <conditionalFormatting sqref="K139">
    <cfRule type="expression" dxfId="108" priority="111">
      <formula>#REF!="Item do PAA com execução iniciada"</formula>
    </cfRule>
  </conditionalFormatting>
  <conditionalFormatting sqref="K139">
    <cfRule type="expression" dxfId="107" priority="112">
      <formula>#REF!="Item do PAA com execução interrompida"</formula>
    </cfRule>
  </conditionalFormatting>
  <conditionalFormatting sqref="K139 K144:K154">
    <cfRule type="expression" dxfId="106" priority="113">
      <formula>AP139="Sim"</formula>
    </cfRule>
    <cfRule type="expression" dxfId="105" priority="114">
      <formula>#REF!="Item do PAA com execução iniciada"</formula>
    </cfRule>
    <cfRule type="expression" dxfId="104" priority="115">
      <formula>#REF!="Item do PAA completamente executado"</formula>
    </cfRule>
    <cfRule type="expression" dxfId="103" priority="116">
      <formula>#REF!="Item do PAA com execução interrompida"</formula>
    </cfRule>
    <cfRule type="expression" dxfId="102" priority="117">
      <formula>#REF!="Item do PAA sem execução"</formula>
    </cfRule>
  </conditionalFormatting>
  <conditionalFormatting sqref="K114:K116">
    <cfRule type="expression" dxfId="101" priority="93">
      <formula>#REF!="Item do PAA com execução iniciada"</formula>
    </cfRule>
  </conditionalFormatting>
  <conditionalFormatting sqref="K114:K116">
    <cfRule type="expression" dxfId="100" priority="94">
      <formula>#REF!="Item do PAA completamente executado"</formula>
    </cfRule>
  </conditionalFormatting>
  <conditionalFormatting sqref="K114:K116">
    <cfRule type="expression" dxfId="99" priority="95">
      <formula>#REF!="Item do PAA com execução interrompida"</formula>
    </cfRule>
  </conditionalFormatting>
  <conditionalFormatting sqref="K114:K116">
    <cfRule type="expression" dxfId="98" priority="96">
      <formula>#REF!="Item do PAA sem execução"</formula>
    </cfRule>
  </conditionalFormatting>
  <conditionalFormatting sqref="K117">
    <cfRule type="expression" dxfId="97" priority="97">
      <formula>#REF!="Item do PAA com execução iniciada"</formula>
    </cfRule>
  </conditionalFormatting>
  <conditionalFormatting sqref="K117">
    <cfRule type="expression" dxfId="96" priority="98">
      <formula>#REF!="Item do PAA completamente executado"</formula>
    </cfRule>
  </conditionalFormatting>
  <conditionalFormatting sqref="K117">
    <cfRule type="expression" dxfId="95" priority="99">
      <formula>#REF!="Item do PAA com execução interrompida"</formula>
    </cfRule>
  </conditionalFormatting>
  <conditionalFormatting sqref="K117">
    <cfRule type="expression" dxfId="94" priority="100">
      <formula>#REF!="Item do PAA sem execução"</formula>
    </cfRule>
  </conditionalFormatting>
  <conditionalFormatting sqref="K114:K116">
    <cfRule type="expression" dxfId="93" priority="101">
      <formula>#REF!="Sim"</formula>
    </cfRule>
  </conditionalFormatting>
  <conditionalFormatting sqref="K117">
    <cfRule type="expression" dxfId="92" priority="102">
      <formula>#REF!="Sim"</formula>
    </cfRule>
  </conditionalFormatting>
  <conditionalFormatting sqref="K138">
    <cfRule type="expression" dxfId="91" priority="75">
      <formula>#REF!="Item do PAA com execução iniciada"</formula>
    </cfRule>
  </conditionalFormatting>
  <conditionalFormatting sqref="K138">
    <cfRule type="expression" dxfId="90" priority="76">
      <formula>#REF!="Item do PAA completamente executado"</formula>
    </cfRule>
  </conditionalFormatting>
  <conditionalFormatting sqref="K138">
    <cfRule type="expression" dxfId="89" priority="77">
      <formula>#REF!="Item do PAA com execução interrompida"</formula>
    </cfRule>
  </conditionalFormatting>
  <conditionalFormatting sqref="K138">
    <cfRule type="expression" dxfId="88" priority="78">
      <formula>#REF!="Item do PAA sem execução"</formula>
    </cfRule>
  </conditionalFormatting>
  <conditionalFormatting sqref="K138">
    <cfRule type="expression" dxfId="87" priority="79">
      <formula>#REF!="Sim"</formula>
    </cfRule>
  </conditionalFormatting>
  <conditionalFormatting sqref="K135:K137">
    <cfRule type="expression" dxfId="86" priority="80">
      <formula>#REF!="Item do PAA com execução iniciada"</formula>
    </cfRule>
  </conditionalFormatting>
  <conditionalFormatting sqref="K135:K137">
    <cfRule type="expression" dxfId="85" priority="81">
      <formula>#REF!="Item do PAA completamente executado"</formula>
    </cfRule>
  </conditionalFormatting>
  <conditionalFormatting sqref="K135:K137">
    <cfRule type="expression" dxfId="84" priority="82">
      <formula>#REF!="Item do PAA com execução interrompida"</formula>
    </cfRule>
  </conditionalFormatting>
  <conditionalFormatting sqref="K135:K137">
    <cfRule type="expression" dxfId="83" priority="83">
      <formula>#REF!="Item do PAA sem execução"</formula>
    </cfRule>
  </conditionalFormatting>
  <conditionalFormatting sqref="K135:K137">
    <cfRule type="expression" dxfId="82" priority="84">
      <formula>#REF!="Sim"</formula>
    </cfRule>
  </conditionalFormatting>
  <conditionalFormatting sqref="K122:K134 K120">
    <cfRule type="expression" dxfId="81" priority="85">
      <formula>#REF!="Item do PAA com execução iniciada"</formula>
    </cfRule>
  </conditionalFormatting>
  <conditionalFormatting sqref="K122:K134 K120">
    <cfRule type="expression" dxfId="80" priority="86">
      <formula>#REF!="Item do PAA completamente executado"</formula>
    </cfRule>
  </conditionalFormatting>
  <conditionalFormatting sqref="K120:K134">
    <cfRule type="expression" dxfId="79" priority="87">
      <formula>#REF!="Item do PAA com execução interrompida"</formula>
    </cfRule>
  </conditionalFormatting>
  <conditionalFormatting sqref="K122:K134 K120">
    <cfRule type="expression" dxfId="78" priority="88">
      <formula>#REF!="Item do PAA sem execução"</formula>
    </cfRule>
  </conditionalFormatting>
  <conditionalFormatting sqref="K121">
    <cfRule type="expression" dxfId="77" priority="89">
      <formula>#REF!="Item do PAA com execução iniciada"</formula>
    </cfRule>
  </conditionalFormatting>
  <conditionalFormatting sqref="K121">
    <cfRule type="expression" dxfId="76" priority="90">
      <formula>#REF!="Item do PAA completamente executado"</formula>
    </cfRule>
  </conditionalFormatting>
  <conditionalFormatting sqref="K121">
    <cfRule type="expression" dxfId="75" priority="91">
      <formula>#REF!="Item do PAA sem execução"</formula>
    </cfRule>
  </conditionalFormatting>
  <conditionalFormatting sqref="K120:K134">
    <cfRule type="expression" dxfId="74" priority="92">
      <formula>#REF!="Sim"</formula>
    </cfRule>
  </conditionalFormatting>
  <conditionalFormatting sqref="K119">
    <cfRule type="expression" dxfId="73" priority="60">
      <formula>#REF!="Item do PAA completamente executado"</formula>
    </cfRule>
  </conditionalFormatting>
  <conditionalFormatting sqref="K118">
    <cfRule type="expression" dxfId="72" priority="61">
      <formula>#REF!="Item do PAA com execução interrompida"</formula>
    </cfRule>
  </conditionalFormatting>
  <conditionalFormatting sqref="K118">
    <cfRule type="expression" dxfId="71" priority="62">
      <formula>#REF!="Sim"</formula>
    </cfRule>
  </conditionalFormatting>
  <conditionalFormatting sqref="K119">
    <cfRule type="expression" dxfId="70" priority="63">
      <formula>#REF!="Item do PAA com execução iniciada"</formula>
    </cfRule>
  </conditionalFormatting>
  <conditionalFormatting sqref="K119">
    <cfRule type="expression" dxfId="69" priority="64">
      <formula>#REF!="Item do PAA completamente executado"</formula>
    </cfRule>
  </conditionalFormatting>
  <conditionalFormatting sqref="K119">
    <cfRule type="expression" dxfId="68" priority="65">
      <formula>#REF!="Item do PAA com execução interrompida"</formula>
    </cfRule>
  </conditionalFormatting>
  <conditionalFormatting sqref="K119">
    <cfRule type="expression" dxfId="67" priority="66">
      <formula>#REF!="Item do PAA sem execução"</formula>
    </cfRule>
  </conditionalFormatting>
  <conditionalFormatting sqref="K119">
    <cfRule type="expression" dxfId="66" priority="67">
      <formula>#REF!="Sim"</formula>
    </cfRule>
  </conditionalFormatting>
  <conditionalFormatting sqref="K119">
    <cfRule type="expression" dxfId="65" priority="68">
      <formula>#REF!="Item do PAA com execução iniciada"</formula>
    </cfRule>
  </conditionalFormatting>
  <conditionalFormatting sqref="K119">
    <cfRule type="expression" dxfId="64" priority="69">
      <formula>#REF!="Item do PAA com execução interrompida"</formula>
    </cfRule>
  </conditionalFormatting>
  <conditionalFormatting sqref="K119">
    <cfRule type="expression" dxfId="63" priority="70">
      <formula>#REF!="Item do PAA sem execução"</formula>
    </cfRule>
  </conditionalFormatting>
  <conditionalFormatting sqref="K119">
    <cfRule type="expression" dxfId="62" priority="71">
      <formula>#REF!="Sim"</formula>
    </cfRule>
  </conditionalFormatting>
  <conditionalFormatting sqref="K118">
    <cfRule type="expression" dxfId="61" priority="72">
      <formula>#REF!="Item do PAA com execução iniciada"</formula>
    </cfRule>
  </conditionalFormatting>
  <conditionalFormatting sqref="K118">
    <cfRule type="expression" dxfId="60" priority="73">
      <formula>#REF!="Item do PAA completamente executado"</formula>
    </cfRule>
  </conditionalFormatting>
  <conditionalFormatting sqref="K118">
    <cfRule type="expression" dxfId="59" priority="74">
      <formula>#REF!="Item do PAA sem execução"</formula>
    </cfRule>
  </conditionalFormatting>
  <conditionalFormatting sqref="K105">
    <cfRule type="expression" dxfId="58" priority="55" stopIfTrue="1">
      <formula>#REF!="Item do PAA com execução iniciada"</formula>
    </cfRule>
  </conditionalFormatting>
  <conditionalFormatting sqref="K105">
    <cfRule type="expression" dxfId="57" priority="56" stopIfTrue="1">
      <formula>#REF!="Item do PAA completamente executado"</formula>
    </cfRule>
  </conditionalFormatting>
  <conditionalFormatting sqref="K105">
    <cfRule type="expression" dxfId="56" priority="57" stopIfTrue="1">
      <formula>#REF!="Item do PAA com execução interrompida"</formula>
    </cfRule>
  </conditionalFormatting>
  <conditionalFormatting sqref="K105">
    <cfRule type="expression" dxfId="55" priority="58" stopIfTrue="1">
      <formula>#REF!="Item do PAA sem execução"</formula>
    </cfRule>
  </conditionalFormatting>
  <conditionalFormatting sqref="K105">
    <cfRule type="expression" dxfId="54" priority="59" stopIfTrue="1">
      <formula>#REF!="Sim"</formula>
    </cfRule>
  </conditionalFormatting>
  <conditionalFormatting sqref="K106:K112">
    <cfRule type="expression" dxfId="53" priority="50" stopIfTrue="1">
      <formula>#REF!="Item do PAA com execução iniciada"</formula>
    </cfRule>
  </conditionalFormatting>
  <conditionalFormatting sqref="K106:K112">
    <cfRule type="expression" dxfId="52" priority="51" stopIfTrue="1">
      <formula>#REF!="Item do PAA completamente executado"</formula>
    </cfRule>
  </conditionalFormatting>
  <conditionalFormatting sqref="K106:K112">
    <cfRule type="expression" dxfId="51" priority="52" stopIfTrue="1">
      <formula>#REF!="Item do PAA com execução interrompida"</formula>
    </cfRule>
  </conditionalFormatting>
  <conditionalFormatting sqref="K106:K112">
    <cfRule type="expression" dxfId="50" priority="53" stopIfTrue="1">
      <formula>#REF!="Item do PAA sem execução"</formula>
    </cfRule>
  </conditionalFormatting>
  <conditionalFormatting sqref="K106:K112">
    <cfRule type="expression" dxfId="49" priority="54" stopIfTrue="1">
      <formula>#REF!="Sim"</formula>
    </cfRule>
  </conditionalFormatting>
  <conditionalFormatting sqref="K306:K309 K311:K314">
    <cfRule type="expression" dxfId="48" priority="24" stopIfTrue="1">
      <formula>#REF!="Item do PAA com execução iniciada"</formula>
    </cfRule>
  </conditionalFormatting>
  <conditionalFormatting sqref="K306:K309 K311:K314">
    <cfRule type="expression" dxfId="47" priority="25" stopIfTrue="1">
      <formula>#REF!="Item do PAA completamente executado"</formula>
    </cfRule>
  </conditionalFormatting>
  <conditionalFormatting sqref="K306:K309 K311:K314">
    <cfRule type="expression" dxfId="46" priority="26" stopIfTrue="1">
      <formula>#REF!="Item do PAA com execução interrompida"</formula>
    </cfRule>
  </conditionalFormatting>
  <conditionalFormatting sqref="K306:K309 K311:K314">
    <cfRule type="expression" dxfId="45" priority="27" stopIfTrue="1">
      <formula>#REF!="Item do PAA sem execução"</formula>
    </cfRule>
  </conditionalFormatting>
  <conditionalFormatting sqref="K302">
    <cfRule type="expression" dxfId="44" priority="28" stopIfTrue="1">
      <formula>#REF!="Item do PAA com execução iniciada"</formula>
    </cfRule>
  </conditionalFormatting>
  <conditionalFormatting sqref="K302">
    <cfRule type="expression" dxfId="43" priority="29" stopIfTrue="1">
      <formula>#REF!="Item do PAA completamente executado"</formula>
    </cfRule>
  </conditionalFormatting>
  <conditionalFormatting sqref="K302">
    <cfRule type="expression" dxfId="42" priority="30" stopIfTrue="1">
      <formula>#REF!="Item do PAA com execução interrompida"</formula>
    </cfRule>
  </conditionalFormatting>
  <conditionalFormatting sqref="K302">
    <cfRule type="expression" dxfId="41" priority="31" stopIfTrue="1">
      <formula>#REF!="Item do PAA sem execução"</formula>
    </cfRule>
  </conditionalFormatting>
  <conditionalFormatting sqref="K303">
    <cfRule type="expression" dxfId="40" priority="32" stopIfTrue="1">
      <formula>#REF!="Item do PAA com execução iniciada"</formula>
    </cfRule>
  </conditionalFormatting>
  <conditionalFormatting sqref="K303">
    <cfRule type="expression" dxfId="39" priority="33" stopIfTrue="1">
      <formula>#REF!="Item do PAA completamente executado"</formula>
    </cfRule>
  </conditionalFormatting>
  <conditionalFormatting sqref="K303">
    <cfRule type="expression" dxfId="38" priority="34" stopIfTrue="1">
      <formula>#REF!="Item do PAA com execução interrompida"</formula>
    </cfRule>
  </conditionalFormatting>
  <conditionalFormatting sqref="K303">
    <cfRule type="expression" dxfId="37" priority="35" stopIfTrue="1">
      <formula>#REF!="Item do PAA sem execução"</formula>
    </cfRule>
  </conditionalFormatting>
  <conditionalFormatting sqref="K304">
    <cfRule type="expression" dxfId="36" priority="36" stopIfTrue="1">
      <formula>#REF!="Item do PAA com execução iniciada"</formula>
    </cfRule>
  </conditionalFormatting>
  <conditionalFormatting sqref="K304">
    <cfRule type="expression" dxfId="35" priority="37" stopIfTrue="1">
      <formula>#REF!="Item do PAA completamente executado"</formula>
    </cfRule>
  </conditionalFormatting>
  <conditionalFormatting sqref="K304">
    <cfRule type="expression" dxfId="34" priority="38" stopIfTrue="1">
      <formula>#REF!="Item do PAA com execução interrompida"</formula>
    </cfRule>
  </conditionalFormatting>
  <conditionalFormatting sqref="K304">
    <cfRule type="expression" dxfId="33" priority="39" stopIfTrue="1">
      <formula>#REF!="Item do PAA sem execução"</formula>
    </cfRule>
  </conditionalFormatting>
  <conditionalFormatting sqref="K305">
    <cfRule type="expression" dxfId="32" priority="40" stopIfTrue="1">
      <formula>#REF!="Item do PAA com execução iniciada"</formula>
    </cfRule>
  </conditionalFormatting>
  <conditionalFormatting sqref="K305">
    <cfRule type="expression" dxfId="31" priority="41" stopIfTrue="1">
      <formula>#REF!="Item do PAA completamente executado"</formula>
    </cfRule>
  </conditionalFormatting>
  <conditionalFormatting sqref="K305">
    <cfRule type="expression" dxfId="30" priority="42" stopIfTrue="1">
      <formula>#REF!="Item do PAA com execução interrompida"</formula>
    </cfRule>
  </conditionalFormatting>
  <conditionalFormatting sqref="K305">
    <cfRule type="expression" dxfId="29" priority="43" stopIfTrue="1">
      <formula>#REF!="Item do PAA sem execução"</formula>
    </cfRule>
  </conditionalFormatting>
  <conditionalFormatting sqref="K311:K314">
    <cfRule type="expression" dxfId="28" priority="44" stopIfTrue="1">
      <formula>#REF!="Sim"</formula>
    </cfRule>
  </conditionalFormatting>
  <conditionalFormatting sqref="K310">
    <cfRule type="expression" dxfId="27" priority="45" stopIfTrue="1">
      <formula>#REF!="Item do PAA com execução iniciada"</formula>
    </cfRule>
  </conditionalFormatting>
  <conditionalFormatting sqref="K310">
    <cfRule type="expression" dxfId="26" priority="46" stopIfTrue="1">
      <formula>#REF!="Item do PAA completamente executado"</formula>
    </cfRule>
  </conditionalFormatting>
  <conditionalFormatting sqref="K310">
    <cfRule type="expression" dxfId="25" priority="47" stopIfTrue="1">
      <formula>#REF!="Item do PAA com execução interrompida"</formula>
    </cfRule>
  </conditionalFormatting>
  <conditionalFormatting sqref="K310">
    <cfRule type="expression" dxfId="24" priority="48" stopIfTrue="1">
      <formula>#REF!="Item do PAA sem execução"</formula>
    </cfRule>
  </conditionalFormatting>
  <conditionalFormatting sqref="K310">
    <cfRule type="expression" dxfId="23" priority="49" stopIfTrue="1">
      <formula>#REF!="Sim"</formula>
    </cfRule>
  </conditionalFormatting>
  <conditionalFormatting sqref="Z272">
    <cfRule type="expression" dxfId="22" priority="23">
      <formula>#REF!&lt;$N272</formula>
    </cfRule>
  </conditionalFormatting>
  <conditionalFormatting sqref="Z273:Z282">
    <cfRule type="expression" dxfId="21" priority="22">
      <formula>#REF!&lt;$N273</formula>
    </cfRule>
  </conditionalFormatting>
  <conditionalFormatting sqref="Z317">
    <cfRule type="expression" dxfId="20" priority="21">
      <formula>#REF!&lt;$N317</formula>
    </cfRule>
  </conditionalFormatting>
  <conditionalFormatting sqref="K258">
    <cfRule type="expression" dxfId="19" priority="16">
      <formula>#REF!="Item do PAA com execução iniciada"</formula>
    </cfRule>
  </conditionalFormatting>
  <conditionalFormatting sqref="K258">
    <cfRule type="expression" dxfId="18" priority="17">
      <formula>#REF!="Item do PAA completamente executado"</formula>
    </cfRule>
  </conditionalFormatting>
  <conditionalFormatting sqref="K258">
    <cfRule type="expression" dxfId="17" priority="18">
      <formula>#REF!="Item do PAA com execução interrompida"</formula>
    </cfRule>
  </conditionalFormatting>
  <conditionalFormatting sqref="K258">
    <cfRule type="expression" dxfId="16" priority="19">
      <formula>#REF!="Item do PAA sem execução"</formula>
    </cfRule>
  </conditionalFormatting>
  <conditionalFormatting sqref="K258">
    <cfRule type="expression" dxfId="15" priority="20">
      <formula>#REF!="Sim"</formula>
    </cfRule>
  </conditionalFormatting>
  <conditionalFormatting sqref="K256">
    <cfRule type="expression" dxfId="14" priority="11">
      <formula>#REF!="Item do PAA com execução iniciada"</formula>
    </cfRule>
    <cfRule type="expression" dxfId="13" priority="12">
      <formula>#REF!="Item do PAA completamente executado"</formula>
    </cfRule>
    <cfRule type="expression" dxfId="12" priority="13">
      <formula>#REF!="Item do PAA com execução interrompida"</formula>
    </cfRule>
    <cfRule type="expression" dxfId="11" priority="14">
      <formula>#REF!="Item do PAA sem execução"</formula>
    </cfRule>
  </conditionalFormatting>
  <conditionalFormatting sqref="K256">
    <cfRule type="expression" dxfId="10" priority="15">
      <formula>#REF!="Sim"</formula>
    </cfRule>
  </conditionalFormatting>
  <conditionalFormatting sqref="K143">
    <cfRule type="expression" dxfId="9" priority="6">
      <formula>AP143="Sim"</formula>
    </cfRule>
    <cfRule type="expression" dxfId="8" priority="7">
      <formula>#REF!="Item do PAA com execução iniciada"</formula>
    </cfRule>
    <cfRule type="expression" dxfId="7" priority="8">
      <formula>#REF!="Item do PAA completamente executado"</formula>
    </cfRule>
    <cfRule type="expression" dxfId="6" priority="9">
      <formula>#REF!="Item do PAA com execução interrompida"</formula>
    </cfRule>
    <cfRule type="expression" dxfId="5" priority="10">
      <formula>#REF!="Item do PAA sem execução"</formula>
    </cfRule>
  </conditionalFormatting>
  <conditionalFormatting sqref="K155">
    <cfRule type="expression" dxfId="4" priority="1">
      <formula>#REF!="Item do PAA com execução iniciada"</formula>
    </cfRule>
  </conditionalFormatting>
  <conditionalFormatting sqref="K155">
    <cfRule type="expression" dxfId="3" priority="2">
      <formula>#REF!="Item do PAA completamente executado"</formula>
    </cfRule>
  </conditionalFormatting>
  <conditionalFormatting sqref="K155">
    <cfRule type="expression" dxfId="2" priority="3">
      <formula>#REF!="Item do PAA com execução interrompida"</formula>
    </cfRule>
  </conditionalFormatting>
  <conditionalFormatting sqref="K155">
    <cfRule type="expression" dxfId="1" priority="4">
      <formula>#REF!="Item do PAA sem execução"</formula>
    </cfRule>
  </conditionalFormatting>
  <conditionalFormatting sqref="K155">
    <cfRule type="expression" dxfId="0" priority="5">
      <formula>#REF!="Sim"</formula>
    </cfRule>
  </conditionalFormatting>
  <dataValidations count="3">
    <dataValidation operator="equal" allowBlank="1" showInputMessage="1" showErrorMessage="1" promptTitle="Valor estimado" prompt="Valor global da contratação e não o do orçamento do ano" sqref="L139:M139 L143:M154">
      <formula1>0</formula1>
      <formula2>0</formula2>
    </dataValidation>
    <dataValidation type="list" allowBlank="1" showInputMessage="1" showErrorMessage="1" prompt="Início da instrução processual - Selecione o mês no qual a fase preparatória se inicia, com a pesquisa de preços, a elaboração de DFD, ETP, TR etc, de modo a cumprir a Data de Início." sqref="Z49:Z50 Z75:Z77 Z68:Z70 Z317">
      <formula1>#REF!</formula1>
    </dataValidation>
    <dataValidation type="list" allowBlank="1" showInputMessage="1" showErrorMessage="1" prompt="Abrangência - Selecione a abrangência da contratação compartilhada." sqref="W180:W183 W170:W177 W120:W126 W79:W115 W128:W168">
      <formula1>$AK$2:$AK$4</formula1>
    </dataValidation>
  </dataValidations>
  <printOptions horizontalCentered="1" verticalCentered="1"/>
  <pageMargins left="0.19685039370078741" right="0.19685039370078741" top="0.59055118110236227" bottom="0.70866141732283472" header="0.19685039370078741" footer="0.19685039370078741"/>
  <pageSetup paperSize="9" scale="50" pageOrder="overThenDown" orientation="landscape" r:id="rId1"/>
  <headerFooter>
    <oddFooter>&amp;LPCA 2026 v. final&amp;CPágina &amp;P / &amp;N&amp;R&amp;D</oddFooter>
  </headerFooter>
  <extLst>
    <ext xmlns:x14="http://schemas.microsoft.com/office/spreadsheetml/2009/9/main" uri="{CCE6A557-97BC-4b89-ADB6-D9C93CAAB3DF}">
      <x14:dataValidations xmlns:xm="http://schemas.microsoft.com/office/excel/2006/main" count="14">
        <x14:dataValidation type="list" allowBlank="1" showInputMessage="1" showErrorMessage="1" promptTitle="Área que custeará a contratação">
          <x14:formula1>
            <xm:f>Listas_Suspensas!$B$2:$B$51</xm:f>
          </x14:formula1>
          <xm:sqref>E9:E880</xm:sqref>
        </x14:dataValidation>
        <x14:dataValidation type="list" allowBlank="1" showInputMessage="1" showErrorMessage="1" prompt="Mês do início da elaboração do DFD, ETP, TR...">
          <x14:formula1>
            <xm:f>Listas_Suspensas!$L$2:$L$25</xm:f>
          </x14:formula1>
          <xm:sqref>R9:R880</xm:sqref>
        </x14:dataValidation>
        <x14:dataValidation type="list" allowBlank="1" showInputMessage="1" showErrorMessage="1" prompt="Será assinada Ata de Registro de Preços?">
          <x14:formula1>
            <xm:f>Listas_Suspensas!$D$8</xm:f>
          </x14:formula1>
          <xm:sqref>Q9:Q880</xm:sqref>
        </x14:dataValidation>
        <x14:dataValidation type="list" allowBlank="1" showInputMessage="1" showErrorMessage="1" prompt="Modalidade da contratação">
          <x14:formula1>
            <xm:f>Listas_Suspensas!$H$2:$H$17</xm:f>
          </x14:formula1>
          <xm:sqref>P9:P880</xm:sqref>
        </x14:dataValidation>
        <x14:dataValidation type="list" allowBlank="1" showInputMessage="1" showErrorMessage="1" prompt="Selecione o mês de conclusão da contratação.">
          <x14:formula1>
            <xm:f>Listas_Suspensas!$P$2:$P$13</xm:f>
          </x14:formula1>
          <xm:sqref>T9:T880</xm:sqref>
        </x14:dataValidation>
        <x14:dataValidation type="list" allowBlank="1" showInputMessage="1" showErrorMessage="1" prompt="Selecione o nível de prioridade.">
          <x14:formula1>
            <xm:f>Listas_Suspensas!$D$2:$D$4</xm:f>
          </x14:formula1>
          <xm:sqref>O9:O880</xm:sqref>
        </x14:dataValidation>
        <x14:dataValidation type="list" allowBlank="1" showInputMessage="1" showErrorMessage="1" prompt="Mês do envio do PROAD instruído à DADM / DOF.">
          <x14:formula1>
            <xm:f>Listas_Suspensas!$N$2:$N$21</xm:f>
          </x14:formula1>
          <xm:sqref>S9:S880</xm:sqref>
        </x14:dataValidation>
        <x14:dataValidation type="list" allowBlank="1" showInputMessage="1" showErrorMessage="1" promptTitle="Sigla da área" prompt="Selecione a área demandante / requisitante.">
          <x14:formula1>
            <xm:f>'G:\Drives compartilhados\DADM\PCA\PCA 2026\Versao final PCA26\Entregues areas v-final\[PCA_2026_versao final SENG.xlsx]Listas_Suspensas'!#REF!</xm:f>
          </x14:formula1>
          <xm:sqref>C247:C251</xm:sqref>
        </x14:dataValidation>
        <x14:dataValidation type="list" allowBlank="1" showInputMessage="1" showErrorMessage="1" promptTitle="Sigla da área" prompt="Selecione a área demandante / requisitante.">
          <x14:formula1>
            <xm:f>'D:\SSD256GB\BKP\ONEDRIVE\Documentos\Renata DADM a partir 270821\PAA\2026\Versao final PCA26\[PCA_2026_v-final_p calculos.xlsx]Listas_Suspensas'!#REF!</xm:f>
          </x14:formula1>
          <xm:sqref>D9</xm:sqref>
        </x14:dataValidation>
        <x14:dataValidation type="list" allowBlank="1" showInputMessage="1" showErrorMessage="1" prompt="Sigla da área">
          <x14:formula1>
            <xm:f>'D:\Drives compartilhados\SENG\ADMINISTRATIVO\ORCAMENTO\PCA 2025\[PCA_2025_v 7.1 sem DLs e ILs peq valor.xlsx]Listas_Suspensas'!#REF!</xm:f>
          </x14:formula1>
          <xm:sqref>C252:C253</xm:sqref>
        </x14:dataValidation>
        <x14:dataValidation type="list" allowBlank="1" showInputMessage="1" showErrorMessage="1" promptTitle="Sigla da área" prompt="Selecione a área demandante / requisitante.">
          <x14:formula1>
            <xm:f>Listas_Suspensas!$B$2:$B$51</xm:f>
          </x14:formula1>
          <xm:sqref>C9:C246 C254:C880</xm:sqref>
        </x14:dataValidation>
        <x14:dataValidation type="list" allowBlank="1" showInputMessage="1" showErrorMessage="1">
          <x14:formula1>
            <xm:f>Listas_Suspensas!$AB$2:$AB$4</xm:f>
          </x14:formula1>
          <xm:sqref>V9:V268 V271:V880</xm:sqref>
        </x14:dataValidation>
        <x14:dataValidation type="list" allowBlank="1" showInputMessage="1" showErrorMessage="1">
          <x14:formula1>
            <xm:f>Listas_Suspensas!$D$8</xm:f>
          </x14:formula1>
          <xm:sqref>U9:U268 U271:U880</xm:sqref>
        </x14:dataValidation>
        <x14:dataValidation type="list" allowBlank="1" showInputMessage="1" showErrorMessage="1" prompt="Abrangência - Selecione a abrangência da contratação compartilhada.">
          <x14:formula1>
            <xm:f>'D:\SSD256GB\BKP\ONEDRIVE\Documentos\Renata DADM a partir 270821\PAA\2025\Intranet_2025\[Calendario_2025_v 6 intranet.xlsx]Listas_Suspensas'!#REF!</xm:f>
          </x14:formula1>
          <xm:sqref>W59:W72 W75:W77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4"/>
  <sheetViews>
    <sheetView zoomScaleNormal="100" workbookViewId="0">
      <selection activeCell="A17" sqref="A17"/>
    </sheetView>
  </sheetViews>
  <sheetFormatPr defaultColWidth="8.75" defaultRowHeight="14.25"/>
  <cols>
    <col min="1" max="1" width="12.75" style="82" customWidth="1"/>
    <col min="2" max="16384" width="8.75" style="82"/>
  </cols>
  <sheetData>
    <row r="1" spans="1:1" ht="15">
      <c r="A1" s="81" t="s">
        <v>167</v>
      </c>
    </row>
    <row r="3" spans="1:1">
      <c r="A3" s="83" t="s">
        <v>168</v>
      </c>
    </row>
    <row r="4" spans="1:1">
      <c r="A4" s="82" t="s">
        <v>169</v>
      </c>
    </row>
    <row r="5" spans="1:1">
      <c r="A5" s="82" t="s">
        <v>170</v>
      </c>
    </row>
    <row r="6" spans="1:1">
      <c r="A6" s="82" t="s">
        <v>171</v>
      </c>
    </row>
    <row r="7" spans="1:1">
      <c r="A7" s="82" t="s">
        <v>172</v>
      </c>
    </row>
    <row r="8" spans="1:1">
      <c r="A8" s="82" t="s">
        <v>173</v>
      </c>
    </row>
    <row r="10" spans="1:1">
      <c r="A10" s="82" t="s">
        <v>174</v>
      </c>
    </row>
    <row r="12" spans="1:1">
      <c r="A12" s="83" t="s">
        <v>175</v>
      </c>
    </row>
    <row r="13" spans="1:1">
      <c r="A13" s="82" t="s">
        <v>176</v>
      </c>
    </row>
    <row r="14" spans="1:1">
      <c r="A14" s="82" t="s">
        <v>177</v>
      </c>
    </row>
  </sheetData>
  <pageMargins left="0.511811024" right="0.511811024" top="0.78740157499999996" bottom="0.78740157499999996" header="0.31496062000000002" footer="0.31496062000000002"/>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005"/>
  <sheetViews>
    <sheetView showGridLines="0" workbookViewId="0">
      <pane ySplit="1" topLeftCell="A47" activePane="bottomLeft" state="frozen"/>
      <selection pane="bottomLeft" activeCell="H4" sqref="H4"/>
    </sheetView>
  </sheetViews>
  <sheetFormatPr defaultColWidth="12.625" defaultRowHeight="15" customHeight="1"/>
  <cols>
    <col min="1" max="1" width="70.375" customWidth="1"/>
    <col min="2" max="2" width="14.25" customWidth="1"/>
    <col min="3" max="3" width="1.5" customWidth="1"/>
    <col min="4" max="4" width="10.25" customWidth="1"/>
    <col min="5" max="5" width="1.5" customWidth="1"/>
    <col min="6" max="6" width="45.5" hidden="1" customWidth="1"/>
    <col min="7" max="7" width="1.5" hidden="1" customWidth="1"/>
    <col min="8" max="8" width="28.75" customWidth="1"/>
    <col min="9" max="9" width="1.5" customWidth="1"/>
    <col min="10" max="10" width="12.875" hidden="1" customWidth="1"/>
    <col min="11" max="11" width="1.5" hidden="1" customWidth="1"/>
    <col min="12" max="12" width="17.625" customWidth="1"/>
    <col min="13" max="13" width="1.5" customWidth="1"/>
    <col min="14" max="14" width="14.75" customWidth="1"/>
    <col min="15" max="15" width="1.5" customWidth="1"/>
    <col min="16" max="16" width="11.5" customWidth="1"/>
    <col min="17" max="17" width="1.5" customWidth="1"/>
    <col min="18" max="18" width="8.25" customWidth="1"/>
    <col min="19" max="19" width="1.5" customWidth="1"/>
    <col min="20" max="20" width="14" customWidth="1"/>
    <col min="21" max="21" width="1.5" customWidth="1"/>
    <col min="22" max="22" width="12.5" hidden="1" customWidth="1"/>
    <col min="23" max="23" width="1.5" hidden="1" customWidth="1"/>
    <col min="24" max="24" width="14" customWidth="1"/>
    <col min="25" max="25" width="1.5" customWidth="1"/>
    <col min="26" max="26" width="41.375" customWidth="1"/>
    <col min="27" max="27" width="1.5" customWidth="1"/>
    <col min="28" max="28" width="11.75" customWidth="1"/>
    <col min="29" max="29" width="1.5" customWidth="1"/>
  </cols>
  <sheetData>
    <row r="1" spans="1:29" ht="31.5" customHeight="1">
      <c r="A1" s="21" t="s">
        <v>33</v>
      </c>
      <c r="B1" s="21" t="s">
        <v>34</v>
      </c>
      <c r="C1" s="22"/>
      <c r="D1" s="23" t="s">
        <v>35</v>
      </c>
      <c r="E1" s="22"/>
      <c r="F1" s="24" t="s">
        <v>36</v>
      </c>
      <c r="G1" s="22"/>
      <c r="H1" s="23" t="s">
        <v>37</v>
      </c>
      <c r="I1" s="22"/>
      <c r="J1" s="23" t="s">
        <v>38</v>
      </c>
      <c r="K1" s="22"/>
      <c r="L1" s="23" t="s">
        <v>161</v>
      </c>
      <c r="M1" s="22"/>
      <c r="N1" s="23" t="s">
        <v>160</v>
      </c>
      <c r="O1" s="22"/>
      <c r="P1" s="23" t="s">
        <v>39</v>
      </c>
      <c r="Q1" s="22"/>
      <c r="R1" s="23" t="s">
        <v>40</v>
      </c>
      <c r="S1" s="22"/>
      <c r="T1" s="23" t="s">
        <v>41</v>
      </c>
      <c r="U1" s="22"/>
      <c r="V1" s="23" t="s">
        <v>42</v>
      </c>
      <c r="W1" s="22"/>
      <c r="X1" s="23" t="s">
        <v>43</v>
      </c>
      <c r="Y1" s="22"/>
      <c r="Z1" s="23" t="s">
        <v>44</v>
      </c>
      <c r="AA1" s="22"/>
      <c r="AB1" s="23" t="s">
        <v>45</v>
      </c>
      <c r="AC1" s="25"/>
    </row>
    <row r="2" spans="1:29" ht="18" customHeight="1">
      <c r="A2" s="19" t="s">
        <v>46</v>
      </c>
      <c r="B2" s="19" t="s">
        <v>4</v>
      </c>
      <c r="C2" s="25"/>
      <c r="D2" s="26" t="s">
        <v>5</v>
      </c>
      <c r="E2" s="25"/>
      <c r="F2" s="16" t="s">
        <v>47</v>
      </c>
      <c r="G2" s="27"/>
      <c r="H2" s="16" t="s">
        <v>29</v>
      </c>
      <c r="I2" s="25"/>
      <c r="J2" s="20" t="s">
        <v>5</v>
      </c>
      <c r="K2" s="25"/>
      <c r="L2" s="15">
        <v>45688</v>
      </c>
      <c r="M2" s="25"/>
      <c r="N2" s="15">
        <v>45808</v>
      </c>
      <c r="O2" s="25"/>
      <c r="P2" s="28">
        <v>46053</v>
      </c>
      <c r="Q2" s="25"/>
      <c r="R2" s="20" t="s">
        <v>18</v>
      </c>
      <c r="S2" s="25"/>
      <c r="T2" s="20" t="s">
        <v>31</v>
      </c>
      <c r="U2" s="25"/>
      <c r="V2" s="20" t="s">
        <v>48</v>
      </c>
      <c r="W2" s="25"/>
      <c r="X2" s="20" t="s">
        <v>49</v>
      </c>
      <c r="Y2" s="27"/>
      <c r="Z2" s="16" t="s">
        <v>50</v>
      </c>
      <c r="AA2" s="25"/>
      <c r="AB2" s="20" t="s">
        <v>51</v>
      </c>
      <c r="AC2" s="25"/>
    </row>
    <row r="3" spans="1:29" ht="18" customHeight="1">
      <c r="A3" s="19" t="s">
        <v>52</v>
      </c>
      <c r="B3" s="19" t="s">
        <v>6</v>
      </c>
      <c r="C3" s="25"/>
      <c r="D3" s="26" t="s">
        <v>16</v>
      </c>
      <c r="E3" s="25"/>
      <c r="F3" s="16" t="s">
        <v>53</v>
      </c>
      <c r="G3" s="27"/>
      <c r="H3" s="16" t="s">
        <v>1239</v>
      </c>
      <c r="I3" s="25"/>
      <c r="J3" s="20" t="s">
        <v>16</v>
      </c>
      <c r="K3" s="25"/>
      <c r="L3" s="15">
        <v>45716</v>
      </c>
      <c r="M3" s="25"/>
      <c r="N3" s="15">
        <v>45838</v>
      </c>
      <c r="O3" s="25"/>
      <c r="P3" s="28">
        <v>46081</v>
      </c>
      <c r="Q3" s="25"/>
      <c r="R3" s="20" t="s">
        <v>54</v>
      </c>
      <c r="S3" s="25"/>
      <c r="T3" s="20" t="s">
        <v>32</v>
      </c>
      <c r="U3" s="25"/>
      <c r="V3" s="20" t="s">
        <v>8</v>
      </c>
      <c r="W3" s="25"/>
      <c r="X3" s="20" t="s">
        <v>55</v>
      </c>
      <c r="Y3" s="27"/>
      <c r="Z3" s="16" t="s">
        <v>56</v>
      </c>
      <c r="AA3" s="25"/>
      <c r="AB3" s="20" t="s">
        <v>57</v>
      </c>
      <c r="AC3" s="25"/>
    </row>
    <row r="4" spans="1:29" ht="18" customHeight="1">
      <c r="A4" s="19" t="s">
        <v>58</v>
      </c>
      <c r="B4" s="19" t="s">
        <v>48</v>
      </c>
      <c r="C4" s="25"/>
      <c r="D4" s="26" t="s">
        <v>11</v>
      </c>
      <c r="E4" s="25"/>
      <c r="F4" s="16" t="s">
        <v>59</v>
      </c>
      <c r="G4" s="27"/>
      <c r="H4" s="16" t="s">
        <v>60</v>
      </c>
      <c r="I4" s="25"/>
      <c r="J4" s="20" t="s">
        <v>11</v>
      </c>
      <c r="K4" s="25"/>
      <c r="L4" s="15">
        <v>45747</v>
      </c>
      <c r="M4" s="25"/>
      <c r="N4" s="15">
        <v>45869</v>
      </c>
      <c r="O4" s="25"/>
      <c r="P4" s="28">
        <v>46112</v>
      </c>
      <c r="Q4" s="25"/>
      <c r="R4" s="25"/>
      <c r="S4" s="25"/>
      <c r="T4" s="20" t="s">
        <v>54</v>
      </c>
      <c r="U4" s="25"/>
      <c r="V4" s="25"/>
      <c r="W4" s="25"/>
      <c r="X4" s="20" t="s">
        <v>54</v>
      </c>
      <c r="Y4" s="27"/>
      <c r="Z4" s="16" t="s">
        <v>61</v>
      </c>
      <c r="AA4" s="25"/>
      <c r="AB4" s="20" t="s">
        <v>62</v>
      </c>
      <c r="AC4" s="25"/>
    </row>
    <row r="5" spans="1:29" ht="18" customHeight="1">
      <c r="A5" s="19" t="s">
        <v>78</v>
      </c>
      <c r="B5" s="19" t="s">
        <v>8</v>
      </c>
      <c r="C5" s="25"/>
      <c r="D5" s="25"/>
      <c r="E5" s="25"/>
      <c r="F5" s="16" t="s">
        <v>65</v>
      </c>
      <c r="G5" s="27"/>
      <c r="H5" s="16" t="s">
        <v>66</v>
      </c>
      <c r="I5" s="25"/>
      <c r="J5" s="25"/>
      <c r="K5" s="25"/>
      <c r="L5" s="15">
        <v>45777</v>
      </c>
      <c r="M5" s="25"/>
      <c r="N5" s="15">
        <v>45900</v>
      </c>
      <c r="O5" s="25"/>
      <c r="P5" s="28">
        <v>46142</v>
      </c>
      <c r="Q5" s="25"/>
      <c r="R5" s="25"/>
      <c r="S5" s="25"/>
      <c r="T5" s="25"/>
      <c r="U5" s="25"/>
      <c r="V5" s="25"/>
      <c r="W5" s="25"/>
      <c r="X5" s="25"/>
      <c r="Y5" s="27"/>
      <c r="Z5" s="20" t="s">
        <v>67</v>
      </c>
      <c r="AA5" s="25"/>
      <c r="AB5" s="25"/>
      <c r="AC5" s="25"/>
    </row>
    <row r="6" spans="1:29" ht="18" customHeight="1">
      <c r="A6" s="19" t="s">
        <v>153</v>
      </c>
      <c r="B6" s="19" t="s">
        <v>155</v>
      </c>
      <c r="C6" s="25"/>
      <c r="D6" s="25"/>
      <c r="E6" s="25"/>
      <c r="F6" s="16" t="s">
        <v>69</v>
      </c>
      <c r="G6" s="27"/>
      <c r="H6" s="29" t="s">
        <v>70</v>
      </c>
      <c r="I6" s="25"/>
      <c r="J6" s="25"/>
      <c r="K6" s="25"/>
      <c r="L6" s="15">
        <v>45808</v>
      </c>
      <c r="M6" s="25"/>
      <c r="N6" s="15">
        <v>45930</v>
      </c>
      <c r="O6" s="25"/>
      <c r="P6" s="28">
        <v>46173</v>
      </c>
      <c r="Q6" s="25"/>
      <c r="R6" s="25"/>
      <c r="S6" s="25"/>
      <c r="T6" s="25"/>
      <c r="U6" s="25"/>
      <c r="V6" s="25"/>
      <c r="W6" s="25"/>
      <c r="X6" s="25"/>
      <c r="Y6" s="27"/>
      <c r="Z6" s="16" t="s">
        <v>71</v>
      </c>
      <c r="AA6" s="25"/>
      <c r="AB6" s="25"/>
      <c r="AC6" s="25"/>
    </row>
    <row r="7" spans="1:29" ht="18" customHeight="1">
      <c r="A7" s="19" t="s">
        <v>152</v>
      </c>
      <c r="B7" s="19" t="s">
        <v>154</v>
      </c>
      <c r="C7" s="25"/>
      <c r="D7" s="23" t="s">
        <v>18</v>
      </c>
      <c r="E7" s="25"/>
      <c r="F7" s="16" t="s">
        <v>74</v>
      </c>
      <c r="G7" s="27"/>
      <c r="H7" s="16" t="s">
        <v>156</v>
      </c>
      <c r="I7" s="25"/>
      <c r="J7" s="25"/>
      <c r="K7" s="25"/>
      <c r="L7" s="15">
        <v>45838</v>
      </c>
      <c r="M7" s="25"/>
      <c r="N7" s="15">
        <v>45961</v>
      </c>
      <c r="O7" s="25"/>
      <c r="P7" s="28">
        <v>46203</v>
      </c>
      <c r="Q7" s="25"/>
      <c r="R7" s="25"/>
      <c r="S7" s="25"/>
      <c r="T7" s="25"/>
      <c r="U7" s="25"/>
      <c r="V7" s="25"/>
      <c r="W7" s="25"/>
      <c r="X7" s="25"/>
      <c r="Y7" s="27"/>
      <c r="Z7" s="16"/>
      <c r="AA7" s="25"/>
      <c r="AB7" s="25"/>
      <c r="AC7" s="25"/>
    </row>
    <row r="8" spans="1:29" ht="18" customHeight="1">
      <c r="A8" s="19" t="s">
        <v>164</v>
      </c>
      <c r="B8" s="19" t="s">
        <v>165</v>
      </c>
      <c r="C8" s="25"/>
      <c r="D8" s="26" t="s">
        <v>18</v>
      </c>
      <c r="E8" s="25"/>
      <c r="F8" s="16" t="s">
        <v>77</v>
      </c>
      <c r="G8" s="27"/>
      <c r="H8" s="16" t="s">
        <v>157</v>
      </c>
      <c r="I8" s="25"/>
      <c r="J8" s="25"/>
      <c r="K8" s="25"/>
      <c r="L8" s="15">
        <v>45869</v>
      </c>
      <c r="M8" s="25"/>
      <c r="N8" s="15">
        <v>45991</v>
      </c>
      <c r="O8" s="25"/>
      <c r="P8" s="28">
        <v>46234</v>
      </c>
      <c r="Q8" s="25"/>
      <c r="R8" s="25"/>
      <c r="S8" s="25"/>
      <c r="T8" s="25"/>
      <c r="U8" s="25"/>
      <c r="V8" s="25"/>
      <c r="W8" s="25"/>
      <c r="X8" s="25"/>
      <c r="Y8" s="27"/>
      <c r="Z8" s="16"/>
      <c r="AA8" s="25"/>
      <c r="AB8" s="25"/>
      <c r="AC8" s="25"/>
    </row>
    <row r="9" spans="1:29" ht="18" customHeight="1">
      <c r="A9" s="19" t="s">
        <v>162</v>
      </c>
      <c r="B9" s="19" t="s">
        <v>163</v>
      </c>
      <c r="C9" s="25"/>
      <c r="D9" s="25"/>
      <c r="E9" s="25"/>
      <c r="F9" s="16" t="s">
        <v>79</v>
      </c>
      <c r="G9" s="27"/>
      <c r="H9" s="20" t="s">
        <v>7</v>
      </c>
      <c r="I9" s="25"/>
      <c r="J9" s="25"/>
      <c r="K9" s="25"/>
      <c r="L9" s="15">
        <v>45900</v>
      </c>
      <c r="M9" s="25"/>
      <c r="N9" s="15">
        <v>46022</v>
      </c>
      <c r="O9" s="25"/>
      <c r="P9" s="28">
        <v>46265</v>
      </c>
      <c r="Q9" s="25"/>
      <c r="R9" s="25"/>
      <c r="S9" s="25"/>
      <c r="T9" s="25"/>
      <c r="U9" s="25"/>
      <c r="V9" s="25"/>
      <c r="W9" s="25"/>
      <c r="X9" s="25"/>
      <c r="Y9" s="27"/>
      <c r="Z9" s="16"/>
      <c r="AA9" s="25"/>
      <c r="AB9" s="25"/>
      <c r="AC9" s="25"/>
    </row>
    <row r="10" spans="1:29" ht="18" customHeight="1">
      <c r="A10" s="19" t="s">
        <v>63</v>
      </c>
      <c r="B10" s="19" t="s">
        <v>64</v>
      </c>
      <c r="C10" s="25"/>
      <c r="D10" s="25"/>
      <c r="E10" s="25"/>
      <c r="F10" s="16"/>
      <c r="G10" s="27"/>
      <c r="H10" s="16" t="s">
        <v>15</v>
      </c>
      <c r="I10" s="25"/>
      <c r="J10" s="25"/>
      <c r="K10" s="25"/>
      <c r="L10" s="15">
        <v>45930</v>
      </c>
      <c r="M10" s="25"/>
      <c r="N10" s="15">
        <v>46053</v>
      </c>
      <c r="O10" s="25"/>
      <c r="P10" s="28">
        <v>46295</v>
      </c>
      <c r="Q10" s="25"/>
      <c r="R10" s="25"/>
      <c r="S10" s="25"/>
      <c r="T10" s="25"/>
      <c r="U10" s="25"/>
      <c r="V10" s="25"/>
      <c r="W10" s="25"/>
      <c r="X10" s="25"/>
      <c r="Y10" s="27"/>
      <c r="Z10" s="35"/>
      <c r="AA10" s="25"/>
      <c r="AB10" s="25"/>
      <c r="AC10" s="25"/>
    </row>
    <row r="11" spans="1:29" ht="18" customHeight="1">
      <c r="A11" s="19" t="s">
        <v>75</v>
      </c>
      <c r="B11" s="19" t="s">
        <v>76</v>
      </c>
      <c r="C11" s="25"/>
      <c r="D11" s="25"/>
      <c r="E11" s="25"/>
      <c r="F11" s="16"/>
      <c r="G11" s="27"/>
      <c r="H11" s="16" t="s">
        <v>9</v>
      </c>
      <c r="I11" s="25"/>
      <c r="J11" s="25"/>
      <c r="K11" s="25"/>
      <c r="L11" s="15">
        <v>45961</v>
      </c>
      <c r="M11" s="25"/>
      <c r="N11" s="15">
        <v>46081</v>
      </c>
      <c r="O11" s="25"/>
      <c r="P11" s="28">
        <v>46326</v>
      </c>
      <c r="Q11" s="25"/>
      <c r="R11" s="25"/>
      <c r="S11" s="25"/>
      <c r="T11" s="25"/>
      <c r="U11" s="25"/>
      <c r="V11" s="25"/>
      <c r="W11" s="25"/>
      <c r="X11" s="25"/>
      <c r="Y11" s="27"/>
      <c r="Z11" s="35"/>
      <c r="AA11" s="25"/>
      <c r="AB11" s="25"/>
      <c r="AC11" s="25"/>
    </row>
    <row r="12" spans="1:29" ht="18" customHeight="1">
      <c r="A12" s="19" t="s">
        <v>68</v>
      </c>
      <c r="B12" s="19" t="s">
        <v>12</v>
      </c>
      <c r="C12" s="25"/>
      <c r="D12" s="25"/>
      <c r="E12" s="25"/>
      <c r="F12" s="16"/>
      <c r="G12" s="27"/>
      <c r="H12" s="16" t="s">
        <v>151</v>
      </c>
      <c r="I12" s="25"/>
      <c r="J12" s="25"/>
      <c r="K12" s="25"/>
      <c r="L12" s="15">
        <v>45991</v>
      </c>
      <c r="M12" s="25"/>
      <c r="N12" s="15">
        <v>46112</v>
      </c>
      <c r="O12" s="25"/>
      <c r="P12" s="28">
        <v>46356</v>
      </c>
      <c r="Q12" s="25"/>
      <c r="R12" s="25"/>
      <c r="S12" s="25"/>
      <c r="T12" s="25"/>
      <c r="U12" s="25"/>
      <c r="V12" s="25"/>
      <c r="W12" s="25"/>
      <c r="X12" s="25"/>
      <c r="Y12" s="27"/>
      <c r="Z12" s="35"/>
      <c r="AA12" s="25"/>
      <c r="AB12" s="25"/>
      <c r="AC12" s="25"/>
    </row>
    <row r="13" spans="1:29" ht="18" customHeight="1">
      <c r="A13" s="19" t="s">
        <v>80</v>
      </c>
      <c r="B13" s="19" t="s">
        <v>81</v>
      </c>
      <c r="C13" s="25"/>
      <c r="D13" s="25"/>
      <c r="E13" s="25"/>
      <c r="F13" s="16"/>
      <c r="G13" s="27"/>
      <c r="H13" s="16" t="s">
        <v>14</v>
      </c>
      <c r="I13" s="25"/>
      <c r="J13" s="25"/>
      <c r="K13" s="25"/>
      <c r="L13" s="15">
        <v>46022</v>
      </c>
      <c r="M13" s="25"/>
      <c r="N13" s="15">
        <v>46142</v>
      </c>
      <c r="O13" s="25"/>
      <c r="P13" s="28">
        <v>46387</v>
      </c>
      <c r="Q13" s="25"/>
      <c r="R13" s="25"/>
      <c r="S13" s="25"/>
      <c r="T13" s="25"/>
      <c r="U13" s="25"/>
      <c r="V13" s="25"/>
      <c r="W13" s="25"/>
      <c r="X13" s="25"/>
      <c r="Y13" s="27"/>
      <c r="Z13" s="35"/>
      <c r="AA13" s="25"/>
      <c r="AB13" s="25"/>
      <c r="AC13" s="25"/>
    </row>
    <row r="14" spans="1:29" ht="18" customHeight="1">
      <c r="A14" s="19" t="s">
        <v>72</v>
      </c>
      <c r="B14" s="19" t="s">
        <v>73</v>
      </c>
      <c r="C14" s="25"/>
      <c r="D14" s="25"/>
      <c r="E14" s="25"/>
      <c r="F14" s="16" t="s">
        <v>82</v>
      </c>
      <c r="G14" s="27"/>
      <c r="H14" s="16"/>
      <c r="I14" s="25"/>
      <c r="J14" s="25"/>
      <c r="K14" s="25"/>
      <c r="L14" s="15">
        <v>46053</v>
      </c>
      <c r="M14" s="25"/>
      <c r="N14" s="15">
        <v>46173</v>
      </c>
      <c r="O14" s="25"/>
      <c r="P14" s="25"/>
      <c r="Q14" s="25"/>
      <c r="R14" s="25"/>
      <c r="S14" s="25"/>
      <c r="T14" s="25"/>
      <c r="U14" s="25"/>
      <c r="V14" s="25"/>
      <c r="W14" s="25"/>
      <c r="X14" s="25"/>
      <c r="Y14" s="27"/>
      <c r="Z14" s="25"/>
      <c r="AA14" s="25"/>
      <c r="AB14" s="25"/>
      <c r="AC14" s="25"/>
    </row>
    <row r="15" spans="1:29" ht="18" customHeight="1">
      <c r="A15" s="19" t="s">
        <v>83</v>
      </c>
      <c r="B15" s="19" t="s">
        <v>84</v>
      </c>
      <c r="C15" s="25"/>
      <c r="D15" s="25"/>
      <c r="E15" s="25"/>
      <c r="F15" s="16" t="s">
        <v>85</v>
      </c>
      <c r="G15" s="27"/>
      <c r="H15" s="16"/>
      <c r="I15" s="25"/>
      <c r="J15" s="25"/>
      <c r="K15" s="25"/>
      <c r="L15" s="15">
        <v>46081</v>
      </c>
      <c r="M15" s="25"/>
      <c r="N15" s="15">
        <v>46203</v>
      </c>
      <c r="O15" s="25"/>
      <c r="P15" s="25"/>
      <c r="Q15" s="25"/>
      <c r="R15" s="25"/>
      <c r="S15" s="25"/>
      <c r="T15" s="25"/>
      <c r="U15" s="25"/>
      <c r="V15" s="25"/>
      <c r="W15" s="25"/>
      <c r="X15" s="25"/>
      <c r="Y15" s="27"/>
      <c r="Z15" s="30"/>
      <c r="AA15" s="25"/>
      <c r="AB15" s="25"/>
      <c r="AC15" s="25"/>
    </row>
    <row r="16" spans="1:29" ht="18" customHeight="1">
      <c r="A16" s="19" t="s">
        <v>101</v>
      </c>
      <c r="B16" s="19" t="s">
        <v>102</v>
      </c>
      <c r="C16" s="25"/>
      <c r="D16" s="25"/>
      <c r="E16" s="25"/>
      <c r="F16" s="16" t="s">
        <v>88</v>
      </c>
      <c r="G16" s="27"/>
      <c r="H16" s="16"/>
      <c r="I16" s="25"/>
      <c r="J16" s="25"/>
      <c r="K16" s="25"/>
      <c r="L16" s="15">
        <v>46112</v>
      </c>
      <c r="M16" s="25"/>
      <c r="N16" s="15">
        <v>46234</v>
      </c>
      <c r="O16" s="25"/>
      <c r="P16" s="25"/>
      <c r="Q16" s="25"/>
      <c r="R16" s="25"/>
      <c r="S16" s="25"/>
      <c r="T16" s="25"/>
      <c r="U16" s="25"/>
      <c r="V16" s="25"/>
      <c r="W16" s="25"/>
      <c r="X16" s="25"/>
      <c r="Y16" s="27"/>
      <c r="Z16" s="25"/>
      <c r="AA16" s="25"/>
      <c r="AB16" s="25"/>
      <c r="AC16" s="25"/>
    </row>
    <row r="17" spans="1:29" ht="18" customHeight="1">
      <c r="A17" s="19" t="s">
        <v>89</v>
      </c>
      <c r="B17" s="19" t="s">
        <v>90</v>
      </c>
      <c r="C17" s="25"/>
      <c r="D17" s="25"/>
      <c r="E17" s="25"/>
      <c r="F17" s="16" t="s">
        <v>91</v>
      </c>
      <c r="G17" s="27"/>
      <c r="H17" s="14"/>
      <c r="I17" s="25"/>
      <c r="J17" s="25"/>
      <c r="K17" s="25"/>
      <c r="L17" s="15">
        <v>46142</v>
      </c>
      <c r="M17" s="25"/>
      <c r="N17" s="15">
        <v>46265</v>
      </c>
      <c r="O17" s="25"/>
      <c r="P17" s="25"/>
      <c r="Q17" s="25"/>
      <c r="R17" s="25"/>
      <c r="S17" s="25"/>
      <c r="T17" s="25"/>
      <c r="U17" s="25"/>
      <c r="V17" s="25"/>
      <c r="W17" s="25"/>
      <c r="X17" s="25"/>
      <c r="Y17" s="27"/>
      <c r="Z17" s="25"/>
      <c r="AA17" s="25"/>
      <c r="AB17" s="25"/>
      <c r="AC17" s="25"/>
    </row>
    <row r="18" spans="1:29" ht="18" customHeight="1">
      <c r="A18" s="19" t="s">
        <v>86</v>
      </c>
      <c r="B18" s="19" t="s">
        <v>87</v>
      </c>
      <c r="C18" s="25"/>
      <c r="D18" s="25"/>
      <c r="E18" s="25"/>
      <c r="F18" s="16" t="s">
        <v>94</v>
      </c>
      <c r="G18" s="27"/>
      <c r="H18" s="31"/>
      <c r="I18" s="25"/>
      <c r="J18" s="25"/>
      <c r="K18" s="25"/>
      <c r="L18" s="15">
        <v>46173</v>
      </c>
      <c r="M18" s="25"/>
      <c r="N18" s="15">
        <v>46295</v>
      </c>
      <c r="O18" s="25"/>
      <c r="P18" s="25"/>
      <c r="Q18" s="25"/>
      <c r="R18" s="25"/>
      <c r="S18" s="25"/>
      <c r="T18" s="25"/>
      <c r="U18" s="25"/>
      <c r="V18" s="25"/>
      <c r="W18" s="25"/>
      <c r="X18" s="25"/>
      <c r="Y18" s="27"/>
      <c r="Z18" s="25"/>
      <c r="AA18" s="25"/>
      <c r="AB18" s="25"/>
      <c r="AC18" s="25"/>
    </row>
    <row r="19" spans="1:29" ht="18" customHeight="1">
      <c r="A19" s="19" t="s">
        <v>92</v>
      </c>
      <c r="B19" s="19" t="s">
        <v>93</v>
      </c>
      <c r="C19" s="25"/>
      <c r="D19" s="25"/>
      <c r="E19" s="25"/>
      <c r="F19" s="16" t="s">
        <v>97</v>
      </c>
      <c r="G19" s="27"/>
      <c r="H19" s="31"/>
      <c r="I19" s="25"/>
      <c r="J19" s="25"/>
      <c r="K19" s="25"/>
      <c r="L19" s="15">
        <v>46203</v>
      </c>
      <c r="M19" s="25"/>
      <c r="N19" s="15">
        <v>46326</v>
      </c>
      <c r="O19" s="25"/>
      <c r="P19" s="25"/>
      <c r="Q19" s="25"/>
      <c r="R19" s="25"/>
      <c r="S19" s="25"/>
      <c r="T19" s="25"/>
      <c r="U19" s="25"/>
      <c r="V19" s="25"/>
      <c r="W19" s="25"/>
      <c r="X19" s="25"/>
      <c r="Y19" s="27"/>
      <c r="Z19" s="25"/>
      <c r="AA19" s="25"/>
      <c r="AB19" s="25"/>
      <c r="AC19" s="25"/>
    </row>
    <row r="20" spans="1:29" ht="18" customHeight="1">
      <c r="A20" s="19" t="s">
        <v>98</v>
      </c>
      <c r="B20" s="19" t="s">
        <v>99</v>
      </c>
      <c r="C20" s="25"/>
      <c r="D20" s="25"/>
      <c r="E20" s="25"/>
      <c r="F20" s="16" t="s">
        <v>100</v>
      </c>
      <c r="G20" s="27"/>
      <c r="H20" s="71" t="s">
        <v>10</v>
      </c>
      <c r="I20" s="25"/>
      <c r="J20" s="25"/>
      <c r="K20" s="25"/>
      <c r="L20" s="15">
        <v>46234</v>
      </c>
      <c r="M20" s="25"/>
      <c r="N20" s="15">
        <v>46356</v>
      </c>
      <c r="O20" s="25"/>
      <c r="P20" s="25"/>
      <c r="Q20" s="25"/>
      <c r="R20" s="25"/>
      <c r="S20" s="25"/>
      <c r="T20" s="25"/>
      <c r="U20" s="25"/>
      <c r="V20" s="25"/>
      <c r="W20" s="25"/>
      <c r="X20" s="25"/>
      <c r="Y20" s="27"/>
      <c r="Z20" s="25"/>
      <c r="AA20" s="25"/>
      <c r="AB20" s="25"/>
      <c r="AC20" s="25"/>
    </row>
    <row r="21" spans="1:29" ht="18" customHeight="1">
      <c r="A21" s="19" t="s">
        <v>95</v>
      </c>
      <c r="B21" s="19" t="s">
        <v>96</v>
      </c>
      <c r="C21" s="25"/>
      <c r="D21" s="25"/>
      <c r="E21" s="25"/>
      <c r="F21" s="16" t="s">
        <v>103</v>
      </c>
      <c r="G21" s="27"/>
      <c r="H21" s="31"/>
      <c r="I21" s="25"/>
      <c r="J21" s="25"/>
      <c r="K21" s="25"/>
      <c r="L21" s="15">
        <v>46265</v>
      </c>
      <c r="M21" s="25"/>
      <c r="N21" s="15">
        <v>46387</v>
      </c>
      <c r="O21" s="25"/>
      <c r="P21" s="25"/>
      <c r="Q21" s="25"/>
      <c r="R21" s="25"/>
      <c r="S21" s="25"/>
      <c r="T21" s="25"/>
      <c r="U21" s="25"/>
      <c r="V21" s="25"/>
      <c r="W21" s="25"/>
      <c r="X21" s="25"/>
      <c r="Y21" s="27"/>
      <c r="Z21" s="25"/>
      <c r="AA21" s="25"/>
      <c r="AB21" s="25"/>
      <c r="AC21" s="25"/>
    </row>
    <row r="22" spans="1:29" ht="18" customHeight="1">
      <c r="A22" s="19" t="s">
        <v>116</v>
      </c>
      <c r="B22" s="19" t="s">
        <v>117</v>
      </c>
      <c r="C22" s="25"/>
      <c r="D22" s="25"/>
      <c r="E22" s="25"/>
      <c r="F22" s="16" t="s">
        <v>106</v>
      </c>
      <c r="G22" s="27"/>
      <c r="H22" s="31"/>
      <c r="I22" s="25"/>
      <c r="J22" s="25"/>
      <c r="K22" s="25"/>
      <c r="L22" s="15">
        <v>46295</v>
      </c>
      <c r="M22" s="25"/>
      <c r="N22" s="25"/>
      <c r="O22" s="25"/>
      <c r="P22" s="25"/>
      <c r="Q22" s="25"/>
      <c r="R22" s="25"/>
      <c r="S22" s="25"/>
      <c r="T22" s="25"/>
      <c r="U22" s="25"/>
      <c r="V22" s="25"/>
      <c r="W22" s="25"/>
      <c r="X22" s="25"/>
      <c r="Y22" s="27"/>
      <c r="Z22" s="25"/>
      <c r="AA22" s="25"/>
      <c r="AB22" s="25"/>
      <c r="AC22" s="25"/>
    </row>
    <row r="23" spans="1:29" ht="18" customHeight="1">
      <c r="A23" s="19" t="s">
        <v>119</v>
      </c>
      <c r="B23" s="19" t="s">
        <v>120</v>
      </c>
      <c r="C23" s="25"/>
      <c r="D23" s="25"/>
      <c r="E23" s="25"/>
      <c r="F23" s="16" t="s">
        <v>108</v>
      </c>
      <c r="G23" s="27"/>
      <c r="H23" s="31"/>
      <c r="I23" s="25"/>
      <c r="J23" s="25"/>
      <c r="K23" s="25"/>
      <c r="L23" s="15">
        <v>46326</v>
      </c>
      <c r="M23" s="25"/>
      <c r="N23" s="25"/>
      <c r="O23" s="25"/>
      <c r="P23" s="25"/>
      <c r="Q23" s="25"/>
      <c r="R23" s="25"/>
      <c r="S23" s="25"/>
      <c r="T23" s="25"/>
      <c r="U23" s="25"/>
      <c r="V23" s="25"/>
      <c r="W23" s="25"/>
      <c r="X23" s="25"/>
      <c r="Y23" s="27"/>
      <c r="Z23" s="25"/>
      <c r="AA23" s="25"/>
      <c r="AB23" s="25"/>
      <c r="AC23" s="25"/>
    </row>
    <row r="24" spans="1:29" ht="18" customHeight="1">
      <c r="A24" s="19" t="s">
        <v>122</v>
      </c>
      <c r="B24" s="19" t="s">
        <v>13</v>
      </c>
      <c r="C24" s="25"/>
      <c r="D24" s="25"/>
      <c r="E24" s="25"/>
      <c r="F24" s="16" t="s">
        <v>110</v>
      </c>
      <c r="G24" s="27"/>
      <c r="H24" s="31"/>
      <c r="I24" s="25"/>
      <c r="J24" s="25"/>
      <c r="K24" s="25"/>
      <c r="L24" s="15">
        <v>46356</v>
      </c>
      <c r="M24" s="25"/>
      <c r="N24" s="25"/>
      <c r="O24" s="25"/>
      <c r="P24" s="25"/>
      <c r="Q24" s="25"/>
      <c r="R24" s="25"/>
      <c r="S24" s="25"/>
      <c r="T24" s="25"/>
      <c r="U24" s="25"/>
      <c r="V24" s="25"/>
      <c r="W24" s="25"/>
      <c r="X24" s="25"/>
      <c r="Y24" s="27"/>
      <c r="Z24" s="25"/>
      <c r="AA24" s="25"/>
      <c r="AB24" s="25"/>
      <c r="AC24" s="25"/>
    </row>
    <row r="25" spans="1:29" ht="18" customHeight="1">
      <c r="A25" s="19" t="s">
        <v>104</v>
      </c>
      <c r="B25" s="19" t="s">
        <v>105</v>
      </c>
      <c r="C25" s="25"/>
      <c r="D25" s="25"/>
      <c r="E25" s="25"/>
      <c r="F25" s="16" t="s">
        <v>112</v>
      </c>
      <c r="G25" s="27"/>
      <c r="H25" s="31"/>
      <c r="I25" s="25"/>
      <c r="J25" s="25"/>
      <c r="K25" s="25"/>
      <c r="L25" s="15">
        <v>46387</v>
      </c>
      <c r="M25" s="25"/>
      <c r="N25" s="25"/>
      <c r="O25" s="25"/>
      <c r="P25" s="25"/>
      <c r="Q25" s="25"/>
      <c r="R25" s="25"/>
      <c r="S25" s="25"/>
      <c r="T25" s="25"/>
      <c r="U25" s="25"/>
      <c r="V25" s="25"/>
      <c r="W25" s="25"/>
      <c r="X25" s="25"/>
      <c r="Y25" s="27"/>
      <c r="Z25" s="25"/>
      <c r="AA25" s="25"/>
      <c r="AB25" s="25"/>
      <c r="AC25" s="25"/>
    </row>
    <row r="26" spans="1:29" ht="18" customHeight="1">
      <c r="A26" s="19" t="s">
        <v>126</v>
      </c>
      <c r="B26" s="19" t="s">
        <v>17</v>
      </c>
      <c r="C26" s="25"/>
      <c r="D26" s="25"/>
      <c r="E26" s="25"/>
      <c r="F26" s="16" t="s">
        <v>115</v>
      </c>
      <c r="G26" s="27"/>
      <c r="H26" s="31"/>
      <c r="I26" s="25"/>
      <c r="J26" s="25"/>
      <c r="K26" s="25"/>
      <c r="L26" s="25"/>
      <c r="M26" s="25"/>
      <c r="N26" s="25"/>
      <c r="O26" s="25"/>
      <c r="P26" s="25"/>
      <c r="Q26" s="25"/>
      <c r="R26" s="25"/>
      <c r="S26" s="25"/>
      <c r="T26" s="25"/>
      <c r="U26" s="25"/>
      <c r="V26" s="25"/>
      <c r="W26" s="25"/>
      <c r="X26" s="25"/>
      <c r="Y26" s="27"/>
      <c r="Z26" s="25"/>
      <c r="AA26" s="25"/>
      <c r="AB26" s="25"/>
      <c r="AC26" s="25"/>
    </row>
    <row r="27" spans="1:29" ht="18" customHeight="1">
      <c r="A27" s="19" t="s">
        <v>124</v>
      </c>
      <c r="B27" s="19" t="s">
        <v>19</v>
      </c>
      <c r="C27" s="25"/>
      <c r="D27" s="25"/>
      <c r="E27" s="25"/>
      <c r="F27" s="16" t="s">
        <v>118</v>
      </c>
      <c r="G27" s="27"/>
      <c r="H27" s="31"/>
      <c r="I27" s="25"/>
      <c r="J27" s="25"/>
      <c r="K27" s="25"/>
      <c r="L27" s="25"/>
      <c r="M27" s="25"/>
      <c r="N27" s="25"/>
      <c r="O27" s="25"/>
      <c r="P27" s="25"/>
      <c r="Q27" s="25"/>
      <c r="R27" s="25"/>
      <c r="S27" s="25"/>
      <c r="T27" s="25"/>
      <c r="U27" s="25"/>
      <c r="V27" s="25"/>
      <c r="W27" s="25"/>
      <c r="X27" s="25"/>
      <c r="Y27" s="27"/>
      <c r="Z27" s="25"/>
      <c r="AA27" s="25"/>
      <c r="AB27" s="25"/>
      <c r="AC27" s="25"/>
    </row>
    <row r="28" spans="1:29" ht="18" customHeight="1">
      <c r="A28" s="19" t="s">
        <v>132</v>
      </c>
      <c r="B28" s="19" t="s">
        <v>133</v>
      </c>
      <c r="C28" s="25"/>
      <c r="D28" s="25"/>
      <c r="E28" s="25"/>
      <c r="F28" s="16" t="s">
        <v>121</v>
      </c>
      <c r="G28" s="27"/>
      <c r="H28" s="31"/>
      <c r="I28" s="25"/>
      <c r="J28" s="25"/>
      <c r="K28" s="25"/>
      <c r="L28" s="25"/>
      <c r="M28" s="25"/>
      <c r="N28" s="25"/>
      <c r="O28" s="25"/>
      <c r="P28" s="25"/>
      <c r="Q28" s="25"/>
      <c r="R28" s="25"/>
      <c r="S28" s="25"/>
      <c r="T28" s="25"/>
      <c r="U28" s="25"/>
      <c r="V28" s="25"/>
      <c r="W28" s="25"/>
      <c r="X28" s="25"/>
      <c r="Y28" s="27"/>
      <c r="Z28" s="25"/>
      <c r="AA28" s="25"/>
      <c r="AB28" s="25"/>
      <c r="AC28" s="25"/>
    </row>
    <row r="29" spans="1:29" ht="18" customHeight="1">
      <c r="A29" s="19" t="s">
        <v>130</v>
      </c>
      <c r="B29" s="19" t="s">
        <v>20</v>
      </c>
      <c r="C29" s="25"/>
      <c r="D29" s="25"/>
      <c r="E29" s="25"/>
      <c r="F29" s="32" t="s">
        <v>123</v>
      </c>
      <c r="G29" s="27"/>
      <c r="H29" s="31"/>
      <c r="I29" s="25"/>
      <c r="J29" s="25"/>
      <c r="K29" s="25"/>
      <c r="L29" s="25"/>
      <c r="M29" s="25"/>
      <c r="N29" s="25"/>
      <c r="O29" s="25"/>
      <c r="P29" s="25"/>
      <c r="Q29" s="25"/>
      <c r="R29" s="25"/>
      <c r="S29" s="25"/>
      <c r="T29" s="25"/>
      <c r="U29" s="25"/>
      <c r="V29" s="25"/>
      <c r="W29" s="25"/>
      <c r="X29" s="25"/>
      <c r="Y29" s="27"/>
      <c r="Z29" s="25"/>
      <c r="AA29" s="25"/>
      <c r="AB29" s="25"/>
      <c r="AC29" s="25"/>
    </row>
    <row r="30" spans="1:29" ht="18" customHeight="1">
      <c r="A30" s="19" t="s">
        <v>149</v>
      </c>
      <c r="B30" s="19" t="s">
        <v>150</v>
      </c>
      <c r="C30" s="25"/>
      <c r="D30" s="25"/>
      <c r="E30" s="25"/>
      <c r="F30" s="16" t="s">
        <v>125</v>
      </c>
      <c r="G30" s="27"/>
      <c r="H30" s="31"/>
      <c r="I30" s="25"/>
      <c r="J30" s="25"/>
      <c r="K30" s="25"/>
      <c r="L30" s="25"/>
      <c r="M30" s="25"/>
      <c r="N30" s="25"/>
      <c r="O30" s="25"/>
      <c r="P30" s="25"/>
      <c r="Q30" s="25"/>
      <c r="R30" s="25"/>
      <c r="S30" s="25"/>
      <c r="T30" s="25"/>
      <c r="U30" s="25"/>
      <c r="V30" s="25"/>
      <c r="W30" s="25"/>
      <c r="X30" s="25"/>
      <c r="Y30" s="27"/>
      <c r="Z30" s="25"/>
      <c r="AA30" s="25"/>
      <c r="AB30" s="25"/>
      <c r="AC30" s="25"/>
    </row>
    <row r="31" spans="1:29" ht="18" customHeight="1">
      <c r="A31" s="19" t="s">
        <v>166</v>
      </c>
      <c r="B31" s="19" t="s">
        <v>976</v>
      </c>
      <c r="C31" s="25"/>
      <c r="D31" s="25"/>
      <c r="E31" s="25"/>
      <c r="F31" s="29" t="s">
        <v>127</v>
      </c>
      <c r="G31" s="33"/>
      <c r="H31" s="25"/>
      <c r="I31" s="25"/>
      <c r="J31" s="25"/>
      <c r="K31" s="25"/>
      <c r="L31" s="25"/>
      <c r="M31" s="25"/>
      <c r="N31" s="25"/>
      <c r="O31" s="25"/>
      <c r="P31" s="25"/>
      <c r="Q31" s="25"/>
      <c r="R31" s="25"/>
      <c r="S31" s="25"/>
      <c r="T31" s="25"/>
      <c r="U31" s="25"/>
      <c r="V31" s="25"/>
      <c r="W31" s="25"/>
      <c r="X31" s="25"/>
      <c r="Y31" s="33"/>
      <c r="Z31" s="25"/>
      <c r="AA31" s="25"/>
      <c r="AB31" s="25"/>
      <c r="AC31" s="25"/>
    </row>
    <row r="32" spans="1:29" ht="18" customHeight="1">
      <c r="A32" s="19" t="s">
        <v>131</v>
      </c>
      <c r="B32" s="19" t="s">
        <v>21</v>
      </c>
      <c r="C32" s="25"/>
      <c r="D32" s="25"/>
      <c r="E32" s="25"/>
      <c r="F32" s="29" t="s">
        <v>129</v>
      </c>
      <c r="G32" s="25"/>
      <c r="H32" s="25"/>
      <c r="I32" s="25"/>
      <c r="J32" s="25"/>
      <c r="K32" s="25"/>
      <c r="L32" s="25"/>
      <c r="M32" s="25"/>
      <c r="N32" s="25"/>
      <c r="O32" s="25"/>
      <c r="P32" s="25"/>
      <c r="Q32" s="25"/>
      <c r="R32" s="25"/>
      <c r="S32" s="25"/>
      <c r="T32" s="25"/>
      <c r="U32" s="25"/>
      <c r="V32" s="25"/>
      <c r="W32" s="25"/>
      <c r="X32" s="25"/>
      <c r="Y32" s="25"/>
      <c r="Z32" s="25"/>
      <c r="AA32" s="25"/>
      <c r="AB32" s="25"/>
      <c r="AC32" s="25"/>
    </row>
    <row r="33" spans="1:29" ht="18" customHeight="1">
      <c r="A33" s="19" t="s">
        <v>134</v>
      </c>
      <c r="B33" s="19" t="s">
        <v>135</v>
      </c>
      <c r="C33" s="25"/>
      <c r="D33" s="25"/>
      <c r="E33" s="25"/>
      <c r="F33" s="29"/>
      <c r="G33" s="25"/>
      <c r="H33" s="25"/>
      <c r="I33" s="25"/>
      <c r="J33" s="25"/>
      <c r="K33" s="25"/>
      <c r="L33" s="25"/>
      <c r="M33" s="25"/>
      <c r="N33" s="25"/>
      <c r="O33" s="25"/>
      <c r="P33" s="25"/>
      <c r="Q33" s="25"/>
      <c r="R33" s="25"/>
      <c r="S33" s="25"/>
      <c r="T33" s="25"/>
      <c r="U33" s="25"/>
      <c r="V33" s="25"/>
      <c r="W33" s="25"/>
      <c r="X33" s="25"/>
      <c r="Y33" s="25"/>
      <c r="Z33" s="25"/>
      <c r="AA33" s="25"/>
      <c r="AB33" s="25"/>
      <c r="AC33" s="25"/>
    </row>
    <row r="34" spans="1:29" ht="18" customHeight="1">
      <c r="A34" s="19" t="s">
        <v>107</v>
      </c>
      <c r="B34" s="19" t="s">
        <v>22</v>
      </c>
      <c r="C34" s="25"/>
      <c r="D34" s="25"/>
      <c r="E34" s="25"/>
      <c r="F34" s="29"/>
      <c r="G34" s="25"/>
      <c r="H34" s="25"/>
      <c r="I34" s="25"/>
      <c r="J34" s="25"/>
      <c r="K34" s="25"/>
      <c r="L34" s="25"/>
      <c r="M34" s="25"/>
      <c r="N34" s="25"/>
      <c r="O34" s="25"/>
      <c r="P34" s="25"/>
      <c r="Q34" s="25"/>
      <c r="R34" s="25"/>
      <c r="S34" s="25"/>
      <c r="T34" s="25"/>
      <c r="U34" s="25"/>
      <c r="V34" s="25"/>
      <c r="W34" s="25"/>
      <c r="X34" s="25"/>
      <c r="Y34" s="25"/>
      <c r="Z34" s="25"/>
      <c r="AA34" s="25"/>
      <c r="AB34" s="25"/>
      <c r="AC34" s="25"/>
    </row>
    <row r="35" spans="1:29" ht="18" customHeight="1">
      <c r="A35" s="19" t="s">
        <v>109</v>
      </c>
      <c r="B35" s="19" t="s">
        <v>23</v>
      </c>
      <c r="C35" s="25"/>
      <c r="D35" s="25"/>
      <c r="E35" s="25"/>
      <c r="F35" s="29"/>
      <c r="G35" s="25"/>
      <c r="H35" s="25"/>
      <c r="I35" s="25"/>
      <c r="J35" s="25"/>
      <c r="K35" s="25"/>
      <c r="L35" s="25"/>
      <c r="M35" s="25"/>
      <c r="N35" s="25"/>
      <c r="O35" s="25"/>
      <c r="P35" s="25"/>
      <c r="Q35" s="25"/>
      <c r="R35" s="25"/>
      <c r="S35" s="25"/>
      <c r="T35" s="25"/>
      <c r="U35" s="25"/>
      <c r="V35" s="25"/>
      <c r="W35" s="25"/>
      <c r="X35" s="25"/>
      <c r="Y35" s="25"/>
      <c r="Z35" s="25"/>
      <c r="AA35" s="25"/>
      <c r="AB35" s="25"/>
      <c r="AC35" s="25"/>
    </row>
    <row r="36" spans="1:29" ht="18" customHeight="1">
      <c r="A36" s="19" t="s">
        <v>111</v>
      </c>
      <c r="B36" s="19" t="s">
        <v>24</v>
      </c>
      <c r="C36" s="25"/>
      <c r="D36" s="25"/>
      <c r="E36" s="25"/>
      <c r="F36" s="29"/>
      <c r="G36" s="25"/>
      <c r="H36" s="25"/>
      <c r="I36" s="25"/>
      <c r="J36" s="25"/>
      <c r="K36" s="25"/>
      <c r="L36" s="25"/>
      <c r="M36" s="25"/>
      <c r="N36" s="25"/>
      <c r="O36" s="25"/>
      <c r="P36" s="25"/>
      <c r="Q36" s="25"/>
      <c r="R36" s="25"/>
      <c r="S36" s="25"/>
      <c r="T36" s="25"/>
      <c r="U36" s="25"/>
      <c r="V36" s="25"/>
      <c r="W36" s="25"/>
      <c r="X36" s="25"/>
      <c r="Y36" s="25"/>
      <c r="Z36" s="25"/>
      <c r="AA36" s="25"/>
      <c r="AB36" s="25"/>
      <c r="AC36" s="25"/>
    </row>
    <row r="37" spans="1:29" ht="18" customHeight="1">
      <c r="A37" s="19" t="s">
        <v>158</v>
      </c>
      <c r="B37" s="19" t="s">
        <v>159</v>
      </c>
      <c r="C37" s="25"/>
      <c r="D37" s="25"/>
      <c r="E37" s="25"/>
      <c r="F37" s="29"/>
      <c r="G37" s="25"/>
      <c r="H37" s="25"/>
      <c r="I37" s="25"/>
      <c r="J37" s="25"/>
      <c r="K37" s="25"/>
      <c r="L37" s="25"/>
      <c r="M37" s="25"/>
      <c r="N37" s="25"/>
      <c r="O37" s="25"/>
      <c r="P37" s="25"/>
      <c r="Q37" s="25"/>
      <c r="R37" s="25"/>
      <c r="S37" s="25"/>
      <c r="T37" s="25"/>
      <c r="U37" s="25"/>
      <c r="V37" s="25"/>
      <c r="W37" s="25"/>
      <c r="X37" s="25"/>
      <c r="Y37" s="25"/>
      <c r="Z37" s="25"/>
      <c r="AA37" s="25"/>
      <c r="AB37" s="25"/>
      <c r="AC37" s="25"/>
    </row>
    <row r="38" spans="1:29" ht="18" customHeight="1">
      <c r="A38" s="19" t="s">
        <v>136</v>
      </c>
      <c r="B38" s="19" t="s">
        <v>25</v>
      </c>
      <c r="C38" s="25"/>
      <c r="D38" s="25"/>
      <c r="E38" s="25"/>
      <c r="F38" s="29"/>
      <c r="G38" s="25"/>
      <c r="H38" s="25"/>
      <c r="I38" s="25"/>
      <c r="J38" s="25"/>
      <c r="K38" s="25"/>
      <c r="L38" s="25"/>
      <c r="M38" s="25"/>
      <c r="N38" s="25"/>
      <c r="O38" s="25"/>
      <c r="P38" s="25"/>
      <c r="Q38" s="25"/>
      <c r="R38" s="25"/>
      <c r="S38" s="25"/>
      <c r="T38" s="25"/>
      <c r="U38" s="25"/>
      <c r="V38" s="25"/>
      <c r="W38" s="25"/>
      <c r="X38" s="25"/>
      <c r="Y38" s="25"/>
      <c r="Z38" s="25"/>
      <c r="AA38" s="25"/>
      <c r="AB38" s="25"/>
      <c r="AC38" s="25"/>
    </row>
    <row r="39" spans="1:29" ht="18" customHeight="1">
      <c r="A39" s="19" t="s">
        <v>137</v>
      </c>
      <c r="B39" s="19" t="s">
        <v>26</v>
      </c>
      <c r="C39" s="25"/>
      <c r="D39" s="25"/>
      <c r="E39" s="25"/>
      <c r="F39" s="29"/>
      <c r="G39" s="25"/>
      <c r="H39" s="25"/>
      <c r="I39" s="25"/>
      <c r="J39" s="25"/>
      <c r="K39" s="25"/>
      <c r="L39" s="25"/>
      <c r="M39" s="25"/>
      <c r="N39" s="25"/>
      <c r="O39" s="25"/>
      <c r="P39" s="25"/>
      <c r="Q39" s="25"/>
      <c r="R39" s="25"/>
      <c r="S39" s="25"/>
      <c r="T39" s="25"/>
      <c r="U39" s="25"/>
      <c r="V39" s="25"/>
      <c r="W39" s="25"/>
      <c r="X39" s="25"/>
      <c r="Y39" s="25"/>
      <c r="Z39" s="25"/>
      <c r="AA39" s="25"/>
      <c r="AB39" s="25"/>
      <c r="AC39" s="25"/>
    </row>
    <row r="40" spans="1:29" ht="18" customHeight="1">
      <c r="A40" s="19" t="s">
        <v>128</v>
      </c>
      <c r="B40" s="19" t="s">
        <v>27</v>
      </c>
      <c r="C40" s="25"/>
      <c r="D40" s="25"/>
      <c r="E40" s="25"/>
      <c r="F40" s="29"/>
      <c r="G40" s="25"/>
      <c r="H40" s="25"/>
      <c r="I40" s="25"/>
      <c r="J40" s="25"/>
      <c r="K40" s="25"/>
      <c r="L40" s="25"/>
      <c r="M40" s="25"/>
      <c r="N40" s="25"/>
      <c r="O40" s="25"/>
      <c r="P40" s="25"/>
      <c r="Q40" s="25"/>
      <c r="R40" s="25"/>
      <c r="S40" s="25"/>
      <c r="T40" s="25"/>
      <c r="U40" s="25"/>
      <c r="V40" s="25"/>
      <c r="W40" s="25"/>
      <c r="X40" s="25"/>
      <c r="Y40" s="25"/>
      <c r="Z40" s="25"/>
      <c r="AA40" s="25"/>
      <c r="AB40" s="25"/>
      <c r="AC40" s="25"/>
    </row>
    <row r="41" spans="1:29" ht="18" customHeight="1">
      <c r="A41" s="19" t="s">
        <v>113</v>
      </c>
      <c r="B41" s="19" t="s">
        <v>114</v>
      </c>
      <c r="C41" s="25"/>
      <c r="D41" s="25"/>
      <c r="E41" s="25"/>
      <c r="F41" s="29"/>
      <c r="G41" s="25"/>
      <c r="H41" s="25"/>
      <c r="I41" s="25"/>
      <c r="J41" s="25"/>
      <c r="K41" s="25"/>
      <c r="L41" s="25"/>
      <c r="M41" s="25"/>
      <c r="N41" s="25"/>
      <c r="O41" s="25"/>
      <c r="P41" s="25"/>
      <c r="Q41" s="25"/>
      <c r="R41" s="25"/>
      <c r="S41" s="25"/>
      <c r="T41" s="25"/>
      <c r="U41" s="25"/>
      <c r="V41" s="25"/>
      <c r="W41" s="25"/>
      <c r="X41" s="25"/>
      <c r="Y41" s="25"/>
      <c r="Z41" s="25"/>
      <c r="AA41" s="25"/>
      <c r="AB41" s="25"/>
      <c r="AC41" s="25"/>
    </row>
    <row r="42" spans="1:29" ht="18" customHeight="1">
      <c r="A42" s="19" t="s">
        <v>140</v>
      </c>
      <c r="B42" s="19" t="s">
        <v>141</v>
      </c>
      <c r="C42" s="25"/>
      <c r="D42" s="25"/>
      <c r="E42" s="25"/>
      <c r="F42" s="29"/>
      <c r="G42" s="25"/>
      <c r="H42" s="25"/>
      <c r="I42" s="25"/>
      <c r="J42" s="25"/>
      <c r="K42" s="25"/>
      <c r="L42" s="25"/>
      <c r="M42" s="25"/>
      <c r="N42" s="25"/>
      <c r="O42" s="25"/>
      <c r="P42" s="25"/>
      <c r="Q42" s="25"/>
      <c r="R42" s="25"/>
      <c r="S42" s="25"/>
      <c r="T42" s="25"/>
      <c r="U42" s="25"/>
      <c r="V42" s="25"/>
      <c r="W42" s="25"/>
      <c r="X42" s="25"/>
      <c r="Y42" s="25"/>
      <c r="Z42" s="25"/>
      <c r="AA42" s="25"/>
      <c r="AB42" s="25"/>
      <c r="AC42" s="25"/>
    </row>
    <row r="43" spans="1:29" ht="18" customHeight="1">
      <c r="A43" s="19" t="s">
        <v>138</v>
      </c>
      <c r="B43" s="19" t="s">
        <v>139</v>
      </c>
      <c r="C43" s="25"/>
      <c r="D43" s="25"/>
      <c r="E43" s="25"/>
      <c r="F43" s="25"/>
      <c r="G43" s="25"/>
      <c r="H43" s="25"/>
      <c r="I43" s="25"/>
      <c r="J43" s="25"/>
      <c r="K43" s="25"/>
      <c r="L43" s="25"/>
      <c r="M43" s="25"/>
      <c r="N43" s="25"/>
      <c r="O43" s="25"/>
      <c r="P43" s="25"/>
      <c r="Q43" s="25"/>
      <c r="R43" s="25"/>
      <c r="S43" s="25"/>
      <c r="T43" s="25"/>
      <c r="U43" s="25"/>
      <c r="V43" s="25"/>
      <c r="W43" s="25"/>
      <c r="X43" s="25"/>
      <c r="Y43" s="25"/>
      <c r="Z43" s="25"/>
      <c r="AA43" s="25"/>
      <c r="AB43" s="25"/>
      <c r="AC43" s="25"/>
    </row>
    <row r="44" spans="1:29" ht="18" customHeight="1">
      <c r="A44" s="19" t="s">
        <v>142</v>
      </c>
      <c r="B44" s="19" t="s">
        <v>28</v>
      </c>
      <c r="C44" s="25"/>
      <c r="D44" s="25"/>
      <c r="E44" s="25"/>
      <c r="F44" s="25"/>
      <c r="G44" s="25"/>
      <c r="H44" s="25"/>
      <c r="I44" s="25"/>
      <c r="J44" s="25"/>
      <c r="K44" s="25"/>
      <c r="L44" s="25"/>
      <c r="M44" s="25"/>
      <c r="N44" s="25"/>
      <c r="O44" s="25"/>
      <c r="P44" s="25"/>
      <c r="Q44" s="25"/>
      <c r="R44" s="25"/>
      <c r="S44" s="25"/>
      <c r="T44" s="25"/>
      <c r="U44" s="25"/>
      <c r="V44" s="25"/>
      <c r="W44" s="25"/>
      <c r="X44" s="25"/>
      <c r="Y44" s="25"/>
      <c r="Z44" s="25"/>
      <c r="AA44" s="25"/>
      <c r="AB44" s="25"/>
      <c r="AC44" s="25"/>
    </row>
    <row r="45" spans="1:29" ht="18" customHeight="1">
      <c r="A45" s="19" t="s">
        <v>145</v>
      </c>
      <c r="B45" s="19" t="s">
        <v>146</v>
      </c>
      <c r="C45" s="25"/>
      <c r="D45" s="25"/>
      <c r="E45" s="25"/>
      <c r="F45" s="25"/>
      <c r="G45" s="25"/>
      <c r="H45" s="25"/>
      <c r="I45" s="25"/>
      <c r="J45" s="25"/>
      <c r="K45" s="25"/>
      <c r="L45" s="25"/>
      <c r="M45" s="25"/>
      <c r="N45" s="25"/>
      <c r="O45" s="25"/>
      <c r="P45" s="25"/>
      <c r="Q45" s="25"/>
      <c r="R45" s="25"/>
      <c r="S45" s="25"/>
      <c r="T45" s="25"/>
      <c r="U45" s="25"/>
      <c r="V45" s="25"/>
      <c r="W45" s="25"/>
      <c r="X45" s="25"/>
      <c r="Y45" s="25"/>
      <c r="Z45" s="25"/>
      <c r="AA45" s="25"/>
      <c r="AB45" s="25"/>
      <c r="AC45" s="25"/>
    </row>
    <row r="46" spans="1:29" ht="18" customHeight="1">
      <c r="A46" s="19" t="s">
        <v>143</v>
      </c>
      <c r="B46" s="19" t="s">
        <v>144</v>
      </c>
      <c r="C46" s="25"/>
      <c r="D46" s="25"/>
      <c r="E46" s="25"/>
      <c r="F46" s="25"/>
      <c r="G46" s="25"/>
      <c r="H46" s="25"/>
      <c r="I46" s="25"/>
      <c r="J46" s="25"/>
      <c r="K46" s="25"/>
      <c r="L46" s="25"/>
      <c r="M46" s="25"/>
      <c r="N46" s="25"/>
      <c r="O46" s="25"/>
      <c r="P46" s="25"/>
      <c r="Q46" s="25"/>
      <c r="R46" s="25"/>
      <c r="S46" s="25"/>
      <c r="T46" s="25"/>
      <c r="U46" s="25"/>
      <c r="V46" s="25"/>
      <c r="W46" s="25"/>
      <c r="X46" s="25"/>
      <c r="Y46" s="25"/>
      <c r="Z46" s="25"/>
      <c r="AA46" s="25"/>
      <c r="AB46" s="25"/>
      <c r="AC46" s="25"/>
    </row>
    <row r="47" spans="1:29" ht="18" customHeight="1">
      <c r="A47" s="36" t="s">
        <v>147</v>
      </c>
      <c r="B47" s="36" t="s">
        <v>148</v>
      </c>
      <c r="C47" s="25"/>
      <c r="D47" s="25"/>
      <c r="E47" s="25"/>
      <c r="F47" s="25"/>
      <c r="G47" s="25"/>
      <c r="H47" s="25"/>
      <c r="I47" s="25"/>
      <c r="J47" s="25"/>
      <c r="K47" s="25"/>
      <c r="L47" s="25"/>
      <c r="M47" s="25"/>
      <c r="N47" s="25"/>
      <c r="O47" s="25"/>
      <c r="P47" s="25"/>
      <c r="Q47" s="25"/>
      <c r="R47" s="25"/>
      <c r="S47" s="25"/>
      <c r="T47" s="25"/>
      <c r="U47" s="25"/>
      <c r="V47" s="25"/>
      <c r="W47" s="25"/>
      <c r="X47" s="25"/>
      <c r="Y47" s="25"/>
      <c r="Z47" s="25"/>
      <c r="AA47" s="25"/>
      <c r="AB47" s="25"/>
      <c r="AC47" s="25"/>
    </row>
    <row r="48" spans="1:29" ht="18" customHeight="1">
      <c r="A48" s="19" t="s">
        <v>1052</v>
      </c>
      <c r="B48" s="19" t="s">
        <v>1053</v>
      </c>
      <c r="C48" s="25"/>
      <c r="D48" s="25"/>
      <c r="E48" s="25"/>
      <c r="F48" s="25"/>
      <c r="G48" s="25"/>
      <c r="H48" s="25"/>
      <c r="I48" s="25"/>
      <c r="J48" s="25"/>
      <c r="K48" s="25"/>
      <c r="L48" s="25"/>
      <c r="M48" s="25"/>
      <c r="N48" s="25"/>
      <c r="O48" s="25"/>
      <c r="P48" s="25"/>
      <c r="Q48" s="25"/>
      <c r="R48" s="25"/>
      <c r="S48" s="25"/>
      <c r="T48" s="25"/>
      <c r="U48" s="25"/>
      <c r="V48" s="25"/>
      <c r="W48" s="25"/>
      <c r="X48" s="25"/>
      <c r="Y48" s="25"/>
      <c r="Z48" s="25"/>
      <c r="AA48" s="25"/>
      <c r="AB48" s="25"/>
      <c r="AC48" s="25"/>
    </row>
    <row r="49" spans="1:29" ht="18" customHeight="1">
      <c r="A49" s="37"/>
      <c r="B49" s="37"/>
      <c r="C49" s="25"/>
      <c r="D49" s="25"/>
      <c r="E49" s="25"/>
      <c r="F49" s="25"/>
      <c r="G49" s="25"/>
      <c r="H49" s="25"/>
      <c r="I49" s="25"/>
      <c r="J49" s="25"/>
      <c r="K49" s="25"/>
      <c r="L49" s="25"/>
      <c r="M49" s="25"/>
      <c r="N49" s="25"/>
      <c r="O49" s="25"/>
      <c r="P49" s="25"/>
      <c r="Q49" s="25"/>
      <c r="R49" s="25"/>
      <c r="S49" s="25"/>
      <c r="T49" s="25"/>
      <c r="U49" s="25"/>
      <c r="V49" s="25"/>
      <c r="W49" s="25"/>
      <c r="X49" s="25"/>
      <c r="Y49" s="25"/>
      <c r="Z49" s="25"/>
      <c r="AA49" s="25"/>
      <c r="AB49" s="25"/>
      <c r="AC49" s="25"/>
    </row>
    <row r="50" spans="1:29" ht="18" customHeight="1">
      <c r="A50" s="37"/>
      <c r="B50" s="37"/>
      <c r="C50" s="25"/>
      <c r="D50" s="25"/>
      <c r="E50" s="25"/>
      <c r="F50" s="25"/>
      <c r="G50" s="25"/>
      <c r="H50" s="25"/>
      <c r="I50" s="25"/>
      <c r="J50" s="25"/>
      <c r="K50" s="25"/>
      <c r="L50" s="25"/>
      <c r="M50" s="25"/>
      <c r="N50" s="25"/>
      <c r="O50" s="25"/>
      <c r="P50" s="25"/>
      <c r="Q50" s="25"/>
      <c r="R50" s="25"/>
      <c r="S50" s="25"/>
      <c r="T50" s="25"/>
      <c r="U50" s="25"/>
      <c r="V50" s="25"/>
      <c r="W50" s="25"/>
      <c r="X50" s="25"/>
      <c r="Y50" s="25"/>
      <c r="Z50" s="25"/>
      <c r="AA50" s="25"/>
      <c r="AB50" s="25"/>
      <c r="AC50" s="25"/>
    </row>
    <row r="51" spans="1:29" ht="18" customHeight="1">
      <c r="A51" s="37"/>
      <c r="B51" s="37"/>
      <c r="C51" s="25"/>
      <c r="D51" s="25"/>
      <c r="E51" s="25"/>
      <c r="F51" s="25"/>
      <c r="G51" s="25"/>
      <c r="H51" s="25"/>
      <c r="I51" s="25"/>
      <c r="J51" s="25"/>
      <c r="K51" s="25"/>
      <c r="L51" s="25"/>
      <c r="M51" s="25"/>
      <c r="N51" s="25"/>
      <c r="O51" s="25"/>
      <c r="P51" s="25"/>
      <c r="Q51" s="25"/>
      <c r="R51" s="25"/>
      <c r="S51" s="25"/>
      <c r="T51" s="25"/>
      <c r="U51" s="25"/>
      <c r="V51" s="25"/>
      <c r="W51" s="25"/>
      <c r="X51" s="25"/>
      <c r="Y51" s="25"/>
      <c r="Z51" s="25"/>
      <c r="AA51" s="25"/>
      <c r="AB51" s="25"/>
      <c r="AC51" s="25"/>
    </row>
    <row r="52" spans="1:29" ht="18" customHeight="1">
      <c r="A52" s="25"/>
      <c r="B52" s="25"/>
      <c r="C52" s="25"/>
      <c r="D52" s="25"/>
      <c r="E52" s="25"/>
      <c r="F52" s="25"/>
      <c r="G52" s="25"/>
      <c r="H52" s="25"/>
      <c r="I52" s="25"/>
      <c r="J52" s="25"/>
      <c r="K52" s="25"/>
      <c r="L52" s="25"/>
      <c r="M52" s="25"/>
      <c r="N52" s="25"/>
      <c r="O52" s="25"/>
      <c r="P52" s="25"/>
      <c r="Q52" s="25"/>
      <c r="R52" s="25"/>
      <c r="S52" s="25"/>
      <c r="T52" s="25"/>
      <c r="U52" s="25"/>
      <c r="V52" s="25"/>
      <c r="W52" s="25"/>
      <c r="X52" s="25"/>
      <c r="Y52" s="25"/>
      <c r="Z52" s="25"/>
      <c r="AA52" s="25"/>
      <c r="AB52" s="25"/>
      <c r="AC52" s="25"/>
    </row>
    <row r="53" spans="1:29" ht="18" customHeight="1">
      <c r="A53" s="25"/>
      <c r="B53" s="25"/>
      <c r="C53" s="25"/>
      <c r="D53" s="25"/>
      <c r="E53" s="25"/>
      <c r="F53" s="25"/>
      <c r="G53" s="25"/>
      <c r="H53" s="25"/>
      <c r="I53" s="25"/>
      <c r="J53" s="25"/>
      <c r="K53" s="25"/>
      <c r="L53" s="25"/>
      <c r="M53" s="25"/>
      <c r="N53" s="25"/>
      <c r="O53" s="25"/>
      <c r="P53" s="25"/>
      <c r="Q53" s="25"/>
      <c r="R53" s="25"/>
      <c r="S53" s="25"/>
      <c r="T53" s="25"/>
      <c r="U53" s="25"/>
      <c r="V53" s="25"/>
      <c r="W53" s="25"/>
      <c r="X53" s="25"/>
      <c r="Y53" s="25"/>
      <c r="Z53" s="25"/>
      <c r="AA53" s="25"/>
      <c r="AB53" s="25"/>
      <c r="AC53" s="25"/>
    </row>
    <row r="54" spans="1:29" ht="18" customHeight="1">
      <c r="A54" s="34"/>
      <c r="B54" s="25"/>
      <c r="C54" s="25"/>
      <c r="D54" s="25"/>
      <c r="E54" s="25"/>
      <c r="F54" s="25"/>
      <c r="G54" s="25"/>
      <c r="H54" s="25"/>
      <c r="I54" s="25"/>
      <c r="J54" s="25"/>
      <c r="K54" s="25"/>
      <c r="L54" s="25"/>
      <c r="M54" s="25"/>
      <c r="N54" s="25"/>
      <c r="O54" s="25"/>
      <c r="P54" s="25"/>
      <c r="Q54" s="25"/>
      <c r="R54" s="25"/>
      <c r="S54" s="25"/>
      <c r="T54" s="25"/>
      <c r="U54" s="25"/>
      <c r="V54" s="25"/>
      <c r="W54" s="25"/>
      <c r="X54" s="25"/>
      <c r="Y54" s="25"/>
      <c r="Z54" s="25"/>
      <c r="AA54" s="25"/>
      <c r="AB54" s="25"/>
      <c r="AC54" s="25"/>
    </row>
    <row r="55" spans="1:29" ht="18" customHeight="1">
      <c r="A55" s="34"/>
      <c r="B55" s="25"/>
      <c r="C55" s="25"/>
      <c r="D55" s="25"/>
      <c r="E55" s="25"/>
      <c r="F55" s="25"/>
      <c r="G55" s="25"/>
      <c r="H55" s="25"/>
      <c r="I55" s="25"/>
      <c r="J55" s="25"/>
      <c r="K55" s="25"/>
      <c r="L55" s="25"/>
      <c r="M55" s="25"/>
      <c r="N55" s="25"/>
      <c r="O55" s="25"/>
      <c r="P55" s="25"/>
      <c r="Q55" s="25"/>
      <c r="R55" s="25"/>
      <c r="S55" s="25"/>
      <c r="T55" s="25"/>
      <c r="U55" s="25"/>
      <c r="V55" s="25"/>
      <c r="W55" s="25"/>
      <c r="X55" s="25"/>
      <c r="Y55" s="25"/>
      <c r="Z55" s="25"/>
      <c r="AA55" s="25"/>
      <c r="AB55" s="25"/>
      <c r="AC55" s="25"/>
    </row>
    <row r="56" spans="1:29" ht="18" customHeight="1">
      <c r="A56" s="34"/>
      <c r="B56" s="25"/>
      <c r="C56" s="25"/>
      <c r="D56" s="25"/>
      <c r="E56" s="25"/>
      <c r="F56" s="25"/>
      <c r="G56" s="25"/>
      <c r="H56" s="25"/>
      <c r="I56" s="25"/>
      <c r="J56" s="25"/>
      <c r="K56" s="25"/>
      <c r="L56" s="25"/>
      <c r="M56" s="25"/>
      <c r="N56" s="25"/>
      <c r="O56" s="25"/>
      <c r="P56" s="25"/>
      <c r="Q56" s="25"/>
      <c r="R56" s="25"/>
      <c r="S56" s="25"/>
      <c r="T56" s="25"/>
      <c r="U56" s="25"/>
      <c r="V56" s="25"/>
      <c r="W56" s="25"/>
      <c r="X56" s="25"/>
      <c r="Y56" s="25"/>
      <c r="Z56" s="25"/>
      <c r="AA56" s="25"/>
      <c r="AB56" s="25"/>
      <c r="AC56" s="25"/>
    </row>
    <row r="57" spans="1:29" ht="18" customHeight="1">
      <c r="A57" s="34"/>
      <c r="B57" s="25"/>
      <c r="C57" s="25"/>
      <c r="D57" s="25"/>
      <c r="E57" s="25"/>
      <c r="F57" s="25"/>
      <c r="G57" s="25"/>
      <c r="H57" s="25"/>
      <c r="I57" s="25"/>
      <c r="J57" s="25"/>
      <c r="K57" s="25"/>
      <c r="L57" s="25"/>
      <c r="M57" s="25"/>
      <c r="N57" s="25"/>
      <c r="O57" s="25"/>
      <c r="P57" s="25"/>
      <c r="Q57" s="25"/>
      <c r="R57" s="25"/>
      <c r="S57" s="25"/>
      <c r="T57" s="25"/>
      <c r="U57" s="25"/>
      <c r="V57" s="25"/>
      <c r="W57" s="25"/>
      <c r="X57" s="25"/>
      <c r="Y57" s="25"/>
      <c r="Z57" s="25"/>
      <c r="AA57" s="25"/>
      <c r="AB57" s="25"/>
      <c r="AC57" s="25"/>
    </row>
    <row r="58" spans="1:29" ht="15.75" customHeight="1">
      <c r="A58" s="34"/>
      <c r="B58" s="25"/>
      <c r="C58" s="25"/>
      <c r="D58" s="25"/>
      <c r="E58" s="25"/>
      <c r="F58" s="25"/>
      <c r="G58" s="25"/>
      <c r="H58" s="25"/>
      <c r="I58" s="25"/>
      <c r="J58" s="25"/>
      <c r="K58" s="25"/>
      <c r="L58" s="25"/>
      <c r="M58" s="25"/>
      <c r="N58" s="25"/>
      <c r="O58" s="25"/>
      <c r="P58" s="25"/>
      <c r="Q58" s="25"/>
      <c r="R58" s="25"/>
      <c r="S58" s="25"/>
      <c r="T58" s="25"/>
      <c r="U58" s="25"/>
      <c r="V58" s="25"/>
      <c r="W58" s="25"/>
      <c r="X58" s="25"/>
      <c r="Y58" s="25"/>
      <c r="Z58" s="25"/>
      <c r="AA58" s="25"/>
      <c r="AB58" s="25"/>
      <c r="AC58" s="25"/>
    </row>
    <row r="59" spans="1:29" ht="15.75" customHeight="1">
      <c r="A59" s="34"/>
      <c r="B59" s="25"/>
      <c r="C59" s="25"/>
      <c r="D59" s="25"/>
      <c r="E59" s="25"/>
      <c r="F59" s="25"/>
      <c r="G59" s="25"/>
      <c r="H59" s="25"/>
      <c r="I59" s="25"/>
      <c r="J59" s="25"/>
      <c r="K59" s="25"/>
      <c r="L59" s="25"/>
      <c r="M59" s="25"/>
      <c r="N59" s="25"/>
      <c r="O59" s="25"/>
      <c r="P59" s="25"/>
      <c r="Q59" s="25"/>
      <c r="R59" s="25"/>
      <c r="S59" s="25"/>
      <c r="T59" s="25"/>
      <c r="U59" s="25"/>
      <c r="V59" s="25"/>
      <c r="W59" s="25"/>
      <c r="X59" s="25"/>
      <c r="Y59" s="25"/>
      <c r="Z59" s="25"/>
      <c r="AA59" s="25"/>
      <c r="AB59" s="25"/>
      <c r="AC59" s="25"/>
    </row>
    <row r="60" spans="1:29" ht="15.75" customHeight="1">
      <c r="A60" s="34"/>
      <c r="B60" s="25"/>
      <c r="C60" s="25"/>
      <c r="D60" s="25"/>
      <c r="E60" s="25"/>
      <c r="F60" s="25"/>
      <c r="G60" s="25"/>
      <c r="H60" s="25"/>
      <c r="I60" s="25"/>
      <c r="J60" s="25"/>
      <c r="K60" s="25"/>
      <c r="L60" s="25"/>
      <c r="M60" s="25"/>
      <c r="N60" s="25"/>
      <c r="O60" s="25"/>
      <c r="P60" s="25"/>
      <c r="Q60" s="25"/>
      <c r="R60" s="25"/>
      <c r="S60" s="25"/>
      <c r="T60" s="25"/>
      <c r="U60" s="25"/>
      <c r="V60" s="25"/>
      <c r="W60" s="25"/>
      <c r="X60" s="25"/>
      <c r="Y60" s="25"/>
      <c r="Z60" s="25"/>
      <c r="AA60" s="25"/>
      <c r="AB60" s="25"/>
      <c r="AC60" s="25"/>
    </row>
    <row r="61" spans="1:29" ht="15.75" customHeight="1">
      <c r="A61" s="25"/>
      <c r="B61" s="25"/>
      <c r="C61" s="25"/>
      <c r="D61" s="25"/>
      <c r="E61" s="25"/>
      <c r="F61" s="25"/>
      <c r="G61" s="25"/>
      <c r="H61" s="25"/>
      <c r="I61" s="25"/>
      <c r="J61" s="25"/>
      <c r="K61" s="25"/>
      <c r="L61" s="25"/>
      <c r="M61" s="25"/>
      <c r="N61" s="25"/>
      <c r="O61" s="25"/>
      <c r="P61" s="25"/>
      <c r="Q61" s="25"/>
      <c r="R61" s="25"/>
      <c r="S61" s="25"/>
      <c r="T61" s="25"/>
      <c r="U61" s="25"/>
      <c r="V61" s="25"/>
      <c r="W61" s="25"/>
      <c r="X61" s="25"/>
      <c r="Y61" s="25"/>
      <c r="Z61" s="25"/>
      <c r="AA61" s="25"/>
      <c r="AB61" s="25"/>
      <c r="AC61" s="25"/>
    </row>
    <row r="62" spans="1:29" ht="15.75" customHeight="1">
      <c r="A62" s="25"/>
      <c r="B62" s="25"/>
      <c r="C62" s="25"/>
      <c r="D62" s="25"/>
      <c r="E62" s="25"/>
      <c r="F62" s="25"/>
      <c r="G62" s="25"/>
      <c r="H62" s="25"/>
      <c r="I62" s="25"/>
      <c r="J62" s="25"/>
      <c r="K62" s="25"/>
      <c r="L62" s="25"/>
      <c r="M62" s="25"/>
      <c r="N62" s="25"/>
      <c r="O62" s="25"/>
      <c r="P62" s="25"/>
      <c r="Q62" s="25"/>
      <c r="R62" s="25"/>
      <c r="S62" s="25"/>
      <c r="T62" s="25"/>
      <c r="U62" s="25"/>
      <c r="V62" s="25"/>
      <c r="W62" s="25"/>
      <c r="X62" s="25"/>
      <c r="Y62" s="25"/>
      <c r="Z62" s="25"/>
      <c r="AA62" s="25"/>
      <c r="AB62" s="25"/>
      <c r="AC62" s="25"/>
    </row>
    <row r="63" spans="1:29" ht="15.75" customHeight="1">
      <c r="A63" s="25"/>
      <c r="B63" s="25"/>
      <c r="C63" s="25"/>
      <c r="D63" s="25"/>
      <c r="E63" s="25"/>
      <c r="F63" s="25"/>
      <c r="G63" s="25"/>
      <c r="H63" s="25"/>
      <c r="I63" s="25"/>
      <c r="J63" s="25"/>
      <c r="K63" s="25"/>
      <c r="L63" s="25"/>
      <c r="M63" s="25"/>
      <c r="N63" s="25"/>
      <c r="O63" s="25"/>
      <c r="P63" s="25"/>
      <c r="Q63" s="25"/>
      <c r="R63" s="25"/>
      <c r="S63" s="25"/>
      <c r="T63" s="25"/>
      <c r="U63" s="25"/>
      <c r="V63" s="25"/>
      <c r="W63" s="25"/>
      <c r="X63" s="25"/>
      <c r="Y63" s="25"/>
      <c r="Z63" s="25"/>
      <c r="AA63" s="25"/>
      <c r="AB63" s="25"/>
      <c r="AC63" s="25"/>
    </row>
    <row r="64" spans="1:29" ht="15.75" customHeight="1">
      <c r="A64" s="25"/>
      <c r="B64" s="25"/>
      <c r="C64" s="25"/>
      <c r="D64" s="25"/>
      <c r="E64" s="25"/>
      <c r="F64" s="25"/>
      <c r="G64" s="25"/>
      <c r="H64" s="25"/>
      <c r="I64" s="25"/>
      <c r="J64" s="25"/>
      <c r="K64" s="25"/>
      <c r="L64" s="25"/>
      <c r="M64" s="25"/>
      <c r="N64" s="25"/>
      <c r="O64" s="25"/>
      <c r="P64" s="25"/>
      <c r="Q64" s="25"/>
      <c r="R64" s="25"/>
      <c r="S64" s="25"/>
      <c r="T64" s="25"/>
      <c r="U64" s="25"/>
      <c r="V64" s="25"/>
      <c r="W64" s="25"/>
      <c r="X64" s="25"/>
      <c r="Y64" s="25"/>
      <c r="Z64" s="25"/>
      <c r="AA64" s="25"/>
      <c r="AB64" s="25"/>
      <c r="AC64" s="25"/>
    </row>
    <row r="65" spans="1:29" ht="15.75" customHeight="1">
      <c r="A65" s="25"/>
      <c r="B65" s="25"/>
      <c r="C65" s="25"/>
      <c r="D65" s="25"/>
      <c r="E65" s="25"/>
      <c r="F65" s="25"/>
      <c r="G65" s="25"/>
      <c r="H65" s="25"/>
      <c r="I65" s="25"/>
      <c r="J65" s="25"/>
      <c r="K65" s="25"/>
      <c r="L65" s="25"/>
      <c r="M65" s="25"/>
      <c r="N65" s="25"/>
      <c r="O65" s="25"/>
      <c r="P65" s="25"/>
      <c r="Q65" s="25"/>
      <c r="R65" s="25"/>
      <c r="S65" s="25"/>
      <c r="T65" s="25"/>
      <c r="U65" s="25"/>
      <c r="V65" s="25"/>
      <c r="W65" s="25"/>
      <c r="X65" s="25"/>
      <c r="Y65" s="25"/>
      <c r="Z65" s="25"/>
      <c r="AA65" s="25"/>
      <c r="AB65" s="25"/>
      <c r="AC65" s="25"/>
    </row>
    <row r="66" spans="1:29" ht="15.75" customHeight="1">
      <c r="A66" s="25"/>
      <c r="B66" s="25"/>
      <c r="C66" s="25"/>
      <c r="D66" s="25"/>
      <c r="E66" s="25"/>
      <c r="F66" s="25"/>
      <c r="G66" s="25"/>
      <c r="H66" s="25"/>
      <c r="I66" s="25"/>
      <c r="J66" s="25"/>
      <c r="K66" s="25"/>
      <c r="L66" s="25"/>
      <c r="M66" s="25"/>
      <c r="N66" s="25"/>
      <c r="O66" s="25"/>
      <c r="P66" s="25"/>
      <c r="Q66" s="25"/>
      <c r="R66" s="25"/>
      <c r="S66" s="25"/>
      <c r="T66" s="25"/>
      <c r="U66" s="25"/>
      <c r="V66" s="25"/>
      <c r="W66" s="25"/>
      <c r="X66" s="25"/>
      <c r="Y66" s="25"/>
      <c r="Z66" s="25"/>
      <c r="AA66" s="25"/>
      <c r="AB66" s="25"/>
      <c r="AC66" s="25"/>
    </row>
    <row r="67" spans="1:29" ht="15.75" customHeight="1">
      <c r="A67" s="25"/>
      <c r="B67" s="25"/>
      <c r="C67" s="25"/>
      <c r="D67" s="25"/>
      <c r="E67" s="25"/>
      <c r="F67" s="25"/>
      <c r="G67" s="25"/>
      <c r="H67" s="25"/>
      <c r="I67" s="25"/>
      <c r="J67" s="25"/>
      <c r="K67" s="25"/>
      <c r="L67" s="25"/>
      <c r="M67" s="25"/>
      <c r="N67" s="25"/>
      <c r="O67" s="25"/>
      <c r="P67" s="25"/>
      <c r="Q67" s="25"/>
      <c r="R67" s="25"/>
      <c r="S67" s="25"/>
      <c r="T67" s="25"/>
      <c r="U67" s="25"/>
      <c r="V67" s="25"/>
      <c r="W67" s="25"/>
      <c r="X67" s="25"/>
      <c r="Y67" s="25"/>
      <c r="Z67" s="25"/>
      <c r="AA67" s="25"/>
      <c r="AB67" s="25"/>
      <c r="AC67" s="25"/>
    </row>
    <row r="68" spans="1:29" ht="15.75" customHeight="1">
      <c r="A68" s="25"/>
      <c r="B68" s="25"/>
      <c r="C68" s="25"/>
      <c r="D68" s="25"/>
      <c r="E68" s="25"/>
      <c r="F68" s="25"/>
      <c r="G68" s="25"/>
      <c r="H68" s="25"/>
      <c r="I68" s="25"/>
      <c r="J68" s="25"/>
      <c r="K68" s="25"/>
      <c r="L68" s="25"/>
      <c r="M68" s="25"/>
      <c r="N68" s="25"/>
      <c r="O68" s="25"/>
      <c r="P68" s="25"/>
      <c r="Q68" s="25"/>
      <c r="R68" s="25"/>
      <c r="S68" s="25"/>
      <c r="T68" s="25"/>
      <c r="U68" s="25"/>
      <c r="V68" s="25"/>
      <c r="W68" s="25"/>
      <c r="X68" s="25"/>
      <c r="Y68" s="25"/>
      <c r="Z68" s="25"/>
      <c r="AA68" s="25"/>
      <c r="AB68" s="25"/>
      <c r="AC68" s="25"/>
    </row>
    <row r="69" spans="1:29" ht="15.75" customHeight="1">
      <c r="A69" s="25"/>
      <c r="B69" s="25"/>
      <c r="C69" s="25"/>
      <c r="D69" s="25"/>
      <c r="E69" s="25"/>
      <c r="F69" s="25"/>
      <c r="G69" s="25"/>
      <c r="H69" s="25"/>
      <c r="I69" s="25"/>
      <c r="J69" s="25"/>
      <c r="K69" s="25"/>
      <c r="L69" s="25"/>
      <c r="M69" s="25"/>
      <c r="N69" s="25"/>
      <c r="O69" s="25"/>
      <c r="P69" s="25"/>
      <c r="Q69" s="25"/>
      <c r="R69" s="25"/>
      <c r="S69" s="25"/>
      <c r="T69" s="25"/>
      <c r="U69" s="25"/>
      <c r="V69" s="25"/>
      <c r="W69" s="25"/>
      <c r="X69" s="25"/>
      <c r="Y69" s="25"/>
      <c r="Z69" s="25"/>
      <c r="AA69" s="25"/>
      <c r="AB69" s="25"/>
      <c r="AC69" s="25"/>
    </row>
    <row r="70" spans="1:29" ht="15.75" customHeight="1">
      <c r="A70" s="25"/>
      <c r="B70" s="25"/>
      <c r="C70" s="25"/>
      <c r="D70" s="25"/>
      <c r="E70" s="25"/>
      <c r="F70" s="25"/>
      <c r="G70" s="25"/>
      <c r="H70" s="25"/>
      <c r="I70" s="25"/>
      <c r="J70" s="25"/>
      <c r="K70" s="25"/>
      <c r="L70" s="25"/>
      <c r="M70" s="25"/>
      <c r="N70" s="25"/>
      <c r="O70" s="25"/>
      <c r="P70" s="25"/>
      <c r="Q70" s="25"/>
      <c r="R70" s="25"/>
      <c r="S70" s="25"/>
      <c r="T70" s="25"/>
      <c r="U70" s="25"/>
      <c r="V70" s="25"/>
      <c r="W70" s="25"/>
      <c r="X70" s="25"/>
      <c r="Y70" s="25"/>
      <c r="Z70" s="25"/>
      <c r="AA70" s="25"/>
      <c r="AB70" s="25"/>
      <c r="AC70" s="25"/>
    </row>
    <row r="71" spans="1:29" ht="15.75" customHeight="1">
      <c r="A71" s="25"/>
      <c r="B71" s="25"/>
      <c r="C71" s="25"/>
      <c r="D71" s="25"/>
      <c r="E71" s="25"/>
      <c r="F71" s="25"/>
      <c r="G71" s="25"/>
      <c r="H71" s="25"/>
      <c r="I71" s="25"/>
      <c r="J71" s="25"/>
      <c r="K71" s="25"/>
      <c r="L71" s="25"/>
      <c r="M71" s="25"/>
      <c r="N71" s="25"/>
      <c r="O71" s="25"/>
      <c r="P71" s="25"/>
      <c r="Q71" s="25"/>
      <c r="R71" s="25"/>
      <c r="S71" s="25"/>
      <c r="T71" s="25"/>
      <c r="U71" s="25"/>
      <c r="V71" s="25"/>
      <c r="W71" s="25"/>
      <c r="X71" s="25"/>
      <c r="Y71" s="25"/>
      <c r="Z71" s="25"/>
      <c r="AA71" s="25"/>
      <c r="AB71" s="25"/>
      <c r="AC71" s="25"/>
    </row>
    <row r="72" spans="1:29" ht="15.75" customHeight="1">
      <c r="A72" s="25"/>
      <c r="B72" s="25"/>
      <c r="C72" s="25"/>
      <c r="D72" s="25"/>
      <c r="E72" s="25"/>
      <c r="F72" s="25"/>
      <c r="G72" s="25"/>
      <c r="H72" s="25"/>
      <c r="I72" s="25"/>
      <c r="J72" s="25"/>
      <c r="K72" s="25"/>
      <c r="L72" s="25"/>
      <c r="M72" s="25"/>
      <c r="N72" s="25"/>
      <c r="O72" s="25"/>
      <c r="P72" s="25"/>
      <c r="Q72" s="25"/>
      <c r="R72" s="25"/>
      <c r="S72" s="25"/>
      <c r="T72" s="25"/>
      <c r="U72" s="25"/>
      <c r="V72" s="25"/>
      <c r="W72" s="25"/>
      <c r="X72" s="25"/>
      <c r="Y72" s="25"/>
      <c r="Z72" s="25"/>
      <c r="AA72" s="25"/>
      <c r="AB72" s="25"/>
      <c r="AC72" s="25"/>
    </row>
    <row r="73" spans="1:29" ht="15.75" customHeight="1">
      <c r="A73" s="25"/>
      <c r="B73" s="25"/>
      <c r="C73" s="25"/>
      <c r="D73" s="25"/>
      <c r="E73" s="25"/>
      <c r="F73" s="25"/>
      <c r="G73" s="25"/>
      <c r="H73" s="25"/>
      <c r="I73" s="25"/>
      <c r="J73" s="25"/>
      <c r="K73" s="25"/>
      <c r="L73" s="25"/>
      <c r="M73" s="25"/>
      <c r="N73" s="25"/>
      <c r="O73" s="25"/>
      <c r="P73" s="25"/>
      <c r="Q73" s="25"/>
      <c r="R73" s="25"/>
      <c r="S73" s="25"/>
      <c r="T73" s="25"/>
      <c r="U73" s="25"/>
      <c r="V73" s="25"/>
      <c r="W73" s="25"/>
      <c r="X73" s="25"/>
      <c r="Y73" s="25"/>
      <c r="Z73" s="25"/>
      <c r="AA73" s="25"/>
      <c r="AB73" s="25"/>
      <c r="AC73" s="25"/>
    </row>
    <row r="74" spans="1:29" ht="15.75" customHeight="1">
      <c r="A74" s="25"/>
      <c r="B74" s="25"/>
      <c r="C74" s="25"/>
      <c r="D74" s="25"/>
      <c r="E74" s="25"/>
      <c r="F74" s="25"/>
      <c r="G74" s="25"/>
      <c r="H74" s="25"/>
      <c r="I74" s="25"/>
      <c r="J74" s="25"/>
      <c r="K74" s="25"/>
      <c r="L74" s="25"/>
      <c r="M74" s="25"/>
      <c r="N74" s="25"/>
      <c r="O74" s="25"/>
      <c r="P74" s="25"/>
      <c r="Q74" s="25"/>
      <c r="R74" s="25"/>
      <c r="S74" s="25"/>
      <c r="T74" s="25"/>
      <c r="U74" s="25"/>
      <c r="V74" s="25"/>
      <c r="W74" s="25"/>
      <c r="X74" s="25"/>
      <c r="Y74" s="25"/>
      <c r="Z74" s="25"/>
      <c r="AA74" s="25"/>
      <c r="AB74" s="25"/>
      <c r="AC74" s="25"/>
    </row>
    <row r="75" spans="1:29" ht="15.75" customHeight="1">
      <c r="A75" s="25"/>
      <c r="B75" s="25"/>
      <c r="C75" s="25"/>
      <c r="D75" s="25"/>
      <c r="E75" s="25"/>
      <c r="F75" s="25"/>
      <c r="G75" s="25"/>
      <c r="H75" s="25"/>
      <c r="I75" s="25"/>
      <c r="J75" s="25"/>
      <c r="K75" s="25"/>
      <c r="L75" s="25"/>
      <c r="M75" s="25"/>
      <c r="N75" s="25"/>
      <c r="O75" s="25"/>
      <c r="P75" s="25"/>
      <c r="Q75" s="25"/>
      <c r="R75" s="25"/>
      <c r="S75" s="25"/>
      <c r="T75" s="25"/>
      <c r="U75" s="25"/>
      <c r="V75" s="25"/>
      <c r="W75" s="25"/>
      <c r="X75" s="25"/>
      <c r="Y75" s="25"/>
      <c r="Z75" s="25"/>
      <c r="AA75" s="25"/>
      <c r="AB75" s="25"/>
      <c r="AC75" s="25"/>
    </row>
    <row r="76" spans="1:29" ht="15.75" customHeight="1">
      <c r="A76" s="25"/>
      <c r="B76" s="25"/>
      <c r="C76" s="25"/>
      <c r="D76" s="25"/>
      <c r="E76" s="25"/>
      <c r="F76" s="25"/>
      <c r="G76" s="25"/>
      <c r="H76" s="25"/>
      <c r="I76" s="25"/>
      <c r="J76" s="25"/>
      <c r="K76" s="25"/>
      <c r="L76" s="25"/>
      <c r="M76" s="25"/>
      <c r="N76" s="25"/>
      <c r="O76" s="25"/>
      <c r="P76" s="25"/>
      <c r="Q76" s="25"/>
      <c r="R76" s="25"/>
      <c r="S76" s="25"/>
      <c r="T76" s="25"/>
      <c r="U76" s="25"/>
      <c r="V76" s="25"/>
      <c r="W76" s="25"/>
      <c r="X76" s="25"/>
      <c r="Y76" s="25"/>
      <c r="Z76" s="25"/>
      <c r="AA76" s="25"/>
      <c r="AB76" s="25"/>
      <c r="AC76" s="25"/>
    </row>
    <row r="77" spans="1:29" ht="15.75" customHeight="1">
      <c r="A77" s="25"/>
      <c r="B77" s="25"/>
      <c r="C77" s="25"/>
      <c r="D77" s="25"/>
      <c r="E77" s="25"/>
      <c r="F77" s="25"/>
      <c r="G77" s="25"/>
      <c r="H77" s="25"/>
      <c r="I77" s="25"/>
      <c r="J77" s="25"/>
      <c r="K77" s="25"/>
      <c r="L77" s="25"/>
      <c r="M77" s="25"/>
      <c r="N77" s="25"/>
      <c r="O77" s="25"/>
      <c r="P77" s="25"/>
      <c r="Q77" s="25"/>
      <c r="R77" s="25"/>
      <c r="S77" s="25"/>
      <c r="T77" s="25"/>
      <c r="U77" s="25"/>
      <c r="V77" s="25"/>
      <c r="W77" s="25"/>
      <c r="X77" s="25"/>
      <c r="Y77" s="25"/>
      <c r="Z77" s="25"/>
      <c r="AA77" s="25"/>
      <c r="AB77" s="25"/>
      <c r="AC77" s="25"/>
    </row>
    <row r="78" spans="1:29" ht="15.75" customHeight="1">
      <c r="A78" s="25"/>
      <c r="B78" s="25"/>
      <c r="C78" s="25"/>
      <c r="D78" s="25"/>
      <c r="E78" s="25"/>
      <c r="F78" s="25"/>
      <c r="G78" s="25"/>
      <c r="H78" s="25"/>
      <c r="I78" s="25"/>
      <c r="J78" s="25"/>
      <c r="K78" s="25"/>
      <c r="L78" s="25"/>
      <c r="M78" s="25"/>
      <c r="N78" s="25"/>
      <c r="O78" s="25"/>
      <c r="P78" s="25"/>
      <c r="Q78" s="25"/>
      <c r="R78" s="25"/>
      <c r="S78" s="25"/>
      <c r="T78" s="25"/>
      <c r="U78" s="25"/>
      <c r="V78" s="25"/>
      <c r="W78" s="25"/>
      <c r="X78" s="25"/>
      <c r="Y78" s="25"/>
      <c r="Z78" s="25"/>
      <c r="AA78" s="25"/>
      <c r="AB78" s="25"/>
      <c r="AC78" s="25"/>
    </row>
    <row r="79" spans="1:29" ht="15.75" customHeight="1">
      <c r="A79" s="25"/>
      <c r="B79" s="25"/>
      <c r="C79" s="25"/>
      <c r="D79" s="25"/>
      <c r="E79" s="25"/>
      <c r="F79" s="25"/>
      <c r="G79" s="25"/>
      <c r="H79" s="25"/>
      <c r="I79" s="25"/>
      <c r="J79" s="25"/>
      <c r="K79" s="25"/>
      <c r="L79" s="25"/>
      <c r="M79" s="25"/>
      <c r="N79" s="25"/>
      <c r="O79" s="25"/>
      <c r="P79" s="25"/>
      <c r="Q79" s="25"/>
      <c r="R79" s="25"/>
      <c r="S79" s="25"/>
      <c r="T79" s="25"/>
      <c r="U79" s="25"/>
      <c r="V79" s="25"/>
      <c r="W79" s="25"/>
      <c r="X79" s="25"/>
      <c r="Y79" s="25"/>
      <c r="Z79" s="25"/>
      <c r="AA79" s="25"/>
      <c r="AB79" s="25"/>
      <c r="AC79" s="25"/>
    </row>
    <row r="80" spans="1:29" ht="15.75" customHeight="1">
      <c r="A80" s="25"/>
      <c r="B80" s="25"/>
      <c r="C80" s="25"/>
      <c r="D80" s="25"/>
      <c r="E80" s="25"/>
      <c r="F80" s="25"/>
      <c r="G80" s="25"/>
      <c r="H80" s="25"/>
      <c r="I80" s="25"/>
      <c r="J80" s="25"/>
      <c r="K80" s="25"/>
      <c r="L80" s="25"/>
      <c r="M80" s="25"/>
      <c r="N80" s="25"/>
      <c r="O80" s="25"/>
      <c r="P80" s="25"/>
      <c r="Q80" s="25"/>
      <c r="R80" s="25"/>
      <c r="S80" s="25"/>
      <c r="T80" s="25"/>
      <c r="U80" s="25"/>
      <c r="V80" s="25"/>
      <c r="W80" s="25"/>
      <c r="X80" s="25"/>
      <c r="Y80" s="25"/>
      <c r="Z80" s="25"/>
      <c r="AA80" s="25"/>
      <c r="AB80" s="25"/>
      <c r="AC80" s="25"/>
    </row>
    <row r="81" spans="1:29" ht="15.75" customHeight="1">
      <c r="A81" s="25"/>
      <c r="B81" s="25"/>
      <c r="C81" s="25"/>
      <c r="D81" s="25"/>
      <c r="E81" s="25"/>
      <c r="F81" s="25"/>
      <c r="G81" s="25"/>
      <c r="H81" s="25"/>
      <c r="I81" s="25"/>
      <c r="J81" s="25"/>
      <c r="K81" s="25"/>
      <c r="L81" s="25"/>
      <c r="M81" s="25"/>
      <c r="N81" s="25"/>
      <c r="O81" s="25"/>
      <c r="P81" s="25"/>
      <c r="Q81" s="25"/>
      <c r="R81" s="25"/>
      <c r="S81" s="25"/>
      <c r="T81" s="25"/>
      <c r="U81" s="25"/>
      <c r="V81" s="25"/>
      <c r="W81" s="25"/>
      <c r="X81" s="25"/>
      <c r="Y81" s="25"/>
      <c r="Z81" s="25"/>
      <c r="AA81" s="25"/>
      <c r="AB81" s="25"/>
      <c r="AC81" s="25"/>
    </row>
    <row r="82" spans="1:29" ht="15.75" customHeight="1">
      <c r="A82" s="25"/>
      <c r="B82" s="25"/>
      <c r="C82" s="25"/>
      <c r="D82" s="25"/>
      <c r="E82" s="25"/>
      <c r="F82" s="25"/>
      <c r="G82" s="25"/>
      <c r="H82" s="25"/>
      <c r="I82" s="25"/>
      <c r="J82" s="25"/>
      <c r="K82" s="25"/>
      <c r="L82" s="25"/>
      <c r="M82" s="25"/>
      <c r="N82" s="25"/>
      <c r="O82" s="25"/>
      <c r="P82" s="25"/>
      <c r="Q82" s="25"/>
      <c r="R82" s="25"/>
      <c r="S82" s="25"/>
      <c r="T82" s="25"/>
      <c r="U82" s="25"/>
      <c r="V82" s="25"/>
      <c r="W82" s="25"/>
      <c r="X82" s="25"/>
      <c r="Y82" s="25"/>
      <c r="Z82" s="25"/>
      <c r="AA82" s="25"/>
      <c r="AB82" s="25"/>
      <c r="AC82" s="25"/>
    </row>
    <row r="83" spans="1:29" ht="15.75" customHeight="1">
      <c r="A83" s="25"/>
      <c r="B83" s="25"/>
      <c r="C83" s="25"/>
      <c r="D83" s="25"/>
      <c r="E83" s="25"/>
      <c r="F83" s="25"/>
      <c r="G83" s="25"/>
      <c r="H83" s="25"/>
      <c r="I83" s="25"/>
      <c r="J83" s="25"/>
      <c r="K83" s="25"/>
      <c r="L83" s="25"/>
      <c r="M83" s="25"/>
      <c r="N83" s="25"/>
      <c r="O83" s="25"/>
      <c r="P83" s="25"/>
      <c r="Q83" s="25"/>
      <c r="R83" s="25"/>
      <c r="S83" s="25"/>
      <c r="T83" s="25"/>
      <c r="U83" s="25"/>
      <c r="V83" s="25"/>
      <c r="W83" s="25"/>
      <c r="X83" s="25"/>
      <c r="Y83" s="25"/>
      <c r="Z83" s="25"/>
      <c r="AA83" s="25"/>
      <c r="AB83" s="25"/>
      <c r="AC83" s="25"/>
    </row>
    <row r="84" spans="1:29" ht="15.75" customHeight="1">
      <c r="A84" s="25"/>
      <c r="B84" s="25"/>
      <c r="C84" s="25"/>
      <c r="D84" s="25"/>
      <c r="E84" s="25"/>
      <c r="F84" s="25"/>
      <c r="G84" s="25"/>
      <c r="H84" s="25"/>
      <c r="I84" s="25"/>
      <c r="J84" s="25"/>
      <c r="K84" s="25"/>
      <c r="L84" s="25"/>
      <c r="M84" s="25"/>
      <c r="N84" s="25"/>
      <c r="O84" s="25"/>
      <c r="P84" s="25"/>
      <c r="Q84" s="25"/>
      <c r="R84" s="25"/>
      <c r="S84" s="25"/>
      <c r="T84" s="25"/>
      <c r="U84" s="25"/>
      <c r="V84" s="25"/>
      <c r="W84" s="25"/>
      <c r="X84" s="25"/>
      <c r="Y84" s="25"/>
      <c r="Z84" s="25"/>
      <c r="AA84" s="25"/>
      <c r="AB84" s="25"/>
      <c r="AC84" s="25"/>
    </row>
    <row r="85" spans="1:29" ht="15.75" customHeight="1">
      <c r="A85" s="25"/>
      <c r="B85" s="25"/>
      <c r="C85" s="25"/>
      <c r="D85" s="25"/>
      <c r="E85" s="25"/>
      <c r="F85" s="25"/>
      <c r="G85" s="25"/>
      <c r="H85" s="25"/>
      <c r="I85" s="25"/>
      <c r="J85" s="25"/>
      <c r="K85" s="25"/>
      <c r="L85" s="25"/>
      <c r="M85" s="25"/>
      <c r="N85" s="25"/>
      <c r="O85" s="25"/>
      <c r="P85" s="25"/>
      <c r="Q85" s="25"/>
      <c r="R85" s="25"/>
      <c r="S85" s="25"/>
      <c r="T85" s="25"/>
      <c r="U85" s="25"/>
      <c r="V85" s="25"/>
      <c r="W85" s="25"/>
      <c r="X85" s="25"/>
      <c r="Y85" s="25"/>
      <c r="Z85" s="25"/>
      <c r="AA85" s="25"/>
      <c r="AB85" s="25"/>
      <c r="AC85" s="25"/>
    </row>
    <row r="86" spans="1:29" ht="15.75" customHeight="1">
      <c r="A86" s="25"/>
      <c r="B86" s="25"/>
      <c r="C86" s="25"/>
      <c r="D86" s="25"/>
      <c r="E86" s="25"/>
      <c r="F86" s="25"/>
      <c r="G86" s="25"/>
      <c r="H86" s="25"/>
      <c r="I86" s="25"/>
      <c r="J86" s="25"/>
      <c r="K86" s="25"/>
      <c r="L86" s="25"/>
      <c r="M86" s="25"/>
      <c r="N86" s="25"/>
      <c r="O86" s="25"/>
      <c r="P86" s="25"/>
      <c r="Q86" s="25"/>
      <c r="R86" s="25"/>
      <c r="S86" s="25"/>
      <c r="T86" s="25"/>
      <c r="U86" s="25"/>
      <c r="V86" s="25"/>
      <c r="W86" s="25"/>
      <c r="X86" s="25"/>
      <c r="Y86" s="25"/>
      <c r="Z86" s="25"/>
      <c r="AA86" s="25"/>
      <c r="AB86" s="25"/>
      <c r="AC86" s="25"/>
    </row>
    <row r="87" spans="1:29" ht="15.75" customHeight="1">
      <c r="A87" s="25"/>
      <c r="B87" s="25"/>
      <c r="C87" s="25"/>
      <c r="D87" s="25"/>
      <c r="E87" s="25"/>
      <c r="F87" s="25"/>
      <c r="G87" s="25"/>
      <c r="H87" s="25"/>
      <c r="I87" s="25"/>
      <c r="J87" s="25"/>
      <c r="K87" s="25"/>
      <c r="L87" s="25"/>
      <c r="M87" s="25"/>
      <c r="N87" s="25"/>
      <c r="O87" s="25"/>
      <c r="P87" s="25"/>
      <c r="Q87" s="25"/>
      <c r="R87" s="25"/>
      <c r="S87" s="25"/>
      <c r="T87" s="25"/>
      <c r="U87" s="25"/>
      <c r="V87" s="25"/>
      <c r="W87" s="25"/>
      <c r="X87" s="25"/>
      <c r="Y87" s="25"/>
      <c r="Z87" s="25"/>
      <c r="AA87" s="25"/>
      <c r="AB87" s="25"/>
      <c r="AC87" s="25"/>
    </row>
    <row r="88" spans="1:29" ht="15.75" customHeight="1">
      <c r="A88" s="25"/>
      <c r="B88" s="25"/>
      <c r="C88" s="25"/>
      <c r="D88" s="25"/>
      <c r="E88" s="25"/>
      <c r="F88" s="25"/>
      <c r="G88" s="25"/>
      <c r="H88" s="25"/>
      <c r="I88" s="25"/>
      <c r="J88" s="25"/>
      <c r="K88" s="25"/>
      <c r="L88" s="25"/>
      <c r="M88" s="25"/>
      <c r="N88" s="25"/>
      <c r="O88" s="25"/>
      <c r="P88" s="25"/>
      <c r="Q88" s="25"/>
      <c r="R88" s="25"/>
      <c r="S88" s="25"/>
      <c r="T88" s="25"/>
      <c r="U88" s="25"/>
      <c r="V88" s="25"/>
      <c r="W88" s="25"/>
      <c r="X88" s="25"/>
      <c r="Y88" s="25"/>
      <c r="Z88" s="25"/>
      <c r="AA88" s="25"/>
      <c r="AB88" s="25"/>
      <c r="AC88" s="25"/>
    </row>
    <row r="89" spans="1:29" ht="15.75" customHeight="1">
      <c r="A89" s="25"/>
      <c r="B89" s="25"/>
      <c r="C89" s="25"/>
      <c r="D89" s="25"/>
      <c r="E89" s="25"/>
      <c r="F89" s="25"/>
      <c r="G89" s="25"/>
      <c r="H89" s="25"/>
      <c r="I89" s="25"/>
      <c r="J89" s="25"/>
      <c r="K89" s="25"/>
      <c r="L89" s="25"/>
      <c r="M89" s="25"/>
      <c r="N89" s="25"/>
      <c r="O89" s="25"/>
      <c r="P89" s="25"/>
      <c r="Q89" s="25"/>
      <c r="R89" s="25"/>
      <c r="S89" s="25"/>
      <c r="T89" s="25"/>
      <c r="U89" s="25"/>
      <c r="V89" s="25"/>
      <c r="W89" s="25"/>
      <c r="X89" s="25"/>
      <c r="Y89" s="25"/>
      <c r="Z89" s="25"/>
      <c r="AA89" s="25"/>
      <c r="AB89" s="25"/>
      <c r="AC89" s="25"/>
    </row>
    <row r="90" spans="1:29" ht="15.75" customHeight="1">
      <c r="A90" s="25"/>
      <c r="B90" s="25"/>
      <c r="C90" s="25"/>
      <c r="D90" s="25"/>
      <c r="E90" s="25"/>
      <c r="F90" s="25"/>
      <c r="G90" s="25"/>
      <c r="H90" s="25"/>
      <c r="I90" s="25"/>
      <c r="J90" s="25"/>
      <c r="K90" s="25"/>
      <c r="L90" s="25"/>
      <c r="M90" s="25"/>
      <c r="N90" s="25"/>
      <c r="O90" s="25"/>
      <c r="P90" s="25"/>
      <c r="Q90" s="25"/>
      <c r="R90" s="25"/>
      <c r="S90" s="25"/>
      <c r="T90" s="25"/>
      <c r="U90" s="25"/>
      <c r="V90" s="25"/>
      <c r="W90" s="25"/>
      <c r="X90" s="25"/>
      <c r="Y90" s="25"/>
      <c r="Z90" s="25"/>
      <c r="AA90" s="25"/>
      <c r="AB90" s="25"/>
      <c r="AC90" s="25"/>
    </row>
    <row r="91" spans="1:29" ht="15.75" customHeight="1">
      <c r="A91" s="25"/>
      <c r="B91" s="25"/>
      <c r="C91" s="25"/>
      <c r="D91" s="25"/>
      <c r="E91" s="25"/>
      <c r="F91" s="25"/>
      <c r="G91" s="25"/>
      <c r="H91" s="25"/>
      <c r="I91" s="25"/>
      <c r="J91" s="25"/>
      <c r="K91" s="25"/>
      <c r="L91" s="25"/>
      <c r="M91" s="25"/>
      <c r="N91" s="25"/>
      <c r="O91" s="25"/>
      <c r="P91" s="25"/>
      <c r="Q91" s="25"/>
      <c r="R91" s="25"/>
      <c r="S91" s="25"/>
      <c r="T91" s="25"/>
      <c r="U91" s="25"/>
      <c r="V91" s="25"/>
      <c r="W91" s="25"/>
      <c r="X91" s="25"/>
      <c r="Y91" s="25"/>
      <c r="Z91" s="25"/>
      <c r="AA91" s="25"/>
      <c r="AB91" s="25"/>
      <c r="AC91" s="25"/>
    </row>
    <row r="92" spans="1:29" ht="15.75" customHeight="1">
      <c r="A92" s="25"/>
      <c r="B92" s="25"/>
      <c r="C92" s="25"/>
      <c r="D92" s="25"/>
      <c r="E92" s="25"/>
      <c r="F92" s="25"/>
      <c r="G92" s="25"/>
      <c r="H92" s="25"/>
      <c r="I92" s="25"/>
      <c r="J92" s="25"/>
      <c r="K92" s="25"/>
      <c r="L92" s="25"/>
      <c r="M92" s="25"/>
      <c r="N92" s="25"/>
      <c r="O92" s="25"/>
      <c r="P92" s="25"/>
      <c r="Q92" s="25"/>
      <c r="R92" s="25"/>
      <c r="S92" s="25"/>
      <c r="T92" s="25"/>
      <c r="U92" s="25"/>
      <c r="V92" s="25"/>
      <c r="W92" s="25"/>
      <c r="X92" s="25"/>
      <c r="Y92" s="25"/>
      <c r="Z92" s="25"/>
      <c r="AA92" s="25"/>
      <c r="AB92" s="25"/>
      <c r="AC92" s="25"/>
    </row>
    <row r="93" spans="1:29" ht="15.75" customHeight="1">
      <c r="A93" s="25"/>
      <c r="B93" s="25"/>
      <c r="C93" s="25"/>
      <c r="D93" s="25"/>
      <c r="E93" s="25"/>
      <c r="F93" s="25"/>
      <c r="G93" s="25"/>
      <c r="H93" s="25"/>
      <c r="I93" s="25"/>
      <c r="J93" s="25"/>
      <c r="K93" s="25"/>
      <c r="L93" s="25"/>
      <c r="M93" s="25"/>
      <c r="N93" s="25"/>
      <c r="O93" s="25"/>
      <c r="P93" s="25"/>
      <c r="Q93" s="25"/>
      <c r="R93" s="25"/>
      <c r="S93" s="25"/>
      <c r="T93" s="25"/>
      <c r="U93" s="25"/>
      <c r="V93" s="25"/>
      <c r="W93" s="25"/>
      <c r="X93" s="25"/>
      <c r="Y93" s="25"/>
      <c r="Z93" s="25"/>
      <c r="AA93" s="25"/>
      <c r="AB93" s="25"/>
      <c r="AC93" s="25"/>
    </row>
    <row r="94" spans="1:29" ht="15.75" customHeight="1">
      <c r="A94" s="25"/>
      <c r="B94" s="25"/>
      <c r="C94" s="25"/>
      <c r="D94" s="25"/>
      <c r="E94" s="25"/>
      <c r="F94" s="25"/>
      <c r="G94" s="25"/>
      <c r="H94" s="25"/>
      <c r="I94" s="25"/>
      <c r="J94" s="25"/>
      <c r="K94" s="25"/>
      <c r="L94" s="25"/>
      <c r="M94" s="25"/>
      <c r="N94" s="25"/>
      <c r="O94" s="25"/>
      <c r="P94" s="25"/>
      <c r="Q94" s="25"/>
      <c r="R94" s="25"/>
      <c r="S94" s="25"/>
      <c r="T94" s="25"/>
      <c r="U94" s="25"/>
      <c r="V94" s="25"/>
      <c r="W94" s="25"/>
      <c r="X94" s="25"/>
      <c r="Y94" s="25"/>
      <c r="Z94" s="25"/>
      <c r="AA94" s="25"/>
      <c r="AB94" s="25"/>
      <c r="AC94" s="25"/>
    </row>
    <row r="95" spans="1:29" ht="15.75" customHeight="1">
      <c r="A95" s="25"/>
      <c r="B95" s="25"/>
      <c r="C95" s="25"/>
      <c r="D95" s="25"/>
      <c r="E95" s="25"/>
      <c r="F95" s="25"/>
      <c r="G95" s="25"/>
      <c r="H95" s="25"/>
      <c r="I95" s="25"/>
      <c r="J95" s="25"/>
      <c r="K95" s="25"/>
      <c r="L95" s="25"/>
      <c r="M95" s="25"/>
      <c r="N95" s="25"/>
      <c r="O95" s="25"/>
      <c r="P95" s="25"/>
      <c r="Q95" s="25"/>
      <c r="R95" s="25"/>
      <c r="S95" s="25"/>
      <c r="T95" s="25"/>
      <c r="U95" s="25"/>
      <c r="V95" s="25"/>
      <c r="W95" s="25"/>
      <c r="X95" s="25"/>
      <c r="Y95" s="25"/>
      <c r="Z95" s="25"/>
      <c r="AA95" s="25"/>
      <c r="AB95" s="25"/>
      <c r="AC95" s="25"/>
    </row>
    <row r="96" spans="1:29" ht="15.75" customHeight="1">
      <c r="A96" s="25"/>
      <c r="B96" s="25"/>
      <c r="C96" s="25"/>
      <c r="D96" s="25"/>
      <c r="E96" s="25"/>
      <c r="F96" s="25"/>
      <c r="G96" s="25"/>
      <c r="H96" s="25"/>
      <c r="I96" s="25"/>
      <c r="J96" s="25"/>
      <c r="K96" s="25"/>
      <c r="L96" s="25"/>
      <c r="M96" s="25"/>
      <c r="N96" s="25"/>
      <c r="O96" s="25"/>
      <c r="P96" s="25"/>
      <c r="Q96" s="25"/>
      <c r="R96" s="25"/>
      <c r="S96" s="25"/>
      <c r="T96" s="25"/>
      <c r="U96" s="25"/>
      <c r="V96" s="25"/>
      <c r="W96" s="25"/>
      <c r="X96" s="25"/>
      <c r="Y96" s="25"/>
      <c r="Z96" s="25"/>
      <c r="AA96" s="25"/>
      <c r="AB96" s="25"/>
      <c r="AC96" s="25"/>
    </row>
    <row r="97" spans="1:29" ht="15.75" customHeight="1">
      <c r="A97" s="25"/>
      <c r="B97" s="25"/>
      <c r="C97" s="25"/>
      <c r="D97" s="25"/>
      <c r="E97" s="25"/>
      <c r="F97" s="25"/>
      <c r="G97" s="25"/>
      <c r="H97" s="25"/>
      <c r="I97" s="25"/>
      <c r="J97" s="25"/>
      <c r="K97" s="25"/>
      <c r="L97" s="25"/>
      <c r="M97" s="25"/>
      <c r="N97" s="25"/>
      <c r="O97" s="25"/>
      <c r="P97" s="25"/>
      <c r="Q97" s="25"/>
      <c r="R97" s="25"/>
      <c r="S97" s="25"/>
      <c r="T97" s="25"/>
      <c r="U97" s="25"/>
      <c r="V97" s="25"/>
      <c r="W97" s="25"/>
      <c r="X97" s="25"/>
      <c r="Y97" s="25"/>
      <c r="Z97" s="25"/>
      <c r="AA97" s="25"/>
      <c r="AB97" s="25"/>
      <c r="AC97" s="25"/>
    </row>
    <row r="98" spans="1:29" ht="15.75" customHeight="1">
      <c r="A98" s="25"/>
      <c r="B98" s="25"/>
      <c r="C98" s="25"/>
      <c r="D98" s="25"/>
      <c r="E98" s="25"/>
      <c r="F98" s="25"/>
      <c r="G98" s="25"/>
      <c r="H98" s="25"/>
      <c r="I98" s="25"/>
      <c r="J98" s="25"/>
      <c r="K98" s="25"/>
      <c r="L98" s="25"/>
      <c r="M98" s="25"/>
      <c r="N98" s="25"/>
      <c r="O98" s="25"/>
      <c r="P98" s="25"/>
      <c r="Q98" s="25"/>
      <c r="R98" s="25"/>
      <c r="S98" s="25"/>
      <c r="T98" s="25"/>
      <c r="U98" s="25"/>
      <c r="V98" s="25"/>
      <c r="W98" s="25"/>
      <c r="X98" s="25"/>
      <c r="Y98" s="25"/>
      <c r="Z98" s="25"/>
      <c r="AA98" s="25"/>
      <c r="AB98" s="25"/>
      <c r="AC98" s="25"/>
    </row>
    <row r="99" spans="1:29" ht="15.75" customHeight="1">
      <c r="A99" s="25"/>
      <c r="B99" s="25"/>
      <c r="C99" s="25"/>
      <c r="D99" s="25"/>
      <c r="E99" s="25"/>
      <c r="F99" s="25"/>
      <c r="G99" s="25"/>
      <c r="H99" s="25"/>
      <c r="I99" s="25"/>
      <c r="J99" s="25"/>
      <c r="K99" s="25"/>
      <c r="L99" s="25"/>
      <c r="M99" s="25"/>
      <c r="N99" s="25"/>
      <c r="O99" s="25"/>
      <c r="P99" s="25"/>
      <c r="Q99" s="25"/>
      <c r="R99" s="25"/>
      <c r="S99" s="25"/>
      <c r="T99" s="25"/>
      <c r="U99" s="25"/>
      <c r="V99" s="25"/>
      <c r="W99" s="25"/>
      <c r="X99" s="25"/>
      <c r="Y99" s="25"/>
      <c r="Z99" s="25"/>
      <c r="AA99" s="25"/>
      <c r="AB99" s="25"/>
      <c r="AC99" s="25"/>
    </row>
    <row r="100" spans="1:29" ht="15.75" customHeight="1">
      <c r="A100" s="25"/>
      <c r="B100" s="25"/>
      <c r="C100" s="25"/>
      <c r="D100" s="25"/>
      <c r="E100" s="25"/>
      <c r="F100" s="25"/>
      <c r="G100" s="25"/>
      <c r="H100" s="25"/>
      <c r="I100" s="25"/>
      <c r="J100" s="25"/>
      <c r="K100" s="25"/>
      <c r="L100" s="25"/>
      <c r="M100" s="25"/>
      <c r="N100" s="25"/>
      <c r="O100" s="25"/>
      <c r="P100" s="25"/>
      <c r="Q100" s="25"/>
      <c r="R100" s="25"/>
      <c r="S100" s="25"/>
      <c r="T100" s="25"/>
      <c r="U100" s="25"/>
      <c r="V100" s="25"/>
      <c r="W100" s="25"/>
      <c r="X100" s="25"/>
      <c r="Y100" s="25"/>
      <c r="Z100" s="25"/>
      <c r="AA100" s="25"/>
      <c r="AB100" s="25"/>
      <c r="AC100" s="25"/>
    </row>
    <row r="101" spans="1:29" ht="15.75" customHeight="1">
      <c r="A101" s="25"/>
      <c r="B101" s="25"/>
      <c r="C101" s="25"/>
      <c r="D101" s="25"/>
      <c r="E101" s="25"/>
      <c r="F101" s="25"/>
      <c r="G101" s="25"/>
      <c r="H101" s="25"/>
      <c r="I101" s="25"/>
      <c r="J101" s="25"/>
      <c r="K101" s="25"/>
      <c r="L101" s="25"/>
      <c r="M101" s="25"/>
      <c r="N101" s="25"/>
      <c r="O101" s="25"/>
      <c r="P101" s="25"/>
      <c r="Q101" s="25"/>
      <c r="R101" s="25"/>
      <c r="S101" s="25"/>
      <c r="T101" s="25"/>
      <c r="U101" s="25"/>
      <c r="V101" s="25"/>
      <c r="W101" s="25"/>
      <c r="X101" s="25"/>
      <c r="Y101" s="25"/>
      <c r="Z101" s="25"/>
      <c r="AA101" s="25"/>
      <c r="AB101" s="25"/>
      <c r="AC101" s="25"/>
    </row>
    <row r="102" spans="1:29" ht="15.75" customHeight="1">
      <c r="A102" s="25"/>
      <c r="B102" s="25"/>
      <c r="C102" s="25"/>
      <c r="D102" s="25"/>
      <c r="E102" s="25"/>
      <c r="F102" s="25"/>
      <c r="G102" s="25"/>
      <c r="H102" s="25"/>
      <c r="I102" s="25"/>
      <c r="J102" s="25"/>
      <c r="K102" s="25"/>
      <c r="L102" s="25"/>
      <c r="M102" s="25"/>
      <c r="N102" s="25"/>
      <c r="O102" s="25"/>
      <c r="P102" s="25"/>
      <c r="Q102" s="25"/>
      <c r="R102" s="25"/>
      <c r="S102" s="25"/>
      <c r="T102" s="25"/>
      <c r="U102" s="25"/>
      <c r="V102" s="25"/>
      <c r="W102" s="25"/>
      <c r="X102" s="25"/>
      <c r="Y102" s="25"/>
      <c r="Z102" s="25"/>
      <c r="AA102" s="25"/>
      <c r="AB102" s="25"/>
      <c r="AC102" s="25"/>
    </row>
    <row r="103" spans="1:29" ht="15.75" customHeight="1">
      <c r="A103" s="25"/>
      <c r="B103" s="25"/>
      <c r="C103" s="25"/>
      <c r="D103" s="25"/>
      <c r="E103" s="25"/>
      <c r="F103" s="25"/>
      <c r="G103" s="25"/>
      <c r="H103" s="25"/>
      <c r="I103" s="25"/>
      <c r="J103" s="25"/>
      <c r="K103" s="25"/>
      <c r="L103" s="25"/>
      <c r="M103" s="25"/>
      <c r="N103" s="25"/>
      <c r="O103" s="25"/>
      <c r="P103" s="25"/>
      <c r="Q103" s="25"/>
      <c r="R103" s="25"/>
      <c r="S103" s="25"/>
      <c r="T103" s="25"/>
      <c r="U103" s="25"/>
      <c r="V103" s="25"/>
      <c r="W103" s="25"/>
      <c r="X103" s="25"/>
      <c r="Y103" s="25"/>
      <c r="Z103" s="25"/>
      <c r="AA103" s="25"/>
      <c r="AB103" s="25"/>
      <c r="AC103" s="25"/>
    </row>
    <row r="104" spans="1:29" ht="15.75" customHeight="1">
      <c r="A104" s="25"/>
      <c r="B104" s="25"/>
      <c r="C104" s="25"/>
      <c r="D104" s="25"/>
      <c r="E104" s="25"/>
      <c r="F104" s="25"/>
      <c r="G104" s="25"/>
      <c r="H104" s="25"/>
      <c r="I104" s="25"/>
      <c r="J104" s="25"/>
      <c r="K104" s="25"/>
      <c r="L104" s="25"/>
      <c r="M104" s="25"/>
      <c r="N104" s="25"/>
      <c r="O104" s="25"/>
      <c r="P104" s="25"/>
      <c r="Q104" s="25"/>
      <c r="R104" s="25"/>
      <c r="S104" s="25"/>
      <c r="T104" s="25"/>
      <c r="U104" s="25"/>
      <c r="V104" s="25"/>
      <c r="W104" s="25"/>
      <c r="X104" s="25"/>
      <c r="Y104" s="25"/>
      <c r="Z104" s="25"/>
      <c r="AA104" s="25"/>
      <c r="AB104" s="25"/>
      <c r="AC104" s="25"/>
    </row>
    <row r="105" spans="1:29" ht="15.75" customHeight="1">
      <c r="A105" s="25"/>
      <c r="B105" s="25"/>
      <c r="C105" s="25"/>
      <c r="D105" s="25"/>
      <c r="E105" s="25"/>
      <c r="F105" s="25"/>
      <c r="G105" s="25"/>
      <c r="H105" s="25"/>
      <c r="I105" s="25"/>
      <c r="J105" s="25"/>
      <c r="K105" s="25"/>
      <c r="L105" s="25"/>
      <c r="M105" s="25"/>
      <c r="N105" s="25"/>
      <c r="O105" s="25"/>
      <c r="P105" s="25"/>
      <c r="Q105" s="25"/>
      <c r="R105" s="25"/>
      <c r="S105" s="25"/>
      <c r="T105" s="25"/>
      <c r="U105" s="25"/>
      <c r="V105" s="25"/>
      <c r="W105" s="25"/>
      <c r="X105" s="25"/>
      <c r="Y105" s="25"/>
      <c r="Z105" s="25"/>
      <c r="AA105" s="25"/>
      <c r="AB105" s="25"/>
      <c r="AC105" s="25"/>
    </row>
    <row r="106" spans="1:29" ht="15.75" customHeight="1">
      <c r="A106" s="25"/>
      <c r="B106" s="25"/>
      <c r="C106" s="25"/>
      <c r="D106" s="25"/>
      <c r="E106" s="25"/>
      <c r="F106" s="25"/>
      <c r="G106" s="25"/>
      <c r="H106" s="25"/>
      <c r="I106" s="25"/>
      <c r="J106" s="25"/>
      <c r="K106" s="25"/>
      <c r="L106" s="25"/>
      <c r="M106" s="25"/>
      <c r="N106" s="25"/>
      <c r="O106" s="25"/>
      <c r="P106" s="25"/>
      <c r="Q106" s="25"/>
      <c r="R106" s="25"/>
      <c r="S106" s="25"/>
      <c r="T106" s="25"/>
      <c r="U106" s="25"/>
      <c r="V106" s="25"/>
      <c r="W106" s="25"/>
      <c r="X106" s="25"/>
      <c r="Y106" s="25"/>
      <c r="Z106" s="25"/>
      <c r="AA106" s="25"/>
      <c r="AB106" s="25"/>
      <c r="AC106" s="25"/>
    </row>
    <row r="107" spans="1:29" ht="15.75" customHeight="1">
      <c r="A107" s="25"/>
      <c r="B107" s="25"/>
      <c r="C107" s="25"/>
      <c r="D107" s="25"/>
      <c r="E107" s="25"/>
      <c r="F107" s="25"/>
      <c r="G107" s="25"/>
      <c r="H107" s="25"/>
      <c r="I107" s="25"/>
      <c r="J107" s="25"/>
      <c r="K107" s="25"/>
      <c r="L107" s="25"/>
      <c r="M107" s="25"/>
      <c r="N107" s="25"/>
      <c r="O107" s="25"/>
      <c r="P107" s="25"/>
      <c r="Q107" s="25"/>
      <c r="R107" s="25"/>
      <c r="S107" s="25"/>
      <c r="T107" s="25"/>
      <c r="U107" s="25"/>
      <c r="V107" s="25"/>
      <c r="W107" s="25"/>
      <c r="X107" s="25"/>
      <c r="Y107" s="25"/>
      <c r="Z107" s="25"/>
      <c r="AA107" s="25"/>
      <c r="AB107" s="25"/>
      <c r="AC107" s="25"/>
    </row>
    <row r="108" spans="1:29" ht="15.75" customHeight="1">
      <c r="A108" s="25"/>
      <c r="B108" s="25"/>
      <c r="C108" s="25"/>
      <c r="D108" s="25"/>
      <c r="E108" s="25"/>
      <c r="F108" s="25"/>
      <c r="G108" s="25"/>
      <c r="H108" s="25"/>
      <c r="I108" s="25"/>
      <c r="J108" s="25"/>
      <c r="K108" s="25"/>
      <c r="L108" s="25"/>
      <c r="M108" s="25"/>
      <c r="N108" s="25"/>
      <c r="O108" s="25"/>
      <c r="P108" s="25"/>
      <c r="Q108" s="25"/>
      <c r="R108" s="25"/>
      <c r="S108" s="25"/>
      <c r="T108" s="25"/>
      <c r="U108" s="25"/>
      <c r="V108" s="25"/>
      <c r="W108" s="25"/>
      <c r="X108" s="25"/>
      <c r="Y108" s="25"/>
      <c r="Z108" s="25"/>
      <c r="AA108" s="25"/>
      <c r="AB108" s="25"/>
      <c r="AC108" s="25"/>
    </row>
    <row r="109" spans="1:29" ht="15.75" customHeight="1">
      <c r="A109" s="25"/>
      <c r="B109" s="25"/>
      <c r="C109" s="25"/>
      <c r="D109" s="25"/>
      <c r="E109" s="25"/>
      <c r="F109" s="25"/>
      <c r="G109" s="25"/>
      <c r="H109" s="25"/>
      <c r="I109" s="25"/>
      <c r="J109" s="25"/>
      <c r="K109" s="25"/>
      <c r="L109" s="25"/>
      <c r="M109" s="25"/>
      <c r="N109" s="25"/>
      <c r="O109" s="25"/>
      <c r="P109" s="25"/>
      <c r="Q109" s="25"/>
      <c r="R109" s="25"/>
      <c r="S109" s="25"/>
      <c r="T109" s="25"/>
      <c r="U109" s="25"/>
      <c r="V109" s="25"/>
      <c r="W109" s="25"/>
      <c r="X109" s="25"/>
      <c r="Y109" s="25"/>
      <c r="Z109" s="25"/>
      <c r="AA109" s="25"/>
      <c r="AB109" s="25"/>
      <c r="AC109" s="25"/>
    </row>
    <row r="110" spans="1:29" ht="15.75" customHeight="1">
      <c r="A110" s="25"/>
      <c r="B110" s="25"/>
      <c r="C110" s="25"/>
      <c r="D110" s="25"/>
      <c r="E110" s="25"/>
      <c r="F110" s="25"/>
      <c r="G110" s="25"/>
      <c r="H110" s="25"/>
      <c r="I110" s="25"/>
      <c r="J110" s="25"/>
      <c r="K110" s="25"/>
      <c r="L110" s="25"/>
      <c r="M110" s="25"/>
      <c r="N110" s="25"/>
      <c r="O110" s="25"/>
      <c r="P110" s="25"/>
      <c r="Q110" s="25"/>
      <c r="R110" s="25"/>
      <c r="S110" s="25"/>
      <c r="T110" s="25"/>
      <c r="U110" s="25"/>
      <c r="V110" s="25"/>
      <c r="W110" s="25"/>
      <c r="X110" s="25"/>
      <c r="Y110" s="25"/>
      <c r="Z110" s="25"/>
      <c r="AA110" s="25"/>
      <c r="AB110" s="25"/>
      <c r="AC110" s="25"/>
    </row>
    <row r="111" spans="1:29" ht="15.75" customHeight="1">
      <c r="A111" s="25"/>
      <c r="B111" s="25"/>
      <c r="C111" s="25"/>
      <c r="D111" s="25"/>
      <c r="E111" s="25"/>
      <c r="F111" s="25"/>
      <c r="G111" s="25"/>
      <c r="H111" s="25"/>
      <c r="I111" s="25"/>
      <c r="J111" s="25"/>
      <c r="K111" s="25"/>
      <c r="L111" s="25"/>
      <c r="M111" s="25"/>
      <c r="N111" s="25"/>
      <c r="O111" s="25"/>
      <c r="P111" s="25"/>
      <c r="Q111" s="25"/>
      <c r="R111" s="25"/>
      <c r="S111" s="25"/>
      <c r="T111" s="25"/>
      <c r="U111" s="25"/>
      <c r="V111" s="25"/>
      <c r="W111" s="25"/>
      <c r="X111" s="25"/>
      <c r="Y111" s="25"/>
      <c r="Z111" s="25"/>
      <c r="AA111" s="25"/>
      <c r="AB111" s="25"/>
      <c r="AC111" s="25"/>
    </row>
    <row r="112" spans="1:29" ht="15.75" customHeight="1">
      <c r="A112" s="25"/>
      <c r="B112" s="25"/>
      <c r="C112" s="25"/>
      <c r="D112" s="25"/>
      <c r="E112" s="25"/>
      <c r="F112" s="25"/>
      <c r="G112" s="25"/>
      <c r="H112" s="25"/>
      <c r="I112" s="25"/>
      <c r="J112" s="25"/>
      <c r="K112" s="25"/>
      <c r="L112" s="25"/>
      <c r="M112" s="25"/>
      <c r="N112" s="25"/>
      <c r="O112" s="25"/>
      <c r="P112" s="25"/>
      <c r="Q112" s="25"/>
      <c r="R112" s="25"/>
      <c r="S112" s="25"/>
      <c r="T112" s="25"/>
      <c r="U112" s="25"/>
      <c r="V112" s="25"/>
      <c r="W112" s="25"/>
      <c r="X112" s="25"/>
      <c r="Y112" s="25"/>
      <c r="Z112" s="25"/>
      <c r="AA112" s="25"/>
      <c r="AB112" s="25"/>
      <c r="AC112" s="25"/>
    </row>
    <row r="113" spans="1:29" ht="15.75" customHeight="1">
      <c r="A113" s="25"/>
      <c r="B113" s="25"/>
      <c r="C113" s="25"/>
      <c r="D113" s="25"/>
      <c r="E113" s="25"/>
      <c r="F113" s="25"/>
      <c r="G113" s="25"/>
      <c r="H113" s="25"/>
      <c r="I113" s="25"/>
      <c r="J113" s="25"/>
      <c r="K113" s="25"/>
      <c r="L113" s="25"/>
      <c r="M113" s="25"/>
      <c r="N113" s="25"/>
      <c r="O113" s="25"/>
      <c r="P113" s="25"/>
      <c r="Q113" s="25"/>
      <c r="R113" s="25"/>
      <c r="S113" s="25"/>
      <c r="T113" s="25"/>
      <c r="U113" s="25"/>
      <c r="V113" s="25"/>
      <c r="W113" s="25"/>
      <c r="X113" s="25"/>
      <c r="Y113" s="25"/>
      <c r="Z113" s="25"/>
      <c r="AA113" s="25"/>
      <c r="AB113" s="25"/>
      <c r="AC113" s="25"/>
    </row>
    <row r="114" spans="1:29" ht="15.75" customHeight="1">
      <c r="A114" s="25"/>
      <c r="B114" s="25"/>
      <c r="C114" s="25"/>
      <c r="D114" s="25"/>
      <c r="E114" s="25"/>
      <c r="F114" s="25"/>
      <c r="G114" s="25"/>
      <c r="H114" s="25"/>
      <c r="I114" s="25"/>
      <c r="J114" s="25"/>
      <c r="K114" s="25"/>
      <c r="L114" s="25"/>
      <c r="M114" s="25"/>
      <c r="N114" s="25"/>
      <c r="O114" s="25"/>
      <c r="P114" s="25"/>
      <c r="Q114" s="25"/>
      <c r="R114" s="25"/>
      <c r="S114" s="25"/>
      <c r="T114" s="25"/>
      <c r="U114" s="25"/>
      <c r="V114" s="25"/>
      <c r="W114" s="25"/>
      <c r="X114" s="25"/>
      <c r="Y114" s="25"/>
      <c r="Z114" s="25"/>
      <c r="AA114" s="25"/>
      <c r="AB114" s="25"/>
      <c r="AC114" s="25"/>
    </row>
    <row r="115" spans="1:29" ht="15.75" customHeight="1">
      <c r="A115" s="25"/>
      <c r="B115" s="25"/>
      <c r="C115" s="25"/>
      <c r="D115" s="25"/>
      <c r="E115" s="25"/>
      <c r="F115" s="25"/>
      <c r="G115" s="25"/>
      <c r="H115" s="25"/>
      <c r="I115" s="25"/>
      <c r="J115" s="25"/>
      <c r="K115" s="25"/>
      <c r="L115" s="25"/>
      <c r="M115" s="25"/>
      <c r="N115" s="25"/>
      <c r="O115" s="25"/>
      <c r="P115" s="25"/>
      <c r="Q115" s="25"/>
      <c r="R115" s="25"/>
      <c r="S115" s="25"/>
      <c r="T115" s="25"/>
      <c r="U115" s="25"/>
      <c r="V115" s="25"/>
      <c r="W115" s="25"/>
      <c r="X115" s="25"/>
      <c r="Y115" s="25"/>
      <c r="Z115" s="25"/>
      <c r="AA115" s="25"/>
      <c r="AB115" s="25"/>
      <c r="AC115" s="25"/>
    </row>
    <row r="116" spans="1:29" ht="15.75" customHeight="1">
      <c r="A116" s="25"/>
      <c r="B116" s="25"/>
      <c r="C116" s="25"/>
      <c r="D116" s="25"/>
      <c r="E116" s="25"/>
      <c r="F116" s="25"/>
      <c r="G116" s="25"/>
      <c r="H116" s="25"/>
      <c r="I116" s="25"/>
      <c r="J116" s="25"/>
      <c r="K116" s="25"/>
      <c r="L116" s="25"/>
      <c r="M116" s="25"/>
      <c r="N116" s="25"/>
      <c r="O116" s="25"/>
      <c r="P116" s="25"/>
      <c r="Q116" s="25"/>
      <c r="R116" s="25"/>
      <c r="S116" s="25"/>
      <c r="T116" s="25"/>
      <c r="U116" s="25"/>
      <c r="V116" s="25"/>
      <c r="W116" s="25"/>
      <c r="X116" s="25"/>
      <c r="Y116" s="25"/>
      <c r="Z116" s="25"/>
      <c r="AA116" s="25"/>
      <c r="AB116" s="25"/>
      <c r="AC116" s="25"/>
    </row>
    <row r="117" spans="1:29" ht="15.75" customHeight="1">
      <c r="A117" s="25"/>
      <c r="B117" s="25"/>
      <c r="C117" s="25"/>
      <c r="D117" s="25"/>
      <c r="E117" s="25"/>
      <c r="F117" s="25"/>
      <c r="G117" s="25"/>
      <c r="H117" s="25"/>
      <c r="I117" s="25"/>
      <c r="J117" s="25"/>
      <c r="K117" s="25"/>
      <c r="L117" s="25"/>
      <c r="M117" s="25"/>
      <c r="N117" s="25"/>
      <c r="O117" s="25"/>
      <c r="P117" s="25"/>
      <c r="Q117" s="25"/>
      <c r="R117" s="25"/>
      <c r="S117" s="25"/>
      <c r="T117" s="25"/>
      <c r="U117" s="25"/>
      <c r="V117" s="25"/>
      <c r="W117" s="25"/>
      <c r="X117" s="25"/>
      <c r="Y117" s="25"/>
      <c r="Z117" s="25"/>
      <c r="AA117" s="25"/>
      <c r="AB117" s="25"/>
      <c r="AC117" s="25"/>
    </row>
    <row r="118" spans="1:29" ht="15.75" customHeight="1">
      <c r="A118" s="25"/>
      <c r="B118" s="25"/>
      <c r="C118" s="25"/>
      <c r="D118" s="25"/>
      <c r="E118" s="25"/>
      <c r="F118" s="25"/>
      <c r="G118" s="25"/>
      <c r="H118" s="25"/>
      <c r="I118" s="25"/>
      <c r="J118" s="25"/>
      <c r="K118" s="25"/>
      <c r="L118" s="25"/>
      <c r="M118" s="25"/>
      <c r="N118" s="25"/>
      <c r="O118" s="25"/>
      <c r="P118" s="25"/>
      <c r="Q118" s="25"/>
      <c r="R118" s="25"/>
      <c r="S118" s="25"/>
      <c r="T118" s="25"/>
      <c r="U118" s="25"/>
      <c r="V118" s="25"/>
      <c r="W118" s="25"/>
      <c r="X118" s="25"/>
      <c r="Y118" s="25"/>
      <c r="Z118" s="25"/>
      <c r="AA118" s="25"/>
      <c r="AB118" s="25"/>
      <c r="AC118" s="25"/>
    </row>
    <row r="119" spans="1:29" ht="15.75" customHeight="1">
      <c r="A119" s="25"/>
      <c r="B119" s="25"/>
      <c r="C119" s="25"/>
      <c r="D119" s="25"/>
      <c r="E119" s="25"/>
      <c r="F119" s="25"/>
      <c r="G119" s="25"/>
      <c r="H119" s="25"/>
      <c r="I119" s="25"/>
      <c r="J119" s="25"/>
      <c r="K119" s="25"/>
      <c r="L119" s="25"/>
      <c r="M119" s="25"/>
      <c r="N119" s="25"/>
      <c r="O119" s="25"/>
      <c r="P119" s="25"/>
      <c r="Q119" s="25"/>
      <c r="R119" s="25"/>
      <c r="S119" s="25"/>
      <c r="T119" s="25"/>
      <c r="U119" s="25"/>
      <c r="V119" s="25"/>
      <c r="W119" s="25"/>
      <c r="X119" s="25"/>
      <c r="Y119" s="25"/>
      <c r="Z119" s="25"/>
      <c r="AA119" s="25"/>
      <c r="AB119" s="25"/>
      <c r="AC119" s="25"/>
    </row>
    <row r="120" spans="1:29" ht="15.75" customHeight="1">
      <c r="A120" s="25"/>
      <c r="B120" s="25"/>
      <c r="C120" s="25"/>
      <c r="D120" s="25"/>
      <c r="E120" s="25"/>
      <c r="F120" s="25"/>
      <c r="G120" s="25"/>
      <c r="H120" s="25"/>
      <c r="I120" s="25"/>
      <c r="J120" s="25"/>
      <c r="K120" s="25"/>
      <c r="L120" s="25"/>
      <c r="M120" s="25"/>
      <c r="N120" s="25"/>
      <c r="O120" s="25"/>
      <c r="P120" s="25"/>
      <c r="Q120" s="25"/>
      <c r="R120" s="25"/>
      <c r="S120" s="25"/>
      <c r="T120" s="25"/>
      <c r="U120" s="25"/>
      <c r="V120" s="25"/>
      <c r="W120" s="25"/>
      <c r="X120" s="25"/>
      <c r="Y120" s="25"/>
      <c r="Z120" s="25"/>
      <c r="AA120" s="25"/>
      <c r="AB120" s="25"/>
      <c r="AC120" s="25"/>
    </row>
    <row r="121" spans="1:29" ht="15.75" customHeight="1">
      <c r="A121" s="25"/>
      <c r="B121" s="25"/>
      <c r="C121" s="25"/>
      <c r="D121" s="25"/>
      <c r="E121" s="25"/>
      <c r="F121" s="25"/>
      <c r="G121" s="25"/>
      <c r="H121" s="25"/>
      <c r="I121" s="25"/>
      <c r="J121" s="25"/>
      <c r="K121" s="25"/>
      <c r="L121" s="25"/>
      <c r="M121" s="25"/>
      <c r="N121" s="25"/>
      <c r="O121" s="25"/>
      <c r="P121" s="25"/>
      <c r="Q121" s="25"/>
      <c r="R121" s="25"/>
      <c r="S121" s="25"/>
      <c r="T121" s="25"/>
      <c r="U121" s="25"/>
      <c r="V121" s="25"/>
      <c r="W121" s="25"/>
      <c r="X121" s="25"/>
      <c r="Y121" s="25"/>
      <c r="Z121" s="25"/>
      <c r="AA121" s="25"/>
      <c r="AB121" s="25"/>
      <c r="AC121" s="25"/>
    </row>
    <row r="122" spans="1:29" ht="15.75" customHeight="1">
      <c r="A122" s="25"/>
      <c r="B122" s="25"/>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c r="AA122" s="25"/>
      <c r="AB122" s="25"/>
      <c r="AC122" s="25"/>
    </row>
    <row r="123" spans="1:29" ht="15.75" customHeight="1">
      <c r="A123" s="25"/>
      <c r="B123" s="25"/>
      <c r="C123" s="25"/>
      <c r="D123" s="25"/>
      <c r="E123" s="25"/>
      <c r="F123" s="25"/>
      <c r="G123" s="25"/>
      <c r="H123" s="25"/>
      <c r="I123" s="25"/>
      <c r="J123" s="25"/>
      <c r="K123" s="25"/>
      <c r="L123" s="25"/>
      <c r="M123" s="25"/>
      <c r="N123" s="25"/>
      <c r="O123" s="25"/>
      <c r="P123" s="25"/>
      <c r="Q123" s="25"/>
      <c r="R123" s="25"/>
      <c r="S123" s="25"/>
      <c r="T123" s="25"/>
      <c r="U123" s="25"/>
      <c r="V123" s="25"/>
      <c r="W123" s="25"/>
      <c r="X123" s="25"/>
      <c r="Y123" s="25"/>
      <c r="Z123" s="25"/>
      <c r="AA123" s="25"/>
      <c r="AB123" s="25"/>
      <c r="AC123" s="25"/>
    </row>
    <row r="124" spans="1:29" ht="15.75" customHeight="1">
      <c r="A124" s="25"/>
      <c r="B124" s="25"/>
      <c r="C124" s="25"/>
      <c r="D124" s="25"/>
      <c r="E124" s="25"/>
      <c r="F124" s="25"/>
      <c r="G124" s="25"/>
      <c r="H124" s="25"/>
      <c r="I124" s="25"/>
      <c r="J124" s="25"/>
      <c r="K124" s="25"/>
      <c r="L124" s="25"/>
      <c r="M124" s="25"/>
      <c r="N124" s="25"/>
      <c r="O124" s="25"/>
      <c r="P124" s="25"/>
      <c r="Q124" s="25"/>
      <c r="R124" s="25"/>
      <c r="S124" s="25"/>
      <c r="T124" s="25"/>
      <c r="U124" s="25"/>
      <c r="V124" s="25"/>
      <c r="W124" s="25"/>
      <c r="X124" s="25"/>
      <c r="Y124" s="25"/>
      <c r="Z124" s="25"/>
      <c r="AA124" s="25"/>
      <c r="AB124" s="25"/>
      <c r="AC124" s="25"/>
    </row>
    <row r="125" spans="1:29" ht="15.75" customHeight="1">
      <c r="A125" s="25"/>
      <c r="B125" s="25"/>
      <c r="C125" s="25"/>
      <c r="D125" s="25"/>
      <c r="E125" s="25"/>
      <c r="F125" s="25"/>
      <c r="G125" s="25"/>
      <c r="H125" s="25"/>
      <c r="I125" s="25"/>
      <c r="J125" s="25"/>
      <c r="K125" s="25"/>
      <c r="L125" s="25"/>
      <c r="M125" s="25"/>
      <c r="N125" s="25"/>
      <c r="O125" s="25"/>
      <c r="P125" s="25"/>
      <c r="Q125" s="25"/>
      <c r="R125" s="25"/>
      <c r="S125" s="25"/>
      <c r="T125" s="25"/>
      <c r="U125" s="25"/>
      <c r="V125" s="25"/>
      <c r="W125" s="25"/>
      <c r="X125" s="25"/>
      <c r="Y125" s="25"/>
      <c r="Z125" s="25"/>
      <c r="AA125" s="25"/>
      <c r="AB125" s="25"/>
      <c r="AC125" s="25"/>
    </row>
    <row r="126" spans="1:29" ht="15.75" customHeight="1">
      <c r="A126" s="25"/>
      <c r="B126" s="25"/>
      <c r="C126" s="25"/>
      <c r="D126" s="25"/>
      <c r="E126" s="25"/>
      <c r="F126" s="25"/>
      <c r="G126" s="25"/>
      <c r="H126" s="25"/>
      <c r="I126" s="25"/>
      <c r="J126" s="25"/>
      <c r="K126" s="25"/>
      <c r="L126" s="25"/>
      <c r="M126" s="25"/>
      <c r="N126" s="25"/>
      <c r="O126" s="25"/>
      <c r="P126" s="25"/>
      <c r="Q126" s="25"/>
      <c r="R126" s="25"/>
      <c r="S126" s="25"/>
      <c r="T126" s="25"/>
      <c r="U126" s="25"/>
      <c r="V126" s="25"/>
      <c r="W126" s="25"/>
      <c r="X126" s="25"/>
      <c r="Y126" s="25"/>
      <c r="Z126" s="25"/>
      <c r="AA126" s="25"/>
      <c r="AB126" s="25"/>
      <c r="AC126" s="25"/>
    </row>
    <row r="127" spans="1:29" ht="15.75" customHeight="1">
      <c r="A127" s="25"/>
      <c r="B127" s="25"/>
      <c r="C127" s="25"/>
      <c r="D127" s="25"/>
      <c r="E127" s="25"/>
      <c r="F127" s="25"/>
      <c r="G127" s="25"/>
      <c r="H127" s="25"/>
      <c r="I127" s="25"/>
      <c r="J127" s="25"/>
      <c r="K127" s="25"/>
      <c r="L127" s="25"/>
      <c r="M127" s="25"/>
      <c r="N127" s="25"/>
      <c r="O127" s="25"/>
      <c r="P127" s="25"/>
      <c r="Q127" s="25"/>
      <c r="R127" s="25"/>
      <c r="S127" s="25"/>
      <c r="T127" s="25"/>
      <c r="U127" s="25"/>
      <c r="V127" s="25"/>
      <c r="W127" s="25"/>
      <c r="X127" s="25"/>
      <c r="Y127" s="25"/>
      <c r="Z127" s="25"/>
      <c r="AA127" s="25"/>
      <c r="AB127" s="25"/>
      <c r="AC127" s="25"/>
    </row>
    <row r="128" spans="1:29" ht="15.75" customHeight="1">
      <c r="A128" s="25"/>
      <c r="B128" s="25"/>
      <c r="C128" s="25"/>
      <c r="D128" s="25"/>
      <c r="E128" s="25"/>
      <c r="F128" s="25"/>
      <c r="G128" s="25"/>
      <c r="H128" s="25"/>
      <c r="I128" s="25"/>
      <c r="J128" s="25"/>
      <c r="K128" s="25"/>
      <c r="L128" s="25"/>
      <c r="M128" s="25"/>
      <c r="N128" s="25"/>
      <c r="O128" s="25"/>
      <c r="P128" s="25"/>
      <c r="Q128" s="25"/>
      <c r="R128" s="25"/>
      <c r="S128" s="25"/>
      <c r="T128" s="25"/>
      <c r="U128" s="25"/>
      <c r="V128" s="25"/>
      <c r="W128" s="25"/>
      <c r="X128" s="25"/>
      <c r="Y128" s="25"/>
      <c r="Z128" s="25"/>
      <c r="AA128" s="25"/>
      <c r="AB128" s="25"/>
      <c r="AC128" s="25"/>
    </row>
    <row r="129" spans="1:29" ht="15.75" customHeight="1">
      <c r="A129" s="25"/>
      <c r="B129" s="25"/>
      <c r="C129" s="25"/>
      <c r="D129" s="25"/>
      <c r="E129" s="25"/>
      <c r="F129" s="25"/>
      <c r="G129" s="25"/>
      <c r="H129" s="25"/>
      <c r="I129" s="25"/>
      <c r="J129" s="25"/>
      <c r="K129" s="25"/>
      <c r="L129" s="25"/>
      <c r="M129" s="25"/>
      <c r="N129" s="25"/>
      <c r="O129" s="25"/>
      <c r="P129" s="25"/>
      <c r="Q129" s="25"/>
      <c r="R129" s="25"/>
      <c r="S129" s="25"/>
      <c r="T129" s="25"/>
      <c r="U129" s="25"/>
      <c r="V129" s="25"/>
      <c r="W129" s="25"/>
      <c r="X129" s="25"/>
      <c r="Y129" s="25"/>
      <c r="Z129" s="25"/>
      <c r="AA129" s="25"/>
      <c r="AB129" s="25"/>
      <c r="AC129" s="25"/>
    </row>
    <row r="130" spans="1:29" ht="15.75" customHeight="1">
      <c r="A130" s="25"/>
      <c r="B130" s="25"/>
      <c r="C130" s="25"/>
      <c r="D130" s="25"/>
      <c r="E130" s="25"/>
      <c r="F130" s="25"/>
      <c r="G130" s="25"/>
      <c r="H130" s="25"/>
      <c r="I130" s="25"/>
      <c r="J130" s="25"/>
      <c r="K130" s="25"/>
      <c r="L130" s="25"/>
      <c r="M130" s="25"/>
      <c r="N130" s="25"/>
      <c r="O130" s="25"/>
      <c r="P130" s="25"/>
      <c r="Q130" s="25"/>
      <c r="R130" s="25"/>
      <c r="S130" s="25"/>
      <c r="T130" s="25"/>
      <c r="U130" s="25"/>
      <c r="V130" s="25"/>
      <c r="W130" s="25"/>
      <c r="X130" s="25"/>
      <c r="Y130" s="25"/>
      <c r="Z130" s="25"/>
      <c r="AA130" s="25"/>
      <c r="AB130" s="25"/>
      <c r="AC130" s="25"/>
    </row>
    <row r="131" spans="1:29" ht="15.75" customHeight="1">
      <c r="A131" s="25"/>
      <c r="B131" s="25"/>
      <c r="C131" s="25"/>
      <c r="D131" s="25"/>
      <c r="E131" s="25"/>
      <c r="F131" s="25"/>
      <c r="G131" s="25"/>
      <c r="H131" s="25"/>
      <c r="I131" s="25"/>
      <c r="J131" s="25"/>
      <c r="K131" s="25"/>
      <c r="L131" s="25"/>
      <c r="M131" s="25"/>
      <c r="N131" s="25"/>
      <c r="O131" s="25"/>
      <c r="P131" s="25"/>
      <c r="Q131" s="25"/>
      <c r="R131" s="25"/>
      <c r="S131" s="25"/>
      <c r="T131" s="25"/>
      <c r="U131" s="25"/>
      <c r="V131" s="25"/>
      <c r="W131" s="25"/>
      <c r="X131" s="25"/>
      <c r="Y131" s="25"/>
      <c r="Z131" s="25"/>
      <c r="AA131" s="25"/>
      <c r="AB131" s="25"/>
      <c r="AC131" s="25"/>
    </row>
    <row r="132" spans="1:29" ht="15.75" customHeight="1">
      <c r="A132" s="25"/>
      <c r="B132" s="25"/>
      <c r="C132" s="25"/>
      <c r="D132" s="25"/>
      <c r="E132" s="25"/>
      <c r="F132" s="25"/>
      <c r="G132" s="25"/>
      <c r="H132" s="25"/>
      <c r="I132" s="25"/>
      <c r="J132" s="25"/>
      <c r="K132" s="25"/>
      <c r="L132" s="25"/>
      <c r="M132" s="25"/>
      <c r="N132" s="25"/>
      <c r="O132" s="25"/>
      <c r="P132" s="25"/>
      <c r="Q132" s="25"/>
      <c r="R132" s="25"/>
      <c r="S132" s="25"/>
      <c r="T132" s="25"/>
      <c r="U132" s="25"/>
      <c r="V132" s="25"/>
      <c r="W132" s="25"/>
      <c r="X132" s="25"/>
      <c r="Y132" s="25"/>
      <c r="Z132" s="25"/>
      <c r="AA132" s="25"/>
      <c r="AB132" s="25"/>
      <c r="AC132" s="25"/>
    </row>
    <row r="133" spans="1:29" ht="15.75" customHeight="1">
      <c r="A133" s="25"/>
      <c r="B133" s="25"/>
      <c r="C133" s="25"/>
      <c r="D133" s="25"/>
      <c r="E133" s="25"/>
      <c r="F133" s="25"/>
      <c r="G133" s="25"/>
      <c r="H133" s="25"/>
      <c r="I133" s="25"/>
      <c r="J133" s="25"/>
      <c r="K133" s="25"/>
      <c r="L133" s="25"/>
      <c r="M133" s="25"/>
      <c r="N133" s="25"/>
      <c r="O133" s="25"/>
      <c r="P133" s="25"/>
      <c r="Q133" s="25"/>
      <c r="R133" s="25"/>
      <c r="S133" s="25"/>
      <c r="T133" s="25"/>
      <c r="U133" s="25"/>
      <c r="V133" s="25"/>
      <c r="W133" s="25"/>
      <c r="X133" s="25"/>
      <c r="Y133" s="25"/>
      <c r="Z133" s="25"/>
      <c r="AA133" s="25"/>
      <c r="AB133" s="25"/>
      <c r="AC133" s="25"/>
    </row>
    <row r="134" spans="1:29" ht="15.75" customHeight="1">
      <c r="A134" s="25"/>
      <c r="B134" s="25"/>
      <c r="C134" s="25"/>
      <c r="D134" s="25"/>
      <c r="E134" s="25"/>
      <c r="F134" s="25"/>
      <c r="G134" s="25"/>
      <c r="H134" s="25"/>
      <c r="I134" s="25"/>
      <c r="J134" s="25"/>
      <c r="K134" s="25"/>
      <c r="L134" s="25"/>
      <c r="M134" s="25"/>
      <c r="N134" s="25"/>
      <c r="O134" s="25"/>
      <c r="P134" s="25"/>
      <c r="Q134" s="25"/>
      <c r="R134" s="25"/>
      <c r="S134" s="25"/>
      <c r="T134" s="25"/>
      <c r="U134" s="25"/>
      <c r="V134" s="25"/>
      <c r="W134" s="25"/>
      <c r="X134" s="25"/>
      <c r="Y134" s="25"/>
      <c r="Z134" s="25"/>
      <c r="AA134" s="25"/>
      <c r="AB134" s="25"/>
      <c r="AC134" s="25"/>
    </row>
    <row r="135" spans="1:29" ht="15.75" customHeight="1">
      <c r="A135" s="25"/>
      <c r="B135" s="25"/>
      <c r="C135" s="25"/>
      <c r="D135" s="25"/>
      <c r="E135" s="25"/>
      <c r="F135" s="25"/>
      <c r="G135" s="25"/>
      <c r="H135" s="25"/>
      <c r="I135" s="25"/>
      <c r="J135" s="25"/>
      <c r="K135" s="25"/>
      <c r="L135" s="25"/>
      <c r="M135" s="25"/>
      <c r="N135" s="25"/>
      <c r="O135" s="25"/>
      <c r="P135" s="25"/>
      <c r="Q135" s="25"/>
      <c r="R135" s="25"/>
      <c r="S135" s="25"/>
      <c r="T135" s="25"/>
      <c r="U135" s="25"/>
      <c r="V135" s="25"/>
      <c r="W135" s="25"/>
      <c r="X135" s="25"/>
      <c r="Y135" s="25"/>
      <c r="Z135" s="25"/>
      <c r="AA135" s="25"/>
      <c r="AB135" s="25"/>
      <c r="AC135" s="25"/>
    </row>
    <row r="136" spans="1:29" ht="15.75" customHeight="1">
      <c r="A136" s="25"/>
      <c r="B136" s="25"/>
      <c r="C136" s="25"/>
      <c r="D136" s="25"/>
      <c r="E136" s="25"/>
      <c r="F136" s="25"/>
      <c r="G136" s="25"/>
      <c r="H136" s="25"/>
      <c r="I136" s="25"/>
      <c r="J136" s="25"/>
      <c r="K136" s="25"/>
      <c r="L136" s="25"/>
      <c r="M136" s="25"/>
      <c r="N136" s="25"/>
      <c r="O136" s="25"/>
      <c r="P136" s="25"/>
      <c r="Q136" s="25"/>
      <c r="R136" s="25"/>
      <c r="S136" s="25"/>
      <c r="T136" s="25"/>
      <c r="U136" s="25"/>
      <c r="V136" s="25"/>
      <c r="W136" s="25"/>
      <c r="X136" s="25"/>
      <c r="Y136" s="25"/>
      <c r="Z136" s="25"/>
      <c r="AA136" s="25"/>
      <c r="AB136" s="25"/>
      <c r="AC136" s="25"/>
    </row>
    <row r="137" spans="1:29" ht="15.75" customHeight="1">
      <c r="A137" s="25"/>
      <c r="B137" s="25"/>
      <c r="C137" s="25"/>
      <c r="D137" s="25"/>
      <c r="E137" s="25"/>
      <c r="F137" s="25"/>
      <c r="G137" s="25"/>
      <c r="H137" s="25"/>
      <c r="I137" s="25"/>
      <c r="J137" s="25"/>
      <c r="K137" s="25"/>
      <c r="L137" s="25"/>
      <c r="M137" s="25"/>
      <c r="N137" s="25"/>
      <c r="O137" s="25"/>
      <c r="P137" s="25"/>
      <c r="Q137" s="25"/>
      <c r="R137" s="25"/>
      <c r="S137" s="25"/>
      <c r="T137" s="25"/>
      <c r="U137" s="25"/>
      <c r="V137" s="25"/>
      <c r="W137" s="25"/>
      <c r="X137" s="25"/>
      <c r="Y137" s="25"/>
      <c r="Z137" s="25"/>
      <c r="AA137" s="25"/>
      <c r="AB137" s="25"/>
      <c r="AC137" s="25"/>
    </row>
    <row r="138" spans="1:29" ht="15.75" customHeight="1">
      <c r="A138" s="25"/>
      <c r="B138" s="25"/>
      <c r="C138" s="25"/>
      <c r="D138" s="25"/>
      <c r="E138" s="25"/>
      <c r="F138" s="25"/>
      <c r="G138" s="25"/>
      <c r="H138" s="25"/>
      <c r="I138" s="25"/>
      <c r="J138" s="25"/>
      <c r="K138" s="25"/>
      <c r="L138" s="25"/>
      <c r="M138" s="25"/>
      <c r="N138" s="25"/>
      <c r="O138" s="25"/>
      <c r="P138" s="25"/>
      <c r="Q138" s="25"/>
      <c r="R138" s="25"/>
      <c r="S138" s="25"/>
      <c r="T138" s="25"/>
      <c r="U138" s="25"/>
      <c r="V138" s="25"/>
      <c r="W138" s="25"/>
      <c r="X138" s="25"/>
      <c r="Y138" s="25"/>
      <c r="Z138" s="25"/>
      <c r="AA138" s="25"/>
      <c r="AB138" s="25"/>
      <c r="AC138" s="25"/>
    </row>
    <row r="139" spans="1:29" ht="15.75" customHeight="1">
      <c r="A139" s="25"/>
      <c r="B139" s="25"/>
      <c r="C139" s="25"/>
      <c r="D139" s="25"/>
      <c r="E139" s="25"/>
      <c r="F139" s="25"/>
      <c r="G139" s="25"/>
      <c r="H139" s="25"/>
      <c r="I139" s="25"/>
      <c r="J139" s="25"/>
      <c r="K139" s="25"/>
      <c r="L139" s="25"/>
      <c r="M139" s="25"/>
      <c r="N139" s="25"/>
      <c r="O139" s="25"/>
      <c r="P139" s="25"/>
      <c r="Q139" s="25"/>
      <c r="R139" s="25"/>
      <c r="S139" s="25"/>
      <c r="T139" s="25"/>
      <c r="U139" s="25"/>
      <c r="V139" s="25"/>
      <c r="W139" s="25"/>
      <c r="X139" s="25"/>
      <c r="Y139" s="25"/>
      <c r="Z139" s="25"/>
      <c r="AA139" s="25"/>
      <c r="AB139" s="25"/>
      <c r="AC139" s="25"/>
    </row>
    <row r="140" spans="1:29" ht="15.75" customHeight="1">
      <c r="A140" s="25"/>
      <c r="B140" s="25"/>
      <c r="C140" s="25"/>
      <c r="D140" s="25"/>
      <c r="E140" s="25"/>
      <c r="F140" s="25"/>
      <c r="G140" s="25"/>
      <c r="H140" s="25"/>
      <c r="I140" s="25"/>
      <c r="J140" s="25"/>
      <c r="K140" s="25"/>
      <c r="L140" s="25"/>
      <c r="M140" s="25"/>
      <c r="N140" s="25"/>
      <c r="O140" s="25"/>
      <c r="P140" s="25"/>
      <c r="Q140" s="25"/>
      <c r="R140" s="25"/>
      <c r="S140" s="25"/>
      <c r="T140" s="25"/>
      <c r="U140" s="25"/>
      <c r="V140" s="25"/>
      <c r="W140" s="25"/>
      <c r="X140" s="25"/>
      <c r="Y140" s="25"/>
      <c r="Z140" s="25"/>
      <c r="AA140" s="25"/>
      <c r="AB140" s="25"/>
      <c r="AC140" s="25"/>
    </row>
    <row r="141" spans="1:29" ht="15.75" customHeight="1">
      <c r="A141" s="25"/>
      <c r="B141" s="25"/>
      <c r="C141" s="25"/>
      <c r="D141" s="25"/>
      <c r="E141" s="25"/>
      <c r="F141" s="25"/>
      <c r="G141" s="25"/>
      <c r="H141" s="25"/>
      <c r="I141" s="25"/>
      <c r="J141" s="25"/>
      <c r="K141" s="25"/>
      <c r="L141" s="25"/>
      <c r="M141" s="25"/>
      <c r="N141" s="25"/>
      <c r="O141" s="25"/>
      <c r="P141" s="25"/>
      <c r="Q141" s="25"/>
      <c r="R141" s="25"/>
      <c r="S141" s="25"/>
      <c r="T141" s="25"/>
      <c r="U141" s="25"/>
      <c r="V141" s="25"/>
      <c r="W141" s="25"/>
      <c r="X141" s="25"/>
      <c r="Y141" s="25"/>
      <c r="Z141" s="25"/>
      <c r="AA141" s="25"/>
      <c r="AB141" s="25"/>
      <c r="AC141" s="25"/>
    </row>
    <row r="142" spans="1:29" ht="15.75" customHeight="1">
      <c r="A142" s="25"/>
      <c r="B142" s="25"/>
      <c r="C142" s="25"/>
      <c r="D142" s="25"/>
      <c r="E142" s="25"/>
      <c r="F142" s="25"/>
      <c r="G142" s="25"/>
      <c r="H142" s="25"/>
      <c r="I142" s="25"/>
      <c r="J142" s="25"/>
      <c r="K142" s="25"/>
      <c r="L142" s="25"/>
      <c r="M142" s="25"/>
      <c r="N142" s="25"/>
      <c r="O142" s="25"/>
      <c r="P142" s="25"/>
      <c r="Q142" s="25"/>
      <c r="R142" s="25"/>
      <c r="S142" s="25"/>
      <c r="T142" s="25"/>
      <c r="U142" s="25"/>
      <c r="V142" s="25"/>
      <c r="W142" s="25"/>
      <c r="X142" s="25"/>
      <c r="Y142" s="25"/>
      <c r="Z142" s="25"/>
      <c r="AA142" s="25"/>
      <c r="AB142" s="25"/>
      <c r="AC142" s="25"/>
    </row>
    <row r="143" spans="1:29" ht="15.75" customHeight="1">
      <c r="A143" s="25"/>
      <c r="B143" s="25"/>
      <c r="C143" s="25"/>
      <c r="D143" s="25"/>
      <c r="E143" s="25"/>
      <c r="F143" s="25"/>
      <c r="G143" s="25"/>
      <c r="H143" s="25"/>
      <c r="I143" s="25"/>
      <c r="J143" s="25"/>
      <c r="K143" s="25"/>
      <c r="L143" s="25"/>
      <c r="M143" s="25"/>
      <c r="N143" s="25"/>
      <c r="O143" s="25"/>
      <c r="P143" s="25"/>
      <c r="Q143" s="25"/>
      <c r="R143" s="25"/>
      <c r="S143" s="25"/>
      <c r="T143" s="25"/>
      <c r="U143" s="25"/>
      <c r="V143" s="25"/>
      <c r="W143" s="25"/>
      <c r="X143" s="25"/>
      <c r="Y143" s="25"/>
      <c r="Z143" s="25"/>
      <c r="AA143" s="25"/>
      <c r="AB143" s="25"/>
      <c r="AC143" s="25"/>
    </row>
    <row r="144" spans="1:29" ht="15.75" customHeight="1">
      <c r="A144" s="25"/>
      <c r="B144" s="25"/>
      <c r="C144" s="25"/>
      <c r="D144" s="25"/>
      <c r="E144" s="25"/>
      <c r="F144" s="25"/>
      <c r="G144" s="25"/>
      <c r="H144" s="25"/>
      <c r="I144" s="25"/>
      <c r="J144" s="25"/>
      <c r="K144" s="25"/>
      <c r="L144" s="25"/>
      <c r="M144" s="25"/>
      <c r="N144" s="25"/>
      <c r="O144" s="25"/>
      <c r="P144" s="25"/>
      <c r="Q144" s="25"/>
      <c r="R144" s="25"/>
      <c r="S144" s="25"/>
      <c r="T144" s="25"/>
      <c r="U144" s="25"/>
      <c r="V144" s="25"/>
      <c r="W144" s="25"/>
      <c r="X144" s="25"/>
      <c r="Y144" s="25"/>
      <c r="Z144" s="25"/>
      <c r="AA144" s="25"/>
      <c r="AB144" s="25"/>
      <c r="AC144" s="25"/>
    </row>
    <row r="145" spans="1:29" ht="15.75" customHeight="1">
      <c r="A145" s="25"/>
      <c r="B145" s="25"/>
      <c r="C145" s="25"/>
      <c r="D145" s="25"/>
      <c r="E145" s="25"/>
      <c r="F145" s="25"/>
      <c r="G145" s="25"/>
      <c r="H145" s="25"/>
      <c r="I145" s="25"/>
      <c r="J145" s="25"/>
      <c r="K145" s="25"/>
      <c r="L145" s="25"/>
      <c r="M145" s="25"/>
      <c r="N145" s="25"/>
      <c r="O145" s="25"/>
      <c r="P145" s="25"/>
      <c r="Q145" s="25"/>
      <c r="R145" s="25"/>
      <c r="S145" s="25"/>
      <c r="T145" s="25"/>
      <c r="U145" s="25"/>
      <c r="V145" s="25"/>
      <c r="W145" s="25"/>
      <c r="X145" s="25"/>
      <c r="Y145" s="25"/>
      <c r="Z145" s="25"/>
      <c r="AA145" s="25"/>
      <c r="AB145" s="25"/>
      <c r="AC145" s="25"/>
    </row>
    <row r="146" spans="1:29" ht="15.75" customHeight="1">
      <c r="A146" s="25"/>
      <c r="B146" s="25"/>
      <c r="C146" s="25"/>
      <c r="D146" s="25"/>
      <c r="E146" s="25"/>
      <c r="F146" s="25"/>
      <c r="G146" s="25"/>
      <c r="H146" s="25"/>
      <c r="I146" s="25"/>
      <c r="J146" s="25"/>
      <c r="K146" s="25"/>
      <c r="L146" s="25"/>
      <c r="M146" s="25"/>
      <c r="N146" s="25"/>
      <c r="O146" s="25"/>
      <c r="P146" s="25"/>
      <c r="Q146" s="25"/>
      <c r="R146" s="25"/>
      <c r="S146" s="25"/>
      <c r="T146" s="25"/>
      <c r="U146" s="25"/>
      <c r="V146" s="25"/>
      <c r="W146" s="25"/>
      <c r="X146" s="25"/>
      <c r="Y146" s="25"/>
      <c r="Z146" s="25"/>
      <c r="AA146" s="25"/>
      <c r="AB146" s="25"/>
      <c r="AC146" s="25"/>
    </row>
    <row r="147" spans="1:29" ht="15.75" customHeight="1">
      <c r="A147" s="25"/>
      <c r="B147" s="25"/>
      <c r="C147" s="25"/>
      <c r="D147" s="25"/>
      <c r="E147" s="25"/>
      <c r="F147" s="25"/>
      <c r="G147" s="25"/>
      <c r="H147" s="25"/>
      <c r="I147" s="25"/>
      <c r="J147" s="25"/>
      <c r="K147" s="25"/>
      <c r="L147" s="25"/>
      <c r="M147" s="25"/>
      <c r="N147" s="25"/>
      <c r="O147" s="25"/>
      <c r="P147" s="25"/>
      <c r="Q147" s="25"/>
      <c r="R147" s="25"/>
      <c r="S147" s="25"/>
      <c r="T147" s="25"/>
      <c r="U147" s="25"/>
      <c r="V147" s="25"/>
      <c r="W147" s="25"/>
      <c r="X147" s="25"/>
      <c r="Y147" s="25"/>
      <c r="Z147" s="25"/>
      <c r="AA147" s="25"/>
      <c r="AB147" s="25"/>
      <c r="AC147" s="25"/>
    </row>
    <row r="148" spans="1:29" ht="15.75" customHeight="1">
      <c r="A148" s="25"/>
      <c r="B148" s="25"/>
      <c r="C148" s="25"/>
      <c r="D148" s="25"/>
      <c r="E148" s="25"/>
      <c r="F148" s="25"/>
      <c r="G148" s="25"/>
      <c r="H148" s="25"/>
      <c r="I148" s="25"/>
      <c r="J148" s="25"/>
      <c r="K148" s="25"/>
      <c r="L148" s="25"/>
      <c r="M148" s="25"/>
      <c r="N148" s="25"/>
      <c r="O148" s="25"/>
      <c r="P148" s="25"/>
      <c r="Q148" s="25"/>
      <c r="R148" s="25"/>
      <c r="S148" s="25"/>
      <c r="T148" s="25"/>
      <c r="U148" s="25"/>
      <c r="V148" s="25"/>
      <c r="W148" s="25"/>
      <c r="X148" s="25"/>
      <c r="Y148" s="25"/>
      <c r="Z148" s="25"/>
      <c r="AA148" s="25"/>
      <c r="AB148" s="25"/>
      <c r="AC148" s="25"/>
    </row>
    <row r="149" spans="1:29" ht="15.75" customHeight="1">
      <c r="A149" s="25"/>
      <c r="B149" s="25"/>
      <c r="C149" s="25"/>
      <c r="D149" s="25"/>
      <c r="E149" s="25"/>
      <c r="F149" s="25"/>
      <c r="G149" s="25"/>
      <c r="H149" s="25"/>
      <c r="I149" s="25"/>
      <c r="J149" s="25"/>
      <c r="K149" s="25"/>
      <c r="L149" s="25"/>
      <c r="M149" s="25"/>
      <c r="N149" s="25"/>
      <c r="O149" s="25"/>
      <c r="P149" s="25"/>
      <c r="Q149" s="25"/>
      <c r="R149" s="25"/>
      <c r="S149" s="25"/>
      <c r="T149" s="25"/>
      <c r="U149" s="25"/>
      <c r="V149" s="25"/>
      <c r="W149" s="25"/>
      <c r="X149" s="25"/>
      <c r="Y149" s="25"/>
      <c r="Z149" s="25"/>
      <c r="AA149" s="25"/>
      <c r="AB149" s="25"/>
      <c r="AC149" s="25"/>
    </row>
    <row r="150" spans="1:29" ht="15.75" customHeight="1">
      <c r="A150" s="25"/>
      <c r="B150" s="25"/>
      <c r="C150" s="25"/>
      <c r="D150" s="25"/>
      <c r="E150" s="25"/>
      <c r="F150" s="25"/>
      <c r="G150" s="25"/>
      <c r="H150" s="25"/>
      <c r="I150" s="25"/>
      <c r="J150" s="25"/>
      <c r="K150" s="25"/>
      <c r="L150" s="25"/>
      <c r="M150" s="25"/>
      <c r="N150" s="25"/>
      <c r="O150" s="25"/>
      <c r="P150" s="25"/>
      <c r="Q150" s="25"/>
      <c r="R150" s="25"/>
      <c r="S150" s="25"/>
      <c r="T150" s="25"/>
      <c r="U150" s="25"/>
      <c r="V150" s="25"/>
      <c r="W150" s="25"/>
      <c r="X150" s="25"/>
      <c r="Y150" s="25"/>
      <c r="Z150" s="25"/>
      <c r="AA150" s="25"/>
      <c r="AB150" s="25"/>
      <c r="AC150" s="25"/>
    </row>
    <row r="151" spans="1:29" ht="15.75" customHeight="1">
      <c r="A151" s="25"/>
      <c r="B151" s="25"/>
      <c r="C151" s="25"/>
      <c r="D151" s="25"/>
      <c r="E151" s="25"/>
      <c r="F151" s="25"/>
      <c r="G151" s="25"/>
      <c r="H151" s="25"/>
      <c r="I151" s="25"/>
      <c r="J151" s="25"/>
      <c r="K151" s="25"/>
      <c r="L151" s="25"/>
      <c r="M151" s="25"/>
      <c r="N151" s="25"/>
      <c r="O151" s="25"/>
      <c r="P151" s="25"/>
      <c r="Q151" s="25"/>
      <c r="R151" s="25"/>
      <c r="S151" s="25"/>
      <c r="T151" s="25"/>
      <c r="U151" s="25"/>
      <c r="V151" s="25"/>
      <c r="W151" s="25"/>
      <c r="X151" s="25"/>
      <c r="Y151" s="25"/>
      <c r="Z151" s="25"/>
      <c r="AA151" s="25"/>
      <c r="AB151" s="25"/>
      <c r="AC151" s="25"/>
    </row>
    <row r="152" spans="1:29" ht="15.75" customHeight="1">
      <c r="A152" s="25"/>
      <c r="B152" s="25"/>
      <c r="C152" s="25"/>
      <c r="D152" s="25"/>
      <c r="E152" s="25"/>
      <c r="F152" s="25"/>
      <c r="G152" s="25"/>
      <c r="H152" s="25"/>
      <c r="I152" s="25"/>
      <c r="J152" s="25"/>
      <c r="K152" s="25"/>
      <c r="L152" s="25"/>
      <c r="M152" s="25"/>
      <c r="N152" s="25"/>
      <c r="O152" s="25"/>
      <c r="P152" s="25"/>
      <c r="Q152" s="25"/>
      <c r="R152" s="25"/>
      <c r="S152" s="25"/>
      <c r="T152" s="25"/>
      <c r="U152" s="25"/>
      <c r="V152" s="25"/>
      <c r="W152" s="25"/>
      <c r="X152" s="25"/>
      <c r="Y152" s="25"/>
      <c r="Z152" s="25"/>
      <c r="AA152" s="25"/>
      <c r="AB152" s="25"/>
      <c r="AC152" s="25"/>
    </row>
    <row r="153" spans="1:29" ht="15.75" customHeight="1">
      <c r="A153" s="25"/>
      <c r="B153" s="25"/>
      <c r="C153" s="25"/>
      <c r="D153" s="25"/>
      <c r="E153" s="25"/>
      <c r="F153" s="25"/>
      <c r="G153" s="25"/>
      <c r="H153" s="25"/>
      <c r="I153" s="25"/>
      <c r="J153" s="25"/>
      <c r="K153" s="25"/>
      <c r="L153" s="25"/>
      <c r="M153" s="25"/>
      <c r="N153" s="25"/>
      <c r="O153" s="25"/>
      <c r="P153" s="25"/>
      <c r="Q153" s="25"/>
      <c r="R153" s="25"/>
      <c r="S153" s="25"/>
      <c r="T153" s="25"/>
      <c r="U153" s="25"/>
      <c r="V153" s="25"/>
      <c r="W153" s="25"/>
      <c r="X153" s="25"/>
      <c r="Y153" s="25"/>
      <c r="Z153" s="25"/>
      <c r="AA153" s="25"/>
      <c r="AB153" s="25"/>
      <c r="AC153" s="25"/>
    </row>
    <row r="154" spans="1:29" ht="15.75" customHeight="1">
      <c r="A154" s="25"/>
      <c r="B154" s="25"/>
      <c r="C154" s="25"/>
      <c r="D154" s="25"/>
      <c r="E154" s="25"/>
      <c r="F154" s="25"/>
      <c r="G154" s="25"/>
      <c r="H154" s="25"/>
      <c r="I154" s="25"/>
      <c r="J154" s="25"/>
      <c r="K154" s="25"/>
      <c r="L154" s="25"/>
      <c r="M154" s="25"/>
      <c r="N154" s="25"/>
      <c r="O154" s="25"/>
      <c r="P154" s="25"/>
      <c r="Q154" s="25"/>
      <c r="R154" s="25"/>
      <c r="S154" s="25"/>
      <c r="T154" s="25"/>
      <c r="U154" s="25"/>
      <c r="V154" s="25"/>
      <c r="W154" s="25"/>
      <c r="X154" s="25"/>
      <c r="Y154" s="25"/>
      <c r="Z154" s="25"/>
      <c r="AA154" s="25"/>
      <c r="AB154" s="25"/>
      <c r="AC154" s="25"/>
    </row>
    <row r="155" spans="1:29" ht="15.75" customHeight="1">
      <c r="A155" s="25"/>
      <c r="B155" s="25"/>
      <c r="C155" s="25"/>
      <c r="D155" s="25"/>
      <c r="E155" s="25"/>
      <c r="F155" s="25"/>
      <c r="G155" s="25"/>
      <c r="H155" s="25"/>
      <c r="I155" s="25"/>
      <c r="J155" s="25"/>
      <c r="K155" s="25"/>
      <c r="L155" s="25"/>
      <c r="M155" s="25"/>
      <c r="N155" s="25"/>
      <c r="O155" s="25"/>
      <c r="P155" s="25"/>
      <c r="Q155" s="25"/>
      <c r="R155" s="25"/>
      <c r="S155" s="25"/>
      <c r="T155" s="25"/>
      <c r="U155" s="25"/>
      <c r="V155" s="25"/>
      <c r="W155" s="25"/>
      <c r="X155" s="25"/>
      <c r="Y155" s="25"/>
      <c r="Z155" s="25"/>
      <c r="AA155" s="25"/>
      <c r="AB155" s="25"/>
      <c r="AC155" s="25"/>
    </row>
    <row r="156" spans="1:29" ht="15.75" customHeight="1">
      <c r="A156" s="25"/>
      <c r="B156" s="25"/>
      <c r="C156" s="25"/>
      <c r="D156" s="25"/>
      <c r="E156" s="25"/>
      <c r="F156" s="25"/>
      <c r="G156" s="25"/>
      <c r="H156" s="25"/>
      <c r="I156" s="25"/>
      <c r="J156" s="25"/>
      <c r="K156" s="25"/>
      <c r="L156" s="25"/>
      <c r="M156" s="25"/>
      <c r="N156" s="25"/>
      <c r="O156" s="25"/>
      <c r="P156" s="25"/>
      <c r="Q156" s="25"/>
      <c r="R156" s="25"/>
      <c r="S156" s="25"/>
      <c r="T156" s="25"/>
      <c r="U156" s="25"/>
      <c r="V156" s="25"/>
      <c r="W156" s="25"/>
      <c r="X156" s="25"/>
      <c r="Y156" s="25"/>
      <c r="Z156" s="25"/>
      <c r="AA156" s="25"/>
      <c r="AB156" s="25"/>
      <c r="AC156" s="25"/>
    </row>
    <row r="157" spans="1:29" ht="15.75" customHeight="1">
      <c r="A157" s="25"/>
      <c r="B157" s="25"/>
      <c r="C157" s="25"/>
      <c r="D157" s="25"/>
      <c r="E157" s="25"/>
      <c r="F157" s="25"/>
      <c r="G157" s="25"/>
      <c r="H157" s="25"/>
      <c r="I157" s="25"/>
      <c r="J157" s="25"/>
      <c r="K157" s="25"/>
      <c r="L157" s="25"/>
      <c r="M157" s="25"/>
      <c r="N157" s="25"/>
      <c r="O157" s="25"/>
      <c r="P157" s="25"/>
      <c r="Q157" s="25"/>
      <c r="R157" s="25"/>
      <c r="S157" s="25"/>
      <c r="T157" s="25"/>
      <c r="U157" s="25"/>
      <c r="V157" s="25"/>
      <c r="W157" s="25"/>
      <c r="X157" s="25"/>
      <c r="Y157" s="25"/>
      <c r="Z157" s="25"/>
      <c r="AA157" s="25"/>
      <c r="AB157" s="25"/>
      <c r="AC157" s="25"/>
    </row>
    <row r="158" spans="1:29" ht="15.75" customHeight="1">
      <c r="A158" s="25"/>
      <c r="B158" s="25"/>
      <c r="C158" s="25"/>
      <c r="D158" s="25"/>
      <c r="E158" s="25"/>
      <c r="F158" s="25"/>
      <c r="G158" s="25"/>
      <c r="H158" s="25"/>
      <c r="I158" s="25"/>
      <c r="J158" s="25"/>
      <c r="K158" s="25"/>
      <c r="L158" s="25"/>
      <c r="M158" s="25"/>
      <c r="N158" s="25"/>
      <c r="O158" s="25"/>
      <c r="P158" s="25"/>
      <c r="Q158" s="25"/>
      <c r="R158" s="25"/>
      <c r="S158" s="25"/>
      <c r="T158" s="25"/>
      <c r="U158" s="25"/>
      <c r="V158" s="25"/>
      <c r="W158" s="25"/>
      <c r="X158" s="25"/>
      <c r="Y158" s="25"/>
      <c r="Z158" s="25"/>
      <c r="AA158" s="25"/>
      <c r="AB158" s="25"/>
      <c r="AC158" s="25"/>
    </row>
    <row r="159" spans="1:29" ht="15.75" customHeight="1">
      <c r="A159" s="25"/>
      <c r="B159" s="25"/>
      <c r="C159" s="25"/>
      <c r="D159" s="25"/>
      <c r="E159" s="25"/>
      <c r="F159" s="25"/>
      <c r="G159" s="25"/>
      <c r="H159" s="25"/>
      <c r="I159" s="25"/>
      <c r="J159" s="25"/>
      <c r="K159" s="25"/>
      <c r="L159" s="25"/>
      <c r="M159" s="25"/>
      <c r="N159" s="25"/>
      <c r="O159" s="25"/>
      <c r="P159" s="25"/>
      <c r="Q159" s="25"/>
      <c r="R159" s="25"/>
      <c r="S159" s="25"/>
      <c r="T159" s="25"/>
      <c r="U159" s="25"/>
      <c r="V159" s="25"/>
      <c r="W159" s="25"/>
      <c r="X159" s="25"/>
      <c r="Y159" s="25"/>
      <c r="Z159" s="25"/>
      <c r="AA159" s="25"/>
      <c r="AB159" s="25"/>
      <c r="AC159" s="25"/>
    </row>
    <row r="160" spans="1:29" ht="15.75" customHeight="1">
      <c r="A160" s="25"/>
      <c r="B160" s="25"/>
      <c r="C160" s="25"/>
      <c r="D160" s="25"/>
      <c r="E160" s="25"/>
      <c r="F160" s="25"/>
      <c r="G160" s="25"/>
      <c r="H160" s="25"/>
      <c r="I160" s="25"/>
      <c r="J160" s="25"/>
      <c r="K160" s="25"/>
      <c r="L160" s="25"/>
      <c r="M160" s="25"/>
      <c r="N160" s="25"/>
      <c r="O160" s="25"/>
      <c r="P160" s="25"/>
      <c r="Q160" s="25"/>
      <c r="R160" s="25"/>
      <c r="S160" s="25"/>
      <c r="T160" s="25"/>
      <c r="U160" s="25"/>
      <c r="V160" s="25"/>
      <c r="W160" s="25"/>
      <c r="X160" s="25"/>
      <c r="Y160" s="25"/>
      <c r="Z160" s="25"/>
      <c r="AA160" s="25"/>
      <c r="AB160" s="25"/>
      <c r="AC160" s="25"/>
    </row>
    <row r="161" spans="1:29" ht="15.75" customHeight="1">
      <c r="A161" s="25"/>
      <c r="B161" s="25"/>
      <c r="C161" s="25"/>
      <c r="D161" s="25"/>
      <c r="E161" s="25"/>
      <c r="F161" s="25"/>
      <c r="G161" s="25"/>
      <c r="H161" s="25"/>
      <c r="I161" s="25"/>
      <c r="J161" s="25"/>
      <c r="K161" s="25"/>
      <c r="L161" s="25"/>
      <c r="M161" s="25"/>
      <c r="N161" s="25"/>
      <c r="O161" s="25"/>
      <c r="P161" s="25"/>
      <c r="Q161" s="25"/>
      <c r="R161" s="25"/>
      <c r="S161" s="25"/>
      <c r="T161" s="25"/>
      <c r="U161" s="25"/>
      <c r="V161" s="25"/>
      <c r="W161" s="25"/>
      <c r="X161" s="25"/>
      <c r="Y161" s="25"/>
      <c r="Z161" s="25"/>
      <c r="AA161" s="25"/>
      <c r="AB161" s="25"/>
      <c r="AC161" s="25"/>
    </row>
    <row r="162" spans="1:29" ht="15.75" customHeight="1">
      <c r="A162" s="25"/>
      <c r="B162" s="25"/>
      <c r="C162" s="25"/>
      <c r="D162" s="25"/>
      <c r="E162" s="25"/>
      <c r="F162" s="25"/>
      <c r="G162" s="25"/>
      <c r="H162" s="25"/>
      <c r="I162" s="25"/>
      <c r="J162" s="25"/>
      <c r="K162" s="25"/>
      <c r="L162" s="25"/>
      <c r="M162" s="25"/>
      <c r="N162" s="25"/>
      <c r="O162" s="25"/>
      <c r="P162" s="25"/>
      <c r="Q162" s="25"/>
      <c r="R162" s="25"/>
      <c r="S162" s="25"/>
      <c r="T162" s="25"/>
      <c r="U162" s="25"/>
      <c r="V162" s="25"/>
      <c r="W162" s="25"/>
      <c r="X162" s="25"/>
      <c r="Y162" s="25"/>
      <c r="Z162" s="25"/>
      <c r="AA162" s="25"/>
      <c r="AB162" s="25"/>
      <c r="AC162" s="25"/>
    </row>
    <row r="163" spans="1:29" ht="15.75" customHeight="1">
      <c r="A163" s="25"/>
      <c r="B163" s="25"/>
      <c r="C163" s="25"/>
      <c r="D163" s="25"/>
      <c r="E163" s="25"/>
      <c r="F163" s="25"/>
      <c r="G163" s="25"/>
      <c r="H163" s="25"/>
      <c r="I163" s="25"/>
      <c r="J163" s="25"/>
      <c r="K163" s="25"/>
      <c r="L163" s="25"/>
      <c r="M163" s="25"/>
      <c r="N163" s="25"/>
      <c r="O163" s="25"/>
      <c r="P163" s="25"/>
      <c r="Q163" s="25"/>
      <c r="R163" s="25"/>
      <c r="S163" s="25"/>
      <c r="T163" s="25"/>
      <c r="U163" s="25"/>
      <c r="V163" s="25"/>
      <c r="W163" s="25"/>
      <c r="X163" s="25"/>
      <c r="Y163" s="25"/>
      <c r="Z163" s="25"/>
      <c r="AA163" s="25"/>
      <c r="AB163" s="25"/>
      <c r="AC163" s="25"/>
    </row>
    <row r="164" spans="1:29" ht="15.75" customHeight="1">
      <c r="A164" s="25"/>
      <c r="B164" s="25"/>
      <c r="C164" s="25"/>
      <c r="D164" s="25"/>
      <c r="E164" s="25"/>
      <c r="F164" s="25"/>
      <c r="G164" s="25"/>
      <c r="H164" s="25"/>
      <c r="I164" s="25"/>
      <c r="J164" s="25"/>
      <c r="K164" s="25"/>
      <c r="L164" s="25"/>
      <c r="M164" s="25"/>
      <c r="N164" s="25"/>
      <c r="O164" s="25"/>
      <c r="P164" s="25"/>
      <c r="Q164" s="25"/>
      <c r="R164" s="25"/>
      <c r="S164" s="25"/>
      <c r="T164" s="25"/>
      <c r="U164" s="25"/>
      <c r="V164" s="25"/>
      <c r="W164" s="25"/>
      <c r="X164" s="25"/>
      <c r="Y164" s="25"/>
      <c r="Z164" s="25"/>
      <c r="AA164" s="25"/>
      <c r="AB164" s="25"/>
      <c r="AC164" s="25"/>
    </row>
    <row r="165" spans="1:29" ht="15.75" customHeight="1">
      <c r="A165" s="25"/>
      <c r="B165" s="25"/>
      <c r="C165" s="25"/>
      <c r="D165" s="25"/>
      <c r="E165" s="25"/>
      <c r="F165" s="25"/>
      <c r="G165" s="25"/>
      <c r="H165" s="25"/>
      <c r="I165" s="25"/>
      <c r="J165" s="25"/>
      <c r="K165" s="25"/>
      <c r="L165" s="25"/>
      <c r="M165" s="25"/>
      <c r="N165" s="25"/>
      <c r="O165" s="25"/>
      <c r="P165" s="25"/>
      <c r="Q165" s="25"/>
      <c r="R165" s="25"/>
      <c r="S165" s="25"/>
      <c r="T165" s="25"/>
      <c r="U165" s="25"/>
      <c r="V165" s="25"/>
      <c r="W165" s="25"/>
      <c r="X165" s="25"/>
      <c r="Y165" s="25"/>
      <c r="Z165" s="25"/>
      <c r="AA165" s="25"/>
      <c r="AB165" s="25"/>
      <c r="AC165" s="25"/>
    </row>
    <row r="166" spans="1:29" ht="15.75" customHeight="1">
      <c r="A166" s="25"/>
      <c r="B166" s="25"/>
      <c r="C166" s="25"/>
      <c r="D166" s="25"/>
      <c r="E166" s="25"/>
      <c r="F166" s="25"/>
      <c r="G166" s="25"/>
      <c r="H166" s="25"/>
      <c r="I166" s="25"/>
      <c r="J166" s="25"/>
      <c r="K166" s="25"/>
      <c r="L166" s="25"/>
      <c r="M166" s="25"/>
      <c r="N166" s="25"/>
      <c r="O166" s="25"/>
      <c r="P166" s="25"/>
      <c r="Q166" s="25"/>
      <c r="R166" s="25"/>
      <c r="S166" s="25"/>
      <c r="T166" s="25"/>
      <c r="U166" s="25"/>
      <c r="V166" s="25"/>
      <c r="W166" s="25"/>
      <c r="X166" s="25"/>
      <c r="Y166" s="25"/>
      <c r="Z166" s="25"/>
      <c r="AA166" s="25"/>
      <c r="AB166" s="25"/>
      <c r="AC166" s="25"/>
    </row>
    <row r="167" spans="1:29" ht="15.75" customHeight="1">
      <c r="A167" s="25"/>
      <c r="B167" s="25"/>
      <c r="C167" s="25"/>
      <c r="D167" s="25"/>
      <c r="E167" s="25"/>
      <c r="F167" s="25"/>
      <c r="G167" s="25"/>
      <c r="H167" s="25"/>
      <c r="I167" s="25"/>
      <c r="J167" s="25"/>
      <c r="K167" s="25"/>
      <c r="L167" s="25"/>
      <c r="M167" s="25"/>
      <c r="N167" s="25"/>
      <c r="O167" s="25"/>
      <c r="P167" s="25"/>
      <c r="Q167" s="25"/>
      <c r="R167" s="25"/>
      <c r="S167" s="25"/>
      <c r="T167" s="25"/>
      <c r="U167" s="25"/>
      <c r="V167" s="25"/>
      <c r="W167" s="25"/>
      <c r="X167" s="25"/>
      <c r="Y167" s="25"/>
      <c r="Z167" s="25"/>
      <c r="AA167" s="25"/>
      <c r="AB167" s="25"/>
      <c r="AC167" s="25"/>
    </row>
    <row r="168" spans="1:29" ht="15.75" customHeight="1">
      <c r="A168" s="25"/>
      <c r="B168" s="25"/>
      <c r="C168" s="25"/>
      <c r="D168" s="25"/>
      <c r="E168" s="25"/>
      <c r="F168" s="25"/>
      <c r="G168" s="25"/>
      <c r="H168" s="25"/>
      <c r="I168" s="25"/>
      <c r="J168" s="25"/>
      <c r="K168" s="25"/>
      <c r="L168" s="25"/>
      <c r="M168" s="25"/>
      <c r="N168" s="25"/>
      <c r="O168" s="25"/>
      <c r="P168" s="25"/>
      <c r="Q168" s="25"/>
      <c r="R168" s="25"/>
      <c r="S168" s="25"/>
      <c r="T168" s="25"/>
      <c r="U168" s="25"/>
      <c r="V168" s="25"/>
      <c r="W168" s="25"/>
      <c r="X168" s="25"/>
      <c r="Y168" s="25"/>
      <c r="Z168" s="25"/>
      <c r="AA168" s="25"/>
      <c r="AB168" s="25"/>
      <c r="AC168" s="25"/>
    </row>
    <row r="169" spans="1:29" ht="15.75" customHeight="1">
      <c r="A169" s="25"/>
      <c r="B169" s="25"/>
      <c r="C169" s="25"/>
      <c r="D169" s="25"/>
      <c r="E169" s="25"/>
      <c r="F169" s="25"/>
      <c r="G169" s="25"/>
      <c r="H169" s="25"/>
      <c r="I169" s="25"/>
      <c r="J169" s="25"/>
      <c r="K169" s="25"/>
      <c r="L169" s="25"/>
      <c r="M169" s="25"/>
      <c r="N169" s="25"/>
      <c r="O169" s="25"/>
      <c r="P169" s="25"/>
      <c r="Q169" s="25"/>
      <c r="R169" s="25"/>
      <c r="S169" s="25"/>
      <c r="T169" s="25"/>
      <c r="U169" s="25"/>
      <c r="V169" s="25"/>
      <c r="W169" s="25"/>
      <c r="X169" s="25"/>
      <c r="Y169" s="25"/>
      <c r="Z169" s="25"/>
      <c r="AA169" s="25"/>
      <c r="AB169" s="25"/>
      <c r="AC169" s="25"/>
    </row>
    <row r="170" spans="1:29" ht="15.75" customHeight="1">
      <c r="A170" s="25"/>
      <c r="B170" s="25"/>
      <c r="C170" s="25"/>
      <c r="D170" s="25"/>
      <c r="E170" s="25"/>
      <c r="F170" s="25"/>
      <c r="G170" s="25"/>
      <c r="H170" s="25"/>
      <c r="I170" s="25"/>
      <c r="J170" s="25"/>
      <c r="K170" s="25"/>
      <c r="L170" s="25"/>
      <c r="M170" s="25"/>
      <c r="N170" s="25"/>
      <c r="O170" s="25"/>
      <c r="P170" s="25"/>
      <c r="Q170" s="25"/>
      <c r="R170" s="25"/>
      <c r="S170" s="25"/>
      <c r="T170" s="25"/>
      <c r="U170" s="25"/>
      <c r="V170" s="25"/>
      <c r="W170" s="25"/>
      <c r="X170" s="25"/>
      <c r="Y170" s="25"/>
      <c r="Z170" s="25"/>
      <c r="AA170" s="25"/>
      <c r="AB170" s="25"/>
      <c r="AC170" s="25"/>
    </row>
    <row r="171" spans="1:29" ht="15.75" customHeight="1">
      <c r="A171" s="25"/>
      <c r="B171" s="25"/>
      <c r="C171" s="25"/>
      <c r="D171" s="25"/>
      <c r="E171" s="25"/>
      <c r="F171" s="25"/>
      <c r="G171" s="25"/>
      <c r="H171" s="25"/>
      <c r="I171" s="25"/>
      <c r="J171" s="25"/>
      <c r="K171" s="25"/>
      <c r="L171" s="25"/>
      <c r="M171" s="25"/>
      <c r="N171" s="25"/>
      <c r="O171" s="25"/>
      <c r="P171" s="25"/>
      <c r="Q171" s="25"/>
      <c r="R171" s="25"/>
      <c r="S171" s="25"/>
      <c r="T171" s="25"/>
      <c r="U171" s="25"/>
      <c r="V171" s="25"/>
      <c r="W171" s="25"/>
      <c r="X171" s="25"/>
      <c r="Y171" s="25"/>
      <c r="Z171" s="25"/>
      <c r="AA171" s="25"/>
      <c r="AB171" s="25"/>
      <c r="AC171" s="25"/>
    </row>
    <row r="172" spans="1:29" ht="15.75" customHeight="1">
      <c r="A172" s="25"/>
      <c r="B172" s="25"/>
      <c r="C172" s="25"/>
      <c r="D172" s="25"/>
      <c r="E172" s="25"/>
      <c r="F172" s="25"/>
      <c r="G172" s="25"/>
      <c r="H172" s="25"/>
      <c r="I172" s="25"/>
      <c r="J172" s="25"/>
      <c r="K172" s="25"/>
      <c r="L172" s="25"/>
      <c r="M172" s="25"/>
      <c r="N172" s="25"/>
      <c r="O172" s="25"/>
      <c r="P172" s="25"/>
      <c r="Q172" s="25"/>
      <c r="R172" s="25"/>
      <c r="S172" s="25"/>
      <c r="T172" s="25"/>
      <c r="U172" s="25"/>
      <c r="V172" s="25"/>
      <c r="W172" s="25"/>
      <c r="X172" s="25"/>
      <c r="Y172" s="25"/>
      <c r="Z172" s="25"/>
      <c r="AA172" s="25"/>
      <c r="AB172" s="25"/>
      <c r="AC172" s="25"/>
    </row>
    <row r="173" spans="1:29" ht="15.75" customHeight="1">
      <c r="A173" s="25"/>
      <c r="B173" s="25"/>
      <c r="C173" s="25"/>
      <c r="D173" s="25"/>
      <c r="E173" s="25"/>
      <c r="F173" s="25"/>
      <c r="G173" s="25"/>
      <c r="H173" s="25"/>
      <c r="I173" s="25"/>
      <c r="J173" s="25"/>
      <c r="K173" s="25"/>
      <c r="L173" s="25"/>
      <c r="M173" s="25"/>
      <c r="N173" s="25"/>
      <c r="O173" s="25"/>
      <c r="P173" s="25"/>
      <c r="Q173" s="25"/>
      <c r="R173" s="25"/>
      <c r="S173" s="25"/>
      <c r="T173" s="25"/>
      <c r="U173" s="25"/>
      <c r="V173" s="25"/>
      <c r="W173" s="25"/>
      <c r="X173" s="25"/>
      <c r="Y173" s="25"/>
      <c r="Z173" s="25"/>
      <c r="AA173" s="25"/>
      <c r="AB173" s="25"/>
      <c r="AC173" s="25"/>
    </row>
    <row r="174" spans="1:29" ht="15.75" customHeight="1">
      <c r="A174" s="25"/>
      <c r="B174" s="25"/>
      <c r="C174" s="25"/>
      <c r="D174" s="25"/>
      <c r="E174" s="25"/>
      <c r="F174" s="25"/>
      <c r="G174" s="25"/>
      <c r="H174" s="25"/>
      <c r="I174" s="25"/>
      <c r="J174" s="25"/>
      <c r="K174" s="25"/>
      <c r="L174" s="25"/>
      <c r="M174" s="25"/>
      <c r="N174" s="25"/>
      <c r="O174" s="25"/>
      <c r="P174" s="25"/>
      <c r="Q174" s="25"/>
      <c r="R174" s="25"/>
      <c r="S174" s="25"/>
      <c r="T174" s="25"/>
      <c r="U174" s="25"/>
      <c r="V174" s="25"/>
      <c r="W174" s="25"/>
      <c r="X174" s="25"/>
      <c r="Y174" s="25"/>
      <c r="Z174" s="25"/>
      <c r="AA174" s="25"/>
      <c r="AB174" s="25"/>
      <c r="AC174" s="25"/>
    </row>
    <row r="175" spans="1:29" ht="15.75" customHeight="1">
      <c r="A175" s="25"/>
      <c r="B175" s="25"/>
      <c r="C175" s="25"/>
      <c r="D175" s="25"/>
      <c r="E175" s="25"/>
      <c r="F175" s="25"/>
      <c r="G175" s="25"/>
      <c r="H175" s="25"/>
      <c r="I175" s="25"/>
      <c r="J175" s="25"/>
      <c r="K175" s="25"/>
      <c r="L175" s="25"/>
      <c r="M175" s="25"/>
      <c r="N175" s="25"/>
      <c r="O175" s="25"/>
      <c r="P175" s="25"/>
      <c r="Q175" s="25"/>
      <c r="R175" s="25"/>
      <c r="S175" s="25"/>
      <c r="T175" s="25"/>
      <c r="U175" s="25"/>
      <c r="V175" s="25"/>
      <c r="W175" s="25"/>
      <c r="X175" s="25"/>
      <c r="Y175" s="25"/>
      <c r="Z175" s="25"/>
      <c r="AA175" s="25"/>
      <c r="AB175" s="25"/>
      <c r="AC175" s="25"/>
    </row>
    <row r="176" spans="1:29" ht="15.75" customHeight="1">
      <c r="A176" s="25"/>
      <c r="B176" s="25"/>
      <c r="C176" s="25"/>
      <c r="D176" s="25"/>
      <c r="E176" s="25"/>
      <c r="F176" s="25"/>
      <c r="G176" s="25"/>
      <c r="H176" s="25"/>
      <c r="I176" s="25"/>
      <c r="J176" s="25"/>
      <c r="K176" s="25"/>
      <c r="L176" s="25"/>
      <c r="M176" s="25"/>
      <c r="N176" s="25"/>
      <c r="O176" s="25"/>
      <c r="P176" s="25"/>
      <c r="Q176" s="25"/>
      <c r="R176" s="25"/>
      <c r="S176" s="25"/>
      <c r="T176" s="25"/>
      <c r="U176" s="25"/>
      <c r="V176" s="25"/>
      <c r="W176" s="25"/>
      <c r="X176" s="25"/>
      <c r="Y176" s="25"/>
      <c r="Z176" s="25"/>
      <c r="AA176" s="25"/>
      <c r="AB176" s="25"/>
      <c r="AC176" s="25"/>
    </row>
    <row r="177" spans="1:29" ht="15.75" customHeight="1">
      <c r="A177" s="25"/>
      <c r="B177" s="25"/>
      <c r="C177" s="25"/>
      <c r="D177" s="25"/>
      <c r="E177" s="25"/>
      <c r="F177" s="25"/>
      <c r="G177" s="25"/>
      <c r="H177" s="25"/>
      <c r="I177" s="25"/>
      <c r="J177" s="25"/>
      <c r="K177" s="25"/>
      <c r="L177" s="25"/>
      <c r="M177" s="25"/>
      <c r="N177" s="25"/>
      <c r="O177" s="25"/>
      <c r="P177" s="25"/>
      <c r="Q177" s="25"/>
      <c r="R177" s="25"/>
      <c r="S177" s="25"/>
      <c r="T177" s="25"/>
      <c r="U177" s="25"/>
      <c r="V177" s="25"/>
      <c r="W177" s="25"/>
      <c r="X177" s="25"/>
      <c r="Y177" s="25"/>
      <c r="Z177" s="25"/>
      <c r="AA177" s="25"/>
      <c r="AB177" s="25"/>
      <c r="AC177" s="25"/>
    </row>
    <row r="178" spans="1:29" ht="15.75" customHeight="1">
      <c r="A178" s="25"/>
      <c r="B178" s="25"/>
      <c r="C178" s="25"/>
      <c r="D178" s="25"/>
      <c r="E178" s="25"/>
      <c r="F178" s="25"/>
      <c r="G178" s="25"/>
      <c r="H178" s="25"/>
      <c r="I178" s="25"/>
      <c r="J178" s="25"/>
      <c r="K178" s="25"/>
      <c r="L178" s="25"/>
      <c r="M178" s="25"/>
      <c r="N178" s="25"/>
      <c r="O178" s="25"/>
      <c r="P178" s="25"/>
      <c r="Q178" s="25"/>
      <c r="R178" s="25"/>
      <c r="S178" s="25"/>
      <c r="T178" s="25"/>
      <c r="U178" s="25"/>
      <c r="V178" s="25"/>
      <c r="W178" s="25"/>
      <c r="X178" s="25"/>
      <c r="Y178" s="25"/>
      <c r="Z178" s="25"/>
      <c r="AA178" s="25"/>
      <c r="AB178" s="25"/>
      <c r="AC178" s="25"/>
    </row>
    <row r="179" spans="1:29" ht="15.75" customHeight="1">
      <c r="A179" s="25"/>
      <c r="B179" s="25"/>
      <c r="C179" s="25"/>
      <c r="D179" s="25"/>
      <c r="E179" s="25"/>
      <c r="F179" s="25"/>
      <c r="G179" s="25"/>
      <c r="H179" s="25"/>
      <c r="I179" s="25"/>
      <c r="J179" s="25"/>
      <c r="K179" s="25"/>
      <c r="L179" s="25"/>
      <c r="M179" s="25"/>
      <c r="N179" s="25"/>
      <c r="O179" s="25"/>
      <c r="P179" s="25"/>
      <c r="Q179" s="25"/>
      <c r="R179" s="25"/>
      <c r="S179" s="25"/>
      <c r="T179" s="25"/>
      <c r="U179" s="25"/>
      <c r="V179" s="25"/>
      <c r="W179" s="25"/>
      <c r="X179" s="25"/>
      <c r="Y179" s="25"/>
      <c r="Z179" s="25"/>
      <c r="AA179" s="25"/>
      <c r="AB179" s="25"/>
      <c r="AC179" s="25"/>
    </row>
    <row r="180" spans="1:29" ht="15.75" customHeight="1">
      <c r="A180" s="25"/>
      <c r="B180" s="25"/>
      <c r="C180" s="25"/>
      <c r="D180" s="25"/>
      <c r="E180" s="25"/>
      <c r="F180" s="25"/>
      <c r="G180" s="25"/>
      <c r="H180" s="25"/>
      <c r="I180" s="25"/>
      <c r="J180" s="25"/>
      <c r="K180" s="25"/>
      <c r="L180" s="25"/>
      <c r="M180" s="25"/>
      <c r="N180" s="25"/>
      <c r="O180" s="25"/>
      <c r="P180" s="25"/>
      <c r="Q180" s="25"/>
      <c r="R180" s="25"/>
      <c r="S180" s="25"/>
      <c r="T180" s="25"/>
      <c r="U180" s="25"/>
      <c r="V180" s="25"/>
      <c r="W180" s="25"/>
      <c r="X180" s="25"/>
      <c r="Y180" s="25"/>
      <c r="Z180" s="25"/>
      <c r="AA180" s="25"/>
      <c r="AB180" s="25"/>
      <c r="AC180" s="25"/>
    </row>
    <row r="181" spans="1:29" ht="15.75" customHeight="1">
      <c r="A181" s="25"/>
      <c r="B181" s="25"/>
      <c r="C181" s="25"/>
      <c r="D181" s="25"/>
      <c r="E181" s="25"/>
      <c r="F181" s="25"/>
      <c r="G181" s="25"/>
      <c r="H181" s="25"/>
      <c r="I181" s="25"/>
      <c r="J181" s="25"/>
      <c r="K181" s="25"/>
      <c r="L181" s="25"/>
      <c r="M181" s="25"/>
      <c r="N181" s="25"/>
      <c r="O181" s="25"/>
      <c r="P181" s="25"/>
      <c r="Q181" s="25"/>
      <c r="R181" s="25"/>
      <c r="S181" s="25"/>
      <c r="T181" s="25"/>
      <c r="U181" s="25"/>
      <c r="V181" s="25"/>
      <c r="W181" s="25"/>
      <c r="X181" s="25"/>
      <c r="Y181" s="25"/>
      <c r="Z181" s="25"/>
      <c r="AA181" s="25"/>
      <c r="AB181" s="25"/>
      <c r="AC181" s="25"/>
    </row>
    <row r="182" spans="1:29" ht="15.75" customHeight="1">
      <c r="A182" s="25"/>
      <c r="B182" s="25"/>
      <c r="C182" s="25"/>
      <c r="D182" s="25"/>
      <c r="E182" s="25"/>
      <c r="F182" s="25"/>
      <c r="G182" s="25"/>
      <c r="H182" s="25"/>
      <c r="I182" s="25"/>
      <c r="J182" s="25"/>
      <c r="K182" s="25"/>
      <c r="L182" s="25"/>
      <c r="M182" s="25"/>
      <c r="N182" s="25"/>
      <c r="O182" s="25"/>
      <c r="P182" s="25"/>
      <c r="Q182" s="25"/>
      <c r="R182" s="25"/>
      <c r="S182" s="25"/>
      <c r="T182" s="25"/>
      <c r="U182" s="25"/>
      <c r="V182" s="25"/>
      <c r="W182" s="25"/>
      <c r="X182" s="25"/>
      <c r="Y182" s="25"/>
      <c r="Z182" s="25"/>
      <c r="AA182" s="25"/>
      <c r="AB182" s="25"/>
      <c r="AC182" s="25"/>
    </row>
    <row r="183" spans="1:29" ht="15.75" customHeight="1">
      <c r="A183" s="25"/>
      <c r="B183" s="25"/>
      <c r="C183" s="25"/>
      <c r="D183" s="25"/>
      <c r="E183" s="25"/>
      <c r="F183" s="25"/>
      <c r="G183" s="25"/>
      <c r="H183" s="25"/>
      <c r="I183" s="25"/>
      <c r="J183" s="25"/>
      <c r="K183" s="25"/>
      <c r="L183" s="25"/>
      <c r="M183" s="25"/>
      <c r="N183" s="25"/>
      <c r="O183" s="25"/>
      <c r="P183" s="25"/>
      <c r="Q183" s="25"/>
      <c r="R183" s="25"/>
      <c r="S183" s="25"/>
      <c r="T183" s="25"/>
      <c r="U183" s="25"/>
      <c r="V183" s="25"/>
      <c r="W183" s="25"/>
      <c r="X183" s="25"/>
      <c r="Y183" s="25"/>
      <c r="Z183" s="25"/>
      <c r="AA183" s="25"/>
      <c r="AB183" s="25"/>
      <c r="AC183" s="25"/>
    </row>
    <row r="184" spans="1:29" ht="15.75" customHeight="1">
      <c r="A184" s="25"/>
      <c r="B184" s="25"/>
      <c r="C184" s="25"/>
      <c r="D184" s="25"/>
      <c r="E184" s="25"/>
      <c r="F184" s="25"/>
      <c r="G184" s="25"/>
      <c r="H184" s="25"/>
      <c r="I184" s="25"/>
      <c r="J184" s="25"/>
      <c r="K184" s="25"/>
      <c r="L184" s="25"/>
      <c r="M184" s="25"/>
      <c r="N184" s="25"/>
      <c r="O184" s="25"/>
      <c r="P184" s="25"/>
      <c r="Q184" s="25"/>
      <c r="R184" s="25"/>
      <c r="S184" s="25"/>
      <c r="T184" s="25"/>
      <c r="U184" s="25"/>
      <c r="V184" s="25"/>
      <c r="W184" s="25"/>
      <c r="X184" s="25"/>
      <c r="Y184" s="25"/>
      <c r="Z184" s="25"/>
      <c r="AA184" s="25"/>
      <c r="AB184" s="25"/>
      <c r="AC184" s="25"/>
    </row>
    <row r="185" spans="1:29" ht="15.75" customHeight="1">
      <c r="A185" s="25"/>
      <c r="B185" s="25"/>
      <c r="C185" s="25"/>
      <c r="D185" s="25"/>
      <c r="E185" s="25"/>
      <c r="F185" s="25"/>
      <c r="G185" s="25"/>
      <c r="H185" s="25"/>
      <c r="I185" s="25"/>
      <c r="J185" s="25"/>
      <c r="K185" s="25"/>
      <c r="L185" s="25"/>
      <c r="M185" s="25"/>
      <c r="N185" s="25"/>
      <c r="O185" s="25"/>
      <c r="P185" s="25"/>
      <c r="Q185" s="25"/>
      <c r="R185" s="25"/>
      <c r="S185" s="25"/>
      <c r="T185" s="25"/>
      <c r="U185" s="25"/>
      <c r="V185" s="25"/>
      <c r="W185" s="25"/>
      <c r="X185" s="25"/>
      <c r="Y185" s="25"/>
      <c r="Z185" s="25"/>
      <c r="AA185" s="25"/>
      <c r="AB185" s="25"/>
      <c r="AC185" s="25"/>
    </row>
    <row r="186" spans="1:29" ht="15.75" customHeight="1">
      <c r="A186" s="25"/>
      <c r="B186" s="25"/>
      <c r="C186" s="25"/>
      <c r="D186" s="25"/>
      <c r="E186" s="25"/>
      <c r="F186" s="25"/>
      <c r="G186" s="25"/>
      <c r="H186" s="25"/>
      <c r="I186" s="25"/>
      <c r="J186" s="25"/>
      <c r="K186" s="25"/>
      <c r="L186" s="25"/>
      <c r="M186" s="25"/>
      <c r="N186" s="25"/>
      <c r="O186" s="25"/>
      <c r="P186" s="25"/>
      <c r="Q186" s="25"/>
      <c r="R186" s="25"/>
      <c r="S186" s="25"/>
      <c r="T186" s="25"/>
      <c r="U186" s="25"/>
      <c r="V186" s="25"/>
      <c r="W186" s="25"/>
      <c r="X186" s="25"/>
      <c r="Y186" s="25"/>
      <c r="Z186" s="25"/>
      <c r="AA186" s="25"/>
      <c r="AB186" s="25"/>
      <c r="AC186" s="25"/>
    </row>
    <row r="187" spans="1:29" ht="15.75" customHeight="1">
      <c r="A187" s="25"/>
      <c r="B187" s="25"/>
      <c r="C187" s="25"/>
      <c r="D187" s="25"/>
      <c r="E187" s="25"/>
      <c r="F187" s="25"/>
      <c r="G187" s="25"/>
      <c r="H187" s="25"/>
      <c r="I187" s="25"/>
      <c r="J187" s="25"/>
      <c r="K187" s="25"/>
      <c r="L187" s="25"/>
      <c r="M187" s="25"/>
      <c r="N187" s="25"/>
      <c r="O187" s="25"/>
      <c r="P187" s="25"/>
      <c r="Q187" s="25"/>
      <c r="R187" s="25"/>
      <c r="S187" s="25"/>
      <c r="T187" s="25"/>
      <c r="U187" s="25"/>
      <c r="V187" s="25"/>
      <c r="W187" s="25"/>
      <c r="X187" s="25"/>
      <c r="Y187" s="25"/>
      <c r="Z187" s="25"/>
      <c r="AA187" s="25"/>
      <c r="AB187" s="25"/>
      <c r="AC187" s="25"/>
    </row>
    <row r="188" spans="1:29" ht="15.75" customHeight="1">
      <c r="A188" s="25"/>
      <c r="B188" s="25"/>
      <c r="C188" s="25"/>
      <c r="D188" s="25"/>
      <c r="E188" s="25"/>
      <c r="F188" s="25"/>
      <c r="G188" s="25"/>
      <c r="H188" s="25"/>
      <c r="I188" s="25"/>
      <c r="J188" s="25"/>
      <c r="K188" s="25"/>
      <c r="L188" s="25"/>
      <c r="M188" s="25"/>
      <c r="N188" s="25"/>
      <c r="O188" s="25"/>
      <c r="P188" s="25"/>
      <c r="Q188" s="25"/>
      <c r="R188" s="25"/>
      <c r="S188" s="25"/>
      <c r="T188" s="25"/>
      <c r="U188" s="25"/>
      <c r="V188" s="25"/>
      <c r="W188" s="25"/>
      <c r="X188" s="25"/>
      <c r="Y188" s="25"/>
      <c r="Z188" s="25"/>
      <c r="AA188" s="25"/>
      <c r="AB188" s="25"/>
      <c r="AC188" s="25"/>
    </row>
    <row r="189" spans="1:29" ht="15.75" customHeight="1">
      <c r="A189" s="25"/>
      <c r="B189" s="25"/>
      <c r="C189" s="25"/>
      <c r="D189" s="25"/>
      <c r="E189" s="25"/>
      <c r="F189" s="25"/>
      <c r="G189" s="25"/>
      <c r="H189" s="25"/>
      <c r="I189" s="25"/>
      <c r="J189" s="25"/>
      <c r="K189" s="25"/>
      <c r="L189" s="25"/>
      <c r="M189" s="25"/>
      <c r="N189" s="25"/>
      <c r="O189" s="25"/>
      <c r="P189" s="25"/>
      <c r="Q189" s="25"/>
      <c r="R189" s="25"/>
      <c r="S189" s="25"/>
      <c r="T189" s="25"/>
      <c r="U189" s="25"/>
      <c r="V189" s="25"/>
      <c r="W189" s="25"/>
      <c r="X189" s="25"/>
      <c r="Y189" s="25"/>
      <c r="Z189" s="25"/>
      <c r="AA189" s="25"/>
      <c r="AB189" s="25"/>
      <c r="AC189" s="25"/>
    </row>
    <row r="190" spans="1:29" ht="15.75" customHeight="1">
      <c r="A190" s="25"/>
      <c r="B190" s="25"/>
      <c r="C190" s="25"/>
      <c r="D190" s="25"/>
      <c r="E190" s="25"/>
      <c r="F190" s="25"/>
      <c r="G190" s="25"/>
      <c r="H190" s="25"/>
      <c r="I190" s="25"/>
      <c r="J190" s="25"/>
      <c r="K190" s="25"/>
      <c r="L190" s="25"/>
      <c r="M190" s="25"/>
      <c r="N190" s="25"/>
      <c r="O190" s="25"/>
      <c r="P190" s="25"/>
      <c r="Q190" s="25"/>
      <c r="R190" s="25"/>
      <c r="S190" s="25"/>
      <c r="T190" s="25"/>
      <c r="U190" s="25"/>
      <c r="V190" s="25"/>
      <c r="W190" s="25"/>
      <c r="X190" s="25"/>
      <c r="Y190" s="25"/>
      <c r="Z190" s="25"/>
      <c r="AA190" s="25"/>
      <c r="AB190" s="25"/>
      <c r="AC190" s="25"/>
    </row>
    <row r="191" spans="1:29" ht="15.75" customHeight="1">
      <c r="A191" s="25"/>
      <c r="B191" s="25"/>
      <c r="C191" s="25"/>
      <c r="D191" s="25"/>
      <c r="E191" s="25"/>
      <c r="F191" s="25"/>
      <c r="G191" s="25"/>
      <c r="H191" s="25"/>
      <c r="I191" s="25"/>
      <c r="J191" s="25"/>
      <c r="K191" s="25"/>
      <c r="L191" s="25"/>
      <c r="M191" s="25"/>
      <c r="N191" s="25"/>
      <c r="O191" s="25"/>
      <c r="P191" s="25"/>
      <c r="Q191" s="25"/>
      <c r="R191" s="25"/>
      <c r="S191" s="25"/>
      <c r="T191" s="25"/>
      <c r="U191" s="25"/>
      <c r="V191" s="25"/>
      <c r="W191" s="25"/>
      <c r="X191" s="25"/>
      <c r="Y191" s="25"/>
      <c r="Z191" s="25"/>
      <c r="AA191" s="25"/>
      <c r="AB191" s="25"/>
      <c r="AC191" s="25"/>
    </row>
    <row r="192" spans="1:29" ht="15.75" customHeight="1">
      <c r="A192" s="25"/>
      <c r="B192" s="25"/>
      <c r="C192" s="25"/>
      <c r="D192" s="25"/>
      <c r="E192" s="25"/>
      <c r="F192" s="25"/>
      <c r="G192" s="25"/>
      <c r="H192" s="25"/>
      <c r="I192" s="25"/>
      <c r="J192" s="25"/>
      <c r="K192" s="25"/>
      <c r="L192" s="25"/>
      <c r="M192" s="25"/>
      <c r="N192" s="25"/>
      <c r="O192" s="25"/>
      <c r="P192" s="25"/>
      <c r="Q192" s="25"/>
      <c r="R192" s="25"/>
      <c r="S192" s="25"/>
      <c r="T192" s="25"/>
      <c r="U192" s="25"/>
      <c r="V192" s="25"/>
      <c r="W192" s="25"/>
      <c r="X192" s="25"/>
      <c r="Y192" s="25"/>
      <c r="Z192" s="25"/>
      <c r="AA192" s="25"/>
      <c r="AB192" s="25"/>
      <c r="AC192" s="25"/>
    </row>
    <row r="193" spans="1:29" ht="15.75" customHeight="1">
      <c r="A193" s="25"/>
      <c r="B193" s="25"/>
      <c r="C193" s="25"/>
      <c r="D193" s="25"/>
      <c r="E193" s="25"/>
      <c r="F193" s="25"/>
      <c r="G193" s="25"/>
      <c r="H193" s="25"/>
      <c r="I193" s="25"/>
      <c r="J193" s="25"/>
      <c r="K193" s="25"/>
      <c r="L193" s="25"/>
      <c r="M193" s="25"/>
      <c r="N193" s="25"/>
      <c r="O193" s="25"/>
      <c r="P193" s="25"/>
      <c r="Q193" s="25"/>
      <c r="R193" s="25"/>
      <c r="S193" s="25"/>
      <c r="T193" s="25"/>
      <c r="U193" s="25"/>
      <c r="V193" s="25"/>
      <c r="W193" s="25"/>
      <c r="X193" s="25"/>
      <c r="Y193" s="25"/>
      <c r="Z193" s="25"/>
      <c r="AA193" s="25"/>
      <c r="AB193" s="25"/>
      <c r="AC193" s="25"/>
    </row>
    <row r="194" spans="1:29" ht="15.75" customHeight="1">
      <c r="A194" s="25"/>
      <c r="B194" s="25"/>
      <c r="C194" s="25"/>
      <c r="D194" s="25"/>
      <c r="E194" s="25"/>
      <c r="F194" s="25"/>
      <c r="G194" s="25"/>
      <c r="H194" s="25"/>
      <c r="I194" s="25"/>
      <c r="J194" s="25"/>
      <c r="K194" s="25"/>
      <c r="L194" s="25"/>
      <c r="M194" s="25"/>
      <c r="N194" s="25"/>
      <c r="O194" s="25"/>
      <c r="P194" s="25"/>
      <c r="Q194" s="25"/>
      <c r="R194" s="25"/>
      <c r="S194" s="25"/>
      <c r="T194" s="25"/>
      <c r="U194" s="25"/>
      <c r="V194" s="25"/>
      <c r="W194" s="25"/>
      <c r="X194" s="25"/>
      <c r="Y194" s="25"/>
      <c r="Z194" s="25"/>
      <c r="AA194" s="25"/>
      <c r="AB194" s="25"/>
      <c r="AC194" s="25"/>
    </row>
    <row r="195" spans="1:29" ht="15.75" customHeight="1">
      <c r="A195" s="25"/>
      <c r="B195" s="25"/>
      <c r="C195" s="25"/>
      <c r="D195" s="25"/>
      <c r="E195" s="25"/>
      <c r="F195" s="25"/>
      <c r="G195" s="25"/>
      <c r="H195" s="25"/>
      <c r="I195" s="25"/>
      <c r="J195" s="25"/>
      <c r="K195" s="25"/>
      <c r="L195" s="25"/>
      <c r="M195" s="25"/>
      <c r="N195" s="25"/>
      <c r="O195" s="25"/>
      <c r="P195" s="25"/>
      <c r="Q195" s="25"/>
      <c r="R195" s="25"/>
      <c r="S195" s="25"/>
      <c r="T195" s="25"/>
      <c r="U195" s="25"/>
      <c r="V195" s="25"/>
      <c r="W195" s="25"/>
      <c r="X195" s="25"/>
      <c r="Y195" s="25"/>
      <c r="Z195" s="25"/>
      <c r="AA195" s="25"/>
      <c r="AB195" s="25"/>
      <c r="AC195" s="25"/>
    </row>
    <row r="196" spans="1:29" ht="15.75" customHeight="1">
      <c r="A196" s="25"/>
      <c r="B196" s="25"/>
      <c r="C196" s="25"/>
      <c r="D196" s="25"/>
      <c r="E196" s="25"/>
      <c r="F196" s="25"/>
      <c r="G196" s="25"/>
      <c r="H196" s="25"/>
      <c r="I196" s="25"/>
      <c r="J196" s="25"/>
      <c r="K196" s="25"/>
      <c r="L196" s="25"/>
      <c r="M196" s="25"/>
      <c r="N196" s="25"/>
      <c r="O196" s="25"/>
      <c r="P196" s="25"/>
      <c r="Q196" s="25"/>
      <c r="R196" s="25"/>
      <c r="S196" s="25"/>
      <c r="T196" s="25"/>
      <c r="U196" s="25"/>
      <c r="V196" s="25"/>
      <c r="W196" s="25"/>
      <c r="X196" s="25"/>
      <c r="Y196" s="25"/>
      <c r="Z196" s="25"/>
      <c r="AA196" s="25"/>
      <c r="AB196" s="25"/>
      <c r="AC196" s="25"/>
    </row>
    <row r="197" spans="1:29" ht="15.75" customHeight="1">
      <c r="A197" s="25"/>
      <c r="B197" s="25"/>
      <c r="C197" s="25"/>
      <c r="D197" s="25"/>
      <c r="E197" s="25"/>
      <c r="F197" s="25"/>
      <c r="G197" s="25"/>
      <c r="H197" s="25"/>
      <c r="I197" s="25"/>
      <c r="J197" s="25"/>
      <c r="K197" s="25"/>
      <c r="L197" s="25"/>
      <c r="M197" s="25"/>
      <c r="N197" s="25"/>
      <c r="O197" s="25"/>
      <c r="P197" s="25"/>
      <c r="Q197" s="25"/>
      <c r="R197" s="25"/>
      <c r="S197" s="25"/>
      <c r="T197" s="25"/>
      <c r="U197" s="25"/>
      <c r="V197" s="25"/>
      <c r="W197" s="25"/>
      <c r="X197" s="25"/>
      <c r="Y197" s="25"/>
      <c r="Z197" s="25"/>
      <c r="AA197" s="25"/>
      <c r="AB197" s="25"/>
      <c r="AC197" s="25"/>
    </row>
    <row r="198" spans="1:29" ht="15.75" customHeight="1">
      <c r="A198" s="25"/>
      <c r="B198" s="25"/>
      <c r="C198" s="25"/>
      <c r="D198" s="25"/>
      <c r="E198" s="25"/>
      <c r="F198" s="25"/>
      <c r="G198" s="25"/>
      <c r="H198" s="25"/>
      <c r="I198" s="25"/>
      <c r="J198" s="25"/>
      <c r="K198" s="25"/>
      <c r="L198" s="25"/>
      <c r="M198" s="25"/>
      <c r="N198" s="25"/>
      <c r="O198" s="25"/>
      <c r="P198" s="25"/>
      <c r="Q198" s="25"/>
      <c r="R198" s="25"/>
      <c r="S198" s="25"/>
      <c r="T198" s="25"/>
      <c r="U198" s="25"/>
      <c r="V198" s="25"/>
      <c r="W198" s="25"/>
      <c r="X198" s="25"/>
      <c r="Y198" s="25"/>
      <c r="Z198" s="25"/>
      <c r="AA198" s="25"/>
      <c r="AB198" s="25"/>
      <c r="AC198" s="25"/>
    </row>
    <row r="199" spans="1:29" ht="15.75" customHeight="1">
      <c r="A199" s="25"/>
      <c r="B199" s="25"/>
      <c r="C199" s="25"/>
      <c r="D199" s="25"/>
      <c r="E199" s="25"/>
      <c r="F199" s="25"/>
      <c r="G199" s="25"/>
      <c r="H199" s="25"/>
      <c r="I199" s="25"/>
      <c r="J199" s="25"/>
      <c r="K199" s="25"/>
      <c r="L199" s="25"/>
      <c r="M199" s="25"/>
      <c r="N199" s="25"/>
      <c r="O199" s="25"/>
      <c r="P199" s="25"/>
      <c r="Q199" s="25"/>
      <c r="R199" s="25"/>
      <c r="S199" s="25"/>
      <c r="T199" s="25"/>
      <c r="U199" s="25"/>
      <c r="V199" s="25"/>
      <c r="W199" s="25"/>
      <c r="X199" s="25"/>
      <c r="Y199" s="25"/>
      <c r="Z199" s="25"/>
      <c r="AA199" s="25"/>
      <c r="AB199" s="25"/>
      <c r="AC199" s="25"/>
    </row>
    <row r="200" spans="1:29" ht="15.75" customHeight="1">
      <c r="A200" s="25"/>
      <c r="B200" s="25"/>
      <c r="C200" s="25"/>
      <c r="D200" s="25"/>
      <c r="E200" s="25"/>
      <c r="F200" s="25"/>
      <c r="G200" s="25"/>
      <c r="H200" s="25"/>
      <c r="I200" s="25"/>
      <c r="J200" s="25"/>
      <c r="K200" s="25"/>
      <c r="L200" s="25"/>
      <c r="M200" s="25"/>
      <c r="N200" s="25"/>
      <c r="O200" s="25"/>
      <c r="P200" s="25"/>
      <c r="Q200" s="25"/>
      <c r="R200" s="25"/>
      <c r="S200" s="25"/>
      <c r="T200" s="25"/>
      <c r="U200" s="25"/>
      <c r="V200" s="25"/>
      <c r="W200" s="25"/>
      <c r="X200" s="25"/>
      <c r="Y200" s="25"/>
      <c r="Z200" s="25"/>
      <c r="AA200" s="25"/>
      <c r="AB200" s="25"/>
      <c r="AC200" s="25"/>
    </row>
    <row r="201" spans="1:29" ht="15.75" customHeight="1">
      <c r="A201" s="25"/>
      <c r="B201" s="25"/>
      <c r="C201" s="25"/>
      <c r="D201" s="25"/>
      <c r="E201" s="25"/>
      <c r="F201" s="25"/>
      <c r="G201" s="25"/>
      <c r="H201" s="25"/>
      <c r="I201" s="25"/>
      <c r="J201" s="25"/>
      <c r="K201" s="25"/>
      <c r="L201" s="25"/>
      <c r="M201" s="25"/>
      <c r="N201" s="25"/>
      <c r="O201" s="25"/>
      <c r="P201" s="25"/>
      <c r="Q201" s="25"/>
      <c r="R201" s="25"/>
      <c r="S201" s="25"/>
      <c r="T201" s="25"/>
      <c r="U201" s="25"/>
      <c r="V201" s="25"/>
      <c r="W201" s="25"/>
      <c r="X201" s="25"/>
      <c r="Y201" s="25"/>
      <c r="Z201" s="25"/>
      <c r="AA201" s="25"/>
      <c r="AB201" s="25"/>
      <c r="AC201" s="25"/>
    </row>
    <row r="202" spans="1:29" ht="15.75" customHeight="1">
      <c r="A202" s="25"/>
      <c r="B202" s="25"/>
      <c r="C202" s="25"/>
      <c r="D202" s="25"/>
      <c r="E202" s="25"/>
      <c r="F202" s="25"/>
      <c r="G202" s="25"/>
      <c r="H202" s="25"/>
      <c r="I202" s="25"/>
      <c r="J202" s="25"/>
      <c r="K202" s="25"/>
      <c r="L202" s="25"/>
      <c r="M202" s="25"/>
      <c r="N202" s="25"/>
      <c r="O202" s="25"/>
      <c r="P202" s="25"/>
      <c r="Q202" s="25"/>
      <c r="R202" s="25"/>
      <c r="S202" s="25"/>
      <c r="T202" s="25"/>
      <c r="U202" s="25"/>
      <c r="V202" s="25"/>
      <c r="W202" s="25"/>
      <c r="X202" s="25"/>
      <c r="Y202" s="25"/>
      <c r="Z202" s="25"/>
      <c r="AA202" s="25"/>
      <c r="AB202" s="25"/>
      <c r="AC202" s="25"/>
    </row>
    <row r="203" spans="1:29" ht="15.75" customHeight="1">
      <c r="A203" s="25"/>
      <c r="B203" s="25"/>
      <c r="C203" s="25"/>
      <c r="D203" s="25"/>
      <c r="E203" s="25"/>
      <c r="F203" s="25"/>
      <c r="G203" s="25"/>
      <c r="H203" s="25"/>
      <c r="I203" s="25"/>
      <c r="J203" s="25"/>
      <c r="K203" s="25"/>
      <c r="L203" s="25"/>
      <c r="M203" s="25"/>
      <c r="N203" s="25"/>
      <c r="O203" s="25"/>
      <c r="P203" s="25"/>
      <c r="Q203" s="25"/>
      <c r="R203" s="25"/>
      <c r="S203" s="25"/>
      <c r="T203" s="25"/>
      <c r="U203" s="25"/>
      <c r="V203" s="25"/>
      <c r="W203" s="25"/>
      <c r="X203" s="25"/>
      <c r="Y203" s="25"/>
      <c r="Z203" s="25"/>
      <c r="AA203" s="25"/>
      <c r="AB203" s="25"/>
      <c r="AC203" s="25"/>
    </row>
    <row r="204" spans="1:29" ht="15.75" customHeight="1">
      <c r="A204" s="25"/>
      <c r="B204" s="25"/>
      <c r="C204" s="25"/>
      <c r="D204" s="25"/>
      <c r="E204" s="25"/>
      <c r="F204" s="25"/>
      <c r="G204" s="25"/>
      <c r="H204" s="25"/>
      <c r="I204" s="25"/>
      <c r="J204" s="25"/>
      <c r="K204" s="25"/>
      <c r="L204" s="25"/>
      <c r="M204" s="25"/>
      <c r="N204" s="25"/>
      <c r="O204" s="25"/>
      <c r="P204" s="25"/>
      <c r="Q204" s="25"/>
      <c r="R204" s="25"/>
      <c r="S204" s="25"/>
      <c r="T204" s="25"/>
      <c r="U204" s="25"/>
      <c r="V204" s="25"/>
      <c r="W204" s="25"/>
      <c r="X204" s="25"/>
      <c r="Y204" s="25"/>
      <c r="Z204" s="25"/>
      <c r="AA204" s="25"/>
      <c r="AB204" s="25"/>
      <c r="AC204" s="25"/>
    </row>
    <row r="205" spans="1:29" ht="15.75" customHeight="1">
      <c r="A205" s="25"/>
      <c r="B205" s="25"/>
      <c r="C205" s="25"/>
      <c r="D205" s="25"/>
      <c r="E205" s="25"/>
      <c r="F205" s="25"/>
      <c r="G205" s="25"/>
      <c r="H205" s="25"/>
      <c r="I205" s="25"/>
      <c r="J205" s="25"/>
      <c r="K205" s="25"/>
      <c r="L205" s="25"/>
      <c r="M205" s="25"/>
      <c r="N205" s="25"/>
      <c r="O205" s="25"/>
      <c r="P205" s="25"/>
      <c r="Q205" s="25"/>
      <c r="R205" s="25"/>
      <c r="S205" s="25"/>
      <c r="T205" s="25"/>
      <c r="U205" s="25"/>
      <c r="V205" s="25"/>
      <c r="W205" s="25"/>
      <c r="X205" s="25"/>
      <c r="Y205" s="25"/>
      <c r="Z205" s="25"/>
      <c r="AA205" s="25"/>
      <c r="AB205" s="25"/>
      <c r="AC205" s="25"/>
    </row>
    <row r="206" spans="1:29" ht="15.75" customHeight="1">
      <c r="A206" s="25"/>
      <c r="B206" s="25"/>
      <c r="C206" s="25"/>
      <c r="D206" s="25"/>
      <c r="E206" s="25"/>
      <c r="F206" s="25"/>
      <c r="G206" s="25"/>
      <c r="H206" s="25"/>
      <c r="I206" s="25"/>
      <c r="J206" s="25"/>
      <c r="K206" s="25"/>
      <c r="L206" s="25"/>
      <c r="M206" s="25"/>
      <c r="N206" s="25"/>
      <c r="O206" s="25"/>
      <c r="P206" s="25"/>
      <c r="Q206" s="25"/>
      <c r="R206" s="25"/>
      <c r="S206" s="25"/>
      <c r="T206" s="25"/>
      <c r="U206" s="25"/>
      <c r="V206" s="25"/>
      <c r="W206" s="25"/>
      <c r="X206" s="25"/>
      <c r="Y206" s="25"/>
      <c r="Z206" s="25"/>
      <c r="AA206" s="25"/>
      <c r="AB206" s="25"/>
      <c r="AC206" s="25"/>
    </row>
    <row r="207" spans="1:29" ht="15.75" customHeight="1">
      <c r="A207" s="25"/>
      <c r="B207" s="25"/>
      <c r="C207" s="25"/>
      <c r="D207" s="25"/>
      <c r="E207" s="25"/>
      <c r="F207" s="25"/>
      <c r="G207" s="25"/>
      <c r="H207" s="25"/>
      <c r="I207" s="25"/>
      <c r="J207" s="25"/>
      <c r="K207" s="25"/>
      <c r="L207" s="25"/>
      <c r="M207" s="25"/>
      <c r="N207" s="25"/>
      <c r="O207" s="25"/>
      <c r="P207" s="25"/>
      <c r="Q207" s="25"/>
      <c r="R207" s="25"/>
      <c r="S207" s="25"/>
      <c r="T207" s="25"/>
      <c r="U207" s="25"/>
      <c r="V207" s="25"/>
      <c r="W207" s="25"/>
      <c r="X207" s="25"/>
      <c r="Y207" s="25"/>
      <c r="Z207" s="25"/>
      <c r="AA207" s="25"/>
      <c r="AB207" s="25"/>
      <c r="AC207" s="25"/>
    </row>
    <row r="208" spans="1:29" ht="15.75" customHeight="1">
      <c r="A208" s="25"/>
      <c r="B208" s="25"/>
      <c r="C208" s="25"/>
      <c r="D208" s="25"/>
      <c r="E208" s="25"/>
      <c r="F208" s="25"/>
      <c r="G208" s="25"/>
      <c r="H208" s="25"/>
      <c r="I208" s="25"/>
      <c r="J208" s="25"/>
      <c r="K208" s="25"/>
      <c r="L208" s="25"/>
      <c r="M208" s="25"/>
      <c r="N208" s="25"/>
      <c r="O208" s="25"/>
      <c r="P208" s="25"/>
      <c r="Q208" s="25"/>
      <c r="R208" s="25"/>
      <c r="S208" s="25"/>
      <c r="T208" s="25"/>
      <c r="U208" s="25"/>
      <c r="V208" s="25"/>
      <c r="W208" s="25"/>
      <c r="X208" s="25"/>
      <c r="Y208" s="25"/>
      <c r="Z208" s="25"/>
      <c r="AA208" s="25"/>
      <c r="AB208" s="25"/>
      <c r="AC208" s="25"/>
    </row>
    <row r="209" spans="1:29" ht="15.75" customHeight="1">
      <c r="A209" s="25"/>
      <c r="B209" s="25"/>
      <c r="C209" s="25"/>
      <c r="D209" s="25"/>
      <c r="E209" s="25"/>
      <c r="F209" s="25"/>
      <c r="G209" s="25"/>
      <c r="H209" s="25"/>
      <c r="I209" s="25"/>
      <c r="J209" s="25"/>
      <c r="K209" s="25"/>
      <c r="L209" s="25"/>
      <c r="M209" s="25"/>
      <c r="N209" s="25"/>
      <c r="O209" s="25"/>
      <c r="P209" s="25"/>
      <c r="Q209" s="25"/>
      <c r="R209" s="25"/>
      <c r="S209" s="25"/>
      <c r="T209" s="25"/>
      <c r="U209" s="25"/>
      <c r="V209" s="25"/>
      <c r="W209" s="25"/>
      <c r="X209" s="25"/>
      <c r="Y209" s="25"/>
      <c r="Z209" s="25"/>
      <c r="AA209" s="25"/>
      <c r="AB209" s="25"/>
      <c r="AC209" s="25"/>
    </row>
    <row r="210" spans="1:29" ht="15.75" customHeight="1">
      <c r="A210" s="25"/>
      <c r="B210" s="25"/>
      <c r="C210" s="25"/>
      <c r="D210" s="25"/>
      <c r="E210" s="25"/>
      <c r="F210" s="25"/>
      <c r="G210" s="25"/>
      <c r="H210" s="25"/>
      <c r="I210" s="25"/>
      <c r="J210" s="25"/>
      <c r="K210" s="25"/>
      <c r="L210" s="25"/>
      <c r="M210" s="25"/>
      <c r="N210" s="25"/>
      <c r="O210" s="25"/>
      <c r="P210" s="25"/>
      <c r="Q210" s="25"/>
      <c r="R210" s="25"/>
      <c r="S210" s="25"/>
      <c r="T210" s="25"/>
      <c r="U210" s="25"/>
      <c r="V210" s="25"/>
      <c r="W210" s="25"/>
      <c r="X210" s="25"/>
      <c r="Y210" s="25"/>
      <c r="Z210" s="25"/>
      <c r="AA210" s="25"/>
      <c r="AB210" s="25"/>
      <c r="AC210" s="25"/>
    </row>
    <row r="211" spans="1:29" ht="15.75" customHeight="1">
      <c r="A211" s="25"/>
      <c r="B211" s="25"/>
      <c r="C211" s="25"/>
      <c r="D211" s="25"/>
      <c r="E211" s="25"/>
      <c r="F211" s="25"/>
      <c r="G211" s="25"/>
      <c r="H211" s="25"/>
      <c r="I211" s="25"/>
      <c r="J211" s="25"/>
      <c r="K211" s="25"/>
      <c r="L211" s="25"/>
      <c r="M211" s="25"/>
      <c r="N211" s="25"/>
      <c r="O211" s="25"/>
      <c r="P211" s="25"/>
      <c r="Q211" s="25"/>
      <c r="R211" s="25"/>
      <c r="S211" s="25"/>
      <c r="T211" s="25"/>
      <c r="U211" s="25"/>
      <c r="V211" s="25"/>
      <c r="W211" s="25"/>
      <c r="X211" s="25"/>
      <c r="Y211" s="25"/>
      <c r="Z211" s="25"/>
      <c r="AA211" s="25"/>
      <c r="AB211" s="25"/>
      <c r="AC211" s="25"/>
    </row>
    <row r="212" spans="1:29" ht="15.75" customHeight="1">
      <c r="A212" s="25"/>
      <c r="B212" s="25"/>
      <c r="C212" s="25"/>
      <c r="D212" s="25"/>
      <c r="E212" s="25"/>
      <c r="F212" s="25"/>
      <c r="G212" s="25"/>
      <c r="H212" s="25"/>
      <c r="I212" s="25"/>
      <c r="J212" s="25"/>
      <c r="K212" s="25"/>
      <c r="L212" s="25"/>
      <c r="M212" s="25"/>
      <c r="N212" s="25"/>
      <c r="O212" s="25"/>
      <c r="P212" s="25"/>
      <c r="Q212" s="25"/>
      <c r="R212" s="25"/>
      <c r="S212" s="25"/>
      <c r="T212" s="25"/>
      <c r="U212" s="25"/>
      <c r="V212" s="25"/>
      <c r="W212" s="25"/>
      <c r="X212" s="25"/>
      <c r="Y212" s="25"/>
      <c r="Z212" s="25"/>
      <c r="AA212" s="25"/>
      <c r="AB212" s="25"/>
      <c r="AC212" s="25"/>
    </row>
    <row r="213" spans="1:29" ht="15.75" customHeight="1">
      <c r="A213" s="25"/>
      <c r="B213" s="25"/>
      <c r="C213" s="25"/>
      <c r="D213" s="25"/>
      <c r="E213" s="25"/>
      <c r="F213" s="25"/>
      <c r="G213" s="25"/>
      <c r="H213" s="25"/>
      <c r="I213" s="25"/>
      <c r="J213" s="25"/>
      <c r="K213" s="25"/>
      <c r="L213" s="25"/>
      <c r="M213" s="25"/>
      <c r="N213" s="25"/>
      <c r="O213" s="25"/>
      <c r="P213" s="25"/>
      <c r="Q213" s="25"/>
      <c r="R213" s="25"/>
      <c r="S213" s="25"/>
      <c r="T213" s="25"/>
      <c r="U213" s="25"/>
      <c r="V213" s="25"/>
      <c r="W213" s="25"/>
      <c r="X213" s="25"/>
      <c r="Y213" s="25"/>
      <c r="Z213" s="25"/>
      <c r="AA213" s="25"/>
      <c r="AB213" s="25"/>
      <c r="AC213" s="25"/>
    </row>
    <row r="214" spans="1:29" ht="15.75" customHeight="1">
      <c r="A214" s="25"/>
      <c r="B214" s="25"/>
      <c r="C214" s="25"/>
      <c r="D214" s="25"/>
      <c r="E214" s="25"/>
      <c r="F214" s="25"/>
      <c r="G214" s="25"/>
      <c r="H214" s="25"/>
      <c r="I214" s="25"/>
      <c r="J214" s="25"/>
      <c r="K214" s="25"/>
      <c r="L214" s="25"/>
      <c r="M214" s="25"/>
      <c r="N214" s="25"/>
      <c r="O214" s="25"/>
      <c r="P214" s="25"/>
      <c r="Q214" s="25"/>
      <c r="R214" s="25"/>
      <c r="S214" s="25"/>
      <c r="T214" s="25"/>
      <c r="U214" s="25"/>
      <c r="V214" s="25"/>
      <c r="W214" s="25"/>
      <c r="X214" s="25"/>
      <c r="Y214" s="25"/>
      <c r="Z214" s="25"/>
      <c r="AA214" s="25"/>
      <c r="AB214" s="25"/>
      <c r="AC214" s="25"/>
    </row>
    <row r="215" spans="1:29" ht="15.75" customHeight="1">
      <c r="A215" s="25"/>
      <c r="B215" s="25"/>
      <c r="C215" s="25"/>
      <c r="D215" s="25"/>
      <c r="E215" s="25"/>
      <c r="F215" s="25"/>
      <c r="G215" s="25"/>
      <c r="H215" s="25"/>
      <c r="I215" s="25"/>
      <c r="J215" s="25"/>
      <c r="K215" s="25"/>
      <c r="L215" s="25"/>
      <c r="M215" s="25"/>
      <c r="N215" s="25"/>
      <c r="O215" s="25"/>
      <c r="P215" s="25"/>
      <c r="Q215" s="25"/>
      <c r="R215" s="25"/>
      <c r="S215" s="25"/>
      <c r="T215" s="25"/>
      <c r="U215" s="25"/>
      <c r="V215" s="25"/>
      <c r="W215" s="25"/>
      <c r="X215" s="25"/>
      <c r="Y215" s="25"/>
      <c r="Z215" s="25"/>
      <c r="AA215" s="25"/>
      <c r="AB215" s="25"/>
      <c r="AC215" s="25"/>
    </row>
    <row r="216" spans="1:29" ht="15.75" customHeight="1">
      <c r="A216" s="25"/>
      <c r="B216" s="25"/>
      <c r="C216" s="25"/>
      <c r="D216" s="25"/>
      <c r="E216" s="25"/>
      <c r="F216" s="25"/>
      <c r="G216" s="25"/>
      <c r="H216" s="25"/>
      <c r="I216" s="25"/>
      <c r="J216" s="25"/>
      <c r="K216" s="25"/>
      <c r="L216" s="25"/>
      <c r="M216" s="25"/>
      <c r="N216" s="25"/>
      <c r="O216" s="25"/>
      <c r="P216" s="25"/>
      <c r="Q216" s="25"/>
      <c r="R216" s="25"/>
      <c r="S216" s="25"/>
      <c r="T216" s="25"/>
      <c r="U216" s="25"/>
      <c r="V216" s="25"/>
      <c r="W216" s="25"/>
      <c r="X216" s="25"/>
      <c r="Y216" s="25"/>
      <c r="Z216" s="25"/>
      <c r="AA216" s="25"/>
      <c r="AB216" s="25"/>
      <c r="AC216" s="25"/>
    </row>
    <row r="217" spans="1:29" ht="15.75" customHeight="1">
      <c r="A217" s="25"/>
      <c r="B217" s="25"/>
      <c r="C217" s="25"/>
      <c r="D217" s="25"/>
      <c r="E217" s="25"/>
      <c r="F217" s="25"/>
      <c r="G217" s="25"/>
      <c r="H217" s="25"/>
      <c r="I217" s="25"/>
      <c r="J217" s="25"/>
      <c r="K217" s="25"/>
      <c r="L217" s="25"/>
      <c r="M217" s="25"/>
      <c r="N217" s="25"/>
      <c r="O217" s="25"/>
      <c r="P217" s="25"/>
      <c r="Q217" s="25"/>
      <c r="R217" s="25"/>
      <c r="S217" s="25"/>
      <c r="T217" s="25"/>
      <c r="U217" s="25"/>
      <c r="V217" s="25"/>
      <c r="W217" s="25"/>
      <c r="X217" s="25"/>
      <c r="Y217" s="25"/>
      <c r="Z217" s="25"/>
      <c r="AA217" s="25"/>
      <c r="AB217" s="25"/>
      <c r="AC217" s="25"/>
    </row>
    <row r="218" spans="1:29" ht="15.75" customHeight="1">
      <c r="A218" s="25"/>
      <c r="B218" s="25"/>
      <c r="C218" s="25"/>
      <c r="D218" s="25"/>
      <c r="E218" s="25"/>
      <c r="F218" s="25"/>
      <c r="G218" s="25"/>
      <c r="H218" s="25"/>
      <c r="I218" s="25"/>
      <c r="J218" s="25"/>
      <c r="K218" s="25"/>
      <c r="L218" s="25"/>
      <c r="M218" s="25"/>
      <c r="N218" s="25"/>
      <c r="O218" s="25"/>
      <c r="P218" s="25"/>
      <c r="Q218" s="25"/>
      <c r="R218" s="25"/>
      <c r="S218" s="25"/>
      <c r="T218" s="25"/>
      <c r="U218" s="25"/>
      <c r="V218" s="25"/>
      <c r="W218" s="25"/>
      <c r="X218" s="25"/>
      <c r="Y218" s="25"/>
      <c r="Z218" s="25"/>
      <c r="AA218" s="25"/>
      <c r="AB218" s="25"/>
      <c r="AC218" s="25"/>
    </row>
    <row r="219" spans="1:29" ht="15.75" customHeight="1">
      <c r="A219" s="25"/>
      <c r="B219" s="25"/>
      <c r="C219" s="25"/>
      <c r="D219" s="25"/>
      <c r="E219" s="25"/>
      <c r="F219" s="25"/>
      <c r="G219" s="25"/>
      <c r="H219" s="25"/>
      <c r="I219" s="25"/>
      <c r="J219" s="25"/>
      <c r="K219" s="25"/>
      <c r="L219" s="25"/>
      <c r="M219" s="25"/>
      <c r="N219" s="25"/>
      <c r="O219" s="25"/>
      <c r="P219" s="25"/>
      <c r="Q219" s="25"/>
      <c r="R219" s="25"/>
      <c r="S219" s="25"/>
      <c r="T219" s="25"/>
      <c r="U219" s="25"/>
      <c r="V219" s="25"/>
      <c r="W219" s="25"/>
      <c r="X219" s="25"/>
      <c r="Y219" s="25"/>
      <c r="Z219" s="25"/>
      <c r="AA219" s="25"/>
      <c r="AB219" s="25"/>
      <c r="AC219" s="25"/>
    </row>
    <row r="220" spans="1:29" ht="15.75" customHeight="1">
      <c r="A220" s="25"/>
      <c r="B220" s="25"/>
      <c r="C220" s="25"/>
      <c r="D220" s="25"/>
      <c r="E220" s="25"/>
      <c r="F220" s="25"/>
      <c r="G220" s="25"/>
      <c r="H220" s="25"/>
      <c r="I220" s="25"/>
      <c r="J220" s="25"/>
      <c r="K220" s="25"/>
      <c r="L220" s="25"/>
      <c r="M220" s="25"/>
      <c r="N220" s="25"/>
      <c r="O220" s="25"/>
      <c r="P220" s="25"/>
      <c r="Q220" s="25"/>
      <c r="R220" s="25"/>
      <c r="S220" s="25"/>
      <c r="T220" s="25"/>
      <c r="U220" s="25"/>
      <c r="V220" s="25"/>
      <c r="W220" s="25"/>
      <c r="X220" s="25"/>
      <c r="Y220" s="25"/>
      <c r="Z220" s="25"/>
      <c r="AA220" s="25"/>
      <c r="AB220" s="25"/>
      <c r="AC220" s="25"/>
    </row>
    <row r="221" spans="1:29" ht="15.75" customHeight="1">
      <c r="A221" s="25"/>
      <c r="B221" s="25"/>
      <c r="C221" s="25"/>
      <c r="D221" s="25"/>
      <c r="E221" s="25"/>
      <c r="F221" s="25"/>
      <c r="G221" s="25"/>
      <c r="H221" s="25"/>
      <c r="I221" s="25"/>
      <c r="J221" s="25"/>
      <c r="K221" s="25"/>
      <c r="L221" s="25"/>
      <c r="M221" s="25"/>
      <c r="N221" s="25"/>
      <c r="O221" s="25"/>
      <c r="P221" s="25"/>
      <c r="Q221" s="25"/>
      <c r="R221" s="25"/>
      <c r="S221" s="25"/>
      <c r="T221" s="25"/>
      <c r="U221" s="25"/>
      <c r="V221" s="25"/>
      <c r="W221" s="25"/>
      <c r="X221" s="25"/>
      <c r="Y221" s="25"/>
      <c r="Z221" s="25"/>
      <c r="AA221" s="25"/>
      <c r="AB221" s="25"/>
      <c r="AC221" s="25"/>
    </row>
    <row r="222" spans="1:29" ht="15.75" customHeight="1">
      <c r="A222" s="25"/>
      <c r="B222" s="25"/>
      <c r="C222" s="25"/>
      <c r="D222" s="25"/>
      <c r="E222" s="25"/>
      <c r="F222" s="25"/>
      <c r="G222" s="25"/>
      <c r="H222" s="25"/>
      <c r="I222" s="25"/>
      <c r="J222" s="25"/>
      <c r="K222" s="25"/>
      <c r="L222" s="25"/>
      <c r="M222" s="25"/>
      <c r="N222" s="25"/>
      <c r="O222" s="25"/>
      <c r="P222" s="25"/>
      <c r="Q222" s="25"/>
      <c r="R222" s="25"/>
      <c r="S222" s="25"/>
      <c r="T222" s="25"/>
      <c r="U222" s="25"/>
      <c r="V222" s="25"/>
      <c r="W222" s="25"/>
      <c r="X222" s="25"/>
      <c r="Y222" s="25"/>
      <c r="Z222" s="25"/>
      <c r="AA222" s="25"/>
      <c r="AB222" s="25"/>
      <c r="AC222" s="25"/>
    </row>
    <row r="223" spans="1:29" ht="15.75" customHeight="1">
      <c r="A223" s="25"/>
      <c r="B223" s="25"/>
      <c r="C223" s="25"/>
      <c r="D223" s="25"/>
      <c r="E223" s="25"/>
      <c r="F223" s="25"/>
      <c r="G223" s="25"/>
      <c r="H223" s="25"/>
      <c r="I223" s="25"/>
      <c r="J223" s="25"/>
      <c r="K223" s="25"/>
      <c r="L223" s="25"/>
      <c r="M223" s="25"/>
      <c r="N223" s="25"/>
      <c r="O223" s="25"/>
      <c r="P223" s="25"/>
      <c r="Q223" s="25"/>
      <c r="R223" s="25"/>
      <c r="S223" s="25"/>
      <c r="T223" s="25"/>
      <c r="U223" s="25"/>
      <c r="V223" s="25"/>
      <c r="W223" s="25"/>
      <c r="X223" s="25"/>
      <c r="Y223" s="25"/>
      <c r="Z223" s="25"/>
      <c r="AA223" s="25"/>
      <c r="AB223" s="25"/>
      <c r="AC223" s="25"/>
    </row>
    <row r="224" spans="1:29" ht="15.75" customHeight="1">
      <c r="A224" s="25"/>
      <c r="B224" s="25"/>
      <c r="C224" s="25"/>
      <c r="D224" s="25"/>
      <c r="E224" s="25"/>
      <c r="F224" s="25"/>
      <c r="G224" s="25"/>
      <c r="H224" s="25"/>
      <c r="I224" s="25"/>
      <c r="J224" s="25"/>
      <c r="K224" s="25"/>
      <c r="L224" s="25"/>
      <c r="M224" s="25"/>
      <c r="N224" s="25"/>
      <c r="O224" s="25"/>
      <c r="P224" s="25"/>
      <c r="Q224" s="25"/>
      <c r="R224" s="25"/>
      <c r="S224" s="25"/>
      <c r="T224" s="25"/>
      <c r="U224" s="25"/>
      <c r="V224" s="25"/>
      <c r="W224" s="25"/>
      <c r="X224" s="25"/>
      <c r="Y224" s="25"/>
      <c r="Z224" s="25"/>
      <c r="AA224" s="25"/>
      <c r="AB224" s="25"/>
      <c r="AC224" s="25"/>
    </row>
    <row r="225" spans="1:29" ht="15.75" customHeight="1">
      <c r="A225" s="25"/>
      <c r="B225" s="25"/>
      <c r="C225" s="25"/>
      <c r="D225" s="25"/>
      <c r="E225" s="25"/>
      <c r="F225" s="25"/>
      <c r="G225" s="25"/>
      <c r="H225" s="25"/>
      <c r="I225" s="25"/>
      <c r="J225" s="25"/>
      <c r="K225" s="25"/>
      <c r="L225" s="25"/>
      <c r="M225" s="25"/>
      <c r="N225" s="25"/>
      <c r="O225" s="25"/>
      <c r="P225" s="25"/>
      <c r="Q225" s="25"/>
      <c r="R225" s="25"/>
      <c r="S225" s="25"/>
      <c r="T225" s="25"/>
      <c r="U225" s="25"/>
      <c r="V225" s="25"/>
      <c r="W225" s="25"/>
      <c r="X225" s="25"/>
      <c r="Y225" s="25"/>
      <c r="Z225" s="25"/>
      <c r="AA225" s="25"/>
      <c r="AB225" s="25"/>
      <c r="AC225" s="25"/>
    </row>
    <row r="226" spans="1:29" ht="15.75" customHeight="1">
      <c r="A226" s="25"/>
      <c r="B226" s="25"/>
      <c r="C226" s="25"/>
      <c r="D226" s="25"/>
      <c r="E226" s="25"/>
      <c r="F226" s="25"/>
      <c r="G226" s="25"/>
      <c r="H226" s="25"/>
      <c r="I226" s="25"/>
      <c r="J226" s="25"/>
      <c r="K226" s="25"/>
      <c r="L226" s="25"/>
      <c r="M226" s="25"/>
      <c r="N226" s="25"/>
      <c r="O226" s="25"/>
      <c r="P226" s="25"/>
      <c r="Q226" s="25"/>
      <c r="R226" s="25"/>
      <c r="S226" s="25"/>
      <c r="T226" s="25"/>
      <c r="U226" s="25"/>
      <c r="V226" s="25"/>
      <c r="W226" s="25"/>
      <c r="X226" s="25"/>
      <c r="Y226" s="25"/>
      <c r="Z226" s="25"/>
      <c r="AA226" s="25"/>
      <c r="AB226" s="25"/>
      <c r="AC226" s="25"/>
    </row>
    <row r="227" spans="1:29" ht="15.75" customHeight="1">
      <c r="A227" s="25"/>
      <c r="B227" s="25"/>
      <c r="C227" s="25"/>
      <c r="D227" s="25"/>
      <c r="E227" s="25"/>
      <c r="F227" s="25"/>
      <c r="G227" s="25"/>
      <c r="H227" s="25"/>
      <c r="I227" s="25"/>
      <c r="J227" s="25"/>
      <c r="K227" s="25"/>
      <c r="L227" s="25"/>
      <c r="M227" s="25"/>
      <c r="N227" s="25"/>
      <c r="O227" s="25"/>
      <c r="P227" s="25"/>
      <c r="Q227" s="25"/>
      <c r="R227" s="25"/>
      <c r="S227" s="25"/>
      <c r="T227" s="25"/>
      <c r="U227" s="25"/>
      <c r="V227" s="25"/>
      <c r="W227" s="25"/>
      <c r="X227" s="25"/>
      <c r="Y227" s="25"/>
      <c r="Z227" s="25"/>
      <c r="AA227" s="25"/>
      <c r="AB227" s="25"/>
      <c r="AC227" s="25"/>
    </row>
    <row r="228" spans="1:29" ht="15.75" customHeight="1">
      <c r="A228" s="25"/>
      <c r="B228" s="25"/>
      <c r="C228" s="25"/>
      <c r="D228" s="25"/>
      <c r="E228" s="25"/>
      <c r="F228" s="25"/>
      <c r="G228" s="25"/>
      <c r="H228" s="25"/>
      <c r="I228" s="25"/>
      <c r="J228" s="25"/>
      <c r="K228" s="25"/>
      <c r="L228" s="25"/>
      <c r="M228" s="25"/>
      <c r="N228" s="25"/>
      <c r="O228" s="25"/>
      <c r="P228" s="25"/>
      <c r="Q228" s="25"/>
      <c r="R228" s="25"/>
      <c r="S228" s="25"/>
      <c r="T228" s="25"/>
      <c r="U228" s="25"/>
      <c r="V228" s="25"/>
      <c r="W228" s="25"/>
      <c r="X228" s="25"/>
      <c r="Y228" s="25"/>
      <c r="Z228" s="25"/>
      <c r="AA228" s="25"/>
      <c r="AB228" s="25"/>
      <c r="AC228" s="25"/>
    </row>
    <row r="229" spans="1:29" ht="15.75" customHeight="1">
      <c r="A229" s="25"/>
      <c r="B229" s="25"/>
      <c r="C229" s="25"/>
      <c r="D229" s="25"/>
      <c r="E229" s="25"/>
      <c r="F229" s="25"/>
      <c r="G229" s="25"/>
      <c r="H229" s="25"/>
      <c r="I229" s="25"/>
      <c r="J229" s="25"/>
      <c r="K229" s="25"/>
      <c r="L229" s="25"/>
      <c r="M229" s="25"/>
      <c r="N229" s="25"/>
      <c r="O229" s="25"/>
      <c r="P229" s="25"/>
      <c r="Q229" s="25"/>
      <c r="R229" s="25"/>
      <c r="S229" s="25"/>
      <c r="T229" s="25"/>
      <c r="U229" s="25"/>
      <c r="V229" s="25"/>
      <c r="W229" s="25"/>
      <c r="X229" s="25"/>
      <c r="Y229" s="25"/>
      <c r="Z229" s="25"/>
      <c r="AA229" s="25"/>
      <c r="AB229" s="25"/>
      <c r="AC229" s="25"/>
    </row>
    <row r="230" spans="1:29" ht="15.75" customHeight="1">
      <c r="A230" s="25"/>
      <c r="B230" s="25"/>
      <c r="C230" s="25"/>
      <c r="D230" s="25"/>
      <c r="E230" s="25"/>
      <c r="F230" s="25"/>
      <c r="G230" s="25"/>
      <c r="H230" s="25"/>
      <c r="I230" s="25"/>
      <c r="J230" s="25"/>
      <c r="K230" s="25"/>
      <c r="L230" s="25"/>
      <c r="M230" s="25"/>
      <c r="N230" s="25"/>
      <c r="O230" s="25"/>
      <c r="P230" s="25"/>
      <c r="Q230" s="25"/>
      <c r="R230" s="25"/>
      <c r="S230" s="25"/>
      <c r="T230" s="25"/>
      <c r="U230" s="25"/>
      <c r="V230" s="25"/>
      <c r="W230" s="25"/>
      <c r="X230" s="25"/>
      <c r="Y230" s="25"/>
      <c r="Z230" s="25"/>
      <c r="AA230" s="25"/>
      <c r="AB230" s="25"/>
      <c r="AC230" s="25"/>
    </row>
    <row r="231" spans="1:29" ht="15.75" customHeight="1">
      <c r="A231" s="25"/>
      <c r="B231" s="25"/>
      <c r="C231" s="25"/>
      <c r="D231" s="25"/>
      <c r="E231" s="25"/>
      <c r="F231" s="25"/>
      <c r="G231" s="25"/>
      <c r="H231" s="25"/>
      <c r="I231" s="25"/>
      <c r="J231" s="25"/>
      <c r="K231" s="25"/>
      <c r="L231" s="25"/>
      <c r="M231" s="25"/>
      <c r="N231" s="25"/>
      <c r="O231" s="25"/>
      <c r="P231" s="25"/>
      <c r="Q231" s="25"/>
      <c r="R231" s="25"/>
      <c r="S231" s="25"/>
      <c r="T231" s="25"/>
      <c r="U231" s="25"/>
      <c r="V231" s="25"/>
      <c r="W231" s="25"/>
      <c r="X231" s="25"/>
      <c r="Y231" s="25"/>
      <c r="Z231" s="25"/>
      <c r="AA231" s="25"/>
      <c r="AB231" s="25"/>
      <c r="AC231" s="25"/>
    </row>
    <row r="232" spans="1:29" ht="15.75" customHeight="1">
      <c r="A232" s="25"/>
      <c r="B232" s="25"/>
      <c r="C232" s="25"/>
      <c r="D232" s="25"/>
      <c r="E232" s="25"/>
      <c r="F232" s="25"/>
      <c r="G232" s="25"/>
      <c r="H232" s="25"/>
      <c r="I232" s="25"/>
      <c r="J232" s="25"/>
      <c r="K232" s="25"/>
      <c r="L232" s="25"/>
      <c r="M232" s="25"/>
      <c r="N232" s="25"/>
      <c r="O232" s="25"/>
      <c r="P232" s="25"/>
      <c r="Q232" s="25"/>
      <c r="R232" s="25"/>
      <c r="S232" s="25"/>
      <c r="T232" s="25"/>
      <c r="U232" s="25"/>
      <c r="V232" s="25"/>
      <c r="W232" s="25"/>
      <c r="X232" s="25"/>
      <c r="Y232" s="25"/>
      <c r="Z232" s="25"/>
      <c r="AA232" s="25"/>
      <c r="AB232" s="25"/>
      <c r="AC232" s="25"/>
    </row>
    <row r="233" spans="1:29" ht="15.75" customHeight="1">
      <c r="A233" s="25"/>
      <c r="B233" s="25"/>
      <c r="C233" s="25"/>
      <c r="D233" s="25"/>
      <c r="E233" s="25"/>
      <c r="F233" s="25"/>
      <c r="G233" s="25"/>
      <c r="H233" s="25"/>
      <c r="I233" s="25"/>
      <c r="J233" s="25"/>
      <c r="K233" s="25"/>
      <c r="L233" s="25"/>
      <c r="M233" s="25"/>
      <c r="N233" s="25"/>
      <c r="O233" s="25"/>
      <c r="P233" s="25"/>
      <c r="Q233" s="25"/>
      <c r="R233" s="25"/>
      <c r="S233" s="25"/>
      <c r="T233" s="25"/>
      <c r="U233" s="25"/>
      <c r="V233" s="25"/>
      <c r="W233" s="25"/>
      <c r="X233" s="25"/>
      <c r="Y233" s="25"/>
      <c r="Z233" s="25"/>
      <c r="AA233" s="25"/>
      <c r="AB233" s="25"/>
      <c r="AC233" s="25"/>
    </row>
    <row r="234" spans="1:29" ht="15.75" customHeight="1">
      <c r="A234" s="25"/>
      <c r="B234" s="25"/>
      <c r="C234" s="25"/>
      <c r="D234" s="25"/>
      <c r="E234" s="25"/>
      <c r="F234" s="25"/>
      <c r="G234" s="25"/>
      <c r="H234" s="25"/>
      <c r="I234" s="25"/>
      <c r="J234" s="25"/>
      <c r="K234" s="25"/>
      <c r="L234" s="25"/>
      <c r="M234" s="25"/>
      <c r="N234" s="25"/>
      <c r="O234" s="25"/>
      <c r="P234" s="25"/>
      <c r="Q234" s="25"/>
      <c r="R234" s="25"/>
      <c r="S234" s="25"/>
      <c r="T234" s="25"/>
      <c r="U234" s="25"/>
      <c r="V234" s="25"/>
      <c r="W234" s="25"/>
      <c r="X234" s="25"/>
      <c r="Y234" s="25"/>
      <c r="Z234" s="25"/>
      <c r="AA234" s="25"/>
      <c r="AB234" s="25"/>
      <c r="AC234" s="25"/>
    </row>
    <row r="235" spans="1:29" ht="15.75" customHeight="1">
      <c r="A235" s="25"/>
      <c r="B235" s="25"/>
      <c r="C235" s="25"/>
      <c r="D235" s="25"/>
      <c r="E235" s="25"/>
      <c r="F235" s="25"/>
      <c r="G235" s="25"/>
      <c r="H235" s="25"/>
      <c r="I235" s="25"/>
      <c r="J235" s="25"/>
      <c r="K235" s="25"/>
      <c r="L235" s="25"/>
      <c r="M235" s="25"/>
      <c r="N235" s="25"/>
      <c r="O235" s="25"/>
      <c r="P235" s="25"/>
      <c r="Q235" s="25"/>
      <c r="R235" s="25"/>
      <c r="S235" s="25"/>
      <c r="T235" s="25"/>
      <c r="U235" s="25"/>
      <c r="V235" s="25"/>
      <c r="W235" s="25"/>
      <c r="X235" s="25"/>
      <c r="Y235" s="25"/>
      <c r="Z235" s="25"/>
      <c r="AA235" s="25"/>
      <c r="AB235" s="25"/>
      <c r="AC235" s="25"/>
    </row>
    <row r="236" spans="1:29" ht="15.75" customHeight="1">
      <c r="A236" s="25"/>
      <c r="B236" s="25"/>
      <c r="C236" s="25"/>
      <c r="D236" s="25"/>
      <c r="E236" s="25"/>
      <c r="F236" s="25"/>
      <c r="G236" s="25"/>
      <c r="H236" s="25"/>
      <c r="I236" s="25"/>
      <c r="J236" s="25"/>
      <c r="K236" s="25"/>
      <c r="L236" s="25"/>
      <c r="M236" s="25"/>
      <c r="N236" s="25"/>
      <c r="O236" s="25"/>
      <c r="P236" s="25"/>
      <c r="Q236" s="25"/>
      <c r="R236" s="25"/>
      <c r="S236" s="25"/>
      <c r="T236" s="25"/>
      <c r="U236" s="25"/>
      <c r="V236" s="25"/>
      <c r="W236" s="25"/>
      <c r="X236" s="25"/>
      <c r="Y236" s="25"/>
      <c r="Z236" s="25"/>
      <c r="AA236" s="25"/>
      <c r="AB236" s="25"/>
      <c r="AC236" s="25"/>
    </row>
    <row r="237" spans="1:29" ht="15.75" customHeight="1">
      <c r="A237" s="25"/>
      <c r="B237" s="25"/>
      <c r="C237" s="25"/>
      <c r="D237" s="25"/>
      <c r="E237" s="25"/>
      <c r="F237" s="25"/>
      <c r="G237" s="25"/>
      <c r="H237" s="25"/>
      <c r="I237" s="25"/>
      <c r="J237" s="25"/>
      <c r="K237" s="25"/>
      <c r="L237" s="25"/>
      <c r="M237" s="25"/>
      <c r="N237" s="25"/>
      <c r="O237" s="25"/>
      <c r="P237" s="25"/>
      <c r="Q237" s="25"/>
      <c r="R237" s="25"/>
      <c r="S237" s="25"/>
      <c r="T237" s="25"/>
      <c r="U237" s="25"/>
      <c r="V237" s="25"/>
      <c r="W237" s="25"/>
      <c r="X237" s="25"/>
      <c r="Y237" s="25"/>
      <c r="Z237" s="25"/>
      <c r="AA237" s="25"/>
      <c r="AB237" s="25"/>
      <c r="AC237" s="25"/>
    </row>
    <row r="238" spans="1:29" ht="15.75" customHeight="1">
      <c r="A238" s="25"/>
      <c r="B238" s="25"/>
      <c r="C238" s="25"/>
      <c r="D238" s="25"/>
      <c r="E238" s="25"/>
      <c r="F238" s="25"/>
      <c r="G238" s="25"/>
      <c r="H238" s="25"/>
      <c r="I238" s="25"/>
      <c r="J238" s="25"/>
      <c r="K238" s="25"/>
      <c r="L238" s="25"/>
      <c r="M238" s="25"/>
      <c r="N238" s="25"/>
      <c r="O238" s="25"/>
      <c r="P238" s="25"/>
      <c r="Q238" s="25"/>
      <c r="R238" s="25"/>
      <c r="S238" s="25"/>
      <c r="T238" s="25"/>
      <c r="U238" s="25"/>
      <c r="V238" s="25"/>
      <c r="W238" s="25"/>
      <c r="X238" s="25"/>
      <c r="Y238" s="25"/>
      <c r="Z238" s="25"/>
      <c r="AA238" s="25"/>
      <c r="AB238" s="25"/>
      <c r="AC238" s="25"/>
    </row>
    <row r="239" spans="1:29" ht="15.75" customHeight="1">
      <c r="A239" s="25"/>
      <c r="B239" s="25"/>
      <c r="C239" s="25"/>
      <c r="D239" s="25"/>
      <c r="E239" s="25"/>
      <c r="F239" s="25"/>
      <c r="G239" s="25"/>
      <c r="H239" s="25"/>
      <c r="I239" s="25"/>
      <c r="J239" s="25"/>
      <c r="K239" s="25"/>
      <c r="L239" s="25"/>
      <c r="M239" s="25"/>
      <c r="N239" s="25"/>
      <c r="O239" s="25"/>
      <c r="P239" s="25"/>
      <c r="Q239" s="25"/>
      <c r="R239" s="25"/>
      <c r="S239" s="25"/>
      <c r="T239" s="25"/>
      <c r="U239" s="25"/>
      <c r="V239" s="25"/>
      <c r="W239" s="25"/>
      <c r="X239" s="25"/>
      <c r="Y239" s="25"/>
      <c r="Z239" s="25"/>
      <c r="AA239" s="25"/>
      <c r="AB239" s="25"/>
      <c r="AC239" s="25"/>
    </row>
    <row r="240" spans="1:29" ht="15.75" customHeight="1">
      <c r="A240" s="25"/>
      <c r="B240" s="25"/>
      <c r="C240" s="25"/>
      <c r="D240" s="25"/>
      <c r="E240" s="25"/>
      <c r="F240" s="25"/>
      <c r="G240" s="25"/>
      <c r="H240" s="25"/>
      <c r="I240" s="25"/>
      <c r="J240" s="25"/>
      <c r="K240" s="25"/>
      <c r="L240" s="25"/>
      <c r="M240" s="25"/>
      <c r="N240" s="25"/>
      <c r="O240" s="25"/>
      <c r="P240" s="25"/>
      <c r="Q240" s="25"/>
      <c r="R240" s="25"/>
      <c r="S240" s="25"/>
      <c r="T240" s="25"/>
      <c r="U240" s="25"/>
      <c r="V240" s="25"/>
      <c r="W240" s="25"/>
      <c r="X240" s="25"/>
      <c r="Y240" s="25"/>
      <c r="Z240" s="25"/>
      <c r="AA240" s="25"/>
      <c r="AB240" s="25"/>
      <c r="AC240" s="25"/>
    </row>
    <row r="241" spans="1:29" ht="15.75" customHeight="1">
      <c r="A241" s="25"/>
      <c r="B241" s="25"/>
      <c r="C241" s="25"/>
      <c r="D241" s="25"/>
      <c r="E241" s="25"/>
      <c r="F241" s="25"/>
      <c r="G241" s="25"/>
      <c r="H241" s="25"/>
      <c r="I241" s="25"/>
      <c r="J241" s="25"/>
      <c r="K241" s="25"/>
      <c r="L241" s="25"/>
      <c r="M241" s="25"/>
      <c r="N241" s="25"/>
      <c r="O241" s="25"/>
      <c r="P241" s="25"/>
      <c r="Q241" s="25"/>
      <c r="R241" s="25"/>
      <c r="S241" s="25"/>
      <c r="T241" s="25"/>
      <c r="U241" s="25"/>
      <c r="V241" s="25"/>
      <c r="W241" s="25"/>
      <c r="X241" s="25"/>
      <c r="Y241" s="25"/>
      <c r="Z241" s="25"/>
      <c r="AA241" s="25"/>
      <c r="AB241" s="25"/>
      <c r="AC241" s="25"/>
    </row>
    <row r="242" spans="1:29" ht="15.75" customHeight="1">
      <c r="A242" s="25"/>
      <c r="B242" s="25"/>
      <c r="C242" s="25"/>
      <c r="D242" s="25"/>
      <c r="E242" s="25"/>
      <c r="F242" s="25"/>
      <c r="G242" s="25"/>
      <c r="H242" s="25"/>
      <c r="I242" s="25"/>
      <c r="J242" s="25"/>
      <c r="K242" s="25"/>
      <c r="L242" s="25"/>
      <c r="M242" s="25"/>
      <c r="N242" s="25"/>
      <c r="O242" s="25"/>
      <c r="P242" s="25"/>
      <c r="Q242" s="25"/>
      <c r="R242" s="25"/>
      <c r="S242" s="25"/>
      <c r="T242" s="25"/>
      <c r="U242" s="25"/>
      <c r="V242" s="25"/>
      <c r="W242" s="25"/>
      <c r="X242" s="25"/>
      <c r="Y242" s="25"/>
      <c r="Z242" s="25"/>
      <c r="AA242" s="25"/>
      <c r="AB242" s="25"/>
      <c r="AC242" s="25"/>
    </row>
    <row r="243" spans="1:29" ht="15.75" customHeight="1">
      <c r="A243" s="25"/>
      <c r="B243" s="25"/>
      <c r="C243" s="25"/>
      <c r="D243" s="25"/>
      <c r="E243" s="25"/>
      <c r="F243" s="25"/>
      <c r="G243" s="25"/>
      <c r="H243" s="25"/>
      <c r="I243" s="25"/>
      <c r="J243" s="25"/>
      <c r="K243" s="25"/>
      <c r="L243" s="25"/>
      <c r="M243" s="25"/>
      <c r="N243" s="25"/>
      <c r="O243" s="25"/>
      <c r="P243" s="25"/>
      <c r="Q243" s="25"/>
      <c r="R243" s="25"/>
      <c r="S243" s="25"/>
      <c r="T243" s="25"/>
      <c r="U243" s="25"/>
      <c r="V243" s="25"/>
      <c r="W243" s="25"/>
      <c r="X243" s="25"/>
      <c r="Y243" s="25"/>
      <c r="Z243" s="25"/>
      <c r="AA243" s="25"/>
      <c r="AB243" s="25"/>
      <c r="AC243" s="25"/>
    </row>
    <row r="244" spans="1:29" ht="15.75" customHeight="1">
      <c r="A244" s="25"/>
      <c r="B244" s="25"/>
      <c r="C244" s="25"/>
      <c r="D244" s="25"/>
      <c r="E244" s="25"/>
      <c r="F244" s="25"/>
      <c r="G244" s="25"/>
      <c r="H244" s="25"/>
      <c r="I244" s="25"/>
      <c r="J244" s="25"/>
      <c r="K244" s="25"/>
      <c r="L244" s="25"/>
      <c r="M244" s="25"/>
      <c r="N244" s="25"/>
      <c r="O244" s="25"/>
      <c r="P244" s="25"/>
      <c r="Q244" s="25"/>
      <c r="R244" s="25"/>
      <c r="S244" s="25"/>
      <c r="T244" s="25"/>
      <c r="U244" s="25"/>
      <c r="V244" s="25"/>
      <c r="W244" s="25"/>
      <c r="X244" s="25"/>
      <c r="Y244" s="25"/>
      <c r="Z244" s="25"/>
      <c r="AA244" s="25"/>
      <c r="AB244" s="25"/>
      <c r="AC244" s="25"/>
    </row>
    <row r="245" spans="1:29" ht="15.75" customHeight="1">
      <c r="A245" s="25"/>
      <c r="B245" s="25"/>
      <c r="C245" s="25"/>
      <c r="D245" s="25"/>
      <c r="E245" s="25"/>
      <c r="F245" s="25"/>
      <c r="G245" s="25"/>
      <c r="H245" s="25"/>
      <c r="I245" s="25"/>
      <c r="J245" s="25"/>
      <c r="K245" s="25"/>
      <c r="L245" s="25"/>
      <c r="M245" s="25"/>
      <c r="N245" s="25"/>
      <c r="O245" s="25"/>
      <c r="P245" s="25"/>
      <c r="Q245" s="25"/>
      <c r="R245" s="25"/>
      <c r="S245" s="25"/>
      <c r="T245" s="25"/>
      <c r="U245" s="25"/>
      <c r="V245" s="25"/>
      <c r="W245" s="25"/>
      <c r="X245" s="25"/>
      <c r="Y245" s="25"/>
      <c r="Z245" s="25"/>
      <c r="AA245" s="25"/>
      <c r="AB245" s="25"/>
      <c r="AC245" s="25"/>
    </row>
    <row r="246" spans="1:29" ht="15.75" customHeight="1">
      <c r="A246" s="25"/>
      <c r="B246" s="25"/>
      <c r="C246" s="25"/>
      <c r="D246" s="25"/>
      <c r="E246" s="25"/>
      <c r="F246" s="25"/>
      <c r="G246" s="25"/>
      <c r="H246" s="25"/>
      <c r="I246" s="25"/>
      <c r="J246" s="25"/>
      <c r="K246" s="25"/>
      <c r="L246" s="25"/>
      <c r="M246" s="25"/>
      <c r="N246" s="25"/>
      <c r="O246" s="25"/>
      <c r="P246" s="25"/>
      <c r="Q246" s="25"/>
      <c r="R246" s="25"/>
      <c r="S246" s="25"/>
      <c r="T246" s="25"/>
      <c r="U246" s="25"/>
      <c r="V246" s="25"/>
      <c r="W246" s="25"/>
      <c r="X246" s="25"/>
      <c r="Y246" s="25"/>
      <c r="Z246" s="25"/>
      <c r="AA246" s="25"/>
      <c r="AB246" s="25"/>
      <c r="AC246" s="25"/>
    </row>
    <row r="247" spans="1:29" ht="15.75" customHeight="1">
      <c r="A247" s="25"/>
      <c r="B247" s="25"/>
      <c r="C247" s="25"/>
      <c r="D247" s="25"/>
      <c r="E247" s="25"/>
      <c r="F247" s="25"/>
      <c r="G247" s="25"/>
      <c r="H247" s="25"/>
      <c r="I247" s="25"/>
      <c r="J247" s="25"/>
      <c r="K247" s="25"/>
      <c r="L247" s="25"/>
      <c r="M247" s="25"/>
      <c r="N247" s="25"/>
      <c r="O247" s="25"/>
      <c r="P247" s="25"/>
      <c r="Q247" s="25"/>
      <c r="R247" s="25"/>
      <c r="S247" s="25"/>
      <c r="T247" s="25"/>
      <c r="U247" s="25"/>
      <c r="V247" s="25"/>
      <c r="W247" s="25"/>
      <c r="X247" s="25"/>
      <c r="Y247" s="25"/>
      <c r="Z247" s="25"/>
      <c r="AA247" s="25"/>
      <c r="AB247" s="25"/>
      <c r="AC247" s="25"/>
    </row>
    <row r="248" spans="1:29" ht="15.75" customHeight="1">
      <c r="A248" s="25"/>
      <c r="B248" s="25"/>
      <c r="C248" s="25"/>
      <c r="D248" s="25"/>
      <c r="E248" s="25"/>
      <c r="F248" s="25"/>
      <c r="G248" s="25"/>
      <c r="H248" s="25"/>
      <c r="I248" s="25"/>
      <c r="J248" s="25"/>
      <c r="K248" s="25"/>
      <c r="L248" s="25"/>
      <c r="M248" s="25"/>
      <c r="N248" s="25"/>
      <c r="O248" s="25"/>
      <c r="P248" s="25"/>
      <c r="Q248" s="25"/>
      <c r="R248" s="25"/>
      <c r="S248" s="25"/>
      <c r="T248" s="25"/>
      <c r="U248" s="25"/>
      <c r="V248" s="25"/>
      <c r="W248" s="25"/>
      <c r="X248" s="25"/>
      <c r="Y248" s="25"/>
      <c r="Z248" s="25"/>
      <c r="AA248" s="25"/>
      <c r="AB248" s="25"/>
      <c r="AC248" s="25"/>
    </row>
    <row r="249" spans="1:29" ht="15.75" customHeight="1">
      <c r="A249" s="25"/>
      <c r="B249" s="25"/>
      <c r="C249" s="25"/>
      <c r="D249" s="25"/>
      <c r="E249" s="25"/>
      <c r="F249" s="25"/>
      <c r="G249" s="25"/>
      <c r="H249" s="25"/>
      <c r="I249" s="25"/>
      <c r="J249" s="25"/>
      <c r="K249" s="25"/>
      <c r="L249" s="25"/>
      <c r="M249" s="25"/>
      <c r="N249" s="25"/>
      <c r="O249" s="25"/>
      <c r="P249" s="25"/>
      <c r="Q249" s="25"/>
      <c r="R249" s="25"/>
      <c r="S249" s="25"/>
      <c r="T249" s="25"/>
      <c r="U249" s="25"/>
      <c r="V249" s="25"/>
      <c r="W249" s="25"/>
      <c r="X249" s="25"/>
      <c r="Y249" s="25"/>
      <c r="Z249" s="25"/>
      <c r="AA249" s="25"/>
      <c r="AB249" s="25"/>
      <c r="AC249" s="25"/>
    </row>
    <row r="250" spans="1:29" ht="15.75" customHeight="1">
      <c r="A250" s="25"/>
      <c r="B250" s="25"/>
      <c r="C250" s="25"/>
      <c r="D250" s="25"/>
      <c r="E250" s="25"/>
      <c r="F250" s="25"/>
      <c r="G250" s="25"/>
      <c r="H250" s="25"/>
      <c r="I250" s="25"/>
      <c r="J250" s="25"/>
      <c r="K250" s="25"/>
      <c r="L250" s="25"/>
      <c r="M250" s="25"/>
      <c r="N250" s="25"/>
      <c r="O250" s="25"/>
      <c r="P250" s="25"/>
      <c r="Q250" s="25"/>
      <c r="R250" s="25"/>
      <c r="S250" s="25"/>
      <c r="T250" s="25"/>
      <c r="U250" s="25"/>
      <c r="V250" s="25"/>
      <c r="W250" s="25"/>
      <c r="X250" s="25"/>
      <c r="Y250" s="25"/>
      <c r="Z250" s="25"/>
      <c r="AA250" s="25"/>
      <c r="AB250" s="25"/>
      <c r="AC250" s="25"/>
    </row>
    <row r="251" spans="1:29" ht="15.75" customHeight="1">
      <c r="A251" s="25"/>
      <c r="B251" s="25"/>
      <c r="C251" s="25"/>
      <c r="D251" s="25"/>
      <c r="E251" s="25"/>
      <c r="F251" s="25"/>
      <c r="G251" s="25"/>
      <c r="H251" s="25"/>
      <c r="I251" s="25"/>
      <c r="J251" s="25"/>
      <c r="K251" s="25"/>
      <c r="L251" s="25"/>
      <c r="M251" s="25"/>
      <c r="N251" s="25"/>
      <c r="O251" s="25"/>
      <c r="P251" s="25"/>
      <c r="Q251" s="25"/>
      <c r="R251" s="25"/>
      <c r="S251" s="25"/>
      <c r="T251" s="25"/>
      <c r="U251" s="25"/>
      <c r="V251" s="25"/>
      <c r="W251" s="25"/>
      <c r="X251" s="25"/>
      <c r="Y251" s="25"/>
      <c r="Z251" s="25"/>
      <c r="AA251" s="25"/>
      <c r="AB251" s="25"/>
      <c r="AC251" s="25"/>
    </row>
    <row r="252" spans="1:29" ht="15.75" customHeight="1">
      <c r="A252" s="25"/>
      <c r="B252" s="25"/>
      <c r="C252" s="25"/>
      <c r="D252" s="25"/>
      <c r="E252" s="25"/>
      <c r="F252" s="25"/>
      <c r="G252" s="25"/>
      <c r="H252" s="25"/>
      <c r="I252" s="25"/>
      <c r="J252" s="25"/>
      <c r="K252" s="25"/>
      <c r="L252" s="25"/>
      <c r="M252" s="25"/>
      <c r="N252" s="25"/>
      <c r="O252" s="25"/>
      <c r="P252" s="25"/>
      <c r="Q252" s="25"/>
      <c r="R252" s="25"/>
      <c r="S252" s="25"/>
      <c r="T252" s="25"/>
      <c r="U252" s="25"/>
      <c r="V252" s="25"/>
      <c r="W252" s="25"/>
      <c r="X252" s="25"/>
      <c r="Y252" s="25"/>
      <c r="Z252" s="25"/>
      <c r="AA252" s="25"/>
      <c r="AB252" s="25"/>
      <c r="AC252" s="25"/>
    </row>
    <row r="253" spans="1:29" ht="15.75" customHeight="1">
      <c r="A253" s="25"/>
      <c r="B253" s="25"/>
      <c r="C253" s="25"/>
      <c r="D253" s="25"/>
      <c r="E253" s="25"/>
      <c r="F253" s="25"/>
      <c r="G253" s="25"/>
      <c r="H253" s="25"/>
      <c r="I253" s="25"/>
      <c r="J253" s="25"/>
      <c r="K253" s="25"/>
      <c r="L253" s="25"/>
      <c r="M253" s="25"/>
      <c r="N253" s="25"/>
      <c r="O253" s="25"/>
      <c r="P253" s="25"/>
      <c r="Q253" s="25"/>
      <c r="R253" s="25"/>
      <c r="S253" s="25"/>
      <c r="T253" s="25"/>
      <c r="U253" s="25"/>
      <c r="V253" s="25"/>
      <c r="W253" s="25"/>
      <c r="X253" s="25"/>
      <c r="Y253" s="25"/>
      <c r="Z253" s="25"/>
      <c r="AA253" s="25"/>
      <c r="AB253" s="25"/>
      <c r="AC253" s="25"/>
    </row>
    <row r="254" spans="1:29" ht="15.75" customHeight="1">
      <c r="A254" s="25"/>
      <c r="B254" s="25"/>
      <c r="C254" s="25"/>
      <c r="D254" s="25"/>
      <c r="E254" s="25"/>
      <c r="F254" s="25"/>
      <c r="G254" s="25"/>
      <c r="H254" s="25"/>
      <c r="I254" s="25"/>
      <c r="J254" s="25"/>
      <c r="K254" s="25"/>
      <c r="L254" s="25"/>
      <c r="M254" s="25"/>
      <c r="N254" s="25"/>
      <c r="O254" s="25"/>
      <c r="P254" s="25"/>
      <c r="Q254" s="25"/>
      <c r="R254" s="25"/>
      <c r="S254" s="25"/>
      <c r="T254" s="25"/>
      <c r="U254" s="25"/>
      <c r="V254" s="25"/>
      <c r="W254" s="25"/>
      <c r="X254" s="25"/>
      <c r="Y254" s="25"/>
      <c r="Z254" s="25"/>
      <c r="AA254" s="25"/>
      <c r="AB254" s="25"/>
      <c r="AC254" s="25"/>
    </row>
    <row r="255" spans="1:29" ht="15.75" customHeight="1">
      <c r="A255" s="25"/>
      <c r="B255" s="25"/>
      <c r="C255" s="25"/>
      <c r="D255" s="25"/>
      <c r="E255" s="25"/>
      <c r="F255" s="25"/>
      <c r="G255" s="25"/>
      <c r="H255" s="25"/>
      <c r="I255" s="25"/>
      <c r="J255" s="25"/>
      <c r="K255" s="25"/>
      <c r="L255" s="25"/>
      <c r="M255" s="25"/>
      <c r="N255" s="25"/>
      <c r="O255" s="25"/>
      <c r="P255" s="25"/>
      <c r="Q255" s="25"/>
      <c r="R255" s="25"/>
      <c r="S255" s="25"/>
      <c r="T255" s="25"/>
      <c r="U255" s="25"/>
      <c r="V255" s="25"/>
      <c r="W255" s="25"/>
      <c r="X255" s="25"/>
      <c r="Y255" s="25"/>
      <c r="Z255" s="25"/>
      <c r="AA255" s="25"/>
      <c r="AB255" s="25"/>
      <c r="AC255" s="25"/>
    </row>
    <row r="256" spans="1:29" ht="15.75" customHeight="1">
      <c r="A256" s="25"/>
      <c r="B256" s="25"/>
      <c r="C256" s="25"/>
      <c r="D256" s="25"/>
      <c r="E256" s="25"/>
      <c r="F256" s="25"/>
      <c r="G256" s="25"/>
      <c r="H256" s="25"/>
      <c r="I256" s="25"/>
      <c r="J256" s="25"/>
      <c r="K256" s="25"/>
      <c r="L256" s="25"/>
      <c r="M256" s="25"/>
      <c r="N256" s="25"/>
      <c r="O256" s="25"/>
      <c r="P256" s="25"/>
      <c r="Q256" s="25"/>
      <c r="R256" s="25"/>
      <c r="S256" s="25"/>
      <c r="T256" s="25"/>
      <c r="U256" s="25"/>
      <c r="V256" s="25"/>
      <c r="W256" s="25"/>
      <c r="X256" s="25"/>
      <c r="Y256" s="25"/>
      <c r="Z256" s="25"/>
      <c r="AA256" s="25"/>
      <c r="AB256" s="25"/>
      <c r="AC256" s="25"/>
    </row>
    <row r="257" spans="1:29" ht="15.75" customHeight="1">
      <c r="A257" s="25"/>
      <c r="B257" s="25"/>
      <c r="C257" s="25"/>
      <c r="D257" s="25"/>
      <c r="E257" s="25"/>
      <c r="F257" s="25"/>
      <c r="G257" s="25"/>
      <c r="H257" s="25"/>
      <c r="I257" s="25"/>
      <c r="J257" s="25"/>
      <c r="K257" s="25"/>
      <c r="L257" s="25"/>
      <c r="M257" s="25"/>
      <c r="N257" s="25"/>
      <c r="O257" s="25"/>
      <c r="P257" s="25"/>
      <c r="Q257" s="25"/>
      <c r="R257" s="25"/>
      <c r="S257" s="25"/>
      <c r="T257" s="25"/>
      <c r="U257" s="25"/>
      <c r="V257" s="25"/>
      <c r="W257" s="25"/>
      <c r="X257" s="25"/>
      <c r="Y257" s="25"/>
      <c r="Z257" s="25"/>
      <c r="AA257" s="25"/>
      <c r="AB257" s="25"/>
      <c r="AC257" s="25"/>
    </row>
    <row r="258" spans="1:29" ht="15.75" customHeight="1">
      <c r="A258" s="25"/>
      <c r="B258" s="25"/>
      <c r="C258" s="25"/>
      <c r="D258" s="25"/>
      <c r="E258" s="25"/>
      <c r="F258" s="25"/>
      <c r="G258" s="25"/>
      <c r="H258" s="25"/>
      <c r="I258" s="25"/>
      <c r="J258" s="25"/>
      <c r="K258" s="25"/>
      <c r="L258" s="25"/>
      <c r="M258" s="25"/>
      <c r="N258" s="25"/>
      <c r="O258" s="25"/>
      <c r="P258" s="25"/>
      <c r="Q258" s="25"/>
      <c r="R258" s="25"/>
      <c r="S258" s="25"/>
      <c r="T258" s="25"/>
      <c r="U258" s="25"/>
      <c r="V258" s="25"/>
      <c r="W258" s="25"/>
      <c r="X258" s="25"/>
      <c r="Y258" s="25"/>
      <c r="Z258" s="25"/>
      <c r="AA258" s="25"/>
      <c r="AB258" s="25"/>
      <c r="AC258" s="25"/>
    </row>
    <row r="259" spans="1:29" ht="15.75" customHeight="1">
      <c r="A259" s="25"/>
      <c r="B259" s="25"/>
      <c r="C259" s="25"/>
      <c r="D259" s="25"/>
      <c r="E259" s="25"/>
      <c r="F259" s="25"/>
      <c r="G259" s="25"/>
      <c r="H259" s="25"/>
      <c r="I259" s="25"/>
      <c r="J259" s="25"/>
      <c r="K259" s="25"/>
      <c r="L259" s="25"/>
      <c r="M259" s="25"/>
      <c r="N259" s="25"/>
      <c r="O259" s="25"/>
      <c r="P259" s="25"/>
      <c r="Q259" s="25"/>
      <c r="R259" s="25"/>
      <c r="S259" s="25"/>
      <c r="T259" s="25"/>
      <c r="U259" s="25"/>
      <c r="V259" s="25"/>
      <c r="W259" s="25"/>
      <c r="X259" s="25"/>
      <c r="Y259" s="25"/>
      <c r="Z259" s="25"/>
      <c r="AA259" s="25"/>
      <c r="AB259" s="25"/>
      <c r="AC259" s="25"/>
    </row>
    <row r="260" spans="1:29" ht="15.75" customHeight="1">
      <c r="A260" s="25"/>
      <c r="B260" s="25"/>
      <c r="C260" s="25"/>
      <c r="D260" s="25"/>
      <c r="E260" s="25"/>
      <c r="F260" s="25"/>
      <c r="G260" s="25"/>
      <c r="H260" s="25"/>
      <c r="I260" s="25"/>
      <c r="J260" s="25"/>
      <c r="K260" s="25"/>
      <c r="L260" s="25"/>
      <c r="M260" s="25"/>
      <c r="N260" s="25"/>
      <c r="O260" s="25"/>
      <c r="P260" s="25"/>
      <c r="Q260" s="25"/>
      <c r="R260" s="25"/>
      <c r="S260" s="25"/>
      <c r="T260" s="25"/>
      <c r="U260" s="25"/>
      <c r="V260" s="25"/>
      <c r="W260" s="25"/>
      <c r="X260" s="25"/>
      <c r="Y260" s="25"/>
      <c r="Z260" s="25"/>
      <c r="AA260" s="25"/>
      <c r="AB260" s="25"/>
      <c r="AC260" s="25"/>
    </row>
    <row r="261" spans="1:29" ht="15.75" customHeight="1">
      <c r="A261" s="25"/>
      <c r="B261" s="25"/>
      <c r="C261" s="25"/>
      <c r="D261" s="25"/>
      <c r="E261" s="25"/>
      <c r="F261" s="25"/>
      <c r="G261" s="25"/>
      <c r="H261" s="25"/>
      <c r="I261" s="25"/>
      <c r="J261" s="25"/>
      <c r="K261" s="25"/>
      <c r="L261" s="25"/>
      <c r="M261" s="25"/>
      <c r="N261" s="25"/>
      <c r="O261" s="25"/>
      <c r="P261" s="25"/>
      <c r="Q261" s="25"/>
      <c r="R261" s="25"/>
      <c r="S261" s="25"/>
      <c r="T261" s="25"/>
      <c r="U261" s="25"/>
      <c r="V261" s="25"/>
      <c r="W261" s="25"/>
      <c r="X261" s="25"/>
      <c r="Y261" s="25"/>
      <c r="Z261" s="25"/>
      <c r="AA261" s="25"/>
      <c r="AB261" s="25"/>
      <c r="AC261" s="25"/>
    </row>
    <row r="262" spans="1:29" ht="15.75" customHeight="1">
      <c r="A262" s="25"/>
      <c r="B262" s="25"/>
      <c r="C262" s="25"/>
      <c r="D262" s="25"/>
      <c r="E262" s="25"/>
      <c r="F262" s="25"/>
      <c r="G262" s="25"/>
      <c r="H262" s="25"/>
      <c r="I262" s="25"/>
      <c r="J262" s="25"/>
      <c r="K262" s="25"/>
      <c r="L262" s="25"/>
      <c r="M262" s="25"/>
      <c r="N262" s="25"/>
      <c r="O262" s="25"/>
      <c r="P262" s="25"/>
      <c r="Q262" s="25"/>
      <c r="R262" s="25"/>
      <c r="S262" s="25"/>
      <c r="T262" s="25"/>
      <c r="U262" s="25"/>
      <c r="V262" s="25"/>
      <c r="W262" s="25"/>
      <c r="X262" s="25"/>
      <c r="Y262" s="25"/>
      <c r="Z262" s="25"/>
      <c r="AA262" s="25"/>
      <c r="AB262" s="25"/>
      <c r="AC262" s="25"/>
    </row>
    <row r="263" spans="1:29" ht="15.75" customHeight="1">
      <c r="A263" s="25"/>
      <c r="B263" s="25"/>
      <c r="C263" s="25"/>
      <c r="D263" s="25"/>
      <c r="E263" s="25"/>
      <c r="F263" s="25"/>
      <c r="G263" s="25"/>
      <c r="H263" s="25"/>
      <c r="I263" s="25"/>
      <c r="J263" s="25"/>
      <c r="K263" s="25"/>
      <c r="L263" s="25"/>
      <c r="M263" s="25"/>
      <c r="N263" s="25"/>
      <c r="O263" s="25"/>
      <c r="P263" s="25"/>
      <c r="Q263" s="25"/>
      <c r="R263" s="25"/>
      <c r="S263" s="25"/>
      <c r="T263" s="25"/>
      <c r="U263" s="25"/>
      <c r="V263" s="25"/>
      <c r="W263" s="25"/>
      <c r="X263" s="25"/>
      <c r="Y263" s="25"/>
      <c r="Z263" s="25"/>
      <c r="AA263" s="25"/>
      <c r="AB263" s="25"/>
      <c r="AC263" s="25"/>
    </row>
    <row r="264" spans="1:29" ht="15.75" customHeight="1">
      <c r="A264" s="25"/>
      <c r="B264" s="25"/>
      <c r="C264" s="25"/>
      <c r="D264" s="25"/>
      <c r="E264" s="25"/>
      <c r="F264" s="25"/>
      <c r="G264" s="25"/>
      <c r="H264" s="25"/>
      <c r="I264" s="25"/>
      <c r="J264" s="25"/>
      <c r="K264" s="25"/>
      <c r="L264" s="25"/>
      <c r="M264" s="25"/>
      <c r="N264" s="25"/>
      <c r="O264" s="25"/>
      <c r="P264" s="25"/>
      <c r="Q264" s="25"/>
      <c r="R264" s="25"/>
      <c r="S264" s="25"/>
      <c r="T264" s="25"/>
      <c r="U264" s="25"/>
      <c r="V264" s="25"/>
      <c r="W264" s="25"/>
      <c r="X264" s="25"/>
      <c r="Y264" s="25"/>
      <c r="Z264" s="25"/>
      <c r="AA264" s="25"/>
      <c r="AB264" s="25"/>
      <c r="AC264" s="25"/>
    </row>
    <row r="265" spans="1:29" ht="15.75" customHeight="1">
      <c r="A265" s="25"/>
      <c r="B265" s="25"/>
      <c r="C265" s="25"/>
      <c r="D265" s="25"/>
      <c r="E265" s="25"/>
      <c r="F265" s="25"/>
      <c r="G265" s="25"/>
      <c r="H265" s="25"/>
      <c r="I265" s="25"/>
      <c r="J265" s="25"/>
      <c r="K265" s="25"/>
      <c r="L265" s="25"/>
      <c r="M265" s="25"/>
      <c r="N265" s="25"/>
      <c r="O265" s="25"/>
      <c r="P265" s="25"/>
      <c r="Q265" s="25"/>
      <c r="R265" s="25"/>
      <c r="S265" s="25"/>
      <c r="T265" s="25"/>
      <c r="U265" s="25"/>
      <c r="V265" s="25"/>
      <c r="W265" s="25"/>
      <c r="X265" s="25"/>
      <c r="Y265" s="25"/>
      <c r="Z265" s="25"/>
      <c r="AA265" s="25"/>
      <c r="AB265" s="25"/>
      <c r="AC265" s="25"/>
    </row>
    <row r="266" spans="1:29" ht="15.75" customHeight="1">
      <c r="A266" s="25"/>
      <c r="B266" s="25"/>
      <c r="C266" s="25"/>
      <c r="D266" s="25"/>
      <c r="E266" s="25"/>
      <c r="F266" s="25"/>
      <c r="G266" s="25"/>
      <c r="H266" s="25"/>
      <c r="I266" s="25"/>
      <c r="J266" s="25"/>
      <c r="K266" s="25"/>
      <c r="L266" s="25"/>
      <c r="M266" s="25"/>
      <c r="N266" s="25"/>
      <c r="O266" s="25"/>
      <c r="P266" s="25"/>
      <c r="Q266" s="25"/>
      <c r="R266" s="25"/>
      <c r="S266" s="25"/>
      <c r="T266" s="25"/>
      <c r="U266" s="25"/>
      <c r="V266" s="25"/>
      <c r="W266" s="25"/>
      <c r="X266" s="25"/>
      <c r="Y266" s="25"/>
      <c r="Z266" s="25"/>
      <c r="AA266" s="25"/>
      <c r="AB266" s="25"/>
      <c r="AC266" s="25"/>
    </row>
    <row r="267" spans="1:29" ht="15.75" customHeight="1">
      <c r="A267" s="25"/>
      <c r="B267" s="25"/>
      <c r="C267" s="25"/>
      <c r="D267" s="25"/>
      <c r="E267" s="25"/>
      <c r="F267" s="25"/>
      <c r="G267" s="25"/>
      <c r="H267" s="25"/>
      <c r="I267" s="25"/>
      <c r="J267" s="25"/>
      <c r="K267" s="25"/>
      <c r="L267" s="25"/>
      <c r="M267" s="25"/>
      <c r="N267" s="25"/>
      <c r="O267" s="25"/>
      <c r="P267" s="25"/>
      <c r="Q267" s="25"/>
      <c r="R267" s="25"/>
      <c r="S267" s="25"/>
      <c r="T267" s="25"/>
      <c r="U267" s="25"/>
      <c r="V267" s="25"/>
      <c r="W267" s="25"/>
      <c r="X267" s="25"/>
      <c r="Y267" s="25"/>
      <c r="Z267" s="25"/>
      <c r="AA267" s="25"/>
      <c r="AB267" s="25"/>
      <c r="AC267" s="25"/>
    </row>
    <row r="268" spans="1:29" ht="15.75" customHeight="1">
      <c r="A268" s="25"/>
      <c r="B268" s="25"/>
      <c r="C268" s="25"/>
      <c r="D268" s="25"/>
      <c r="E268" s="25"/>
      <c r="F268" s="25"/>
      <c r="G268" s="25"/>
      <c r="H268" s="25"/>
      <c r="I268" s="25"/>
      <c r="J268" s="25"/>
      <c r="K268" s="25"/>
      <c r="L268" s="25"/>
      <c r="M268" s="25"/>
      <c r="N268" s="25"/>
      <c r="O268" s="25"/>
      <c r="P268" s="25"/>
      <c r="Q268" s="25"/>
      <c r="R268" s="25"/>
      <c r="S268" s="25"/>
      <c r="T268" s="25"/>
      <c r="U268" s="25"/>
      <c r="V268" s="25"/>
      <c r="W268" s="25"/>
      <c r="X268" s="25"/>
      <c r="Y268" s="25"/>
      <c r="Z268" s="25"/>
      <c r="AA268" s="25"/>
      <c r="AB268" s="25"/>
      <c r="AC268" s="25"/>
    </row>
    <row r="269" spans="1:29" ht="15.75" customHeight="1">
      <c r="A269" s="25"/>
      <c r="B269" s="25"/>
      <c r="C269" s="25"/>
      <c r="D269" s="25"/>
      <c r="E269" s="25"/>
      <c r="F269" s="25"/>
      <c r="G269" s="25"/>
      <c r="H269" s="25"/>
      <c r="I269" s="25"/>
      <c r="J269" s="25"/>
      <c r="K269" s="25"/>
      <c r="L269" s="25"/>
      <c r="M269" s="25"/>
      <c r="N269" s="25"/>
      <c r="O269" s="25"/>
      <c r="P269" s="25"/>
      <c r="Q269" s="25"/>
      <c r="R269" s="25"/>
      <c r="S269" s="25"/>
      <c r="T269" s="25"/>
      <c r="U269" s="25"/>
      <c r="V269" s="25"/>
      <c r="W269" s="25"/>
      <c r="X269" s="25"/>
      <c r="Y269" s="25"/>
      <c r="Z269" s="25"/>
      <c r="AA269" s="25"/>
      <c r="AB269" s="25"/>
      <c r="AC269" s="25"/>
    </row>
    <row r="270" spans="1:29" ht="15.75" customHeight="1">
      <c r="A270" s="25"/>
      <c r="B270" s="25"/>
      <c r="C270" s="25"/>
      <c r="D270" s="25"/>
      <c r="E270" s="25"/>
      <c r="F270" s="25"/>
      <c r="G270" s="25"/>
      <c r="H270" s="25"/>
      <c r="I270" s="25"/>
      <c r="J270" s="25"/>
      <c r="K270" s="25"/>
      <c r="L270" s="25"/>
      <c r="M270" s="25"/>
      <c r="N270" s="25"/>
      <c r="O270" s="25"/>
      <c r="P270" s="25"/>
      <c r="Q270" s="25"/>
      <c r="R270" s="25"/>
      <c r="S270" s="25"/>
      <c r="T270" s="25"/>
      <c r="U270" s="25"/>
      <c r="V270" s="25"/>
      <c r="W270" s="25"/>
      <c r="X270" s="25"/>
      <c r="Y270" s="25"/>
      <c r="Z270" s="25"/>
      <c r="AA270" s="25"/>
      <c r="AB270" s="25"/>
      <c r="AC270" s="25"/>
    </row>
    <row r="271" spans="1:29" ht="15.75" customHeight="1">
      <c r="A271" s="25"/>
      <c r="B271" s="25"/>
      <c r="C271" s="25"/>
      <c r="D271" s="25"/>
      <c r="E271" s="25"/>
      <c r="F271" s="25"/>
      <c r="G271" s="25"/>
      <c r="H271" s="25"/>
      <c r="I271" s="25"/>
      <c r="J271" s="25"/>
      <c r="K271" s="25"/>
      <c r="L271" s="25"/>
      <c r="M271" s="25"/>
      <c r="N271" s="25"/>
      <c r="O271" s="25"/>
      <c r="P271" s="25"/>
      <c r="Q271" s="25"/>
      <c r="R271" s="25"/>
      <c r="S271" s="25"/>
      <c r="T271" s="25"/>
      <c r="U271" s="25"/>
      <c r="V271" s="25"/>
      <c r="W271" s="25"/>
      <c r="X271" s="25"/>
      <c r="Y271" s="25"/>
      <c r="Z271" s="25"/>
      <c r="AA271" s="25"/>
      <c r="AB271" s="25"/>
      <c r="AC271" s="25"/>
    </row>
    <row r="272" spans="1:29" ht="15.75" customHeight="1">
      <c r="A272" s="25"/>
      <c r="B272" s="25"/>
      <c r="C272" s="25"/>
      <c r="D272" s="25"/>
      <c r="E272" s="25"/>
      <c r="F272" s="25"/>
      <c r="G272" s="25"/>
      <c r="H272" s="25"/>
      <c r="I272" s="25"/>
      <c r="J272" s="25"/>
      <c r="K272" s="25"/>
      <c r="L272" s="25"/>
      <c r="M272" s="25"/>
      <c r="N272" s="25"/>
      <c r="O272" s="25"/>
      <c r="P272" s="25"/>
      <c r="Q272" s="25"/>
      <c r="R272" s="25"/>
      <c r="S272" s="25"/>
      <c r="T272" s="25"/>
      <c r="U272" s="25"/>
      <c r="V272" s="25"/>
      <c r="W272" s="25"/>
      <c r="X272" s="25"/>
      <c r="Y272" s="25"/>
      <c r="Z272" s="25"/>
      <c r="AA272" s="25"/>
      <c r="AB272" s="25"/>
      <c r="AC272" s="25"/>
    </row>
    <row r="273" spans="1:29" ht="15.75" customHeight="1">
      <c r="A273" s="25"/>
      <c r="B273" s="25"/>
      <c r="C273" s="25"/>
      <c r="D273" s="25"/>
      <c r="E273" s="25"/>
      <c r="F273" s="25"/>
      <c r="G273" s="25"/>
      <c r="H273" s="25"/>
      <c r="I273" s="25"/>
      <c r="J273" s="25"/>
      <c r="K273" s="25"/>
      <c r="L273" s="25"/>
      <c r="M273" s="25"/>
      <c r="N273" s="25"/>
      <c r="O273" s="25"/>
      <c r="P273" s="25"/>
      <c r="Q273" s="25"/>
      <c r="R273" s="25"/>
      <c r="S273" s="25"/>
      <c r="T273" s="25"/>
      <c r="U273" s="25"/>
      <c r="V273" s="25"/>
      <c r="W273" s="25"/>
      <c r="X273" s="25"/>
      <c r="Y273" s="25"/>
      <c r="Z273" s="25"/>
      <c r="AA273" s="25"/>
      <c r="AB273" s="25"/>
      <c r="AC273" s="25"/>
    </row>
    <row r="274" spans="1:29" ht="15.75" customHeight="1">
      <c r="A274" s="25"/>
      <c r="B274" s="25"/>
      <c r="C274" s="25"/>
      <c r="D274" s="25"/>
      <c r="E274" s="25"/>
      <c r="F274" s="25"/>
      <c r="G274" s="25"/>
      <c r="H274" s="25"/>
      <c r="I274" s="25"/>
      <c r="J274" s="25"/>
      <c r="K274" s="25"/>
      <c r="L274" s="25"/>
      <c r="M274" s="25"/>
      <c r="N274" s="25"/>
      <c r="O274" s="25"/>
      <c r="P274" s="25"/>
      <c r="Q274" s="25"/>
      <c r="R274" s="25"/>
      <c r="S274" s="25"/>
      <c r="T274" s="25"/>
      <c r="U274" s="25"/>
      <c r="V274" s="25"/>
      <c r="W274" s="25"/>
      <c r="X274" s="25"/>
      <c r="Y274" s="25"/>
      <c r="Z274" s="25"/>
      <c r="AA274" s="25"/>
      <c r="AB274" s="25"/>
      <c r="AC274" s="25"/>
    </row>
    <row r="275" spans="1:29" ht="15.75" customHeight="1">
      <c r="A275" s="25"/>
      <c r="B275" s="25"/>
      <c r="C275" s="25"/>
      <c r="D275" s="25"/>
      <c r="E275" s="25"/>
      <c r="F275" s="25"/>
      <c r="G275" s="25"/>
      <c r="H275" s="25"/>
      <c r="I275" s="25"/>
      <c r="J275" s="25"/>
      <c r="K275" s="25"/>
      <c r="L275" s="25"/>
      <c r="M275" s="25"/>
      <c r="N275" s="25"/>
      <c r="O275" s="25"/>
      <c r="P275" s="25"/>
      <c r="Q275" s="25"/>
      <c r="R275" s="25"/>
      <c r="S275" s="25"/>
      <c r="T275" s="25"/>
      <c r="U275" s="25"/>
      <c r="V275" s="25"/>
      <c r="W275" s="25"/>
      <c r="X275" s="25"/>
      <c r="Y275" s="25"/>
      <c r="Z275" s="25"/>
      <c r="AA275" s="25"/>
      <c r="AB275" s="25"/>
      <c r="AC275" s="25"/>
    </row>
    <row r="276" spans="1:29" ht="15.75" customHeight="1">
      <c r="A276" s="25"/>
      <c r="B276" s="25"/>
      <c r="C276" s="25"/>
      <c r="D276" s="25"/>
      <c r="E276" s="25"/>
      <c r="F276" s="25"/>
      <c r="G276" s="25"/>
      <c r="H276" s="25"/>
      <c r="I276" s="25"/>
      <c r="J276" s="25"/>
      <c r="K276" s="25"/>
      <c r="L276" s="25"/>
      <c r="M276" s="25"/>
      <c r="N276" s="25"/>
      <c r="O276" s="25"/>
      <c r="P276" s="25"/>
      <c r="Q276" s="25"/>
      <c r="R276" s="25"/>
      <c r="S276" s="25"/>
      <c r="T276" s="25"/>
      <c r="U276" s="25"/>
      <c r="V276" s="25"/>
      <c r="W276" s="25"/>
      <c r="X276" s="25"/>
      <c r="Y276" s="25"/>
      <c r="Z276" s="25"/>
      <c r="AA276" s="25"/>
      <c r="AB276" s="25"/>
      <c r="AC276" s="25"/>
    </row>
    <row r="277" spans="1:29" ht="15.75" customHeight="1">
      <c r="A277" s="25"/>
      <c r="B277" s="25"/>
      <c r="C277" s="25"/>
      <c r="D277" s="25"/>
      <c r="E277" s="25"/>
      <c r="F277" s="25"/>
      <c r="G277" s="25"/>
      <c r="H277" s="25"/>
      <c r="I277" s="25"/>
      <c r="J277" s="25"/>
      <c r="K277" s="25"/>
      <c r="L277" s="25"/>
      <c r="M277" s="25"/>
      <c r="N277" s="25"/>
      <c r="O277" s="25"/>
      <c r="P277" s="25"/>
      <c r="Q277" s="25"/>
      <c r="R277" s="25"/>
      <c r="S277" s="25"/>
      <c r="T277" s="25"/>
      <c r="U277" s="25"/>
      <c r="V277" s="25"/>
      <c r="W277" s="25"/>
      <c r="X277" s="25"/>
      <c r="Y277" s="25"/>
      <c r="Z277" s="25"/>
      <c r="AA277" s="25"/>
      <c r="AB277" s="25"/>
      <c r="AC277" s="25"/>
    </row>
    <row r="278" spans="1:29" ht="15.75" customHeight="1">
      <c r="A278" s="25"/>
      <c r="B278" s="25"/>
      <c r="C278" s="25"/>
      <c r="D278" s="25"/>
      <c r="E278" s="25"/>
      <c r="F278" s="25"/>
      <c r="G278" s="25"/>
      <c r="H278" s="25"/>
      <c r="I278" s="25"/>
      <c r="J278" s="25"/>
      <c r="K278" s="25"/>
      <c r="L278" s="25"/>
      <c r="M278" s="25"/>
      <c r="N278" s="25"/>
      <c r="O278" s="25"/>
      <c r="P278" s="25"/>
      <c r="Q278" s="25"/>
      <c r="R278" s="25"/>
      <c r="S278" s="25"/>
      <c r="T278" s="25"/>
      <c r="U278" s="25"/>
      <c r="V278" s="25"/>
      <c r="W278" s="25"/>
      <c r="X278" s="25"/>
      <c r="Y278" s="25"/>
      <c r="Z278" s="25"/>
      <c r="AA278" s="25"/>
      <c r="AB278" s="25"/>
      <c r="AC278" s="25"/>
    </row>
    <row r="279" spans="1:29" ht="15.75" customHeight="1">
      <c r="A279" s="25"/>
      <c r="B279" s="25"/>
      <c r="C279" s="25"/>
      <c r="D279" s="25"/>
      <c r="E279" s="25"/>
      <c r="F279" s="25"/>
      <c r="G279" s="25"/>
      <c r="H279" s="25"/>
      <c r="I279" s="25"/>
      <c r="J279" s="25"/>
      <c r="K279" s="25"/>
      <c r="L279" s="25"/>
      <c r="M279" s="25"/>
      <c r="N279" s="25"/>
      <c r="O279" s="25"/>
      <c r="P279" s="25"/>
      <c r="Q279" s="25"/>
      <c r="R279" s="25"/>
      <c r="S279" s="25"/>
      <c r="T279" s="25"/>
      <c r="U279" s="25"/>
      <c r="V279" s="25"/>
      <c r="W279" s="25"/>
      <c r="X279" s="25"/>
      <c r="Y279" s="25"/>
      <c r="Z279" s="25"/>
      <c r="AA279" s="25"/>
      <c r="AB279" s="25"/>
      <c r="AC279" s="25"/>
    </row>
    <row r="280" spans="1:29" ht="15.75" customHeight="1">
      <c r="A280" s="25"/>
      <c r="B280" s="25"/>
      <c r="C280" s="25"/>
      <c r="D280" s="25"/>
      <c r="E280" s="25"/>
      <c r="F280" s="25"/>
      <c r="G280" s="25"/>
      <c r="H280" s="25"/>
      <c r="I280" s="25"/>
      <c r="J280" s="25"/>
      <c r="K280" s="25"/>
      <c r="L280" s="25"/>
      <c r="M280" s="25"/>
      <c r="N280" s="25"/>
      <c r="O280" s="25"/>
      <c r="P280" s="25"/>
      <c r="Q280" s="25"/>
      <c r="R280" s="25"/>
      <c r="S280" s="25"/>
      <c r="T280" s="25"/>
      <c r="U280" s="25"/>
      <c r="V280" s="25"/>
      <c r="W280" s="25"/>
      <c r="X280" s="25"/>
      <c r="Y280" s="25"/>
      <c r="Z280" s="25"/>
      <c r="AA280" s="25"/>
      <c r="AB280" s="25"/>
      <c r="AC280" s="25"/>
    </row>
    <row r="281" spans="1:29" ht="15.75" customHeight="1">
      <c r="A281" s="25"/>
      <c r="B281" s="25"/>
      <c r="C281" s="25"/>
      <c r="D281" s="25"/>
      <c r="E281" s="25"/>
      <c r="F281" s="25"/>
      <c r="G281" s="25"/>
      <c r="H281" s="25"/>
      <c r="I281" s="25"/>
      <c r="J281" s="25"/>
      <c r="K281" s="25"/>
      <c r="L281" s="25"/>
      <c r="M281" s="25"/>
      <c r="N281" s="25"/>
      <c r="O281" s="25"/>
      <c r="P281" s="25"/>
      <c r="Q281" s="25"/>
      <c r="R281" s="25"/>
      <c r="S281" s="25"/>
      <c r="T281" s="25"/>
      <c r="U281" s="25"/>
      <c r="V281" s="25"/>
      <c r="W281" s="25"/>
      <c r="X281" s="25"/>
      <c r="Y281" s="25"/>
      <c r="Z281" s="25"/>
      <c r="AA281" s="25"/>
      <c r="AB281" s="25"/>
      <c r="AC281" s="25"/>
    </row>
    <row r="282" spans="1:29" ht="15.75" customHeight="1">
      <c r="A282" s="25"/>
      <c r="B282" s="25"/>
      <c r="C282" s="25"/>
      <c r="D282" s="25"/>
      <c r="E282" s="25"/>
      <c r="F282" s="25"/>
      <c r="G282" s="25"/>
      <c r="H282" s="25"/>
      <c r="I282" s="25"/>
      <c r="J282" s="25"/>
      <c r="K282" s="25"/>
      <c r="L282" s="25"/>
      <c r="M282" s="25"/>
      <c r="N282" s="25"/>
      <c r="O282" s="25"/>
      <c r="P282" s="25"/>
      <c r="Q282" s="25"/>
      <c r="R282" s="25"/>
      <c r="S282" s="25"/>
      <c r="T282" s="25"/>
      <c r="U282" s="25"/>
      <c r="V282" s="25"/>
      <c r="W282" s="25"/>
      <c r="X282" s="25"/>
      <c r="Y282" s="25"/>
      <c r="Z282" s="25"/>
      <c r="AA282" s="25"/>
      <c r="AB282" s="25"/>
      <c r="AC282" s="25"/>
    </row>
    <row r="283" spans="1:29" ht="15.75" customHeight="1">
      <c r="A283" s="25"/>
      <c r="B283" s="25"/>
      <c r="C283" s="25"/>
      <c r="D283" s="25"/>
      <c r="E283" s="25"/>
      <c r="F283" s="25"/>
      <c r="G283" s="25"/>
      <c r="H283" s="25"/>
      <c r="I283" s="25"/>
      <c r="J283" s="25"/>
      <c r="K283" s="25"/>
      <c r="L283" s="25"/>
      <c r="M283" s="25"/>
      <c r="N283" s="25"/>
      <c r="O283" s="25"/>
      <c r="P283" s="25"/>
      <c r="Q283" s="25"/>
      <c r="R283" s="25"/>
      <c r="S283" s="25"/>
      <c r="T283" s="25"/>
      <c r="U283" s="25"/>
      <c r="V283" s="25"/>
      <c r="W283" s="25"/>
      <c r="X283" s="25"/>
      <c r="Y283" s="25"/>
      <c r="Z283" s="25"/>
      <c r="AA283" s="25"/>
      <c r="AB283" s="25"/>
      <c r="AC283" s="25"/>
    </row>
    <row r="284" spans="1:29" ht="15.75" customHeight="1">
      <c r="A284" s="25"/>
      <c r="B284" s="25"/>
      <c r="C284" s="25"/>
      <c r="D284" s="25"/>
      <c r="E284" s="25"/>
      <c r="F284" s="25"/>
      <c r="G284" s="25"/>
      <c r="H284" s="25"/>
      <c r="I284" s="25"/>
      <c r="J284" s="25"/>
      <c r="K284" s="25"/>
      <c r="L284" s="25"/>
      <c r="M284" s="25"/>
      <c r="N284" s="25"/>
      <c r="O284" s="25"/>
      <c r="P284" s="25"/>
      <c r="Q284" s="25"/>
      <c r="R284" s="25"/>
      <c r="S284" s="25"/>
      <c r="T284" s="25"/>
      <c r="U284" s="25"/>
      <c r="V284" s="25"/>
      <c r="W284" s="25"/>
      <c r="X284" s="25"/>
      <c r="Y284" s="25"/>
      <c r="Z284" s="25"/>
      <c r="AA284" s="25"/>
      <c r="AB284" s="25"/>
      <c r="AC284" s="25"/>
    </row>
    <row r="285" spans="1:29" ht="15.75" customHeight="1">
      <c r="A285" s="25"/>
      <c r="B285" s="25"/>
      <c r="C285" s="25"/>
      <c r="D285" s="25"/>
      <c r="E285" s="25"/>
      <c r="F285" s="25"/>
      <c r="G285" s="25"/>
      <c r="H285" s="25"/>
      <c r="I285" s="25"/>
      <c r="J285" s="25"/>
      <c r="K285" s="25"/>
      <c r="L285" s="25"/>
      <c r="M285" s="25"/>
      <c r="N285" s="25"/>
      <c r="O285" s="25"/>
      <c r="P285" s="25"/>
      <c r="Q285" s="25"/>
      <c r="R285" s="25"/>
      <c r="S285" s="25"/>
      <c r="T285" s="25"/>
      <c r="U285" s="25"/>
      <c r="V285" s="25"/>
      <c r="W285" s="25"/>
      <c r="X285" s="25"/>
      <c r="Y285" s="25"/>
      <c r="Z285" s="25"/>
      <c r="AA285" s="25"/>
      <c r="AB285" s="25"/>
      <c r="AC285" s="25"/>
    </row>
    <row r="286" spans="1:29" ht="15.75" customHeight="1">
      <c r="A286" s="25"/>
      <c r="B286" s="25"/>
      <c r="C286" s="25"/>
      <c r="D286" s="25"/>
      <c r="E286" s="25"/>
      <c r="F286" s="25"/>
      <c r="G286" s="25"/>
      <c r="H286" s="25"/>
      <c r="I286" s="25"/>
      <c r="J286" s="25"/>
      <c r="K286" s="25"/>
      <c r="L286" s="25"/>
      <c r="M286" s="25"/>
      <c r="N286" s="25"/>
      <c r="O286" s="25"/>
      <c r="P286" s="25"/>
      <c r="Q286" s="25"/>
      <c r="R286" s="25"/>
      <c r="S286" s="25"/>
      <c r="T286" s="25"/>
      <c r="U286" s="25"/>
      <c r="V286" s="25"/>
      <c r="W286" s="25"/>
      <c r="X286" s="25"/>
      <c r="Y286" s="25"/>
      <c r="Z286" s="25"/>
      <c r="AA286" s="25"/>
      <c r="AB286" s="25"/>
      <c r="AC286" s="25"/>
    </row>
    <row r="287" spans="1:29" ht="15.75" customHeight="1">
      <c r="A287" s="25"/>
      <c r="B287" s="25"/>
      <c r="C287" s="25"/>
      <c r="D287" s="25"/>
      <c r="E287" s="25"/>
      <c r="F287" s="25"/>
      <c r="G287" s="25"/>
      <c r="H287" s="25"/>
      <c r="I287" s="25"/>
      <c r="J287" s="25"/>
      <c r="K287" s="25"/>
      <c r="L287" s="25"/>
      <c r="M287" s="25"/>
      <c r="N287" s="25"/>
      <c r="O287" s="25"/>
      <c r="P287" s="25"/>
      <c r="Q287" s="25"/>
      <c r="R287" s="25"/>
      <c r="S287" s="25"/>
      <c r="T287" s="25"/>
      <c r="U287" s="25"/>
      <c r="V287" s="25"/>
      <c r="W287" s="25"/>
      <c r="X287" s="25"/>
      <c r="Y287" s="25"/>
      <c r="Z287" s="25"/>
      <c r="AA287" s="25"/>
      <c r="AB287" s="25"/>
      <c r="AC287" s="25"/>
    </row>
    <row r="288" spans="1:29" ht="15.75" customHeight="1">
      <c r="A288" s="25"/>
      <c r="B288" s="25"/>
      <c r="C288" s="25"/>
      <c r="D288" s="25"/>
      <c r="E288" s="25"/>
      <c r="F288" s="25"/>
      <c r="G288" s="25"/>
      <c r="H288" s="25"/>
      <c r="I288" s="25"/>
      <c r="J288" s="25"/>
      <c r="K288" s="25"/>
      <c r="L288" s="25"/>
      <c r="M288" s="25"/>
      <c r="N288" s="25"/>
      <c r="O288" s="25"/>
      <c r="P288" s="25"/>
      <c r="Q288" s="25"/>
      <c r="R288" s="25"/>
      <c r="S288" s="25"/>
      <c r="T288" s="25"/>
      <c r="U288" s="25"/>
      <c r="V288" s="25"/>
      <c r="W288" s="25"/>
      <c r="X288" s="25"/>
      <c r="Y288" s="25"/>
      <c r="Z288" s="25"/>
      <c r="AA288" s="25"/>
      <c r="AB288" s="25"/>
      <c r="AC288" s="25"/>
    </row>
    <row r="289" spans="1:29" ht="15.75" customHeight="1">
      <c r="A289" s="25"/>
      <c r="B289" s="25"/>
      <c r="C289" s="25"/>
      <c r="D289" s="25"/>
      <c r="E289" s="25"/>
      <c r="F289" s="25"/>
      <c r="G289" s="25"/>
      <c r="H289" s="25"/>
      <c r="I289" s="25"/>
      <c r="J289" s="25"/>
      <c r="K289" s="25"/>
      <c r="L289" s="25"/>
      <c r="M289" s="25"/>
      <c r="N289" s="25"/>
      <c r="O289" s="25"/>
      <c r="P289" s="25"/>
      <c r="Q289" s="25"/>
      <c r="R289" s="25"/>
      <c r="S289" s="25"/>
      <c r="T289" s="25"/>
      <c r="U289" s="25"/>
      <c r="V289" s="25"/>
      <c r="W289" s="25"/>
      <c r="X289" s="25"/>
      <c r="Y289" s="25"/>
      <c r="Z289" s="25"/>
      <c r="AA289" s="25"/>
      <c r="AB289" s="25"/>
      <c r="AC289" s="25"/>
    </row>
    <row r="290" spans="1:29" ht="15.75" customHeight="1">
      <c r="A290" s="25"/>
      <c r="B290" s="25"/>
      <c r="C290" s="25"/>
      <c r="D290" s="25"/>
      <c r="E290" s="25"/>
      <c r="F290" s="25"/>
      <c r="G290" s="25"/>
      <c r="H290" s="25"/>
      <c r="I290" s="25"/>
      <c r="J290" s="25"/>
      <c r="K290" s="25"/>
      <c r="L290" s="25"/>
      <c r="M290" s="25"/>
      <c r="N290" s="25"/>
      <c r="O290" s="25"/>
      <c r="P290" s="25"/>
      <c r="Q290" s="25"/>
      <c r="R290" s="25"/>
      <c r="S290" s="25"/>
      <c r="T290" s="25"/>
      <c r="U290" s="25"/>
      <c r="V290" s="25"/>
      <c r="W290" s="25"/>
      <c r="X290" s="25"/>
      <c r="Y290" s="25"/>
      <c r="Z290" s="25"/>
      <c r="AA290" s="25"/>
      <c r="AB290" s="25"/>
      <c r="AC290" s="25"/>
    </row>
    <row r="291" spans="1:29" ht="15.75" customHeight="1">
      <c r="A291" s="25"/>
      <c r="B291" s="25"/>
      <c r="C291" s="25"/>
      <c r="D291" s="25"/>
      <c r="E291" s="25"/>
      <c r="F291" s="25"/>
      <c r="G291" s="25"/>
      <c r="H291" s="25"/>
      <c r="I291" s="25"/>
      <c r="J291" s="25"/>
      <c r="K291" s="25"/>
      <c r="L291" s="25"/>
      <c r="M291" s="25"/>
      <c r="N291" s="25"/>
      <c r="O291" s="25"/>
      <c r="P291" s="25"/>
      <c r="Q291" s="25"/>
      <c r="R291" s="25"/>
      <c r="S291" s="25"/>
      <c r="T291" s="25"/>
      <c r="U291" s="25"/>
      <c r="V291" s="25"/>
      <c r="W291" s="25"/>
      <c r="X291" s="25"/>
      <c r="Y291" s="25"/>
      <c r="Z291" s="25"/>
      <c r="AA291" s="25"/>
      <c r="AB291" s="25"/>
      <c r="AC291" s="25"/>
    </row>
    <row r="292" spans="1:29" ht="15.75" customHeight="1">
      <c r="A292" s="25"/>
      <c r="B292" s="25"/>
      <c r="C292" s="25"/>
      <c r="D292" s="25"/>
      <c r="E292" s="25"/>
      <c r="F292" s="25"/>
      <c r="G292" s="25"/>
      <c r="H292" s="25"/>
      <c r="I292" s="25"/>
      <c r="J292" s="25"/>
      <c r="K292" s="25"/>
      <c r="L292" s="25"/>
      <c r="M292" s="25"/>
      <c r="N292" s="25"/>
      <c r="O292" s="25"/>
      <c r="P292" s="25"/>
      <c r="Q292" s="25"/>
      <c r="R292" s="25"/>
      <c r="S292" s="25"/>
      <c r="T292" s="25"/>
      <c r="U292" s="25"/>
      <c r="V292" s="25"/>
      <c r="W292" s="25"/>
      <c r="X292" s="25"/>
      <c r="Y292" s="25"/>
      <c r="Z292" s="25"/>
      <c r="AA292" s="25"/>
      <c r="AB292" s="25"/>
      <c r="AC292" s="25"/>
    </row>
    <row r="293" spans="1:29" ht="15.75" customHeight="1">
      <c r="A293" s="25"/>
      <c r="B293" s="25"/>
      <c r="C293" s="25"/>
      <c r="D293" s="25"/>
      <c r="E293" s="25"/>
      <c r="F293" s="25"/>
      <c r="G293" s="25"/>
      <c r="H293" s="25"/>
      <c r="I293" s="25"/>
      <c r="J293" s="25"/>
      <c r="K293" s="25"/>
      <c r="L293" s="25"/>
      <c r="M293" s="25"/>
      <c r="N293" s="25"/>
      <c r="O293" s="25"/>
      <c r="P293" s="25"/>
      <c r="Q293" s="25"/>
      <c r="R293" s="25"/>
      <c r="S293" s="25"/>
      <c r="T293" s="25"/>
      <c r="U293" s="25"/>
      <c r="V293" s="25"/>
      <c r="W293" s="25"/>
      <c r="X293" s="25"/>
      <c r="Y293" s="25"/>
      <c r="Z293" s="25"/>
      <c r="AA293" s="25"/>
      <c r="AB293" s="25"/>
      <c r="AC293" s="25"/>
    </row>
    <row r="294" spans="1:29" ht="15.75" customHeight="1">
      <c r="A294" s="25"/>
      <c r="B294" s="25"/>
      <c r="C294" s="25"/>
      <c r="D294" s="25"/>
      <c r="E294" s="25"/>
      <c r="F294" s="25"/>
      <c r="G294" s="25"/>
      <c r="H294" s="25"/>
      <c r="I294" s="25"/>
      <c r="J294" s="25"/>
      <c r="K294" s="25"/>
      <c r="L294" s="25"/>
      <c r="M294" s="25"/>
      <c r="N294" s="25"/>
      <c r="O294" s="25"/>
      <c r="P294" s="25"/>
      <c r="Q294" s="25"/>
      <c r="R294" s="25"/>
      <c r="S294" s="25"/>
      <c r="T294" s="25"/>
      <c r="U294" s="25"/>
      <c r="V294" s="25"/>
      <c r="W294" s="25"/>
      <c r="X294" s="25"/>
      <c r="Y294" s="25"/>
      <c r="Z294" s="25"/>
      <c r="AA294" s="25"/>
      <c r="AB294" s="25"/>
      <c r="AC294" s="25"/>
    </row>
    <row r="295" spans="1:29" ht="15.75" customHeight="1">
      <c r="A295" s="25"/>
      <c r="B295" s="25"/>
      <c r="C295" s="25"/>
      <c r="D295" s="25"/>
      <c r="E295" s="25"/>
      <c r="F295" s="25"/>
      <c r="G295" s="25"/>
      <c r="H295" s="25"/>
      <c r="I295" s="25"/>
      <c r="J295" s="25"/>
      <c r="K295" s="25"/>
      <c r="L295" s="25"/>
      <c r="M295" s="25"/>
      <c r="N295" s="25"/>
      <c r="O295" s="25"/>
      <c r="P295" s="25"/>
      <c r="Q295" s="25"/>
      <c r="R295" s="25"/>
      <c r="S295" s="25"/>
      <c r="T295" s="25"/>
      <c r="U295" s="25"/>
      <c r="V295" s="25"/>
      <c r="W295" s="25"/>
      <c r="X295" s="25"/>
      <c r="Y295" s="25"/>
      <c r="Z295" s="25"/>
      <c r="AA295" s="25"/>
      <c r="AB295" s="25"/>
      <c r="AC295" s="25"/>
    </row>
    <row r="296" spans="1:29" ht="15.75" customHeight="1">
      <c r="A296" s="25"/>
      <c r="B296" s="25"/>
      <c r="C296" s="25"/>
      <c r="D296" s="25"/>
      <c r="E296" s="25"/>
      <c r="F296" s="25"/>
      <c r="G296" s="25"/>
      <c r="H296" s="25"/>
      <c r="I296" s="25"/>
      <c r="J296" s="25"/>
      <c r="K296" s="25"/>
      <c r="L296" s="25"/>
      <c r="M296" s="25"/>
      <c r="N296" s="25"/>
      <c r="O296" s="25"/>
      <c r="P296" s="25"/>
      <c r="Q296" s="25"/>
      <c r="R296" s="25"/>
      <c r="S296" s="25"/>
      <c r="T296" s="25"/>
      <c r="U296" s="25"/>
      <c r="V296" s="25"/>
      <c r="W296" s="25"/>
      <c r="X296" s="25"/>
      <c r="Y296" s="25"/>
      <c r="Z296" s="25"/>
      <c r="AA296" s="25"/>
      <c r="AB296" s="25"/>
      <c r="AC296" s="25"/>
    </row>
    <row r="297" spans="1:29" ht="15.75" customHeight="1">
      <c r="A297" s="25"/>
      <c r="B297" s="25"/>
      <c r="C297" s="25"/>
      <c r="D297" s="25"/>
      <c r="E297" s="25"/>
      <c r="F297" s="25"/>
      <c r="G297" s="25"/>
      <c r="H297" s="25"/>
      <c r="I297" s="25"/>
      <c r="J297" s="25"/>
      <c r="K297" s="25"/>
      <c r="L297" s="25"/>
      <c r="M297" s="25"/>
      <c r="N297" s="25"/>
      <c r="O297" s="25"/>
      <c r="P297" s="25"/>
      <c r="Q297" s="25"/>
      <c r="R297" s="25"/>
      <c r="S297" s="25"/>
      <c r="T297" s="25"/>
      <c r="U297" s="25"/>
      <c r="V297" s="25"/>
      <c r="W297" s="25"/>
      <c r="X297" s="25"/>
      <c r="Y297" s="25"/>
      <c r="Z297" s="25"/>
      <c r="AA297" s="25"/>
      <c r="AB297" s="25"/>
      <c r="AC297" s="25"/>
    </row>
    <row r="298" spans="1:29" ht="15.75" customHeight="1">
      <c r="A298" s="25"/>
      <c r="B298" s="25"/>
      <c r="C298" s="25"/>
      <c r="D298" s="25"/>
      <c r="E298" s="25"/>
      <c r="F298" s="25"/>
      <c r="G298" s="25"/>
      <c r="H298" s="25"/>
      <c r="I298" s="25"/>
      <c r="J298" s="25"/>
      <c r="K298" s="25"/>
      <c r="L298" s="25"/>
      <c r="M298" s="25"/>
      <c r="N298" s="25"/>
      <c r="O298" s="25"/>
      <c r="P298" s="25"/>
      <c r="Q298" s="25"/>
      <c r="R298" s="25"/>
      <c r="S298" s="25"/>
      <c r="T298" s="25"/>
      <c r="U298" s="25"/>
      <c r="V298" s="25"/>
      <c r="W298" s="25"/>
      <c r="X298" s="25"/>
      <c r="Y298" s="25"/>
      <c r="Z298" s="25"/>
      <c r="AA298" s="25"/>
      <c r="AB298" s="25"/>
      <c r="AC298" s="25"/>
    </row>
    <row r="299" spans="1:29" ht="15.75" customHeight="1">
      <c r="A299" s="25"/>
      <c r="B299" s="25"/>
      <c r="C299" s="25"/>
      <c r="D299" s="25"/>
      <c r="E299" s="25"/>
      <c r="F299" s="25"/>
      <c r="G299" s="25"/>
      <c r="H299" s="25"/>
      <c r="I299" s="25"/>
      <c r="J299" s="25"/>
      <c r="K299" s="25"/>
      <c r="L299" s="25"/>
      <c r="M299" s="25"/>
      <c r="N299" s="25"/>
      <c r="O299" s="25"/>
      <c r="P299" s="25"/>
      <c r="Q299" s="25"/>
      <c r="R299" s="25"/>
      <c r="S299" s="25"/>
      <c r="T299" s="25"/>
      <c r="U299" s="25"/>
      <c r="V299" s="25"/>
      <c r="W299" s="25"/>
      <c r="X299" s="25"/>
      <c r="Y299" s="25"/>
      <c r="Z299" s="25"/>
      <c r="AA299" s="25"/>
      <c r="AB299" s="25"/>
      <c r="AC299" s="25"/>
    </row>
    <row r="300" spans="1:29" ht="15.75" customHeight="1">
      <c r="A300" s="25"/>
      <c r="B300" s="25"/>
      <c r="C300" s="25"/>
      <c r="D300" s="25"/>
      <c r="E300" s="25"/>
      <c r="F300" s="25"/>
      <c r="G300" s="25"/>
      <c r="H300" s="25"/>
      <c r="I300" s="25"/>
      <c r="J300" s="25"/>
      <c r="K300" s="25"/>
      <c r="L300" s="25"/>
      <c r="M300" s="25"/>
      <c r="N300" s="25"/>
      <c r="O300" s="25"/>
      <c r="P300" s="25"/>
      <c r="Q300" s="25"/>
      <c r="R300" s="25"/>
      <c r="S300" s="25"/>
      <c r="T300" s="25"/>
      <c r="U300" s="25"/>
      <c r="V300" s="25"/>
      <c r="W300" s="25"/>
      <c r="X300" s="25"/>
      <c r="Y300" s="25"/>
      <c r="Z300" s="25"/>
      <c r="AA300" s="25"/>
      <c r="AB300" s="25"/>
      <c r="AC300" s="25"/>
    </row>
    <row r="301" spans="1:29" ht="15.75" customHeight="1">
      <c r="A301" s="25"/>
      <c r="B301" s="25"/>
      <c r="C301" s="25"/>
      <c r="D301" s="25"/>
      <c r="E301" s="25"/>
      <c r="F301" s="25"/>
      <c r="G301" s="25"/>
      <c r="H301" s="25"/>
      <c r="I301" s="25"/>
      <c r="J301" s="25"/>
      <c r="K301" s="25"/>
      <c r="L301" s="25"/>
      <c r="M301" s="25"/>
      <c r="N301" s="25"/>
      <c r="O301" s="25"/>
      <c r="P301" s="25"/>
      <c r="Q301" s="25"/>
      <c r="R301" s="25"/>
      <c r="S301" s="25"/>
      <c r="T301" s="25"/>
      <c r="U301" s="25"/>
      <c r="V301" s="25"/>
      <c r="W301" s="25"/>
      <c r="X301" s="25"/>
      <c r="Y301" s="25"/>
      <c r="Z301" s="25"/>
      <c r="AA301" s="25"/>
      <c r="AB301" s="25"/>
      <c r="AC301" s="25"/>
    </row>
    <row r="302" spans="1:29" ht="15.75" customHeight="1">
      <c r="A302" s="25"/>
      <c r="B302" s="25"/>
      <c r="C302" s="25"/>
      <c r="D302" s="25"/>
      <c r="E302" s="25"/>
      <c r="F302" s="25"/>
      <c r="G302" s="25"/>
      <c r="H302" s="25"/>
      <c r="I302" s="25"/>
      <c r="J302" s="25"/>
      <c r="K302" s="25"/>
      <c r="L302" s="25"/>
      <c r="M302" s="25"/>
      <c r="N302" s="25"/>
      <c r="O302" s="25"/>
      <c r="P302" s="25"/>
      <c r="Q302" s="25"/>
      <c r="R302" s="25"/>
      <c r="S302" s="25"/>
      <c r="T302" s="25"/>
      <c r="U302" s="25"/>
      <c r="V302" s="25"/>
      <c r="W302" s="25"/>
      <c r="X302" s="25"/>
      <c r="Y302" s="25"/>
      <c r="Z302" s="25"/>
      <c r="AA302" s="25"/>
      <c r="AB302" s="25"/>
      <c r="AC302" s="25"/>
    </row>
    <row r="303" spans="1:29" ht="15.75" customHeight="1">
      <c r="A303" s="25"/>
      <c r="B303" s="25"/>
      <c r="C303" s="25"/>
      <c r="D303" s="25"/>
      <c r="E303" s="25"/>
      <c r="F303" s="25"/>
      <c r="G303" s="25"/>
      <c r="H303" s="25"/>
      <c r="I303" s="25"/>
      <c r="J303" s="25"/>
      <c r="K303" s="25"/>
      <c r="L303" s="25"/>
      <c r="M303" s="25"/>
      <c r="N303" s="25"/>
      <c r="O303" s="25"/>
      <c r="P303" s="25"/>
      <c r="Q303" s="25"/>
      <c r="R303" s="25"/>
      <c r="S303" s="25"/>
      <c r="T303" s="25"/>
      <c r="U303" s="25"/>
      <c r="V303" s="25"/>
      <c r="W303" s="25"/>
      <c r="X303" s="25"/>
      <c r="Y303" s="25"/>
      <c r="Z303" s="25"/>
      <c r="AA303" s="25"/>
      <c r="AB303" s="25"/>
      <c r="AC303" s="25"/>
    </row>
    <row r="304" spans="1:29" ht="15.75" customHeight="1">
      <c r="A304" s="25"/>
      <c r="B304" s="25"/>
      <c r="C304" s="25"/>
      <c r="D304" s="25"/>
      <c r="E304" s="25"/>
      <c r="F304" s="25"/>
      <c r="G304" s="25"/>
      <c r="H304" s="25"/>
      <c r="I304" s="25"/>
      <c r="J304" s="25"/>
      <c r="K304" s="25"/>
      <c r="L304" s="25"/>
      <c r="M304" s="25"/>
      <c r="N304" s="25"/>
      <c r="O304" s="25"/>
      <c r="P304" s="25"/>
      <c r="Q304" s="25"/>
      <c r="R304" s="25"/>
      <c r="S304" s="25"/>
      <c r="T304" s="25"/>
      <c r="U304" s="25"/>
      <c r="V304" s="25"/>
      <c r="W304" s="25"/>
      <c r="X304" s="25"/>
      <c r="Y304" s="25"/>
      <c r="Z304" s="25"/>
      <c r="AA304" s="25"/>
      <c r="AB304" s="25"/>
      <c r="AC304" s="25"/>
    </row>
    <row r="305" spans="1:29" ht="15.75" customHeight="1">
      <c r="A305" s="25"/>
      <c r="B305" s="25"/>
      <c r="C305" s="25"/>
      <c r="D305" s="25"/>
      <c r="E305" s="25"/>
      <c r="F305" s="25"/>
      <c r="G305" s="25"/>
      <c r="H305" s="25"/>
      <c r="I305" s="25"/>
      <c r="J305" s="25"/>
      <c r="K305" s="25"/>
      <c r="L305" s="25"/>
      <c r="M305" s="25"/>
      <c r="N305" s="25"/>
      <c r="O305" s="25"/>
      <c r="P305" s="25"/>
      <c r="Q305" s="25"/>
      <c r="R305" s="25"/>
      <c r="S305" s="25"/>
      <c r="T305" s="25"/>
      <c r="U305" s="25"/>
      <c r="V305" s="25"/>
      <c r="W305" s="25"/>
      <c r="X305" s="25"/>
      <c r="Y305" s="25"/>
      <c r="Z305" s="25"/>
      <c r="AA305" s="25"/>
      <c r="AB305" s="25"/>
      <c r="AC305" s="25"/>
    </row>
    <row r="306" spans="1:29" ht="15.75" customHeight="1">
      <c r="A306" s="25"/>
      <c r="B306" s="25"/>
      <c r="C306" s="25"/>
      <c r="D306" s="25"/>
      <c r="E306" s="25"/>
      <c r="F306" s="25"/>
      <c r="G306" s="25"/>
      <c r="H306" s="25"/>
      <c r="I306" s="25"/>
      <c r="J306" s="25"/>
      <c r="K306" s="25"/>
      <c r="L306" s="25"/>
      <c r="M306" s="25"/>
      <c r="N306" s="25"/>
      <c r="O306" s="25"/>
      <c r="P306" s="25"/>
      <c r="Q306" s="25"/>
      <c r="R306" s="25"/>
      <c r="S306" s="25"/>
      <c r="T306" s="25"/>
      <c r="U306" s="25"/>
      <c r="V306" s="25"/>
      <c r="W306" s="25"/>
      <c r="X306" s="25"/>
      <c r="Y306" s="25"/>
      <c r="Z306" s="25"/>
      <c r="AA306" s="25"/>
      <c r="AB306" s="25"/>
      <c r="AC306" s="25"/>
    </row>
    <row r="307" spans="1:29" ht="15.75" customHeight="1">
      <c r="A307" s="25"/>
      <c r="B307" s="25"/>
      <c r="C307" s="25"/>
      <c r="D307" s="25"/>
      <c r="E307" s="25"/>
      <c r="F307" s="25"/>
      <c r="G307" s="25"/>
      <c r="H307" s="25"/>
      <c r="I307" s="25"/>
      <c r="J307" s="25"/>
      <c r="K307" s="25"/>
      <c r="L307" s="25"/>
      <c r="M307" s="25"/>
      <c r="N307" s="25"/>
      <c r="O307" s="25"/>
      <c r="P307" s="25"/>
      <c r="Q307" s="25"/>
      <c r="R307" s="25"/>
      <c r="S307" s="25"/>
      <c r="T307" s="25"/>
      <c r="U307" s="25"/>
      <c r="V307" s="25"/>
      <c r="W307" s="25"/>
      <c r="X307" s="25"/>
      <c r="Y307" s="25"/>
      <c r="Z307" s="25"/>
      <c r="AA307" s="25"/>
      <c r="AB307" s="25"/>
      <c r="AC307" s="25"/>
    </row>
    <row r="308" spans="1:29" ht="15.75" customHeight="1">
      <c r="A308" s="25"/>
      <c r="B308" s="25"/>
      <c r="C308" s="25"/>
      <c r="D308" s="25"/>
      <c r="E308" s="25"/>
      <c r="F308" s="25"/>
      <c r="G308" s="25"/>
      <c r="H308" s="25"/>
      <c r="I308" s="25"/>
      <c r="J308" s="25"/>
      <c r="K308" s="25"/>
      <c r="L308" s="25"/>
      <c r="M308" s="25"/>
      <c r="N308" s="25"/>
      <c r="O308" s="25"/>
      <c r="P308" s="25"/>
      <c r="Q308" s="25"/>
      <c r="R308" s="25"/>
      <c r="S308" s="25"/>
      <c r="T308" s="25"/>
      <c r="U308" s="25"/>
      <c r="V308" s="25"/>
      <c r="W308" s="25"/>
      <c r="X308" s="25"/>
      <c r="Y308" s="25"/>
      <c r="Z308" s="25"/>
      <c r="AA308" s="25"/>
      <c r="AB308" s="25"/>
      <c r="AC308" s="25"/>
    </row>
    <row r="309" spans="1:29" ht="15.75" customHeight="1">
      <c r="A309" s="25"/>
      <c r="B309" s="25"/>
      <c r="C309" s="25"/>
      <c r="D309" s="25"/>
      <c r="E309" s="25"/>
      <c r="F309" s="25"/>
      <c r="G309" s="25"/>
      <c r="H309" s="25"/>
      <c r="I309" s="25"/>
      <c r="J309" s="25"/>
      <c r="K309" s="25"/>
      <c r="L309" s="25"/>
      <c r="M309" s="25"/>
      <c r="N309" s="25"/>
      <c r="O309" s="25"/>
      <c r="P309" s="25"/>
      <c r="Q309" s="25"/>
      <c r="R309" s="25"/>
      <c r="S309" s="25"/>
      <c r="T309" s="25"/>
      <c r="U309" s="25"/>
      <c r="V309" s="25"/>
      <c r="W309" s="25"/>
      <c r="X309" s="25"/>
      <c r="Y309" s="25"/>
      <c r="Z309" s="25"/>
      <c r="AA309" s="25"/>
      <c r="AB309" s="25"/>
      <c r="AC309" s="25"/>
    </row>
    <row r="310" spans="1:29" ht="15.75" customHeight="1">
      <c r="A310" s="25"/>
      <c r="B310" s="25"/>
      <c r="C310" s="25"/>
      <c r="D310" s="25"/>
      <c r="E310" s="25"/>
      <c r="F310" s="25"/>
      <c r="G310" s="25"/>
      <c r="H310" s="25"/>
      <c r="I310" s="25"/>
      <c r="J310" s="25"/>
      <c r="K310" s="25"/>
      <c r="L310" s="25"/>
      <c r="M310" s="25"/>
      <c r="N310" s="25"/>
      <c r="O310" s="25"/>
      <c r="P310" s="25"/>
      <c r="Q310" s="25"/>
      <c r="R310" s="25"/>
      <c r="S310" s="25"/>
      <c r="T310" s="25"/>
      <c r="U310" s="25"/>
      <c r="V310" s="25"/>
      <c r="W310" s="25"/>
      <c r="X310" s="25"/>
      <c r="Y310" s="25"/>
      <c r="Z310" s="25"/>
      <c r="AA310" s="25"/>
      <c r="AB310" s="25"/>
      <c r="AC310" s="25"/>
    </row>
    <row r="311" spans="1:29" ht="15.75" customHeight="1">
      <c r="A311" s="25"/>
      <c r="B311" s="25"/>
      <c r="C311" s="25"/>
      <c r="D311" s="25"/>
      <c r="E311" s="25"/>
      <c r="F311" s="25"/>
      <c r="G311" s="25"/>
      <c r="H311" s="25"/>
      <c r="I311" s="25"/>
      <c r="J311" s="25"/>
      <c r="K311" s="25"/>
      <c r="L311" s="25"/>
      <c r="M311" s="25"/>
      <c r="N311" s="25"/>
      <c r="O311" s="25"/>
      <c r="P311" s="25"/>
      <c r="Q311" s="25"/>
      <c r="R311" s="25"/>
      <c r="S311" s="25"/>
      <c r="T311" s="25"/>
      <c r="U311" s="25"/>
      <c r="V311" s="25"/>
      <c r="W311" s="25"/>
      <c r="X311" s="25"/>
      <c r="Y311" s="25"/>
      <c r="Z311" s="25"/>
      <c r="AA311" s="25"/>
      <c r="AB311" s="25"/>
      <c r="AC311" s="25"/>
    </row>
    <row r="312" spans="1:29" ht="15.75" customHeight="1">
      <c r="A312" s="25"/>
      <c r="B312" s="25"/>
      <c r="C312" s="25"/>
      <c r="D312" s="25"/>
      <c r="E312" s="25"/>
      <c r="F312" s="25"/>
      <c r="G312" s="25"/>
      <c r="H312" s="25"/>
      <c r="I312" s="25"/>
      <c r="J312" s="25"/>
      <c r="K312" s="25"/>
      <c r="L312" s="25"/>
      <c r="M312" s="25"/>
      <c r="N312" s="25"/>
      <c r="O312" s="25"/>
      <c r="P312" s="25"/>
      <c r="Q312" s="25"/>
      <c r="R312" s="25"/>
      <c r="S312" s="25"/>
      <c r="T312" s="25"/>
      <c r="U312" s="25"/>
      <c r="V312" s="25"/>
      <c r="W312" s="25"/>
      <c r="X312" s="25"/>
      <c r="Y312" s="25"/>
      <c r="Z312" s="25"/>
      <c r="AA312" s="25"/>
      <c r="AB312" s="25"/>
      <c r="AC312" s="25"/>
    </row>
    <row r="313" spans="1:29" ht="15.75" customHeight="1">
      <c r="A313" s="25"/>
      <c r="B313" s="25"/>
      <c r="C313" s="25"/>
      <c r="D313" s="25"/>
      <c r="E313" s="25"/>
      <c r="F313" s="25"/>
      <c r="G313" s="25"/>
      <c r="H313" s="25"/>
      <c r="I313" s="25"/>
      <c r="J313" s="25"/>
      <c r="K313" s="25"/>
      <c r="L313" s="25"/>
      <c r="M313" s="25"/>
      <c r="N313" s="25"/>
      <c r="O313" s="25"/>
      <c r="P313" s="25"/>
      <c r="Q313" s="25"/>
      <c r="R313" s="25"/>
      <c r="S313" s="25"/>
      <c r="T313" s="25"/>
      <c r="U313" s="25"/>
      <c r="V313" s="25"/>
      <c r="W313" s="25"/>
      <c r="X313" s="25"/>
      <c r="Y313" s="25"/>
      <c r="Z313" s="25"/>
      <c r="AA313" s="25"/>
      <c r="AB313" s="25"/>
      <c r="AC313" s="25"/>
    </row>
    <row r="314" spans="1:29" ht="15.75" customHeight="1">
      <c r="A314" s="25"/>
      <c r="B314" s="25"/>
      <c r="C314" s="25"/>
      <c r="D314" s="25"/>
      <c r="E314" s="25"/>
      <c r="F314" s="25"/>
      <c r="G314" s="25"/>
      <c r="H314" s="25"/>
      <c r="I314" s="25"/>
      <c r="J314" s="25"/>
      <c r="K314" s="25"/>
      <c r="L314" s="25"/>
      <c r="M314" s="25"/>
      <c r="N314" s="25"/>
      <c r="O314" s="25"/>
      <c r="P314" s="25"/>
      <c r="Q314" s="25"/>
      <c r="R314" s="25"/>
      <c r="S314" s="25"/>
      <c r="T314" s="25"/>
      <c r="U314" s="25"/>
      <c r="V314" s="25"/>
      <c r="W314" s="25"/>
      <c r="X314" s="25"/>
      <c r="Y314" s="25"/>
      <c r="Z314" s="25"/>
      <c r="AA314" s="25"/>
      <c r="AB314" s="25"/>
      <c r="AC314" s="25"/>
    </row>
    <row r="315" spans="1:29" ht="15.75" customHeight="1">
      <c r="A315" s="25"/>
      <c r="B315" s="25"/>
      <c r="C315" s="25"/>
      <c r="D315" s="25"/>
      <c r="E315" s="25"/>
      <c r="F315" s="25"/>
      <c r="G315" s="25"/>
      <c r="H315" s="25"/>
      <c r="I315" s="25"/>
      <c r="J315" s="25"/>
      <c r="K315" s="25"/>
      <c r="L315" s="25"/>
      <c r="M315" s="25"/>
      <c r="N315" s="25"/>
      <c r="O315" s="25"/>
      <c r="P315" s="25"/>
      <c r="Q315" s="25"/>
      <c r="R315" s="25"/>
      <c r="S315" s="25"/>
      <c r="T315" s="25"/>
      <c r="U315" s="25"/>
      <c r="V315" s="25"/>
      <c r="W315" s="25"/>
      <c r="X315" s="25"/>
      <c r="Y315" s="25"/>
      <c r="Z315" s="25"/>
      <c r="AA315" s="25"/>
      <c r="AB315" s="25"/>
      <c r="AC315" s="25"/>
    </row>
    <row r="316" spans="1:29" ht="15.75" customHeight="1">
      <c r="A316" s="25"/>
      <c r="B316" s="25"/>
      <c r="C316" s="25"/>
      <c r="D316" s="25"/>
      <c r="E316" s="25"/>
      <c r="F316" s="25"/>
      <c r="G316" s="25"/>
      <c r="H316" s="25"/>
      <c r="I316" s="25"/>
      <c r="J316" s="25"/>
      <c r="K316" s="25"/>
      <c r="L316" s="25"/>
      <c r="M316" s="25"/>
      <c r="N316" s="25"/>
      <c r="O316" s="25"/>
      <c r="P316" s="25"/>
      <c r="Q316" s="25"/>
      <c r="R316" s="25"/>
      <c r="S316" s="25"/>
      <c r="T316" s="25"/>
      <c r="U316" s="25"/>
      <c r="V316" s="25"/>
      <c r="W316" s="25"/>
      <c r="X316" s="25"/>
      <c r="Y316" s="25"/>
      <c r="Z316" s="25"/>
      <c r="AA316" s="25"/>
      <c r="AB316" s="25"/>
      <c r="AC316" s="25"/>
    </row>
    <row r="317" spans="1:29" ht="15.75" customHeight="1">
      <c r="A317" s="25"/>
      <c r="B317" s="25"/>
      <c r="C317" s="25"/>
      <c r="D317" s="25"/>
      <c r="E317" s="25"/>
      <c r="F317" s="25"/>
      <c r="G317" s="25"/>
      <c r="H317" s="25"/>
      <c r="I317" s="25"/>
      <c r="J317" s="25"/>
      <c r="K317" s="25"/>
      <c r="L317" s="25"/>
      <c r="M317" s="25"/>
      <c r="N317" s="25"/>
      <c r="O317" s="25"/>
      <c r="P317" s="25"/>
      <c r="Q317" s="25"/>
      <c r="R317" s="25"/>
      <c r="S317" s="25"/>
      <c r="T317" s="25"/>
      <c r="U317" s="25"/>
      <c r="V317" s="25"/>
      <c r="W317" s="25"/>
      <c r="X317" s="25"/>
      <c r="Y317" s="25"/>
      <c r="Z317" s="25"/>
      <c r="AA317" s="25"/>
      <c r="AB317" s="25"/>
      <c r="AC317" s="25"/>
    </row>
    <row r="318" spans="1:29" ht="15.75" customHeight="1">
      <c r="A318" s="25"/>
      <c r="B318" s="25"/>
      <c r="C318" s="25"/>
      <c r="D318" s="25"/>
      <c r="E318" s="25"/>
      <c r="F318" s="25"/>
      <c r="G318" s="25"/>
      <c r="H318" s="25"/>
      <c r="I318" s="25"/>
      <c r="J318" s="25"/>
      <c r="K318" s="25"/>
      <c r="L318" s="25"/>
      <c r="M318" s="25"/>
      <c r="N318" s="25"/>
      <c r="O318" s="25"/>
      <c r="P318" s="25"/>
      <c r="Q318" s="25"/>
      <c r="R318" s="25"/>
      <c r="S318" s="25"/>
      <c r="T318" s="25"/>
      <c r="U318" s="25"/>
      <c r="V318" s="25"/>
      <c r="W318" s="25"/>
      <c r="X318" s="25"/>
      <c r="Y318" s="25"/>
      <c r="Z318" s="25"/>
      <c r="AA318" s="25"/>
      <c r="AB318" s="25"/>
      <c r="AC318" s="25"/>
    </row>
    <row r="319" spans="1:29" ht="15.75" customHeight="1">
      <c r="A319" s="25"/>
      <c r="B319" s="25"/>
      <c r="C319" s="25"/>
      <c r="D319" s="25"/>
      <c r="E319" s="25"/>
      <c r="F319" s="25"/>
      <c r="G319" s="25"/>
      <c r="H319" s="25"/>
      <c r="I319" s="25"/>
      <c r="J319" s="25"/>
      <c r="K319" s="25"/>
      <c r="L319" s="25"/>
      <c r="M319" s="25"/>
      <c r="N319" s="25"/>
      <c r="O319" s="25"/>
      <c r="P319" s="25"/>
      <c r="Q319" s="25"/>
      <c r="R319" s="25"/>
      <c r="S319" s="25"/>
      <c r="T319" s="25"/>
      <c r="U319" s="25"/>
      <c r="V319" s="25"/>
      <c r="W319" s="25"/>
      <c r="X319" s="25"/>
      <c r="Y319" s="25"/>
      <c r="Z319" s="25"/>
      <c r="AA319" s="25"/>
      <c r="AB319" s="25"/>
      <c r="AC319" s="25"/>
    </row>
    <row r="320" spans="1:29" ht="15.75" customHeight="1">
      <c r="A320" s="25"/>
      <c r="B320" s="25"/>
      <c r="C320" s="25"/>
      <c r="D320" s="25"/>
      <c r="E320" s="25"/>
      <c r="F320" s="25"/>
      <c r="G320" s="25"/>
      <c r="H320" s="25"/>
      <c r="I320" s="25"/>
      <c r="J320" s="25"/>
      <c r="K320" s="25"/>
      <c r="L320" s="25"/>
      <c r="M320" s="25"/>
      <c r="N320" s="25"/>
      <c r="O320" s="25"/>
      <c r="P320" s="25"/>
      <c r="Q320" s="25"/>
      <c r="R320" s="25"/>
      <c r="S320" s="25"/>
      <c r="T320" s="25"/>
      <c r="U320" s="25"/>
      <c r="V320" s="25"/>
      <c r="W320" s="25"/>
      <c r="X320" s="25"/>
      <c r="Y320" s="25"/>
      <c r="Z320" s="25"/>
      <c r="AA320" s="25"/>
      <c r="AB320" s="25"/>
      <c r="AC320" s="25"/>
    </row>
    <row r="321" spans="1:29" ht="15.75" customHeight="1">
      <c r="A321" s="25"/>
      <c r="B321" s="25"/>
      <c r="C321" s="25"/>
      <c r="D321" s="25"/>
      <c r="E321" s="25"/>
      <c r="F321" s="25"/>
      <c r="G321" s="25"/>
      <c r="H321" s="25"/>
      <c r="I321" s="25"/>
      <c r="J321" s="25"/>
      <c r="K321" s="25"/>
      <c r="L321" s="25"/>
      <c r="M321" s="25"/>
      <c r="N321" s="25"/>
      <c r="O321" s="25"/>
      <c r="P321" s="25"/>
      <c r="Q321" s="25"/>
      <c r="R321" s="25"/>
      <c r="S321" s="25"/>
      <c r="T321" s="25"/>
      <c r="U321" s="25"/>
      <c r="V321" s="25"/>
      <c r="W321" s="25"/>
      <c r="X321" s="25"/>
      <c r="Y321" s="25"/>
      <c r="Z321" s="25"/>
      <c r="AA321" s="25"/>
      <c r="AB321" s="25"/>
      <c r="AC321" s="25"/>
    </row>
    <row r="322" spans="1:29" ht="15.75" customHeight="1">
      <c r="A322" s="25"/>
      <c r="B322" s="25"/>
      <c r="C322" s="25"/>
      <c r="D322" s="25"/>
      <c r="E322" s="25"/>
      <c r="F322" s="25"/>
      <c r="G322" s="25"/>
      <c r="H322" s="25"/>
      <c r="I322" s="25"/>
      <c r="J322" s="25"/>
      <c r="K322" s="25"/>
      <c r="L322" s="25"/>
      <c r="M322" s="25"/>
      <c r="N322" s="25"/>
      <c r="O322" s="25"/>
      <c r="P322" s="25"/>
      <c r="Q322" s="25"/>
      <c r="R322" s="25"/>
      <c r="S322" s="25"/>
      <c r="T322" s="25"/>
      <c r="U322" s="25"/>
      <c r="V322" s="25"/>
      <c r="W322" s="25"/>
      <c r="X322" s="25"/>
      <c r="Y322" s="25"/>
      <c r="Z322" s="25"/>
      <c r="AA322" s="25"/>
      <c r="AB322" s="25"/>
      <c r="AC322" s="25"/>
    </row>
    <row r="323" spans="1:29" ht="15.75" customHeight="1">
      <c r="A323" s="25"/>
      <c r="B323" s="25"/>
      <c r="C323" s="25"/>
      <c r="D323" s="25"/>
      <c r="E323" s="25"/>
      <c r="F323" s="25"/>
      <c r="G323" s="25"/>
      <c r="H323" s="25"/>
      <c r="I323" s="25"/>
      <c r="J323" s="25"/>
      <c r="K323" s="25"/>
      <c r="L323" s="25"/>
      <c r="M323" s="25"/>
      <c r="N323" s="25"/>
      <c r="O323" s="25"/>
      <c r="P323" s="25"/>
      <c r="Q323" s="25"/>
      <c r="R323" s="25"/>
      <c r="S323" s="25"/>
      <c r="T323" s="25"/>
      <c r="U323" s="25"/>
      <c r="V323" s="25"/>
      <c r="W323" s="25"/>
      <c r="X323" s="25"/>
      <c r="Y323" s="25"/>
      <c r="Z323" s="25"/>
      <c r="AA323" s="25"/>
      <c r="AB323" s="25"/>
      <c r="AC323" s="25"/>
    </row>
    <row r="324" spans="1:29" ht="15.75" customHeight="1">
      <c r="A324" s="25"/>
      <c r="B324" s="25"/>
      <c r="C324" s="25"/>
      <c r="D324" s="25"/>
      <c r="E324" s="25"/>
      <c r="F324" s="25"/>
      <c r="G324" s="25"/>
      <c r="H324" s="25"/>
      <c r="I324" s="25"/>
      <c r="J324" s="25"/>
      <c r="K324" s="25"/>
      <c r="L324" s="25"/>
      <c r="M324" s="25"/>
      <c r="N324" s="25"/>
      <c r="O324" s="25"/>
      <c r="P324" s="25"/>
      <c r="Q324" s="25"/>
      <c r="R324" s="25"/>
      <c r="S324" s="25"/>
      <c r="T324" s="25"/>
      <c r="U324" s="25"/>
      <c r="V324" s="25"/>
      <c r="W324" s="25"/>
      <c r="X324" s="25"/>
      <c r="Y324" s="25"/>
      <c r="Z324" s="25"/>
      <c r="AA324" s="25"/>
      <c r="AB324" s="25"/>
      <c r="AC324" s="25"/>
    </row>
    <row r="325" spans="1:29" ht="15.75" customHeight="1">
      <c r="A325" s="25"/>
      <c r="B325" s="25"/>
      <c r="C325" s="25"/>
      <c r="D325" s="25"/>
      <c r="E325" s="25"/>
      <c r="F325" s="25"/>
      <c r="G325" s="25"/>
      <c r="H325" s="25"/>
      <c r="I325" s="25"/>
      <c r="J325" s="25"/>
      <c r="K325" s="25"/>
      <c r="L325" s="25"/>
      <c r="M325" s="25"/>
      <c r="N325" s="25"/>
      <c r="O325" s="25"/>
      <c r="P325" s="25"/>
      <c r="Q325" s="25"/>
      <c r="R325" s="25"/>
      <c r="S325" s="25"/>
      <c r="T325" s="25"/>
      <c r="U325" s="25"/>
      <c r="V325" s="25"/>
      <c r="W325" s="25"/>
      <c r="X325" s="25"/>
      <c r="Y325" s="25"/>
      <c r="Z325" s="25"/>
      <c r="AA325" s="25"/>
      <c r="AB325" s="25"/>
      <c r="AC325" s="25"/>
    </row>
    <row r="326" spans="1:29" ht="15.75" customHeight="1">
      <c r="A326" s="25"/>
      <c r="B326" s="25"/>
      <c r="C326" s="25"/>
      <c r="D326" s="25"/>
      <c r="E326" s="25"/>
      <c r="F326" s="25"/>
      <c r="G326" s="25"/>
      <c r="H326" s="25"/>
      <c r="I326" s="25"/>
      <c r="J326" s="25"/>
      <c r="K326" s="25"/>
      <c r="L326" s="25"/>
      <c r="M326" s="25"/>
      <c r="N326" s="25"/>
      <c r="O326" s="25"/>
      <c r="P326" s="25"/>
      <c r="Q326" s="25"/>
      <c r="R326" s="25"/>
      <c r="S326" s="25"/>
      <c r="T326" s="25"/>
      <c r="U326" s="25"/>
      <c r="V326" s="25"/>
      <c r="W326" s="25"/>
      <c r="X326" s="25"/>
      <c r="Y326" s="25"/>
      <c r="Z326" s="25"/>
      <c r="AA326" s="25"/>
      <c r="AB326" s="25"/>
      <c r="AC326" s="25"/>
    </row>
    <row r="327" spans="1:29" ht="15.75" customHeight="1">
      <c r="A327" s="25"/>
      <c r="B327" s="25"/>
      <c r="C327" s="25"/>
      <c r="D327" s="25"/>
      <c r="E327" s="25"/>
      <c r="F327" s="25"/>
      <c r="G327" s="25"/>
      <c r="H327" s="25"/>
      <c r="I327" s="25"/>
      <c r="J327" s="25"/>
      <c r="K327" s="25"/>
      <c r="L327" s="25"/>
      <c r="M327" s="25"/>
      <c r="N327" s="25"/>
      <c r="O327" s="25"/>
      <c r="P327" s="25"/>
      <c r="Q327" s="25"/>
      <c r="R327" s="25"/>
      <c r="S327" s="25"/>
      <c r="T327" s="25"/>
      <c r="U327" s="25"/>
      <c r="V327" s="25"/>
      <c r="W327" s="25"/>
      <c r="X327" s="25"/>
      <c r="Y327" s="25"/>
      <c r="Z327" s="25"/>
      <c r="AA327" s="25"/>
      <c r="AB327" s="25"/>
      <c r="AC327" s="25"/>
    </row>
    <row r="328" spans="1:29" ht="15.75" customHeight="1">
      <c r="A328" s="25"/>
      <c r="B328" s="25"/>
      <c r="C328" s="25"/>
      <c r="D328" s="25"/>
      <c r="E328" s="25"/>
      <c r="F328" s="25"/>
      <c r="G328" s="25"/>
      <c r="H328" s="25"/>
      <c r="I328" s="25"/>
      <c r="J328" s="25"/>
      <c r="K328" s="25"/>
      <c r="L328" s="25"/>
      <c r="M328" s="25"/>
      <c r="N328" s="25"/>
      <c r="O328" s="25"/>
      <c r="P328" s="25"/>
      <c r="Q328" s="25"/>
      <c r="R328" s="25"/>
      <c r="S328" s="25"/>
      <c r="T328" s="25"/>
      <c r="U328" s="25"/>
      <c r="V328" s="25"/>
      <c r="W328" s="25"/>
      <c r="X328" s="25"/>
      <c r="Y328" s="25"/>
      <c r="Z328" s="25"/>
      <c r="AA328" s="25"/>
      <c r="AB328" s="25"/>
      <c r="AC328" s="25"/>
    </row>
    <row r="329" spans="1:29" ht="15.75" customHeight="1">
      <c r="A329" s="25"/>
      <c r="B329" s="25"/>
      <c r="C329" s="25"/>
      <c r="D329" s="25"/>
      <c r="E329" s="25"/>
      <c r="F329" s="25"/>
      <c r="G329" s="25"/>
      <c r="H329" s="25"/>
      <c r="I329" s="25"/>
      <c r="J329" s="25"/>
      <c r="K329" s="25"/>
      <c r="L329" s="25"/>
      <c r="M329" s="25"/>
      <c r="N329" s="25"/>
      <c r="O329" s="25"/>
      <c r="P329" s="25"/>
      <c r="Q329" s="25"/>
      <c r="R329" s="25"/>
      <c r="S329" s="25"/>
      <c r="T329" s="25"/>
      <c r="U329" s="25"/>
      <c r="V329" s="25"/>
      <c r="W329" s="25"/>
      <c r="X329" s="25"/>
      <c r="Y329" s="25"/>
      <c r="Z329" s="25"/>
      <c r="AA329" s="25"/>
      <c r="AB329" s="25"/>
      <c r="AC329" s="25"/>
    </row>
    <row r="330" spans="1:29" ht="15.75" customHeight="1">
      <c r="A330" s="25"/>
      <c r="B330" s="25"/>
      <c r="C330" s="25"/>
      <c r="D330" s="25"/>
      <c r="E330" s="25"/>
      <c r="F330" s="25"/>
      <c r="G330" s="25"/>
      <c r="H330" s="25"/>
      <c r="I330" s="25"/>
      <c r="J330" s="25"/>
      <c r="K330" s="25"/>
      <c r="L330" s="25"/>
      <c r="M330" s="25"/>
      <c r="N330" s="25"/>
      <c r="O330" s="25"/>
      <c r="P330" s="25"/>
      <c r="Q330" s="25"/>
      <c r="R330" s="25"/>
      <c r="S330" s="25"/>
      <c r="T330" s="25"/>
      <c r="U330" s="25"/>
      <c r="V330" s="25"/>
      <c r="W330" s="25"/>
      <c r="X330" s="25"/>
      <c r="Y330" s="25"/>
      <c r="Z330" s="25"/>
      <c r="AA330" s="25"/>
      <c r="AB330" s="25"/>
      <c r="AC330" s="25"/>
    </row>
    <row r="331" spans="1:29" ht="15.75" customHeight="1">
      <c r="A331" s="25"/>
      <c r="B331" s="25"/>
      <c r="C331" s="25"/>
      <c r="D331" s="25"/>
      <c r="E331" s="25"/>
      <c r="F331" s="25"/>
      <c r="G331" s="25"/>
      <c r="H331" s="25"/>
      <c r="I331" s="25"/>
      <c r="J331" s="25"/>
      <c r="K331" s="25"/>
      <c r="L331" s="25"/>
      <c r="M331" s="25"/>
      <c r="N331" s="25"/>
      <c r="O331" s="25"/>
      <c r="P331" s="25"/>
      <c r="Q331" s="25"/>
      <c r="R331" s="25"/>
      <c r="S331" s="25"/>
      <c r="T331" s="25"/>
      <c r="U331" s="25"/>
      <c r="V331" s="25"/>
      <c r="W331" s="25"/>
      <c r="X331" s="25"/>
      <c r="Y331" s="25"/>
      <c r="Z331" s="25"/>
      <c r="AA331" s="25"/>
      <c r="AB331" s="25"/>
      <c r="AC331" s="25"/>
    </row>
    <row r="332" spans="1:29" ht="15.75" customHeight="1">
      <c r="A332" s="25"/>
      <c r="B332" s="25"/>
      <c r="C332" s="25"/>
      <c r="D332" s="25"/>
      <c r="E332" s="25"/>
      <c r="F332" s="25"/>
      <c r="G332" s="25"/>
      <c r="H332" s="25"/>
      <c r="I332" s="25"/>
      <c r="J332" s="25"/>
      <c r="K332" s="25"/>
      <c r="L332" s="25"/>
      <c r="M332" s="25"/>
      <c r="N332" s="25"/>
      <c r="O332" s="25"/>
      <c r="P332" s="25"/>
      <c r="Q332" s="25"/>
      <c r="R332" s="25"/>
      <c r="S332" s="25"/>
      <c r="T332" s="25"/>
      <c r="U332" s="25"/>
      <c r="V332" s="25"/>
      <c r="W332" s="25"/>
      <c r="X332" s="25"/>
      <c r="Y332" s="25"/>
      <c r="Z332" s="25"/>
      <c r="AA332" s="25"/>
      <c r="AB332" s="25"/>
      <c r="AC332" s="25"/>
    </row>
    <row r="333" spans="1:29" ht="15.75" customHeight="1">
      <c r="A333" s="25"/>
      <c r="B333" s="25"/>
      <c r="C333" s="25"/>
      <c r="D333" s="25"/>
      <c r="E333" s="25"/>
      <c r="F333" s="25"/>
      <c r="G333" s="25"/>
      <c r="H333" s="25"/>
      <c r="I333" s="25"/>
      <c r="J333" s="25"/>
      <c r="K333" s="25"/>
      <c r="L333" s="25"/>
      <c r="M333" s="25"/>
      <c r="N333" s="25"/>
      <c r="O333" s="25"/>
      <c r="P333" s="25"/>
      <c r="Q333" s="25"/>
      <c r="R333" s="25"/>
      <c r="S333" s="25"/>
      <c r="T333" s="25"/>
      <c r="U333" s="25"/>
      <c r="V333" s="25"/>
      <c r="W333" s="25"/>
      <c r="X333" s="25"/>
      <c r="Y333" s="25"/>
      <c r="Z333" s="25"/>
      <c r="AA333" s="25"/>
      <c r="AB333" s="25"/>
      <c r="AC333" s="25"/>
    </row>
    <row r="334" spans="1:29" ht="15.75" customHeight="1">
      <c r="A334" s="25"/>
      <c r="B334" s="25"/>
      <c r="C334" s="25"/>
      <c r="D334" s="25"/>
      <c r="E334" s="25"/>
      <c r="F334" s="25"/>
      <c r="G334" s="25"/>
      <c r="H334" s="25"/>
      <c r="I334" s="25"/>
      <c r="J334" s="25"/>
      <c r="K334" s="25"/>
      <c r="L334" s="25"/>
      <c r="M334" s="25"/>
      <c r="N334" s="25"/>
      <c r="O334" s="25"/>
      <c r="P334" s="25"/>
      <c r="Q334" s="25"/>
      <c r="R334" s="25"/>
      <c r="S334" s="25"/>
      <c r="T334" s="25"/>
      <c r="U334" s="25"/>
      <c r="V334" s="25"/>
      <c r="W334" s="25"/>
      <c r="X334" s="25"/>
      <c r="Y334" s="25"/>
      <c r="Z334" s="25"/>
      <c r="AA334" s="25"/>
      <c r="AB334" s="25"/>
      <c r="AC334" s="25"/>
    </row>
    <row r="335" spans="1:29" ht="15.75" customHeight="1">
      <c r="A335" s="25"/>
      <c r="B335" s="25"/>
      <c r="C335" s="25"/>
      <c r="D335" s="25"/>
      <c r="E335" s="25"/>
      <c r="F335" s="25"/>
      <c r="G335" s="25"/>
      <c r="H335" s="25"/>
      <c r="I335" s="25"/>
      <c r="J335" s="25"/>
      <c r="K335" s="25"/>
      <c r="L335" s="25"/>
      <c r="M335" s="25"/>
      <c r="N335" s="25"/>
      <c r="O335" s="25"/>
      <c r="P335" s="25"/>
      <c r="Q335" s="25"/>
      <c r="R335" s="25"/>
      <c r="S335" s="25"/>
      <c r="T335" s="25"/>
      <c r="U335" s="25"/>
      <c r="V335" s="25"/>
      <c r="W335" s="25"/>
      <c r="X335" s="25"/>
      <c r="Y335" s="25"/>
      <c r="Z335" s="25"/>
      <c r="AA335" s="25"/>
      <c r="AB335" s="25"/>
      <c r="AC335" s="25"/>
    </row>
    <row r="336" spans="1:29" ht="15.75" customHeight="1">
      <c r="A336" s="25"/>
      <c r="B336" s="25"/>
      <c r="C336" s="25"/>
      <c r="D336" s="25"/>
      <c r="E336" s="25"/>
      <c r="F336" s="25"/>
      <c r="G336" s="25"/>
      <c r="H336" s="25"/>
      <c r="I336" s="25"/>
      <c r="J336" s="25"/>
      <c r="K336" s="25"/>
      <c r="L336" s="25"/>
      <c r="M336" s="25"/>
      <c r="N336" s="25"/>
      <c r="O336" s="25"/>
      <c r="P336" s="25"/>
      <c r="Q336" s="25"/>
      <c r="R336" s="25"/>
      <c r="S336" s="25"/>
      <c r="T336" s="25"/>
      <c r="U336" s="25"/>
      <c r="V336" s="25"/>
      <c r="W336" s="25"/>
      <c r="X336" s="25"/>
      <c r="Y336" s="25"/>
      <c r="Z336" s="25"/>
      <c r="AA336" s="25"/>
      <c r="AB336" s="25"/>
      <c r="AC336" s="25"/>
    </row>
    <row r="337" spans="1:29" ht="15.75" customHeight="1">
      <c r="A337" s="25"/>
      <c r="B337" s="25"/>
      <c r="C337" s="25"/>
      <c r="D337" s="25"/>
      <c r="E337" s="25"/>
      <c r="F337" s="25"/>
      <c r="G337" s="25"/>
      <c r="H337" s="25"/>
      <c r="I337" s="25"/>
      <c r="J337" s="25"/>
      <c r="K337" s="25"/>
      <c r="L337" s="25"/>
      <c r="M337" s="25"/>
      <c r="N337" s="25"/>
      <c r="O337" s="25"/>
      <c r="P337" s="25"/>
      <c r="Q337" s="25"/>
      <c r="R337" s="25"/>
      <c r="S337" s="25"/>
      <c r="T337" s="25"/>
      <c r="U337" s="25"/>
      <c r="V337" s="25"/>
      <c r="W337" s="25"/>
      <c r="X337" s="25"/>
      <c r="Y337" s="25"/>
      <c r="Z337" s="25"/>
      <c r="AA337" s="25"/>
      <c r="AB337" s="25"/>
      <c r="AC337" s="25"/>
    </row>
    <row r="338" spans="1:29" ht="15.75" customHeight="1">
      <c r="A338" s="25"/>
      <c r="B338" s="25"/>
      <c r="C338" s="25"/>
      <c r="D338" s="25"/>
      <c r="E338" s="25"/>
      <c r="F338" s="25"/>
      <c r="G338" s="25"/>
      <c r="H338" s="25"/>
      <c r="I338" s="25"/>
      <c r="J338" s="25"/>
      <c r="K338" s="25"/>
      <c r="L338" s="25"/>
      <c r="M338" s="25"/>
      <c r="N338" s="25"/>
      <c r="O338" s="25"/>
      <c r="P338" s="25"/>
      <c r="Q338" s="25"/>
      <c r="R338" s="25"/>
      <c r="S338" s="25"/>
      <c r="T338" s="25"/>
      <c r="U338" s="25"/>
      <c r="V338" s="25"/>
      <c r="W338" s="25"/>
      <c r="X338" s="25"/>
      <c r="Y338" s="25"/>
      <c r="Z338" s="25"/>
      <c r="AA338" s="25"/>
      <c r="AB338" s="25"/>
      <c r="AC338" s="25"/>
    </row>
    <row r="339" spans="1:29" ht="15.75" customHeight="1">
      <c r="A339" s="25"/>
      <c r="B339" s="25"/>
      <c r="C339" s="25"/>
      <c r="D339" s="25"/>
      <c r="E339" s="25"/>
      <c r="F339" s="25"/>
      <c r="G339" s="25"/>
      <c r="H339" s="25"/>
      <c r="I339" s="25"/>
      <c r="J339" s="25"/>
      <c r="K339" s="25"/>
      <c r="L339" s="25"/>
      <c r="M339" s="25"/>
      <c r="N339" s="25"/>
      <c r="O339" s="25"/>
      <c r="P339" s="25"/>
      <c r="Q339" s="25"/>
      <c r="R339" s="25"/>
      <c r="S339" s="25"/>
      <c r="T339" s="25"/>
      <c r="U339" s="25"/>
      <c r="V339" s="25"/>
      <c r="W339" s="25"/>
      <c r="X339" s="25"/>
      <c r="Y339" s="25"/>
      <c r="Z339" s="25"/>
      <c r="AA339" s="25"/>
      <c r="AB339" s="25"/>
      <c r="AC339" s="25"/>
    </row>
    <row r="340" spans="1:29" ht="15.75" customHeight="1">
      <c r="A340" s="25"/>
      <c r="B340" s="25"/>
      <c r="C340" s="25"/>
      <c r="D340" s="25"/>
      <c r="E340" s="25"/>
      <c r="F340" s="25"/>
      <c r="G340" s="25"/>
      <c r="H340" s="25"/>
      <c r="I340" s="25"/>
      <c r="J340" s="25"/>
      <c r="K340" s="25"/>
      <c r="L340" s="25"/>
      <c r="M340" s="25"/>
      <c r="N340" s="25"/>
      <c r="O340" s="25"/>
      <c r="P340" s="25"/>
      <c r="Q340" s="25"/>
      <c r="R340" s="25"/>
      <c r="S340" s="25"/>
      <c r="T340" s="25"/>
      <c r="U340" s="25"/>
      <c r="V340" s="25"/>
      <c r="W340" s="25"/>
      <c r="X340" s="25"/>
      <c r="Y340" s="25"/>
      <c r="Z340" s="25"/>
      <c r="AA340" s="25"/>
      <c r="AB340" s="25"/>
      <c r="AC340" s="25"/>
    </row>
    <row r="341" spans="1:29" ht="15.75" customHeight="1">
      <c r="A341" s="25"/>
      <c r="B341" s="25"/>
      <c r="C341" s="25"/>
      <c r="D341" s="25"/>
      <c r="E341" s="25"/>
      <c r="F341" s="25"/>
      <c r="G341" s="25"/>
      <c r="H341" s="25"/>
      <c r="I341" s="25"/>
      <c r="J341" s="25"/>
      <c r="K341" s="25"/>
      <c r="L341" s="25"/>
      <c r="M341" s="25"/>
      <c r="N341" s="25"/>
      <c r="O341" s="25"/>
      <c r="P341" s="25"/>
      <c r="Q341" s="25"/>
      <c r="R341" s="25"/>
      <c r="S341" s="25"/>
      <c r="T341" s="25"/>
      <c r="U341" s="25"/>
      <c r="V341" s="25"/>
      <c r="W341" s="25"/>
      <c r="X341" s="25"/>
      <c r="Y341" s="25"/>
      <c r="Z341" s="25"/>
      <c r="AA341" s="25"/>
      <c r="AB341" s="25"/>
      <c r="AC341" s="25"/>
    </row>
    <row r="342" spans="1:29" ht="15.75" customHeight="1">
      <c r="A342" s="25"/>
      <c r="B342" s="25"/>
      <c r="C342" s="25"/>
      <c r="D342" s="25"/>
      <c r="E342" s="25"/>
      <c r="F342" s="25"/>
      <c r="G342" s="25"/>
      <c r="H342" s="25"/>
      <c r="I342" s="25"/>
      <c r="J342" s="25"/>
      <c r="K342" s="25"/>
      <c r="L342" s="25"/>
      <c r="M342" s="25"/>
      <c r="N342" s="25"/>
      <c r="O342" s="25"/>
      <c r="P342" s="25"/>
      <c r="Q342" s="25"/>
      <c r="R342" s="25"/>
      <c r="S342" s="25"/>
      <c r="T342" s="25"/>
      <c r="U342" s="25"/>
      <c r="V342" s="25"/>
      <c r="W342" s="25"/>
      <c r="X342" s="25"/>
      <c r="Y342" s="25"/>
      <c r="Z342" s="25"/>
      <c r="AA342" s="25"/>
      <c r="AB342" s="25"/>
      <c r="AC342" s="25"/>
    </row>
    <row r="343" spans="1:29" ht="15.75" customHeight="1">
      <c r="A343" s="25"/>
      <c r="B343" s="25"/>
      <c r="C343" s="25"/>
      <c r="D343" s="25"/>
      <c r="E343" s="25"/>
      <c r="F343" s="25"/>
      <c r="G343" s="25"/>
      <c r="H343" s="25"/>
      <c r="I343" s="25"/>
      <c r="J343" s="25"/>
      <c r="K343" s="25"/>
      <c r="L343" s="25"/>
      <c r="M343" s="25"/>
      <c r="N343" s="25"/>
      <c r="O343" s="25"/>
      <c r="P343" s="25"/>
      <c r="Q343" s="25"/>
      <c r="R343" s="25"/>
      <c r="S343" s="25"/>
      <c r="T343" s="25"/>
      <c r="U343" s="25"/>
      <c r="V343" s="25"/>
      <c r="W343" s="25"/>
      <c r="X343" s="25"/>
      <c r="Y343" s="25"/>
      <c r="Z343" s="25"/>
      <c r="AA343" s="25"/>
      <c r="AB343" s="25"/>
      <c r="AC343" s="25"/>
    </row>
    <row r="344" spans="1:29" ht="15.75" customHeight="1">
      <c r="A344" s="25"/>
      <c r="B344" s="25"/>
      <c r="C344" s="25"/>
      <c r="D344" s="25"/>
      <c r="E344" s="25"/>
      <c r="F344" s="25"/>
      <c r="G344" s="25"/>
      <c r="H344" s="25"/>
      <c r="I344" s="25"/>
      <c r="J344" s="25"/>
      <c r="K344" s="25"/>
      <c r="L344" s="25"/>
      <c r="M344" s="25"/>
      <c r="N344" s="25"/>
      <c r="O344" s="25"/>
      <c r="P344" s="25"/>
      <c r="Q344" s="25"/>
      <c r="R344" s="25"/>
      <c r="S344" s="25"/>
      <c r="T344" s="25"/>
      <c r="U344" s="25"/>
      <c r="V344" s="25"/>
      <c r="W344" s="25"/>
      <c r="X344" s="25"/>
      <c r="Y344" s="25"/>
      <c r="Z344" s="25"/>
      <c r="AA344" s="25"/>
      <c r="AB344" s="25"/>
      <c r="AC344" s="25"/>
    </row>
    <row r="345" spans="1:29" ht="15.75" customHeight="1">
      <c r="A345" s="25"/>
      <c r="B345" s="25"/>
      <c r="C345" s="25"/>
      <c r="D345" s="25"/>
      <c r="E345" s="25"/>
      <c r="F345" s="25"/>
      <c r="G345" s="25"/>
      <c r="H345" s="25"/>
      <c r="I345" s="25"/>
      <c r="J345" s="25"/>
      <c r="K345" s="25"/>
      <c r="L345" s="25"/>
      <c r="M345" s="25"/>
      <c r="N345" s="25"/>
      <c r="O345" s="25"/>
      <c r="P345" s="25"/>
      <c r="Q345" s="25"/>
      <c r="R345" s="25"/>
      <c r="S345" s="25"/>
      <c r="T345" s="25"/>
      <c r="U345" s="25"/>
      <c r="V345" s="25"/>
      <c r="W345" s="25"/>
      <c r="X345" s="25"/>
      <c r="Y345" s="25"/>
      <c r="Z345" s="25"/>
      <c r="AA345" s="25"/>
      <c r="AB345" s="25"/>
      <c r="AC345" s="25"/>
    </row>
    <row r="346" spans="1:29" ht="15.75" customHeight="1">
      <c r="A346" s="25"/>
      <c r="B346" s="25"/>
      <c r="C346" s="25"/>
      <c r="D346" s="25"/>
      <c r="E346" s="25"/>
      <c r="F346" s="25"/>
      <c r="G346" s="25"/>
      <c r="H346" s="25"/>
      <c r="I346" s="25"/>
      <c r="J346" s="25"/>
      <c r="K346" s="25"/>
      <c r="L346" s="25"/>
      <c r="M346" s="25"/>
      <c r="N346" s="25"/>
      <c r="O346" s="25"/>
      <c r="P346" s="25"/>
      <c r="Q346" s="25"/>
      <c r="R346" s="25"/>
      <c r="S346" s="25"/>
      <c r="T346" s="25"/>
      <c r="U346" s="25"/>
      <c r="V346" s="25"/>
      <c r="W346" s="25"/>
      <c r="X346" s="25"/>
      <c r="Y346" s="25"/>
      <c r="Z346" s="25"/>
      <c r="AA346" s="25"/>
      <c r="AB346" s="25"/>
      <c r="AC346" s="25"/>
    </row>
    <row r="347" spans="1:29" ht="15.75" customHeight="1">
      <c r="A347" s="25"/>
      <c r="B347" s="25"/>
      <c r="C347" s="25"/>
      <c r="D347" s="25"/>
      <c r="E347" s="25"/>
      <c r="F347" s="25"/>
      <c r="G347" s="25"/>
      <c r="H347" s="25"/>
      <c r="I347" s="25"/>
      <c r="J347" s="25"/>
      <c r="K347" s="25"/>
      <c r="L347" s="25"/>
      <c r="M347" s="25"/>
      <c r="N347" s="25"/>
      <c r="O347" s="25"/>
      <c r="P347" s="25"/>
      <c r="Q347" s="25"/>
      <c r="R347" s="25"/>
      <c r="S347" s="25"/>
      <c r="T347" s="25"/>
      <c r="U347" s="25"/>
      <c r="V347" s="25"/>
      <c r="W347" s="25"/>
      <c r="X347" s="25"/>
      <c r="Y347" s="25"/>
      <c r="Z347" s="25"/>
      <c r="AA347" s="25"/>
      <c r="AB347" s="25"/>
      <c r="AC347" s="25"/>
    </row>
    <row r="348" spans="1:29" ht="15.75" customHeight="1">
      <c r="A348" s="25"/>
      <c r="B348" s="25"/>
      <c r="C348" s="25"/>
      <c r="D348" s="25"/>
      <c r="E348" s="25"/>
      <c r="F348" s="25"/>
      <c r="G348" s="25"/>
      <c r="H348" s="25"/>
      <c r="I348" s="25"/>
      <c r="J348" s="25"/>
      <c r="K348" s="25"/>
      <c r="L348" s="25"/>
      <c r="M348" s="25"/>
      <c r="N348" s="25"/>
      <c r="O348" s="25"/>
      <c r="P348" s="25"/>
      <c r="Q348" s="25"/>
      <c r="R348" s="25"/>
      <c r="S348" s="25"/>
      <c r="T348" s="25"/>
      <c r="U348" s="25"/>
      <c r="V348" s="25"/>
      <c r="W348" s="25"/>
      <c r="X348" s="25"/>
      <c r="Y348" s="25"/>
      <c r="Z348" s="25"/>
      <c r="AA348" s="25"/>
      <c r="AB348" s="25"/>
      <c r="AC348" s="25"/>
    </row>
    <row r="349" spans="1:29" ht="15.75" customHeight="1">
      <c r="A349" s="25"/>
      <c r="B349" s="25"/>
      <c r="C349" s="25"/>
      <c r="D349" s="25"/>
      <c r="E349" s="25"/>
      <c r="F349" s="25"/>
      <c r="G349" s="25"/>
      <c r="H349" s="25"/>
      <c r="I349" s="25"/>
      <c r="J349" s="25"/>
      <c r="K349" s="25"/>
      <c r="L349" s="25"/>
      <c r="M349" s="25"/>
      <c r="N349" s="25"/>
      <c r="O349" s="25"/>
      <c r="P349" s="25"/>
      <c r="Q349" s="25"/>
      <c r="R349" s="25"/>
      <c r="S349" s="25"/>
      <c r="T349" s="25"/>
      <c r="U349" s="25"/>
      <c r="V349" s="25"/>
      <c r="W349" s="25"/>
      <c r="X349" s="25"/>
      <c r="Y349" s="25"/>
      <c r="Z349" s="25"/>
      <c r="AA349" s="25"/>
      <c r="AB349" s="25"/>
      <c r="AC349" s="25"/>
    </row>
    <row r="350" spans="1:29" ht="15.75" customHeight="1">
      <c r="A350" s="25"/>
      <c r="B350" s="25"/>
      <c r="C350" s="25"/>
      <c r="D350" s="25"/>
      <c r="E350" s="25"/>
      <c r="F350" s="25"/>
      <c r="G350" s="25"/>
      <c r="H350" s="25"/>
      <c r="I350" s="25"/>
      <c r="J350" s="25"/>
      <c r="K350" s="25"/>
      <c r="L350" s="25"/>
      <c r="M350" s="25"/>
      <c r="N350" s="25"/>
      <c r="O350" s="25"/>
      <c r="P350" s="25"/>
      <c r="Q350" s="25"/>
      <c r="R350" s="25"/>
      <c r="S350" s="25"/>
      <c r="T350" s="25"/>
      <c r="U350" s="25"/>
      <c r="V350" s="25"/>
      <c r="W350" s="25"/>
      <c r="X350" s="25"/>
      <c r="Y350" s="25"/>
      <c r="Z350" s="25"/>
      <c r="AA350" s="25"/>
      <c r="AB350" s="25"/>
      <c r="AC350" s="25"/>
    </row>
    <row r="351" spans="1:29" ht="15.75" customHeight="1">
      <c r="A351" s="25"/>
      <c r="B351" s="25"/>
      <c r="C351" s="25"/>
      <c r="D351" s="25"/>
      <c r="E351" s="25"/>
      <c r="F351" s="25"/>
      <c r="G351" s="25"/>
      <c r="H351" s="25"/>
      <c r="I351" s="25"/>
      <c r="J351" s="25"/>
      <c r="K351" s="25"/>
      <c r="L351" s="25"/>
      <c r="M351" s="25"/>
      <c r="N351" s="25"/>
      <c r="O351" s="25"/>
      <c r="P351" s="25"/>
      <c r="Q351" s="25"/>
      <c r="R351" s="25"/>
      <c r="S351" s="25"/>
      <c r="T351" s="25"/>
      <c r="U351" s="25"/>
      <c r="V351" s="25"/>
      <c r="W351" s="25"/>
      <c r="X351" s="25"/>
      <c r="Y351" s="25"/>
      <c r="Z351" s="25"/>
      <c r="AA351" s="25"/>
      <c r="AB351" s="25"/>
      <c r="AC351" s="25"/>
    </row>
    <row r="352" spans="1:29" ht="15.75" customHeight="1">
      <c r="A352" s="25"/>
      <c r="B352" s="25"/>
      <c r="C352" s="25"/>
      <c r="D352" s="25"/>
      <c r="E352" s="25"/>
      <c r="F352" s="25"/>
      <c r="G352" s="25"/>
      <c r="H352" s="25"/>
      <c r="I352" s="25"/>
      <c r="J352" s="25"/>
      <c r="K352" s="25"/>
      <c r="L352" s="25"/>
      <c r="M352" s="25"/>
      <c r="N352" s="25"/>
      <c r="O352" s="25"/>
      <c r="P352" s="25"/>
      <c r="Q352" s="25"/>
      <c r="R352" s="25"/>
      <c r="S352" s="25"/>
      <c r="T352" s="25"/>
      <c r="U352" s="25"/>
      <c r="V352" s="25"/>
      <c r="W352" s="25"/>
      <c r="X352" s="25"/>
      <c r="Y352" s="25"/>
      <c r="Z352" s="25"/>
      <c r="AA352" s="25"/>
      <c r="AB352" s="25"/>
      <c r="AC352" s="25"/>
    </row>
    <row r="353" spans="1:29" ht="15.75" customHeight="1">
      <c r="A353" s="25"/>
      <c r="B353" s="25"/>
      <c r="C353" s="25"/>
      <c r="D353" s="25"/>
      <c r="E353" s="25"/>
      <c r="F353" s="25"/>
      <c r="G353" s="25"/>
      <c r="H353" s="25"/>
      <c r="I353" s="25"/>
      <c r="J353" s="25"/>
      <c r="K353" s="25"/>
      <c r="L353" s="25"/>
      <c r="M353" s="25"/>
      <c r="N353" s="25"/>
      <c r="O353" s="25"/>
      <c r="P353" s="25"/>
      <c r="Q353" s="25"/>
      <c r="R353" s="25"/>
      <c r="S353" s="25"/>
      <c r="T353" s="25"/>
      <c r="U353" s="25"/>
      <c r="V353" s="25"/>
      <c r="W353" s="25"/>
      <c r="X353" s="25"/>
      <c r="Y353" s="25"/>
      <c r="Z353" s="25"/>
      <c r="AA353" s="25"/>
      <c r="AB353" s="25"/>
      <c r="AC353" s="25"/>
    </row>
    <row r="354" spans="1:29" ht="15.75" customHeight="1">
      <c r="A354" s="25"/>
      <c r="B354" s="25"/>
      <c r="C354" s="25"/>
      <c r="D354" s="25"/>
      <c r="E354" s="25"/>
      <c r="F354" s="25"/>
      <c r="G354" s="25"/>
      <c r="H354" s="25"/>
      <c r="I354" s="25"/>
      <c r="J354" s="25"/>
      <c r="K354" s="25"/>
      <c r="L354" s="25"/>
      <c r="M354" s="25"/>
      <c r="N354" s="25"/>
      <c r="O354" s="25"/>
      <c r="P354" s="25"/>
      <c r="Q354" s="25"/>
      <c r="R354" s="25"/>
      <c r="S354" s="25"/>
      <c r="T354" s="25"/>
      <c r="U354" s="25"/>
      <c r="V354" s="25"/>
      <c r="W354" s="25"/>
      <c r="X354" s="25"/>
      <c r="Y354" s="25"/>
      <c r="Z354" s="25"/>
      <c r="AA354" s="25"/>
      <c r="AB354" s="25"/>
      <c r="AC354" s="25"/>
    </row>
    <row r="355" spans="1:29" ht="15.75" customHeight="1">
      <c r="A355" s="25"/>
      <c r="B355" s="25"/>
      <c r="C355" s="25"/>
      <c r="D355" s="25"/>
      <c r="E355" s="25"/>
      <c r="F355" s="25"/>
      <c r="G355" s="25"/>
      <c r="H355" s="25"/>
      <c r="I355" s="25"/>
      <c r="J355" s="25"/>
      <c r="K355" s="25"/>
      <c r="L355" s="25"/>
      <c r="M355" s="25"/>
      <c r="N355" s="25"/>
      <c r="O355" s="25"/>
      <c r="P355" s="25"/>
      <c r="Q355" s="25"/>
      <c r="R355" s="25"/>
      <c r="S355" s="25"/>
      <c r="T355" s="25"/>
      <c r="U355" s="25"/>
      <c r="V355" s="25"/>
      <c r="W355" s="25"/>
      <c r="X355" s="25"/>
      <c r="Y355" s="25"/>
      <c r="Z355" s="25"/>
      <c r="AA355" s="25"/>
      <c r="AB355" s="25"/>
      <c r="AC355" s="25"/>
    </row>
    <row r="356" spans="1:29" ht="15.75" customHeight="1">
      <c r="A356" s="25"/>
      <c r="B356" s="25"/>
      <c r="C356" s="25"/>
      <c r="D356" s="25"/>
      <c r="E356" s="25"/>
      <c r="F356" s="25"/>
      <c r="G356" s="25"/>
      <c r="H356" s="25"/>
      <c r="I356" s="25"/>
      <c r="J356" s="25"/>
      <c r="K356" s="25"/>
      <c r="L356" s="25"/>
      <c r="M356" s="25"/>
      <c r="N356" s="25"/>
      <c r="O356" s="25"/>
      <c r="P356" s="25"/>
      <c r="Q356" s="25"/>
      <c r="R356" s="25"/>
      <c r="S356" s="25"/>
      <c r="T356" s="25"/>
      <c r="U356" s="25"/>
      <c r="V356" s="25"/>
      <c r="W356" s="25"/>
      <c r="X356" s="25"/>
      <c r="Y356" s="25"/>
      <c r="Z356" s="25"/>
      <c r="AA356" s="25"/>
      <c r="AB356" s="25"/>
      <c r="AC356" s="25"/>
    </row>
    <row r="357" spans="1:29" ht="15.75" customHeight="1">
      <c r="A357" s="25"/>
      <c r="B357" s="25"/>
      <c r="C357" s="25"/>
      <c r="D357" s="25"/>
      <c r="E357" s="25"/>
      <c r="F357" s="25"/>
      <c r="G357" s="25"/>
      <c r="H357" s="25"/>
      <c r="I357" s="25"/>
      <c r="J357" s="25"/>
      <c r="K357" s="25"/>
      <c r="L357" s="25"/>
      <c r="M357" s="25"/>
      <c r="N357" s="25"/>
      <c r="O357" s="25"/>
      <c r="P357" s="25"/>
      <c r="Q357" s="25"/>
      <c r="R357" s="25"/>
      <c r="S357" s="25"/>
      <c r="T357" s="25"/>
      <c r="U357" s="25"/>
      <c r="V357" s="25"/>
      <c r="W357" s="25"/>
      <c r="X357" s="25"/>
      <c r="Y357" s="25"/>
      <c r="Z357" s="25"/>
      <c r="AA357" s="25"/>
      <c r="AB357" s="25"/>
      <c r="AC357" s="25"/>
    </row>
    <row r="358" spans="1:29" ht="15.75" customHeight="1">
      <c r="A358" s="25"/>
      <c r="B358" s="25"/>
      <c r="C358" s="25"/>
      <c r="D358" s="25"/>
      <c r="E358" s="25"/>
      <c r="F358" s="25"/>
      <c r="G358" s="25"/>
      <c r="H358" s="25"/>
      <c r="I358" s="25"/>
      <c r="J358" s="25"/>
      <c r="K358" s="25"/>
      <c r="L358" s="25"/>
      <c r="M358" s="25"/>
      <c r="N358" s="25"/>
      <c r="O358" s="25"/>
      <c r="P358" s="25"/>
      <c r="Q358" s="25"/>
      <c r="R358" s="25"/>
      <c r="S358" s="25"/>
      <c r="T358" s="25"/>
      <c r="U358" s="25"/>
      <c r="V358" s="25"/>
      <c r="W358" s="25"/>
      <c r="X358" s="25"/>
      <c r="Y358" s="25"/>
      <c r="Z358" s="25"/>
      <c r="AA358" s="25"/>
      <c r="AB358" s="25"/>
      <c r="AC358" s="25"/>
    </row>
    <row r="359" spans="1:29" ht="15.75" customHeight="1">
      <c r="A359" s="25"/>
      <c r="B359" s="25"/>
      <c r="C359" s="25"/>
      <c r="D359" s="25"/>
      <c r="E359" s="25"/>
      <c r="F359" s="25"/>
      <c r="G359" s="25"/>
      <c r="H359" s="25"/>
      <c r="I359" s="25"/>
      <c r="J359" s="25"/>
      <c r="K359" s="25"/>
      <c r="L359" s="25"/>
      <c r="M359" s="25"/>
      <c r="N359" s="25"/>
      <c r="O359" s="25"/>
      <c r="P359" s="25"/>
      <c r="Q359" s="25"/>
      <c r="R359" s="25"/>
      <c r="S359" s="25"/>
      <c r="T359" s="25"/>
      <c r="U359" s="25"/>
      <c r="V359" s="25"/>
      <c r="W359" s="25"/>
      <c r="X359" s="25"/>
      <c r="Y359" s="25"/>
      <c r="Z359" s="25"/>
      <c r="AA359" s="25"/>
      <c r="AB359" s="25"/>
      <c r="AC359" s="25"/>
    </row>
    <row r="360" spans="1:29" ht="15.75" customHeight="1">
      <c r="A360" s="25"/>
      <c r="B360" s="25"/>
      <c r="C360" s="25"/>
      <c r="D360" s="25"/>
      <c r="E360" s="25"/>
      <c r="F360" s="25"/>
      <c r="G360" s="25"/>
      <c r="H360" s="25"/>
      <c r="I360" s="25"/>
      <c r="J360" s="25"/>
      <c r="K360" s="25"/>
      <c r="L360" s="25"/>
      <c r="M360" s="25"/>
      <c r="N360" s="25"/>
      <c r="O360" s="25"/>
      <c r="P360" s="25"/>
      <c r="Q360" s="25"/>
      <c r="R360" s="25"/>
      <c r="S360" s="25"/>
      <c r="T360" s="25"/>
      <c r="U360" s="25"/>
      <c r="V360" s="25"/>
      <c r="W360" s="25"/>
      <c r="X360" s="25"/>
      <c r="Y360" s="25"/>
      <c r="Z360" s="25"/>
      <c r="AA360" s="25"/>
      <c r="AB360" s="25"/>
      <c r="AC360" s="25"/>
    </row>
    <row r="361" spans="1:29" ht="15.75" customHeight="1">
      <c r="A361" s="25"/>
      <c r="B361" s="25"/>
      <c r="C361" s="25"/>
      <c r="D361" s="25"/>
      <c r="E361" s="25"/>
      <c r="F361" s="25"/>
      <c r="G361" s="25"/>
      <c r="H361" s="25"/>
      <c r="I361" s="25"/>
      <c r="J361" s="25"/>
      <c r="K361" s="25"/>
      <c r="L361" s="25"/>
      <c r="M361" s="25"/>
      <c r="N361" s="25"/>
      <c r="O361" s="25"/>
      <c r="P361" s="25"/>
      <c r="Q361" s="25"/>
      <c r="R361" s="25"/>
      <c r="S361" s="25"/>
      <c r="T361" s="25"/>
      <c r="U361" s="25"/>
      <c r="V361" s="25"/>
      <c r="W361" s="25"/>
      <c r="X361" s="25"/>
      <c r="Y361" s="25"/>
      <c r="Z361" s="25"/>
      <c r="AA361" s="25"/>
      <c r="AB361" s="25"/>
      <c r="AC361" s="25"/>
    </row>
    <row r="362" spans="1:29" ht="15.75" customHeight="1">
      <c r="A362" s="25"/>
      <c r="B362" s="25"/>
      <c r="C362" s="25"/>
      <c r="D362" s="25"/>
      <c r="E362" s="25"/>
      <c r="F362" s="25"/>
      <c r="G362" s="25"/>
      <c r="H362" s="25"/>
      <c r="I362" s="25"/>
      <c r="J362" s="25"/>
      <c r="K362" s="25"/>
      <c r="L362" s="25"/>
      <c r="M362" s="25"/>
      <c r="N362" s="25"/>
      <c r="O362" s="25"/>
      <c r="P362" s="25"/>
      <c r="Q362" s="25"/>
      <c r="R362" s="25"/>
      <c r="S362" s="25"/>
      <c r="T362" s="25"/>
      <c r="U362" s="25"/>
      <c r="V362" s="25"/>
      <c r="W362" s="25"/>
      <c r="X362" s="25"/>
      <c r="Y362" s="25"/>
      <c r="Z362" s="25"/>
      <c r="AA362" s="25"/>
      <c r="AB362" s="25"/>
      <c r="AC362" s="25"/>
    </row>
    <row r="363" spans="1:29" ht="15.75" customHeight="1">
      <c r="A363" s="25"/>
      <c r="B363" s="25"/>
      <c r="C363" s="25"/>
      <c r="D363" s="25"/>
      <c r="E363" s="25"/>
      <c r="F363" s="25"/>
      <c r="G363" s="25"/>
      <c r="H363" s="25"/>
      <c r="I363" s="25"/>
      <c r="J363" s="25"/>
      <c r="K363" s="25"/>
      <c r="L363" s="25"/>
      <c r="M363" s="25"/>
      <c r="N363" s="25"/>
      <c r="O363" s="25"/>
      <c r="P363" s="25"/>
      <c r="Q363" s="25"/>
      <c r="R363" s="25"/>
      <c r="S363" s="25"/>
      <c r="T363" s="25"/>
      <c r="U363" s="25"/>
      <c r="V363" s="25"/>
      <c r="W363" s="25"/>
      <c r="X363" s="25"/>
      <c r="Y363" s="25"/>
      <c r="Z363" s="25"/>
      <c r="AA363" s="25"/>
      <c r="AB363" s="25"/>
      <c r="AC363" s="25"/>
    </row>
    <row r="364" spans="1:29" ht="15.75" customHeight="1">
      <c r="A364" s="25"/>
      <c r="B364" s="25"/>
      <c r="C364" s="25"/>
      <c r="D364" s="25"/>
      <c r="E364" s="25"/>
      <c r="F364" s="25"/>
      <c r="G364" s="25"/>
      <c r="H364" s="25"/>
      <c r="I364" s="25"/>
      <c r="J364" s="25"/>
      <c r="K364" s="25"/>
      <c r="L364" s="25"/>
      <c r="M364" s="25"/>
      <c r="N364" s="25"/>
      <c r="O364" s="25"/>
      <c r="P364" s="25"/>
      <c r="Q364" s="25"/>
      <c r="R364" s="25"/>
      <c r="S364" s="25"/>
      <c r="T364" s="25"/>
      <c r="U364" s="25"/>
      <c r="V364" s="25"/>
      <c r="W364" s="25"/>
      <c r="X364" s="25"/>
      <c r="Y364" s="25"/>
      <c r="Z364" s="25"/>
      <c r="AA364" s="25"/>
      <c r="AB364" s="25"/>
      <c r="AC364" s="25"/>
    </row>
    <row r="365" spans="1:29" ht="15.75" customHeight="1">
      <c r="A365" s="25"/>
      <c r="B365" s="25"/>
      <c r="C365" s="25"/>
      <c r="D365" s="25"/>
      <c r="E365" s="25"/>
      <c r="F365" s="25"/>
      <c r="G365" s="25"/>
      <c r="H365" s="25"/>
      <c r="I365" s="25"/>
      <c r="J365" s="25"/>
      <c r="K365" s="25"/>
      <c r="L365" s="25"/>
      <c r="M365" s="25"/>
      <c r="N365" s="25"/>
      <c r="O365" s="25"/>
      <c r="P365" s="25"/>
      <c r="Q365" s="25"/>
      <c r="R365" s="25"/>
      <c r="S365" s="25"/>
      <c r="T365" s="25"/>
      <c r="U365" s="25"/>
      <c r="V365" s="25"/>
      <c r="W365" s="25"/>
      <c r="X365" s="25"/>
      <c r="Y365" s="25"/>
      <c r="Z365" s="25"/>
      <c r="AA365" s="25"/>
      <c r="AB365" s="25"/>
      <c r="AC365" s="25"/>
    </row>
    <row r="366" spans="1:29" ht="15.75" customHeight="1">
      <c r="A366" s="25"/>
      <c r="B366" s="25"/>
      <c r="C366" s="25"/>
      <c r="D366" s="25"/>
      <c r="E366" s="25"/>
      <c r="F366" s="25"/>
      <c r="G366" s="25"/>
      <c r="H366" s="25"/>
      <c r="I366" s="25"/>
      <c r="J366" s="25"/>
      <c r="K366" s="25"/>
      <c r="L366" s="25"/>
      <c r="M366" s="25"/>
      <c r="N366" s="25"/>
      <c r="O366" s="25"/>
      <c r="P366" s="25"/>
      <c r="Q366" s="25"/>
      <c r="R366" s="25"/>
      <c r="S366" s="25"/>
      <c r="T366" s="25"/>
      <c r="U366" s="25"/>
      <c r="V366" s="25"/>
      <c r="W366" s="25"/>
      <c r="X366" s="25"/>
      <c r="Y366" s="25"/>
      <c r="Z366" s="25"/>
      <c r="AA366" s="25"/>
      <c r="AB366" s="25"/>
      <c r="AC366" s="25"/>
    </row>
    <row r="367" spans="1:29" ht="15.75" customHeight="1">
      <c r="A367" s="25"/>
      <c r="B367" s="25"/>
      <c r="C367" s="25"/>
      <c r="D367" s="25"/>
      <c r="E367" s="25"/>
      <c r="F367" s="25"/>
      <c r="G367" s="25"/>
      <c r="H367" s="25"/>
      <c r="I367" s="25"/>
      <c r="J367" s="25"/>
      <c r="K367" s="25"/>
      <c r="L367" s="25"/>
      <c r="M367" s="25"/>
      <c r="N367" s="25"/>
      <c r="O367" s="25"/>
      <c r="P367" s="25"/>
      <c r="Q367" s="25"/>
      <c r="R367" s="25"/>
      <c r="S367" s="25"/>
      <c r="T367" s="25"/>
      <c r="U367" s="25"/>
      <c r="V367" s="25"/>
      <c r="W367" s="25"/>
      <c r="X367" s="25"/>
      <c r="Y367" s="25"/>
      <c r="Z367" s="25"/>
      <c r="AA367" s="25"/>
      <c r="AB367" s="25"/>
      <c r="AC367" s="25"/>
    </row>
    <row r="368" spans="1:29" ht="15.75" customHeight="1">
      <c r="A368" s="25"/>
      <c r="B368" s="25"/>
      <c r="C368" s="25"/>
      <c r="D368" s="25"/>
      <c r="E368" s="25"/>
      <c r="F368" s="25"/>
      <c r="G368" s="25"/>
      <c r="H368" s="25"/>
      <c r="I368" s="25"/>
      <c r="J368" s="25"/>
      <c r="K368" s="25"/>
      <c r="L368" s="25"/>
      <c r="M368" s="25"/>
      <c r="N368" s="25"/>
      <c r="O368" s="25"/>
      <c r="P368" s="25"/>
      <c r="Q368" s="25"/>
      <c r="R368" s="25"/>
      <c r="S368" s="25"/>
      <c r="T368" s="25"/>
      <c r="U368" s="25"/>
      <c r="V368" s="25"/>
      <c r="W368" s="25"/>
      <c r="X368" s="25"/>
      <c r="Y368" s="25"/>
      <c r="Z368" s="25"/>
      <c r="AA368" s="25"/>
      <c r="AB368" s="25"/>
      <c r="AC368" s="25"/>
    </row>
    <row r="369" spans="1:29" ht="15.75" customHeight="1">
      <c r="A369" s="25"/>
      <c r="B369" s="25"/>
      <c r="C369" s="25"/>
      <c r="D369" s="25"/>
      <c r="E369" s="25"/>
      <c r="F369" s="25"/>
      <c r="G369" s="25"/>
      <c r="H369" s="25"/>
      <c r="I369" s="25"/>
      <c r="J369" s="25"/>
      <c r="K369" s="25"/>
      <c r="L369" s="25"/>
      <c r="M369" s="25"/>
      <c r="N369" s="25"/>
      <c r="O369" s="25"/>
      <c r="P369" s="25"/>
      <c r="Q369" s="25"/>
      <c r="R369" s="25"/>
      <c r="S369" s="25"/>
      <c r="T369" s="25"/>
      <c r="U369" s="25"/>
      <c r="V369" s="25"/>
      <c r="W369" s="25"/>
      <c r="X369" s="25"/>
      <c r="Y369" s="25"/>
      <c r="Z369" s="25"/>
      <c r="AA369" s="25"/>
      <c r="AB369" s="25"/>
      <c r="AC369" s="25"/>
    </row>
    <row r="370" spans="1:29" ht="15.75" customHeight="1">
      <c r="A370" s="25"/>
      <c r="B370" s="25"/>
      <c r="C370" s="25"/>
      <c r="D370" s="25"/>
      <c r="E370" s="25"/>
      <c r="F370" s="25"/>
      <c r="G370" s="25"/>
      <c r="H370" s="25"/>
      <c r="I370" s="25"/>
      <c r="J370" s="25"/>
      <c r="K370" s="25"/>
      <c r="L370" s="25"/>
      <c r="M370" s="25"/>
      <c r="N370" s="25"/>
      <c r="O370" s="25"/>
      <c r="P370" s="25"/>
      <c r="Q370" s="25"/>
      <c r="R370" s="25"/>
      <c r="S370" s="25"/>
      <c r="T370" s="25"/>
      <c r="U370" s="25"/>
      <c r="V370" s="25"/>
      <c r="W370" s="25"/>
      <c r="X370" s="25"/>
      <c r="Y370" s="25"/>
      <c r="Z370" s="25"/>
      <c r="AA370" s="25"/>
      <c r="AB370" s="25"/>
      <c r="AC370" s="25"/>
    </row>
    <row r="371" spans="1:29" ht="15.75" customHeight="1">
      <c r="A371" s="25"/>
      <c r="B371" s="25"/>
      <c r="C371" s="25"/>
      <c r="D371" s="25"/>
      <c r="E371" s="25"/>
      <c r="F371" s="25"/>
      <c r="G371" s="25"/>
      <c r="H371" s="25"/>
      <c r="I371" s="25"/>
      <c r="J371" s="25"/>
      <c r="K371" s="25"/>
      <c r="L371" s="25"/>
      <c r="M371" s="25"/>
      <c r="N371" s="25"/>
      <c r="O371" s="25"/>
      <c r="P371" s="25"/>
      <c r="Q371" s="25"/>
      <c r="R371" s="25"/>
      <c r="S371" s="25"/>
      <c r="T371" s="25"/>
      <c r="U371" s="25"/>
      <c r="V371" s="25"/>
      <c r="W371" s="25"/>
      <c r="X371" s="25"/>
      <c r="Y371" s="25"/>
      <c r="Z371" s="25"/>
      <c r="AA371" s="25"/>
      <c r="AB371" s="25"/>
      <c r="AC371" s="25"/>
    </row>
    <row r="372" spans="1:29" ht="15.75" customHeight="1">
      <c r="A372" s="25"/>
      <c r="B372" s="25"/>
      <c r="C372" s="25"/>
      <c r="D372" s="25"/>
      <c r="E372" s="25"/>
      <c r="F372" s="25"/>
      <c r="G372" s="25"/>
      <c r="H372" s="25"/>
      <c r="I372" s="25"/>
      <c r="J372" s="25"/>
      <c r="K372" s="25"/>
      <c r="L372" s="25"/>
      <c r="M372" s="25"/>
      <c r="N372" s="25"/>
      <c r="O372" s="25"/>
      <c r="P372" s="25"/>
      <c r="Q372" s="25"/>
      <c r="R372" s="25"/>
      <c r="S372" s="25"/>
      <c r="T372" s="25"/>
      <c r="U372" s="25"/>
      <c r="V372" s="25"/>
      <c r="W372" s="25"/>
      <c r="X372" s="25"/>
      <c r="Y372" s="25"/>
      <c r="Z372" s="25"/>
      <c r="AA372" s="25"/>
      <c r="AB372" s="25"/>
      <c r="AC372" s="25"/>
    </row>
    <row r="373" spans="1:29" ht="15.75" customHeight="1">
      <c r="A373" s="25"/>
      <c r="B373" s="25"/>
      <c r="C373" s="25"/>
      <c r="D373" s="25"/>
      <c r="E373" s="25"/>
      <c r="F373" s="25"/>
      <c r="G373" s="25"/>
      <c r="H373" s="25"/>
      <c r="I373" s="25"/>
      <c r="J373" s="25"/>
      <c r="K373" s="25"/>
      <c r="L373" s="25"/>
      <c r="M373" s="25"/>
      <c r="N373" s="25"/>
      <c r="O373" s="25"/>
      <c r="P373" s="25"/>
      <c r="Q373" s="25"/>
      <c r="R373" s="25"/>
      <c r="S373" s="25"/>
      <c r="T373" s="25"/>
      <c r="U373" s="25"/>
      <c r="V373" s="25"/>
      <c r="W373" s="25"/>
      <c r="X373" s="25"/>
      <c r="Y373" s="25"/>
      <c r="Z373" s="25"/>
      <c r="AA373" s="25"/>
      <c r="AB373" s="25"/>
      <c r="AC373" s="25"/>
    </row>
    <row r="374" spans="1:29" ht="15.75" customHeight="1">
      <c r="A374" s="25"/>
      <c r="B374" s="25"/>
      <c r="C374" s="25"/>
      <c r="D374" s="25"/>
      <c r="E374" s="25"/>
      <c r="F374" s="25"/>
      <c r="G374" s="25"/>
      <c r="H374" s="25"/>
      <c r="I374" s="25"/>
      <c r="J374" s="25"/>
      <c r="K374" s="25"/>
      <c r="L374" s="25"/>
      <c r="M374" s="25"/>
      <c r="N374" s="25"/>
      <c r="O374" s="25"/>
      <c r="P374" s="25"/>
      <c r="Q374" s="25"/>
      <c r="R374" s="25"/>
      <c r="S374" s="25"/>
      <c r="T374" s="25"/>
      <c r="U374" s="25"/>
      <c r="V374" s="25"/>
      <c r="W374" s="25"/>
      <c r="X374" s="25"/>
      <c r="Y374" s="25"/>
      <c r="Z374" s="25"/>
      <c r="AA374" s="25"/>
      <c r="AB374" s="25"/>
      <c r="AC374" s="25"/>
    </row>
    <row r="375" spans="1:29" ht="15.75" customHeight="1">
      <c r="A375" s="25"/>
      <c r="B375" s="25"/>
      <c r="C375" s="25"/>
      <c r="D375" s="25"/>
      <c r="E375" s="25"/>
      <c r="F375" s="25"/>
      <c r="G375" s="25"/>
      <c r="H375" s="25"/>
      <c r="I375" s="25"/>
      <c r="J375" s="25"/>
      <c r="K375" s="25"/>
      <c r="L375" s="25"/>
      <c r="M375" s="25"/>
      <c r="N375" s="25"/>
      <c r="O375" s="25"/>
      <c r="P375" s="25"/>
      <c r="Q375" s="25"/>
      <c r="R375" s="25"/>
      <c r="S375" s="25"/>
      <c r="T375" s="25"/>
      <c r="U375" s="25"/>
      <c r="V375" s="25"/>
      <c r="W375" s="25"/>
      <c r="X375" s="25"/>
      <c r="Y375" s="25"/>
      <c r="Z375" s="25"/>
      <c r="AA375" s="25"/>
      <c r="AB375" s="25"/>
      <c r="AC375" s="25"/>
    </row>
    <row r="376" spans="1:29" ht="15.75" customHeight="1">
      <c r="A376" s="25"/>
      <c r="B376" s="25"/>
      <c r="C376" s="25"/>
      <c r="D376" s="25"/>
      <c r="E376" s="25"/>
      <c r="F376" s="25"/>
      <c r="G376" s="25"/>
      <c r="H376" s="25"/>
      <c r="I376" s="25"/>
      <c r="J376" s="25"/>
      <c r="K376" s="25"/>
      <c r="L376" s="25"/>
      <c r="M376" s="25"/>
      <c r="N376" s="25"/>
      <c r="O376" s="25"/>
      <c r="P376" s="25"/>
      <c r="Q376" s="25"/>
      <c r="R376" s="25"/>
      <c r="S376" s="25"/>
      <c r="T376" s="25"/>
      <c r="U376" s="25"/>
      <c r="V376" s="25"/>
      <c r="W376" s="25"/>
      <c r="X376" s="25"/>
      <c r="Y376" s="25"/>
      <c r="Z376" s="25"/>
      <c r="AA376" s="25"/>
      <c r="AB376" s="25"/>
      <c r="AC376" s="25"/>
    </row>
    <row r="377" spans="1:29" ht="15.75" customHeight="1">
      <c r="A377" s="25"/>
      <c r="B377" s="25"/>
      <c r="C377" s="25"/>
      <c r="D377" s="25"/>
      <c r="E377" s="25"/>
      <c r="F377" s="25"/>
      <c r="G377" s="25"/>
      <c r="H377" s="25"/>
      <c r="I377" s="25"/>
      <c r="J377" s="25"/>
      <c r="K377" s="25"/>
      <c r="L377" s="25"/>
      <c r="M377" s="25"/>
      <c r="N377" s="25"/>
      <c r="O377" s="25"/>
      <c r="P377" s="25"/>
      <c r="Q377" s="25"/>
      <c r="R377" s="25"/>
      <c r="S377" s="25"/>
      <c r="T377" s="25"/>
      <c r="U377" s="25"/>
      <c r="V377" s="25"/>
      <c r="W377" s="25"/>
      <c r="X377" s="25"/>
      <c r="Y377" s="25"/>
      <c r="Z377" s="25"/>
      <c r="AA377" s="25"/>
      <c r="AB377" s="25"/>
      <c r="AC377" s="25"/>
    </row>
    <row r="378" spans="1:29" ht="15.75" customHeight="1">
      <c r="A378" s="25"/>
      <c r="B378" s="25"/>
      <c r="C378" s="25"/>
      <c r="D378" s="25"/>
      <c r="E378" s="25"/>
      <c r="F378" s="25"/>
      <c r="G378" s="25"/>
      <c r="H378" s="25"/>
      <c r="I378" s="25"/>
      <c r="J378" s="25"/>
      <c r="K378" s="25"/>
      <c r="L378" s="25"/>
      <c r="M378" s="25"/>
      <c r="N378" s="25"/>
      <c r="O378" s="25"/>
      <c r="P378" s="25"/>
      <c r="Q378" s="25"/>
      <c r="R378" s="25"/>
      <c r="S378" s="25"/>
      <c r="T378" s="25"/>
      <c r="U378" s="25"/>
      <c r="V378" s="25"/>
      <c r="W378" s="25"/>
      <c r="X378" s="25"/>
      <c r="Y378" s="25"/>
      <c r="Z378" s="25"/>
      <c r="AA378" s="25"/>
      <c r="AB378" s="25"/>
      <c r="AC378" s="25"/>
    </row>
    <row r="379" spans="1:29" ht="15.75" customHeight="1">
      <c r="A379" s="25"/>
      <c r="B379" s="25"/>
      <c r="C379" s="25"/>
      <c r="D379" s="25"/>
      <c r="E379" s="25"/>
      <c r="F379" s="25"/>
      <c r="G379" s="25"/>
      <c r="H379" s="25"/>
      <c r="I379" s="25"/>
      <c r="J379" s="25"/>
      <c r="K379" s="25"/>
      <c r="L379" s="25"/>
      <c r="M379" s="25"/>
      <c r="N379" s="25"/>
      <c r="O379" s="25"/>
      <c r="P379" s="25"/>
      <c r="Q379" s="25"/>
      <c r="R379" s="25"/>
      <c r="S379" s="25"/>
      <c r="T379" s="25"/>
      <c r="U379" s="25"/>
      <c r="V379" s="25"/>
      <c r="W379" s="25"/>
      <c r="X379" s="25"/>
      <c r="Y379" s="25"/>
      <c r="Z379" s="25"/>
      <c r="AA379" s="25"/>
      <c r="AB379" s="25"/>
      <c r="AC379" s="25"/>
    </row>
    <row r="380" spans="1:29" ht="15.75" customHeight="1">
      <c r="A380" s="25"/>
      <c r="B380" s="25"/>
      <c r="C380" s="25"/>
      <c r="D380" s="25"/>
      <c r="E380" s="25"/>
      <c r="F380" s="25"/>
      <c r="G380" s="25"/>
      <c r="H380" s="25"/>
      <c r="I380" s="25"/>
      <c r="J380" s="25"/>
      <c r="K380" s="25"/>
      <c r="L380" s="25"/>
      <c r="M380" s="25"/>
      <c r="N380" s="25"/>
      <c r="O380" s="25"/>
      <c r="P380" s="25"/>
      <c r="Q380" s="25"/>
      <c r="R380" s="25"/>
      <c r="S380" s="25"/>
      <c r="T380" s="25"/>
      <c r="U380" s="25"/>
      <c r="V380" s="25"/>
      <c r="W380" s="25"/>
      <c r="X380" s="25"/>
      <c r="Y380" s="25"/>
      <c r="Z380" s="25"/>
      <c r="AA380" s="25"/>
      <c r="AB380" s="25"/>
      <c r="AC380" s="25"/>
    </row>
    <row r="381" spans="1:29" ht="15.75" customHeight="1">
      <c r="A381" s="25"/>
      <c r="B381" s="25"/>
      <c r="C381" s="25"/>
      <c r="D381" s="25"/>
      <c r="E381" s="25"/>
      <c r="F381" s="25"/>
      <c r="G381" s="25"/>
      <c r="H381" s="25"/>
      <c r="I381" s="25"/>
      <c r="J381" s="25"/>
      <c r="K381" s="25"/>
      <c r="L381" s="25"/>
      <c r="M381" s="25"/>
      <c r="N381" s="25"/>
      <c r="O381" s="25"/>
      <c r="P381" s="25"/>
      <c r="Q381" s="25"/>
      <c r="R381" s="25"/>
      <c r="S381" s="25"/>
      <c r="T381" s="25"/>
      <c r="U381" s="25"/>
      <c r="V381" s="25"/>
      <c r="W381" s="25"/>
      <c r="X381" s="25"/>
      <c r="Y381" s="25"/>
      <c r="Z381" s="25"/>
      <c r="AA381" s="25"/>
      <c r="AB381" s="25"/>
      <c r="AC381" s="25"/>
    </row>
    <row r="382" spans="1:29" ht="15.75" customHeight="1">
      <c r="A382" s="25"/>
      <c r="B382" s="25"/>
      <c r="C382" s="25"/>
      <c r="D382" s="25"/>
      <c r="E382" s="25"/>
      <c r="F382" s="25"/>
      <c r="G382" s="25"/>
      <c r="H382" s="25"/>
      <c r="I382" s="25"/>
      <c r="J382" s="25"/>
      <c r="K382" s="25"/>
      <c r="L382" s="25"/>
      <c r="M382" s="25"/>
      <c r="N382" s="25"/>
      <c r="O382" s="25"/>
      <c r="P382" s="25"/>
      <c r="Q382" s="25"/>
      <c r="R382" s="25"/>
      <c r="S382" s="25"/>
      <c r="T382" s="25"/>
      <c r="U382" s="25"/>
      <c r="V382" s="25"/>
      <c r="W382" s="25"/>
      <c r="X382" s="25"/>
      <c r="Y382" s="25"/>
      <c r="Z382" s="25"/>
      <c r="AA382" s="25"/>
      <c r="AB382" s="25"/>
      <c r="AC382" s="25"/>
    </row>
    <row r="383" spans="1:29" ht="15.75" customHeight="1">
      <c r="A383" s="25"/>
      <c r="B383" s="25"/>
      <c r="C383" s="25"/>
      <c r="D383" s="25"/>
      <c r="E383" s="25"/>
      <c r="F383" s="25"/>
      <c r="G383" s="25"/>
      <c r="H383" s="25"/>
      <c r="I383" s="25"/>
      <c r="J383" s="25"/>
      <c r="K383" s="25"/>
      <c r="L383" s="25"/>
      <c r="M383" s="25"/>
      <c r="N383" s="25"/>
      <c r="O383" s="25"/>
      <c r="P383" s="25"/>
      <c r="Q383" s="25"/>
      <c r="R383" s="25"/>
      <c r="S383" s="25"/>
      <c r="T383" s="25"/>
      <c r="U383" s="25"/>
      <c r="V383" s="25"/>
      <c r="W383" s="25"/>
      <c r="X383" s="25"/>
      <c r="Y383" s="25"/>
      <c r="Z383" s="25"/>
      <c r="AA383" s="25"/>
      <c r="AB383" s="25"/>
      <c r="AC383" s="25"/>
    </row>
    <row r="384" spans="1:29" ht="15.75" customHeight="1">
      <c r="A384" s="25"/>
      <c r="B384" s="25"/>
      <c r="C384" s="25"/>
      <c r="D384" s="25"/>
      <c r="E384" s="25"/>
      <c r="F384" s="25"/>
      <c r="G384" s="25"/>
      <c r="H384" s="25"/>
      <c r="I384" s="25"/>
      <c r="J384" s="25"/>
      <c r="K384" s="25"/>
      <c r="L384" s="25"/>
      <c r="M384" s="25"/>
      <c r="N384" s="25"/>
      <c r="O384" s="25"/>
      <c r="P384" s="25"/>
      <c r="Q384" s="25"/>
      <c r="R384" s="25"/>
      <c r="S384" s="25"/>
      <c r="T384" s="25"/>
      <c r="U384" s="25"/>
      <c r="V384" s="25"/>
      <c r="W384" s="25"/>
      <c r="X384" s="25"/>
      <c r="Y384" s="25"/>
      <c r="Z384" s="25"/>
      <c r="AA384" s="25"/>
      <c r="AB384" s="25"/>
      <c r="AC384" s="25"/>
    </row>
    <row r="385" spans="1:29" ht="15.75" customHeight="1">
      <c r="A385" s="25"/>
      <c r="B385" s="25"/>
      <c r="C385" s="25"/>
      <c r="D385" s="25"/>
      <c r="E385" s="25"/>
      <c r="F385" s="25"/>
      <c r="G385" s="25"/>
      <c r="H385" s="25"/>
      <c r="I385" s="25"/>
      <c r="J385" s="25"/>
      <c r="K385" s="25"/>
      <c r="L385" s="25"/>
      <c r="M385" s="25"/>
      <c r="N385" s="25"/>
      <c r="O385" s="25"/>
      <c r="P385" s="25"/>
      <c r="Q385" s="25"/>
      <c r="R385" s="25"/>
      <c r="S385" s="25"/>
      <c r="T385" s="25"/>
      <c r="U385" s="25"/>
      <c r="V385" s="25"/>
      <c r="W385" s="25"/>
      <c r="X385" s="25"/>
      <c r="Y385" s="25"/>
      <c r="Z385" s="25"/>
      <c r="AA385" s="25"/>
      <c r="AB385" s="25"/>
      <c r="AC385" s="25"/>
    </row>
    <row r="386" spans="1:29" ht="15.75" customHeight="1">
      <c r="A386" s="25"/>
      <c r="B386" s="25"/>
      <c r="C386" s="25"/>
      <c r="D386" s="25"/>
      <c r="E386" s="25"/>
      <c r="F386" s="25"/>
      <c r="G386" s="25"/>
      <c r="H386" s="25"/>
      <c r="I386" s="25"/>
      <c r="J386" s="25"/>
      <c r="K386" s="25"/>
      <c r="L386" s="25"/>
      <c r="M386" s="25"/>
      <c r="N386" s="25"/>
      <c r="O386" s="25"/>
      <c r="P386" s="25"/>
      <c r="Q386" s="25"/>
      <c r="R386" s="25"/>
      <c r="S386" s="25"/>
      <c r="T386" s="25"/>
      <c r="U386" s="25"/>
      <c r="V386" s="25"/>
      <c r="W386" s="25"/>
      <c r="X386" s="25"/>
      <c r="Y386" s="25"/>
      <c r="Z386" s="25"/>
      <c r="AA386" s="25"/>
      <c r="AB386" s="25"/>
      <c r="AC386" s="25"/>
    </row>
    <row r="387" spans="1:29" ht="15.75" customHeight="1">
      <c r="A387" s="25"/>
      <c r="B387" s="25"/>
      <c r="C387" s="25"/>
      <c r="D387" s="25"/>
      <c r="E387" s="25"/>
      <c r="F387" s="25"/>
      <c r="G387" s="25"/>
      <c r="H387" s="25"/>
      <c r="I387" s="25"/>
      <c r="J387" s="25"/>
      <c r="K387" s="25"/>
      <c r="L387" s="25"/>
      <c r="M387" s="25"/>
      <c r="N387" s="25"/>
      <c r="O387" s="25"/>
      <c r="P387" s="25"/>
      <c r="Q387" s="25"/>
      <c r="R387" s="25"/>
      <c r="S387" s="25"/>
      <c r="T387" s="25"/>
      <c r="U387" s="25"/>
      <c r="V387" s="25"/>
      <c r="W387" s="25"/>
      <c r="X387" s="25"/>
      <c r="Y387" s="25"/>
      <c r="Z387" s="25"/>
      <c r="AA387" s="25"/>
      <c r="AB387" s="25"/>
      <c r="AC387" s="25"/>
    </row>
    <row r="388" spans="1:29" ht="15.75" customHeight="1">
      <c r="A388" s="25"/>
      <c r="B388" s="25"/>
      <c r="C388" s="25"/>
      <c r="D388" s="25"/>
      <c r="E388" s="25"/>
      <c r="F388" s="25"/>
      <c r="G388" s="25"/>
      <c r="H388" s="25"/>
      <c r="I388" s="25"/>
      <c r="J388" s="25"/>
      <c r="K388" s="25"/>
      <c r="L388" s="25"/>
      <c r="M388" s="25"/>
      <c r="N388" s="25"/>
      <c r="O388" s="25"/>
      <c r="P388" s="25"/>
      <c r="Q388" s="25"/>
      <c r="R388" s="25"/>
      <c r="S388" s="25"/>
      <c r="T388" s="25"/>
      <c r="U388" s="25"/>
      <c r="V388" s="25"/>
      <c r="W388" s="25"/>
      <c r="X388" s="25"/>
      <c r="Y388" s="25"/>
      <c r="Z388" s="25"/>
      <c r="AA388" s="25"/>
      <c r="AB388" s="25"/>
      <c r="AC388" s="25"/>
    </row>
    <row r="389" spans="1:29" ht="15.75" customHeight="1">
      <c r="A389" s="25"/>
      <c r="B389" s="25"/>
      <c r="C389" s="25"/>
      <c r="D389" s="25"/>
      <c r="E389" s="25"/>
      <c r="F389" s="25"/>
      <c r="G389" s="25"/>
      <c r="H389" s="25"/>
      <c r="I389" s="25"/>
      <c r="J389" s="25"/>
      <c r="K389" s="25"/>
      <c r="L389" s="25"/>
      <c r="M389" s="25"/>
      <c r="N389" s="25"/>
      <c r="O389" s="25"/>
      <c r="P389" s="25"/>
      <c r="Q389" s="25"/>
      <c r="R389" s="25"/>
      <c r="S389" s="25"/>
      <c r="T389" s="25"/>
      <c r="U389" s="25"/>
      <c r="V389" s="25"/>
      <c r="W389" s="25"/>
      <c r="X389" s="25"/>
      <c r="Y389" s="25"/>
      <c r="Z389" s="25"/>
      <c r="AA389" s="25"/>
      <c r="AB389" s="25"/>
      <c r="AC389" s="25"/>
    </row>
    <row r="390" spans="1:29" ht="15.75" customHeight="1">
      <c r="A390" s="25"/>
      <c r="B390" s="25"/>
      <c r="C390" s="25"/>
      <c r="D390" s="25"/>
      <c r="E390" s="25"/>
      <c r="F390" s="25"/>
      <c r="G390" s="25"/>
      <c r="H390" s="25"/>
      <c r="I390" s="25"/>
      <c r="J390" s="25"/>
      <c r="K390" s="25"/>
      <c r="L390" s="25"/>
      <c r="M390" s="25"/>
      <c r="N390" s="25"/>
      <c r="O390" s="25"/>
      <c r="P390" s="25"/>
      <c r="Q390" s="25"/>
      <c r="R390" s="25"/>
      <c r="S390" s="25"/>
      <c r="T390" s="25"/>
      <c r="U390" s="25"/>
      <c r="V390" s="25"/>
      <c r="W390" s="25"/>
      <c r="X390" s="25"/>
      <c r="Y390" s="25"/>
      <c r="Z390" s="25"/>
      <c r="AA390" s="25"/>
      <c r="AB390" s="25"/>
      <c r="AC390" s="25"/>
    </row>
    <row r="391" spans="1:29" ht="15.75" customHeight="1">
      <c r="A391" s="25"/>
      <c r="B391" s="25"/>
      <c r="C391" s="25"/>
      <c r="D391" s="25"/>
      <c r="E391" s="25"/>
      <c r="F391" s="25"/>
      <c r="G391" s="25"/>
      <c r="H391" s="25"/>
      <c r="I391" s="25"/>
      <c r="J391" s="25"/>
      <c r="K391" s="25"/>
      <c r="L391" s="25"/>
      <c r="M391" s="25"/>
      <c r="N391" s="25"/>
      <c r="O391" s="25"/>
      <c r="P391" s="25"/>
      <c r="Q391" s="25"/>
      <c r="R391" s="25"/>
      <c r="S391" s="25"/>
      <c r="T391" s="25"/>
      <c r="U391" s="25"/>
      <c r="V391" s="25"/>
      <c r="W391" s="25"/>
      <c r="X391" s="25"/>
      <c r="Y391" s="25"/>
      <c r="Z391" s="25"/>
      <c r="AA391" s="25"/>
      <c r="AB391" s="25"/>
      <c r="AC391" s="25"/>
    </row>
    <row r="392" spans="1:29" ht="15.75" customHeight="1">
      <c r="A392" s="25"/>
      <c r="B392" s="25"/>
      <c r="C392" s="25"/>
      <c r="D392" s="25"/>
      <c r="E392" s="25"/>
      <c r="F392" s="25"/>
      <c r="G392" s="25"/>
      <c r="H392" s="25"/>
      <c r="I392" s="25"/>
      <c r="J392" s="25"/>
      <c r="K392" s="25"/>
      <c r="L392" s="25"/>
      <c r="M392" s="25"/>
      <c r="N392" s="25"/>
      <c r="O392" s="25"/>
      <c r="P392" s="25"/>
      <c r="Q392" s="25"/>
      <c r="R392" s="25"/>
      <c r="S392" s="25"/>
      <c r="T392" s="25"/>
      <c r="U392" s="25"/>
      <c r="V392" s="25"/>
      <c r="W392" s="25"/>
      <c r="X392" s="25"/>
      <c r="Y392" s="25"/>
      <c r="Z392" s="25"/>
      <c r="AA392" s="25"/>
      <c r="AB392" s="25"/>
      <c r="AC392" s="25"/>
    </row>
    <row r="393" spans="1:29" ht="15.75" customHeight="1">
      <c r="A393" s="25"/>
      <c r="B393" s="25"/>
      <c r="C393" s="25"/>
      <c r="D393" s="25"/>
      <c r="E393" s="25"/>
      <c r="F393" s="25"/>
      <c r="G393" s="25"/>
      <c r="H393" s="25"/>
      <c r="I393" s="25"/>
      <c r="J393" s="25"/>
      <c r="K393" s="25"/>
      <c r="L393" s="25"/>
      <c r="M393" s="25"/>
      <c r="N393" s="25"/>
      <c r="O393" s="25"/>
      <c r="P393" s="25"/>
      <c r="Q393" s="25"/>
      <c r="R393" s="25"/>
      <c r="S393" s="25"/>
      <c r="T393" s="25"/>
      <c r="U393" s="25"/>
      <c r="V393" s="25"/>
      <c r="W393" s="25"/>
      <c r="X393" s="25"/>
      <c r="Y393" s="25"/>
      <c r="Z393" s="25"/>
      <c r="AA393" s="25"/>
      <c r="AB393" s="25"/>
      <c r="AC393" s="25"/>
    </row>
    <row r="394" spans="1:29" ht="15.75" customHeight="1">
      <c r="A394" s="25"/>
      <c r="B394" s="25"/>
      <c r="C394" s="25"/>
      <c r="D394" s="25"/>
      <c r="E394" s="25"/>
      <c r="F394" s="25"/>
      <c r="G394" s="25"/>
      <c r="H394" s="25"/>
      <c r="I394" s="25"/>
      <c r="J394" s="25"/>
      <c r="K394" s="25"/>
      <c r="L394" s="25"/>
      <c r="M394" s="25"/>
      <c r="N394" s="25"/>
      <c r="O394" s="25"/>
      <c r="P394" s="25"/>
      <c r="Q394" s="25"/>
      <c r="R394" s="25"/>
      <c r="S394" s="25"/>
      <c r="T394" s="25"/>
      <c r="U394" s="25"/>
      <c r="V394" s="25"/>
      <c r="W394" s="25"/>
      <c r="X394" s="25"/>
      <c r="Y394" s="25"/>
      <c r="Z394" s="25"/>
      <c r="AA394" s="25"/>
      <c r="AB394" s="25"/>
      <c r="AC394" s="25"/>
    </row>
    <row r="395" spans="1:29" ht="15.75" customHeight="1">
      <c r="A395" s="25"/>
      <c r="B395" s="25"/>
      <c r="C395" s="25"/>
      <c r="D395" s="25"/>
      <c r="E395" s="25"/>
      <c r="F395" s="25"/>
      <c r="G395" s="25"/>
      <c r="H395" s="25"/>
      <c r="I395" s="25"/>
      <c r="J395" s="25"/>
      <c r="K395" s="25"/>
      <c r="L395" s="25"/>
      <c r="M395" s="25"/>
      <c r="N395" s="25"/>
      <c r="O395" s="25"/>
      <c r="P395" s="25"/>
      <c r="Q395" s="25"/>
      <c r="R395" s="25"/>
      <c r="S395" s="25"/>
      <c r="T395" s="25"/>
      <c r="U395" s="25"/>
      <c r="V395" s="25"/>
      <c r="W395" s="25"/>
      <c r="X395" s="25"/>
      <c r="Y395" s="25"/>
      <c r="Z395" s="25"/>
      <c r="AA395" s="25"/>
      <c r="AB395" s="25"/>
      <c r="AC395" s="25"/>
    </row>
    <row r="396" spans="1:29" ht="15.75" customHeight="1">
      <c r="A396" s="25"/>
      <c r="B396" s="25"/>
      <c r="C396" s="25"/>
      <c r="D396" s="25"/>
      <c r="E396" s="25"/>
      <c r="F396" s="25"/>
      <c r="G396" s="25"/>
      <c r="H396" s="25"/>
      <c r="I396" s="25"/>
      <c r="J396" s="25"/>
      <c r="K396" s="25"/>
      <c r="L396" s="25"/>
      <c r="M396" s="25"/>
      <c r="N396" s="25"/>
      <c r="O396" s="25"/>
      <c r="P396" s="25"/>
      <c r="Q396" s="25"/>
      <c r="R396" s="25"/>
      <c r="S396" s="25"/>
      <c r="T396" s="25"/>
      <c r="U396" s="25"/>
      <c r="V396" s="25"/>
      <c r="W396" s="25"/>
      <c r="X396" s="25"/>
      <c r="Y396" s="25"/>
      <c r="Z396" s="25"/>
      <c r="AA396" s="25"/>
      <c r="AB396" s="25"/>
      <c r="AC396" s="25"/>
    </row>
    <row r="397" spans="1:29" ht="15.75" customHeight="1">
      <c r="A397" s="25"/>
      <c r="B397" s="25"/>
      <c r="C397" s="25"/>
      <c r="D397" s="25"/>
      <c r="E397" s="25"/>
      <c r="F397" s="25"/>
      <c r="G397" s="25"/>
      <c r="H397" s="25"/>
      <c r="I397" s="25"/>
      <c r="J397" s="25"/>
      <c r="K397" s="25"/>
      <c r="L397" s="25"/>
      <c r="M397" s="25"/>
      <c r="N397" s="25"/>
      <c r="O397" s="25"/>
      <c r="P397" s="25"/>
      <c r="Q397" s="25"/>
      <c r="R397" s="25"/>
      <c r="S397" s="25"/>
      <c r="T397" s="25"/>
      <c r="U397" s="25"/>
      <c r="V397" s="25"/>
      <c r="W397" s="25"/>
      <c r="X397" s="25"/>
      <c r="Y397" s="25"/>
      <c r="Z397" s="25"/>
      <c r="AA397" s="25"/>
      <c r="AB397" s="25"/>
      <c r="AC397" s="25"/>
    </row>
    <row r="398" spans="1:29" ht="15.75" customHeight="1">
      <c r="A398" s="25"/>
      <c r="B398" s="25"/>
      <c r="C398" s="25"/>
      <c r="D398" s="25"/>
      <c r="E398" s="25"/>
      <c r="F398" s="25"/>
      <c r="G398" s="25"/>
      <c r="H398" s="25"/>
      <c r="I398" s="25"/>
      <c r="J398" s="25"/>
      <c r="K398" s="25"/>
      <c r="L398" s="25"/>
      <c r="M398" s="25"/>
      <c r="N398" s="25"/>
      <c r="O398" s="25"/>
      <c r="P398" s="25"/>
      <c r="Q398" s="25"/>
      <c r="R398" s="25"/>
      <c r="S398" s="25"/>
      <c r="T398" s="25"/>
      <c r="U398" s="25"/>
      <c r="V398" s="25"/>
      <c r="W398" s="25"/>
      <c r="X398" s="25"/>
      <c r="Y398" s="25"/>
      <c r="Z398" s="25"/>
      <c r="AA398" s="25"/>
      <c r="AB398" s="25"/>
      <c r="AC398" s="25"/>
    </row>
    <row r="399" spans="1:29" ht="15.75" customHeight="1">
      <c r="A399" s="25"/>
      <c r="B399" s="25"/>
      <c r="C399" s="25"/>
      <c r="D399" s="25"/>
      <c r="E399" s="25"/>
      <c r="F399" s="25"/>
      <c r="G399" s="25"/>
      <c r="H399" s="25"/>
      <c r="I399" s="25"/>
      <c r="J399" s="25"/>
      <c r="K399" s="25"/>
      <c r="L399" s="25"/>
      <c r="M399" s="25"/>
      <c r="N399" s="25"/>
      <c r="O399" s="25"/>
      <c r="P399" s="25"/>
      <c r="Q399" s="25"/>
      <c r="R399" s="25"/>
      <c r="S399" s="25"/>
      <c r="T399" s="25"/>
      <c r="U399" s="25"/>
      <c r="V399" s="25"/>
      <c r="W399" s="25"/>
      <c r="X399" s="25"/>
      <c r="Y399" s="25"/>
      <c r="Z399" s="25"/>
      <c r="AA399" s="25"/>
      <c r="AB399" s="25"/>
      <c r="AC399" s="25"/>
    </row>
    <row r="400" spans="1:29" ht="15.75" customHeight="1">
      <c r="A400" s="25"/>
      <c r="B400" s="25"/>
      <c r="C400" s="25"/>
      <c r="D400" s="25"/>
      <c r="E400" s="25"/>
      <c r="F400" s="25"/>
      <c r="G400" s="25"/>
      <c r="H400" s="25"/>
      <c r="I400" s="25"/>
      <c r="J400" s="25"/>
      <c r="K400" s="25"/>
      <c r="L400" s="25"/>
      <c r="M400" s="25"/>
      <c r="N400" s="25"/>
      <c r="O400" s="25"/>
      <c r="P400" s="25"/>
      <c r="Q400" s="25"/>
      <c r="R400" s="25"/>
      <c r="S400" s="25"/>
      <c r="T400" s="25"/>
      <c r="U400" s="25"/>
      <c r="V400" s="25"/>
      <c r="W400" s="25"/>
      <c r="X400" s="25"/>
      <c r="Y400" s="25"/>
      <c r="Z400" s="25"/>
      <c r="AA400" s="25"/>
      <c r="AB400" s="25"/>
      <c r="AC400" s="25"/>
    </row>
    <row r="401" spans="1:29" ht="15.75" customHeight="1">
      <c r="A401" s="25"/>
      <c r="B401" s="25"/>
      <c r="C401" s="25"/>
      <c r="D401" s="25"/>
      <c r="E401" s="25"/>
      <c r="F401" s="25"/>
      <c r="G401" s="25"/>
      <c r="H401" s="25"/>
      <c r="I401" s="25"/>
      <c r="J401" s="25"/>
      <c r="K401" s="25"/>
      <c r="L401" s="25"/>
      <c r="M401" s="25"/>
      <c r="N401" s="25"/>
      <c r="O401" s="25"/>
      <c r="P401" s="25"/>
      <c r="Q401" s="25"/>
      <c r="R401" s="25"/>
      <c r="S401" s="25"/>
      <c r="T401" s="25"/>
      <c r="U401" s="25"/>
      <c r="V401" s="25"/>
      <c r="W401" s="25"/>
      <c r="X401" s="25"/>
      <c r="Y401" s="25"/>
      <c r="Z401" s="25"/>
      <c r="AA401" s="25"/>
      <c r="AB401" s="25"/>
      <c r="AC401" s="25"/>
    </row>
    <row r="402" spans="1:29" ht="15.75" customHeight="1">
      <c r="A402" s="25"/>
      <c r="B402" s="25"/>
      <c r="C402" s="25"/>
      <c r="D402" s="25"/>
      <c r="E402" s="25"/>
      <c r="F402" s="25"/>
      <c r="G402" s="25"/>
      <c r="H402" s="25"/>
      <c r="I402" s="25"/>
      <c r="J402" s="25"/>
      <c r="K402" s="25"/>
      <c r="L402" s="25"/>
      <c r="M402" s="25"/>
      <c r="N402" s="25"/>
      <c r="O402" s="25"/>
      <c r="P402" s="25"/>
      <c r="Q402" s="25"/>
      <c r="R402" s="25"/>
      <c r="S402" s="25"/>
      <c r="T402" s="25"/>
      <c r="U402" s="25"/>
      <c r="V402" s="25"/>
      <c r="W402" s="25"/>
      <c r="X402" s="25"/>
      <c r="Y402" s="25"/>
      <c r="Z402" s="25"/>
      <c r="AA402" s="25"/>
      <c r="AB402" s="25"/>
      <c r="AC402" s="25"/>
    </row>
    <row r="403" spans="1:29" ht="15.75" customHeight="1">
      <c r="A403" s="25"/>
      <c r="B403" s="25"/>
      <c r="C403" s="25"/>
      <c r="D403" s="25"/>
      <c r="E403" s="25"/>
      <c r="F403" s="25"/>
      <c r="G403" s="25"/>
      <c r="H403" s="25"/>
      <c r="I403" s="25"/>
      <c r="J403" s="25"/>
      <c r="K403" s="25"/>
      <c r="L403" s="25"/>
      <c r="M403" s="25"/>
      <c r="N403" s="25"/>
      <c r="O403" s="25"/>
      <c r="P403" s="25"/>
      <c r="Q403" s="25"/>
      <c r="R403" s="25"/>
      <c r="S403" s="25"/>
      <c r="T403" s="25"/>
      <c r="U403" s="25"/>
      <c r="V403" s="25"/>
      <c r="W403" s="25"/>
      <c r="X403" s="25"/>
      <c r="Y403" s="25"/>
      <c r="Z403" s="25"/>
      <c r="AA403" s="25"/>
      <c r="AB403" s="25"/>
      <c r="AC403" s="25"/>
    </row>
    <row r="404" spans="1:29" ht="15.75" customHeight="1">
      <c r="A404" s="25"/>
      <c r="B404" s="25"/>
      <c r="C404" s="25"/>
      <c r="D404" s="25"/>
      <c r="E404" s="25"/>
      <c r="F404" s="25"/>
      <c r="G404" s="25"/>
      <c r="H404" s="25"/>
      <c r="I404" s="25"/>
      <c r="J404" s="25"/>
      <c r="K404" s="25"/>
      <c r="L404" s="25"/>
      <c r="M404" s="25"/>
      <c r="N404" s="25"/>
      <c r="O404" s="25"/>
      <c r="P404" s="25"/>
      <c r="Q404" s="25"/>
      <c r="R404" s="25"/>
      <c r="S404" s="25"/>
      <c r="T404" s="25"/>
      <c r="U404" s="25"/>
      <c r="V404" s="25"/>
      <c r="W404" s="25"/>
      <c r="X404" s="25"/>
      <c r="Y404" s="25"/>
      <c r="Z404" s="25"/>
      <c r="AA404" s="25"/>
      <c r="AB404" s="25"/>
      <c r="AC404" s="25"/>
    </row>
    <row r="405" spans="1:29" ht="15.75" customHeight="1">
      <c r="A405" s="25"/>
      <c r="B405" s="25"/>
      <c r="C405" s="25"/>
      <c r="D405" s="25"/>
      <c r="E405" s="25"/>
      <c r="F405" s="25"/>
      <c r="G405" s="25"/>
      <c r="H405" s="25"/>
      <c r="I405" s="25"/>
      <c r="J405" s="25"/>
      <c r="K405" s="25"/>
      <c r="L405" s="25"/>
      <c r="M405" s="25"/>
      <c r="N405" s="25"/>
      <c r="O405" s="25"/>
      <c r="P405" s="25"/>
      <c r="Q405" s="25"/>
      <c r="R405" s="25"/>
      <c r="S405" s="25"/>
      <c r="T405" s="25"/>
      <c r="U405" s="25"/>
      <c r="V405" s="25"/>
      <c r="W405" s="25"/>
      <c r="X405" s="25"/>
      <c r="Y405" s="25"/>
      <c r="Z405" s="25"/>
      <c r="AA405" s="25"/>
      <c r="AB405" s="25"/>
      <c r="AC405" s="25"/>
    </row>
    <row r="406" spans="1:29" ht="15.75" customHeight="1">
      <c r="A406" s="25"/>
      <c r="B406" s="25"/>
      <c r="C406" s="25"/>
      <c r="D406" s="25"/>
      <c r="E406" s="25"/>
      <c r="F406" s="25"/>
      <c r="G406" s="25"/>
      <c r="H406" s="25"/>
      <c r="I406" s="25"/>
      <c r="J406" s="25"/>
      <c r="K406" s="25"/>
      <c r="L406" s="25"/>
      <c r="M406" s="25"/>
      <c r="N406" s="25"/>
      <c r="O406" s="25"/>
      <c r="P406" s="25"/>
      <c r="Q406" s="25"/>
      <c r="R406" s="25"/>
      <c r="S406" s="25"/>
      <c r="T406" s="25"/>
      <c r="U406" s="25"/>
      <c r="V406" s="25"/>
      <c r="W406" s="25"/>
      <c r="X406" s="25"/>
      <c r="Y406" s="25"/>
      <c r="Z406" s="25"/>
      <c r="AA406" s="25"/>
      <c r="AB406" s="25"/>
      <c r="AC406" s="25"/>
    </row>
    <row r="407" spans="1:29" ht="15.75" customHeight="1">
      <c r="A407" s="25"/>
      <c r="B407" s="25"/>
      <c r="C407" s="25"/>
      <c r="D407" s="25"/>
      <c r="E407" s="25"/>
      <c r="F407" s="25"/>
      <c r="G407" s="25"/>
      <c r="H407" s="25"/>
      <c r="I407" s="25"/>
      <c r="J407" s="25"/>
      <c r="K407" s="25"/>
      <c r="L407" s="25"/>
      <c r="M407" s="25"/>
      <c r="N407" s="25"/>
      <c r="O407" s="25"/>
      <c r="P407" s="25"/>
      <c r="Q407" s="25"/>
      <c r="R407" s="25"/>
      <c r="S407" s="25"/>
      <c r="T407" s="25"/>
      <c r="U407" s="25"/>
      <c r="V407" s="25"/>
      <c r="W407" s="25"/>
      <c r="X407" s="25"/>
      <c r="Y407" s="25"/>
      <c r="Z407" s="25"/>
      <c r="AA407" s="25"/>
      <c r="AB407" s="25"/>
      <c r="AC407" s="25"/>
    </row>
    <row r="408" spans="1:29" ht="15.75" customHeight="1">
      <c r="A408" s="25"/>
      <c r="B408" s="25"/>
      <c r="C408" s="25"/>
      <c r="D408" s="25"/>
      <c r="E408" s="25"/>
      <c r="F408" s="25"/>
      <c r="G408" s="25"/>
      <c r="H408" s="25"/>
      <c r="I408" s="25"/>
      <c r="J408" s="25"/>
      <c r="K408" s="25"/>
      <c r="L408" s="25"/>
      <c r="M408" s="25"/>
      <c r="N408" s="25"/>
      <c r="O408" s="25"/>
      <c r="P408" s="25"/>
      <c r="Q408" s="25"/>
      <c r="R408" s="25"/>
      <c r="S408" s="25"/>
      <c r="T408" s="25"/>
      <c r="U408" s="25"/>
      <c r="V408" s="25"/>
      <c r="W408" s="25"/>
      <c r="X408" s="25"/>
      <c r="Y408" s="25"/>
      <c r="Z408" s="25"/>
      <c r="AA408" s="25"/>
      <c r="AB408" s="25"/>
      <c r="AC408" s="25"/>
    </row>
    <row r="409" spans="1:29" ht="15.75" customHeight="1">
      <c r="A409" s="25"/>
      <c r="B409" s="25"/>
      <c r="C409" s="25"/>
      <c r="D409" s="25"/>
      <c r="E409" s="25"/>
      <c r="F409" s="25"/>
      <c r="G409" s="25"/>
      <c r="H409" s="25"/>
      <c r="I409" s="25"/>
      <c r="J409" s="25"/>
      <c r="K409" s="25"/>
      <c r="L409" s="25"/>
      <c r="M409" s="25"/>
      <c r="N409" s="25"/>
      <c r="O409" s="25"/>
      <c r="P409" s="25"/>
      <c r="Q409" s="25"/>
      <c r="R409" s="25"/>
      <c r="S409" s="25"/>
      <c r="T409" s="25"/>
      <c r="U409" s="25"/>
      <c r="V409" s="25"/>
      <c r="W409" s="25"/>
      <c r="X409" s="25"/>
      <c r="Y409" s="25"/>
      <c r="Z409" s="25"/>
      <c r="AA409" s="25"/>
      <c r="AB409" s="25"/>
      <c r="AC409" s="25"/>
    </row>
    <row r="410" spans="1:29" ht="15.75" customHeight="1">
      <c r="A410" s="25"/>
      <c r="B410" s="25"/>
      <c r="C410" s="25"/>
      <c r="D410" s="25"/>
      <c r="E410" s="25"/>
      <c r="F410" s="25"/>
      <c r="G410" s="25"/>
      <c r="H410" s="25"/>
      <c r="I410" s="25"/>
      <c r="J410" s="25"/>
      <c r="K410" s="25"/>
      <c r="L410" s="25"/>
      <c r="M410" s="25"/>
      <c r="N410" s="25"/>
      <c r="O410" s="25"/>
      <c r="P410" s="25"/>
      <c r="Q410" s="25"/>
      <c r="R410" s="25"/>
      <c r="S410" s="25"/>
      <c r="T410" s="25"/>
      <c r="U410" s="25"/>
      <c r="V410" s="25"/>
      <c r="W410" s="25"/>
      <c r="X410" s="25"/>
      <c r="Y410" s="25"/>
      <c r="Z410" s="25"/>
      <c r="AA410" s="25"/>
      <c r="AB410" s="25"/>
      <c r="AC410" s="25"/>
    </row>
    <row r="411" spans="1:29" ht="15.75" customHeight="1">
      <c r="A411" s="25"/>
      <c r="B411" s="25"/>
      <c r="C411" s="25"/>
      <c r="D411" s="25"/>
      <c r="E411" s="25"/>
      <c r="F411" s="25"/>
      <c r="G411" s="25"/>
      <c r="H411" s="25"/>
      <c r="I411" s="25"/>
      <c r="J411" s="25"/>
      <c r="K411" s="25"/>
      <c r="L411" s="25"/>
      <c r="M411" s="25"/>
      <c r="N411" s="25"/>
      <c r="O411" s="25"/>
      <c r="P411" s="25"/>
      <c r="Q411" s="25"/>
      <c r="R411" s="25"/>
      <c r="S411" s="25"/>
      <c r="T411" s="25"/>
      <c r="U411" s="25"/>
      <c r="V411" s="25"/>
      <c r="W411" s="25"/>
      <c r="X411" s="25"/>
      <c r="Y411" s="25"/>
      <c r="Z411" s="25"/>
      <c r="AA411" s="25"/>
      <c r="AB411" s="25"/>
      <c r="AC411" s="25"/>
    </row>
    <row r="412" spans="1:29" ht="15.75" customHeight="1">
      <c r="A412" s="25"/>
      <c r="B412" s="25"/>
      <c r="C412" s="25"/>
      <c r="D412" s="25"/>
      <c r="E412" s="25"/>
      <c r="F412" s="25"/>
      <c r="G412" s="25"/>
      <c r="H412" s="25"/>
      <c r="I412" s="25"/>
      <c r="J412" s="25"/>
      <c r="K412" s="25"/>
      <c r="L412" s="25"/>
      <c r="M412" s="25"/>
      <c r="N412" s="25"/>
      <c r="O412" s="25"/>
      <c r="P412" s="25"/>
      <c r="Q412" s="25"/>
      <c r="R412" s="25"/>
      <c r="S412" s="25"/>
      <c r="T412" s="25"/>
      <c r="U412" s="25"/>
      <c r="V412" s="25"/>
      <c r="W412" s="25"/>
      <c r="X412" s="25"/>
      <c r="Y412" s="25"/>
      <c r="Z412" s="25"/>
      <c r="AA412" s="25"/>
      <c r="AB412" s="25"/>
      <c r="AC412" s="25"/>
    </row>
    <row r="413" spans="1:29" ht="15.75" customHeight="1">
      <c r="A413" s="25"/>
      <c r="B413" s="25"/>
      <c r="C413" s="25"/>
      <c r="D413" s="25"/>
      <c r="E413" s="25"/>
      <c r="F413" s="25"/>
      <c r="G413" s="25"/>
      <c r="H413" s="25"/>
      <c r="I413" s="25"/>
      <c r="J413" s="25"/>
      <c r="K413" s="25"/>
      <c r="L413" s="25"/>
      <c r="M413" s="25"/>
      <c r="N413" s="25"/>
      <c r="O413" s="25"/>
      <c r="P413" s="25"/>
      <c r="Q413" s="25"/>
      <c r="R413" s="25"/>
      <c r="S413" s="25"/>
      <c r="T413" s="25"/>
      <c r="U413" s="25"/>
      <c r="V413" s="25"/>
      <c r="W413" s="25"/>
      <c r="X413" s="25"/>
      <c r="Y413" s="25"/>
      <c r="Z413" s="25"/>
      <c r="AA413" s="25"/>
      <c r="AB413" s="25"/>
      <c r="AC413" s="25"/>
    </row>
    <row r="414" spans="1:29" ht="15.75" customHeight="1">
      <c r="A414" s="25"/>
      <c r="B414" s="25"/>
      <c r="C414" s="25"/>
      <c r="D414" s="25"/>
      <c r="E414" s="25"/>
      <c r="F414" s="25"/>
      <c r="G414" s="25"/>
      <c r="H414" s="25"/>
      <c r="I414" s="25"/>
      <c r="J414" s="25"/>
      <c r="K414" s="25"/>
      <c r="L414" s="25"/>
      <c r="M414" s="25"/>
      <c r="N414" s="25"/>
      <c r="O414" s="25"/>
      <c r="P414" s="25"/>
      <c r="Q414" s="25"/>
      <c r="R414" s="25"/>
      <c r="S414" s="25"/>
      <c r="T414" s="25"/>
      <c r="U414" s="25"/>
      <c r="V414" s="25"/>
      <c r="W414" s="25"/>
      <c r="X414" s="25"/>
      <c r="Y414" s="25"/>
      <c r="Z414" s="25"/>
      <c r="AA414" s="25"/>
      <c r="AB414" s="25"/>
      <c r="AC414" s="25"/>
    </row>
    <row r="415" spans="1:29" ht="15.75" customHeight="1">
      <c r="A415" s="25"/>
      <c r="B415" s="25"/>
      <c r="C415" s="25"/>
      <c r="D415" s="25"/>
      <c r="E415" s="25"/>
      <c r="F415" s="25"/>
      <c r="G415" s="25"/>
      <c r="H415" s="25"/>
      <c r="I415" s="25"/>
      <c r="J415" s="25"/>
      <c r="K415" s="25"/>
      <c r="L415" s="25"/>
      <c r="M415" s="25"/>
      <c r="N415" s="25"/>
      <c r="O415" s="25"/>
      <c r="P415" s="25"/>
      <c r="Q415" s="25"/>
      <c r="R415" s="25"/>
      <c r="S415" s="25"/>
      <c r="T415" s="25"/>
      <c r="U415" s="25"/>
      <c r="V415" s="25"/>
      <c r="W415" s="25"/>
      <c r="X415" s="25"/>
      <c r="Y415" s="25"/>
      <c r="Z415" s="25"/>
      <c r="AA415" s="25"/>
      <c r="AB415" s="25"/>
      <c r="AC415" s="25"/>
    </row>
    <row r="416" spans="1:29" ht="15.75" customHeight="1">
      <c r="A416" s="25"/>
      <c r="B416" s="25"/>
      <c r="C416" s="25"/>
      <c r="D416" s="25"/>
      <c r="E416" s="25"/>
      <c r="F416" s="25"/>
      <c r="G416" s="25"/>
      <c r="H416" s="25"/>
      <c r="I416" s="25"/>
      <c r="J416" s="25"/>
      <c r="K416" s="25"/>
      <c r="L416" s="25"/>
      <c r="M416" s="25"/>
      <c r="N416" s="25"/>
      <c r="O416" s="25"/>
      <c r="P416" s="25"/>
      <c r="Q416" s="25"/>
      <c r="R416" s="25"/>
      <c r="S416" s="25"/>
      <c r="T416" s="25"/>
      <c r="U416" s="25"/>
      <c r="V416" s="25"/>
      <c r="W416" s="25"/>
      <c r="X416" s="25"/>
      <c r="Y416" s="25"/>
      <c r="Z416" s="25"/>
      <c r="AA416" s="25"/>
      <c r="AB416" s="25"/>
      <c r="AC416" s="25"/>
    </row>
    <row r="417" spans="1:29" ht="15.75" customHeight="1">
      <c r="A417" s="25"/>
      <c r="B417" s="25"/>
      <c r="C417" s="25"/>
      <c r="D417" s="25"/>
      <c r="E417" s="25"/>
      <c r="F417" s="25"/>
      <c r="G417" s="25"/>
      <c r="H417" s="25"/>
      <c r="I417" s="25"/>
      <c r="J417" s="25"/>
      <c r="K417" s="25"/>
      <c r="L417" s="25"/>
      <c r="M417" s="25"/>
      <c r="N417" s="25"/>
      <c r="O417" s="25"/>
      <c r="P417" s="25"/>
      <c r="Q417" s="25"/>
      <c r="R417" s="25"/>
      <c r="S417" s="25"/>
      <c r="T417" s="25"/>
      <c r="U417" s="25"/>
      <c r="V417" s="25"/>
      <c r="W417" s="25"/>
      <c r="X417" s="25"/>
      <c r="Y417" s="25"/>
      <c r="Z417" s="25"/>
      <c r="AA417" s="25"/>
      <c r="AB417" s="25"/>
      <c r="AC417" s="25"/>
    </row>
    <row r="418" spans="1:29" ht="15.75" customHeight="1">
      <c r="A418" s="25"/>
      <c r="B418" s="25"/>
      <c r="C418" s="25"/>
      <c r="D418" s="25"/>
      <c r="E418" s="25"/>
      <c r="F418" s="25"/>
      <c r="G418" s="25"/>
      <c r="H418" s="25"/>
      <c r="I418" s="25"/>
      <c r="J418" s="25"/>
      <c r="K418" s="25"/>
      <c r="L418" s="25"/>
      <c r="M418" s="25"/>
      <c r="N418" s="25"/>
      <c r="O418" s="25"/>
      <c r="P418" s="25"/>
      <c r="Q418" s="25"/>
      <c r="R418" s="25"/>
      <c r="S418" s="25"/>
      <c r="T418" s="25"/>
      <c r="U418" s="25"/>
      <c r="V418" s="25"/>
      <c r="W418" s="25"/>
      <c r="X418" s="25"/>
      <c r="Y418" s="25"/>
      <c r="Z418" s="25"/>
      <c r="AA418" s="25"/>
      <c r="AB418" s="25"/>
      <c r="AC418" s="25"/>
    </row>
    <row r="419" spans="1:29" ht="15.75" customHeight="1">
      <c r="A419" s="25"/>
      <c r="B419" s="25"/>
      <c r="C419" s="25"/>
      <c r="D419" s="25"/>
      <c r="E419" s="25"/>
      <c r="F419" s="25"/>
      <c r="G419" s="25"/>
      <c r="H419" s="25"/>
      <c r="I419" s="25"/>
      <c r="J419" s="25"/>
      <c r="K419" s="25"/>
      <c r="L419" s="25"/>
      <c r="M419" s="25"/>
      <c r="N419" s="25"/>
      <c r="O419" s="25"/>
      <c r="P419" s="25"/>
      <c r="Q419" s="25"/>
      <c r="R419" s="25"/>
      <c r="S419" s="25"/>
      <c r="T419" s="25"/>
      <c r="U419" s="25"/>
      <c r="V419" s="25"/>
      <c r="W419" s="25"/>
      <c r="X419" s="25"/>
      <c r="Y419" s="25"/>
      <c r="Z419" s="25"/>
      <c r="AA419" s="25"/>
      <c r="AB419" s="25"/>
      <c r="AC419" s="25"/>
    </row>
    <row r="420" spans="1:29" ht="15.75" customHeight="1">
      <c r="A420" s="25"/>
      <c r="B420" s="25"/>
      <c r="C420" s="25"/>
      <c r="D420" s="25"/>
      <c r="E420" s="25"/>
      <c r="F420" s="25"/>
      <c r="G420" s="25"/>
      <c r="H420" s="25"/>
      <c r="I420" s="25"/>
      <c r="J420" s="25"/>
      <c r="K420" s="25"/>
      <c r="L420" s="25"/>
      <c r="M420" s="25"/>
      <c r="N420" s="25"/>
      <c r="O420" s="25"/>
      <c r="P420" s="25"/>
      <c r="Q420" s="25"/>
      <c r="R420" s="25"/>
      <c r="S420" s="25"/>
      <c r="T420" s="25"/>
      <c r="U420" s="25"/>
      <c r="V420" s="25"/>
      <c r="W420" s="25"/>
      <c r="X420" s="25"/>
      <c r="Y420" s="25"/>
      <c r="Z420" s="25"/>
      <c r="AA420" s="25"/>
      <c r="AB420" s="25"/>
      <c r="AC420" s="25"/>
    </row>
    <row r="421" spans="1:29" ht="15.75" customHeight="1">
      <c r="A421" s="25"/>
      <c r="B421" s="25"/>
      <c r="C421" s="25"/>
      <c r="D421" s="25"/>
      <c r="E421" s="25"/>
      <c r="F421" s="25"/>
      <c r="G421" s="25"/>
      <c r="H421" s="25"/>
      <c r="I421" s="25"/>
      <c r="J421" s="25"/>
      <c r="K421" s="25"/>
      <c r="L421" s="25"/>
      <c r="M421" s="25"/>
      <c r="N421" s="25"/>
      <c r="O421" s="25"/>
      <c r="P421" s="25"/>
      <c r="Q421" s="25"/>
      <c r="R421" s="25"/>
      <c r="S421" s="25"/>
      <c r="T421" s="25"/>
      <c r="U421" s="25"/>
      <c r="V421" s="25"/>
      <c r="W421" s="25"/>
      <c r="X421" s="25"/>
      <c r="Y421" s="25"/>
      <c r="Z421" s="25"/>
      <c r="AA421" s="25"/>
      <c r="AB421" s="25"/>
      <c r="AC421" s="25"/>
    </row>
    <row r="422" spans="1:29" ht="15.75" customHeight="1">
      <c r="A422" s="25"/>
      <c r="B422" s="25"/>
      <c r="C422" s="25"/>
      <c r="D422" s="25"/>
      <c r="E422" s="25"/>
      <c r="F422" s="25"/>
      <c r="G422" s="25"/>
      <c r="H422" s="25"/>
      <c r="I422" s="25"/>
      <c r="J422" s="25"/>
      <c r="K422" s="25"/>
      <c r="L422" s="25"/>
      <c r="M422" s="25"/>
      <c r="N422" s="25"/>
      <c r="O422" s="25"/>
      <c r="P422" s="25"/>
      <c r="Q422" s="25"/>
      <c r="R422" s="25"/>
      <c r="S422" s="25"/>
      <c r="T422" s="25"/>
      <c r="U422" s="25"/>
      <c r="V422" s="25"/>
      <c r="W422" s="25"/>
      <c r="X422" s="25"/>
      <c r="Y422" s="25"/>
      <c r="Z422" s="25"/>
      <c r="AA422" s="25"/>
      <c r="AB422" s="25"/>
      <c r="AC422" s="25"/>
    </row>
    <row r="423" spans="1:29" ht="15.75" customHeight="1">
      <c r="A423" s="25"/>
      <c r="B423" s="25"/>
      <c r="C423" s="25"/>
      <c r="D423" s="25"/>
      <c r="E423" s="25"/>
      <c r="F423" s="25"/>
      <c r="G423" s="25"/>
      <c r="H423" s="25"/>
      <c r="I423" s="25"/>
      <c r="J423" s="25"/>
      <c r="K423" s="25"/>
      <c r="L423" s="25"/>
      <c r="M423" s="25"/>
      <c r="N423" s="25"/>
      <c r="O423" s="25"/>
      <c r="P423" s="25"/>
      <c r="Q423" s="25"/>
      <c r="R423" s="25"/>
      <c r="S423" s="25"/>
      <c r="T423" s="25"/>
      <c r="U423" s="25"/>
      <c r="V423" s="25"/>
      <c r="W423" s="25"/>
      <c r="X423" s="25"/>
      <c r="Y423" s="25"/>
      <c r="Z423" s="25"/>
      <c r="AA423" s="25"/>
      <c r="AB423" s="25"/>
      <c r="AC423" s="25"/>
    </row>
    <row r="424" spans="1:29" ht="15.75" customHeight="1">
      <c r="A424" s="25"/>
      <c r="B424" s="25"/>
      <c r="C424" s="25"/>
      <c r="D424" s="25"/>
      <c r="E424" s="25"/>
      <c r="F424" s="25"/>
      <c r="G424" s="25"/>
      <c r="H424" s="25"/>
      <c r="I424" s="25"/>
      <c r="J424" s="25"/>
      <c r="K424" s="25"/>
      <c r="L424" s="25"/>
      <c r="M424" s="25"/>
      <c r="N424" s="25"/>
      <c r="O424" s="25"/>
      <c r="P424" s="25"/>
      <c r="Q424" s="25"/>
      <c r="R424" s="25"/>
      <c r="S424" s="25"/>
      <c r="T424" s="25"/>
      <c r="U424" s="25"/>
      <c r="V424" s="25"/>
      <c r="W424" s="25"/>
      <c r="X424" s="25"/>
      <c r="Y424" s="25"/>
      <c r="Z424" s="25"/>
      <c r="AA424" s="25"/>
      <c r="AB424" s="25"/>
      <c r="AC424" s="25"/>
    </row>
    <row r="425" spans="1:29" ht="15.75" customHeight="1">
      <c r="A425" s="25"/>
      <c r="B425" s="25"/>
      <c r="C425" s="25"/>
      <c r="D425" s="25"/>
      <c r="E425" s="25"/>
      <c r="F425" s="25"/>
      <c r="G425" s="25"/>
      <c r="H425" s="25"/>
      <c r="I425" s="25"/>
      <c r="J425" s="25"/>
      <c r="K425" s="25"/>
      <c r="L425" s="25"/>
      <c r="M425" s="25"/>
      <c r="N425" s="25"/>
      <c r="O425" s="25"/>
      <c r="P425" s="25"/>
      <c r="Q425" s="25"/>
      <c r="R425" s="25"/>
      <c r="S425" s="25"/>
      <c r="T425" s="25"/>
      <c r="U425" s="25"/>
      <c r="V425" s="25"/>
      <c r="W425" s="25"/>
      <c r="X425" s="25"/>
      <c r="Y425" s="25"/>
      <c r="Z425" s="25"/>
      <c r="AA425" s="25"/>
      <c r="AB425" s="25"/>
      <c r="AC425" s="25"/>
    </row>
    <row r="426" spans="1:29" ht="15.75" customHeight="1">
      <c r="A426" s="25"/>
      <c r="B426" s="25"/>
      <c r="C426" s="25"/>
      <c r="D426" s="25"/>
      <c r="E426" s="25"/>
      <c r="F426" s="25"/>
      <c r="G426" s="25"/>
      <c r="H426" s="25"/>
      <c r="I426" s="25"/>
      <c r="J426" s="25"/>
      <c r="K426" s="25"/>
      <c r="L426" s="25"/>
      <c r="M426" s="25"/>
      <c r="N426" s="25"/>
      <c r="O426" s="25"/>
      <c r="P426" s="25"/>
      <c r="Q426" s="25"/>
      <c r="R426" s="25"/>
      <c r="S426" s="25"/>
      <c r="T426" s="25"/>
      <c r="U426" s="25"/>
      <c r="V426" s="25"/>
      <c r="W426" s="25"/>
      <c r="X426" s="25"/>
      <c r="Y426" s="25"/>
      <c r="Z426" s="25"/>
      <c r="AA426" s="25"/>
      <c r="AB426" s="25"/>
      <c r="AC426" s="25"/>
    </row>
    <row r="427" spans="1:29" ht="15.75" customHeight="1">
      <c r="A427" s="25"/>
      <c r="B427" s="25"/>
      <c r="C427" s="25"/>
      <c r="D427" s="25"/>
      <c r="E427" s="25"/>
      <c r="F427" s="25"/>
      <c r="G427" s="25"/>
      <c r="H427" s="25"/>
      <c r="I427" s="25"/>
      <c r="J427" s="25"/>
      <c r="K427" s="25"/>
      <c r="L427" s="25"/>
      <c r="M427" s="25"/>
      <c r="N427" s="25"/>
      <c r="O427" s="25"/>
      <c r="P427" s="25"/>
      <c r="Q427" s="25"/>
      <c r="R427" s="25"/>
      <c r="S427" s="25"/>
      <c r="T427" s="25"/>
      <c r="U427" s="25"/>
      <c r="V427" s="25"/>
      <c r="W427" s="25"/>
      <c r="X427" s="25"/>
      <c r="Y427" s="25"/>
      <c r="Z427" s="25"/>
      <c r="AA427" s="25"/>
      <c r="AB427" s="25"/>
      <c r="AC427" s="25"/>
    </row>
    <row r="428" spans="1:29" ht="15.75" customHeight="1">
      <c r="A428" s="25"/>
      <c r="B428" s="25"/>
      <c r="C428" s="25"/>
      <c r="D428" s="25"/>
      <c r="E428" s="25"/>
      <c r="F428" s="25"/>
      <c r="G428" s="25"/>
      <c r="H428" s="25"/>
      <c r="I428" s="25"/>
      <c r="J428" s="25"/>
      <c r="K428" s="25"/>
      <c r="L428" s="25"/>
      <c r="M428" s="25"/>
      <c r="N428" s="25"/>
      <c r="O428" s="25"/>
      <c r="P428" s="25"/>
      <c r="Q428" s="25"/>
      <c r="R428" s="25"/>
      <c r="S428" s="25"/>
      <c r="T428" s="25"/>
      <c r="U428" s="25"/>
      <c r="V428" s="25"/>
      <c r="W428" s="25"/>
      <c r="X428" s="25"/>
      <c r="Y428" s="25"/>
      <c r="Z428" s="25"/>
      <c r="AA428" s="25"/>
      <c r="AB428" s="25"/>
      <c r="AC428" s="25"/>
    </row>
    <row r="429" spans="1:29" ht="15.75" customHeight="1">
      <c r="A429" s="25"/>
      <c r="B429" s="25"/>
      <c r="C429" s="25"/>
      <c r="D429" s="25"/>
      <c r="E429" s="25"/>
      <c r="F429" s="25"/>
      <c r="G429" s="25"/>
      <c r="H429" s="25"/>
      <c r="I429" s="25"/>
      <c r="J429" s="25"/>
      <c r="K429" s="25"/>
      <c r="L429" s="25"/>
      <c r="M429" s="25"/>
      <c r="N429" s="25"/>
      <c r="O429" s="25"/>
      <c r="P429" s="25"/>
      <c r="Q429" s="25"/>
      <c r="R429" s="25"/>
      <c r="S429" s="25"/>
      <c r="T429" s="25"/>
      <c r="U429" s="25"/>
      <c r="V429" s="25"/>
      <c r="W429" s="25"/>
      <c r="X429" s="25"/>
      <c r="Y429" s="25"/>
      <c r="Z429" s="25"/>
      <c r="AA429" s="25"/>
      <c r="AB429" s="25"/>
      <c r="AC429" s="25"/>
    </row>
    <row r="430" spans="1:29" ht="15.75" customHeight="1">
      <c r="A430" s="25"/>
      <c r="B430" s="25"/>
      <c r="C430" s="25"/>
      <c r="D430" s="25"/>
      <c r="E430" s="25"/>
      <c r="F430" s="25"/>
      <c r="G430" s="25"/>
      <c r="H430" s="25"/>
      <c r="I430" s="25"/>
      <c r="J430" s="25"/>
      <c r="K430" s="25"/>
      <c r="L430" s="25"/>
      <c r="M430" s="25"/>
      <c r="N430" s="25"/>
      <c r="O430" s="25"/>
      <c r="P430" s="25"/>
      <c r="Q430" s="25"/>
      <c r="R430" s="25"/>
      <c r="S430" s="25"/>
      <c r="T430" s="25"/>
      <c r="U430" s="25"/>
      <c r="V430" s="25"/>
      <c r="W430" s="25"/>
      <c r="X430" s="25"/>
      <c r="Y430" s="25"/>
      <c r="Z430" s="25"/>
      <c r="AA430" s="25"/>
      <c r="AB430" s="25"/>
      <c r="AC430" s="25"/>
    </row>
    <row r="431" spans="1:29" ht="15.75" customHeight="1">
      <c r="A431" s="25"/>
      <c r="B431" s="25"/>
      <c r="C431" s="25"/>
      <c r="D431" s="25"/>
      <c r="E431" s="25"/>
      <c r="F431" s="25"/>
      <c r="G431" s="25"/>
      <c r="H431" s="25"/>
      <c r="I431" s="25"/>
      <c r="J431" s="25"/>
      <c r="K431" s="25"/>
      <c r="L431" s="25"/>
      <c r="M431" s="25"/>
      <c r="N431" s="25"/>
      <c r="O431" s="25"/>
      <c r="P431" s="25"/>
      <c r="Q431" s="25"/>
      <c r="R431" s="25"/>
      <c r="S431" s="25"/>
      <c r="T431" s="25"/>
      <c r="U431" s="25"/>
      <c r="V431" s="25"/>
      <c r="W431" s="25"/>
      <c r="X431" s="25"/>
      <c r="Y431" s="25"/>
      <c r="Z431" s="25"/>
      <c r="AA431" s="25"/>
      <c r="AB431" s="25"/>
      <c r="AC431" s="25"/>
    </row>
    <row r="432" spans="1:29" ht="15.75" customHeight="1">
      <c r="A432" s="25"/>
      <c r="B432" s="25"/>
      <c r="C432" s="25"/>
      <c r="D432" s="25"/>
      <c r="E432" s="25"/>
      <c r="F432" s="25"/>
      <c r="G432" s="25"/>
      <c r="H432" s="25"/>
      <c r="I432" s="25"/>
      <c r="J432" s="25"/>
      <c r="K432" s="25"/>
      <c r="L432" s="25"/>
      <c r="M432" s="25"/>
      <c r="N432" s="25"/>
      <c r="O432" s="25"/>
      <c r="P432" s="25"/>
      <c r="Q432" s="25"/>
      <c r="R432" s="25"/>
      <c r="S432" s="25"/>
      <c r="T432" s="25"/>
      <c r="U432" s="25"/>
      <c r="V432" s="25"/>
      <c r="W432" s="25"/>
      <c r="X432" s="25"/>
      <c r="Y432" s="25"/>
      <c r="Z432" s="25"/>
      <c r="AA432" s="25"/>
      <c r="AB432" s="25"/>
      <c r="AC432" s="25"/>
    </row>
    <row r="433" spans="1:29" ht="15.75" customHeight="1">
      <c r="A433" s="25"/>
      <c r="B433" s="25"/>
      <c r="C433" s="25"/>
      <c r="D433" s="25"/>
      <c r="E433" s="25"/>
      <c r="F433" s="25"/>
      <c r="G433" s="25"/>
      <c r="H433" s="25"/>
      <c r="I433" s="25"/>
      <c r="J433" s="25"/>
      <c r="K433" s="25"/>
      <c r="L433" s="25"/>
      <c r="M433" s="25"/>
      <c r="N433" s="25"/>
      <c r="O433" s="25"/>
      <c r="P433" s="25"/>
      <c r="Q433" s="25"/>
      <c r="R433" s="25"/>
      <c r="S433" s="25"/>
      <c r="T433" s="25"/>
      <c r="U433" s="25"/>
      <c r="V433" s="25"/>
      <c r="W433" s="25"/>
      <c r="X433" s="25"/>
      <c r="Y433" s="25"/>
      <c r="Z433" s="25"/>
      <c r="AA433" s="25"/>
      <c r="AB433" s="25"/>
      <c r="AC433" s="25"/>
    </row>
    <row r="434" spans="1:29" ht="15.75" customHeight="1">
      <c r="A434" s="25"/>
      <c r="B434" s="25"/>
      <c r="C434" s="25"/>
      <c r="D434" s="25"/>
      <c r="E434" s="25"/>
      <c r="F434" s="25"/>
      <c r="G434" s="25"/>
      <c r="H434" s="25"/>
      <c r="I434" s="25"/>
      <c r="J434" s="25"/>
      <c r="K434" s="25"/>
      <c r="L434" s="25"/>
      <c r="M434" s="25"/>
      <c r="N434" s="25"/>
      <c r="O434" s="25"/>
      <c r="P434" s="25"/>
      <c r="Q434" s="25"/>
      <c r="R434" s="25"/>
      <c r="S434" s="25"/>
      <c r="T434" s="25"/>
      <c r="U434" s="25"/>
      <c r="V434" s="25"/>
      <c r="W434" s="25"/>
      <c r="X434" s="25"/>
      <c r="Y434" s="25"/>
      <c r="Z434" s="25"/>
      <c r="AA434" s="25"/>
      <c r="AB434" s="25"/>
      <c r="AC434" s="25"/>
    </row>
    <row r="435" spans="1:29" ht="15.75" customHeight="1">
      <c r="A435" s="25"/>
      <c r="B435" s="25"/>
      <c r="C435" s="25"/>
      <c r="D435" s="25"/>
      <c r="E435" s="25"/>
      <c r="F435" s="25"/>
      <c r="G435" s="25"/>
      <c r="H435" s="25"/>
      <c r="I435" s="25"/>
      <c r="J435" s="25"/>
      <c r="K435" s="25"/>
      <c r="L435" s="25"/>
      <c r="M435" s="25"/>
      <c r="N435" s="25"/>
      <c r="O435" s="25"/>
      <c r="P435" s="25"/>
      <c r="Q435" s="25"/>
      <c r="R435" s="25"/>
      <c r="S435" s="25"/>
      <c r="T435" s="25"/>
      <c r="U435" s="25"/>
      <c r="V435" s="25"/>
      <c r="W435" s="25"/>
      <c r="X435" s="25"/>
      <c r="Y435" s="25"/>
      <c r="Z435" s="25"/>
      <c r="AA435" s="25"/>
      <c r="AB435" s="25"/>
      <c r="AC435" s="25"/>
    </row>
    <row r="436" spans="1:29" ht="15.75" customHeight="1">
      <c r="A436" s="25"/>
      <c r="B436" s="25"/>
      <c r="C436" s="25"/>
      <c r="D436" s="25"/>
      <c r="E436" s="25"/>
      <c r="F436" s="25"/>
      <c r="G436" s="25"/>
      <c r="H436" s="25"/>
      <c r="I436" s="25"/>
      <c r="J436" s="25"/>
      <c r="K436" s="25"/>
      <c r="L436" s="25"/>
      <c r="M436" s="25"/>
      <c r="N436" s="25"/>
      <c r="O436" s="25"/>
      <c r="P436" s="25"/>
      <c r="Q436" s="25"/>
      <c r="R436" s="25"/>
      <c r="S436" s="25"/>
      <c r="T436" s="25"/>
      <c r="U436" s="25"/>
      <c r="V436" s="25"/>
      <c r="W436" s="25"/>
      <c r="X436" s="25"/>
      <c r="Y436" s="25"/>
      <c r="Z436" s="25"/>
      <c r="AA436" s="25"/>
      <c r="AB436" s="25"/>
      <c r="AC436" s="25"/>
    </row>
    <row r="437" spans="1:29" ht="15.75" customHeight="1">
      <c r="A437" s="25"/>
      <c r="B437" s="25"/>
      <c r="C437" s="25"/>
      <c r="D437" s="25"/>
      <c r="E437" s="25"/>
      <c r="F437" s="25"/>
      <c r="G437" s="25"/>
      <c r="H437" s="25"/>
      <c r="I437" s="25"/>
      <c r="J437" s="25"/>
      <c r="K437" s="25"/>
      <c r="L437" s="25"/>
      <c r="M437" s="25"/>
      <c r="N437" s="25"/>
      <c r="O437" s="25"/>
      <c r="P437" s="25"/>
      <c r="Q437" s="25"/>
      <c r="R437" s="25"/>
      <c r="S437" s="25"/>
      <c r="T437" s="25"/>
      <c r="U437" s="25"/>
      <c r="V437" s="25"/>
      <c r="W437" s="25"/>
      <c r="X437" s="25"/>
      <c r="Y437" s="25"/>
      <c r="Z437" s="25"/>
      <c r="AA437" s="25"/>
      <c r="AB437" s="25"/>
      <c r="AC437" s="25"/>
    </row>
    <row r="438" spans="1:29" ht="15.75" customHeight="1">
      <c r="A438" s="25"/>
      <c r="B438" s="25"/>
      <c r="C438" s="25"/>
      <c r="D438" s="25"/>
      <c r="E438" s="25"/>
      <c r="F438" s="25"/>
      <c r="G438" s="25"/>
      <c r="H438" s="25"/>
      <c r="I438" s="25"/>
      <c r="J438" s="25"/>
      <c r="K438" s="25"/>
      <c r="L438" s="25"/>
      <c r="M438" s="25"/>
      <c r="N438" s="25"/>
      <c r="O438" s="25"/>
      <c r="P438" s="25"/>
      <c r="Q438" s="25"/>
      <c r="R438" s="25"/>
      <c r="S438" s="25"/>
      <c r="T438" s="25"/>
      <c r="U438" s="25"/>
      <c r="V438" s="25"/>
      <c r="W438" s="25"/>
      <c r="X438" s="25"/>
      <c r="Y438" s="25"/>
      <c r="Z438" s="25"/>
      <c r="AA438" s="25"/>
      <c r="AB438" s="25"/>
      <c r="AC438" s="25"/>
    </row>
    <row r="439" spans="1:29" ht="15.75" customHeight="1">
      <c r="A439" s="25"/>
      <c r="B439" s="25"/>
      <c r="C439" s="25"/>
      <c r="D439" s="25"/>
      <c r="E439" s="25"/>
      <c r="F439" s="25"/>
      <c r="G439" s="25"/>
      <c r="H439" s="25"/>
      <c r="I439" s="25"/>
      <c r="J439" s="25"/>
      <c r="K439" s="25"/>
      <c r="L439" s="25"/>
      <c r="M439" s="25"/>
      <c r="N439" s="25"/>
      <c r="O439" s="25"/>
      <c r="P439" s="25"/>
      <c r="Q439" s="25"/>
      <c r="R439" s="25"/>
      <c r="S439" s="25"/>
      <c r="T439" s="25"/>
      <c r="U439" s="25"/>
      <c r="V439" s="25"/>
      <c r="W439" s="25"/>
      <c r="X439" s="25"/>
      <c r="Y439" s="25"/>
      <c r="Z439" s="25"/>
      <c r="AA439" s="25"/>
      <c r="AB439" s="25"/>
      <c r="AC439" s="25"/>
    </row>
    <row r="440" spans="1:29" ht="15.75" customHeight="1">
      <c r="A440" s="25"/>
      <c r="B440" s="25"/>
      <c r="C440" s="25"/>
      <c r="D440" s="25"/>
      <c r="E440" s="25"/>
      <c r="F440" s="25"/>
      <c r="G440" s="25"/>
      <c r="H440" s="25"/>
      <c r="I440" s="25"/>
      <c r="J440" s="25"/>
      <c r="K440" s="25"/>
      <c r="L440" s="25"/>
      <c r="M440" s="25"/>
      <c r="N440" s="25"/>
      <c r="O440" s="25"/>
      <c r="P440" s="25"/>
      <c r="Q440" s="25"/>
      <c r="R440" s="25"/>
      <c r="S440" s="25"/>
      <c r="T440" s="25"/>
      <c r="U440" s="25"/>
      <c r="V440" s="25"/>
      <c r="W440" s="25"/>
      <c r="X440" s="25"/>
      <c r="Y440" s="25"/>
      <c r="Z440" s="25"/>
      <c r="AA440" s="25"/>
      <c r="AB440" s="25"/>
      <c r="AC440" s="25"/>
    </row>
    <row r="441" spans="1:29" ht="15.75" customHeight="1">
      <c r="A441" s="25"/>
      <c r="B441" s="25"/>
      <c r="C441" s="25"/>
      <c r="D441" s="25"/>
      <c r="E441" s="25"/>
      <c r="F441" s="25"/>
      <c r="G441" s="25"/>
      <c r="H441" s="25"/>
      <c r="I441" s="25"/>
      <c r="J441" s="25"/>
      <c r="K441" s="25"/>
      <c r="L441" s="25"/>
      <c r="M441" s="25"/>
      <c r="N441" s="25"/>
      <c r="O441" s="25"/>
      <c r="P441" s="25"/>
      <c r="Q441" s="25"/>
      <c r="R441" s="25"/>
      <c r="S441" s="25"/>
      <c r="T441" s="25"/>
      <c r="U441" s="25"/>
      <c r="V441" s="25"/>
      <c r="W441" s="25"/>
      <c r="X441" s="25"/>
      <c r="Y441" s="25"/>
      <c r="Z441" s="25"/>
      <c r="AA441" s="25"/>
      <c r="AB441" s="25"/>
      <c r="AC441" s="25"/>
    </row>
    <row r="442" spans="1:29" ht="15.75" customHeight="1">
      <c r="A442" s="25"/>
      <c r="B442" s="25"/>
      <c r="C442" s="25"/>
      <c r="D442" s="25"/>
      <c r="E442" s="25"/>
      <c r="F442" s="25"/>
      <c r="G442" s="25"/>
      <c r="H442" s="25"/>
      <c r="I442" s="25"/>
      <c r="J442" s="25"/>
      <c r="K442" s="25"/>
      <c r="L442" s="25"/>
      <c r="M442" s="25"/>
      <c r="N442" s="25"/>
      <c r="O442" s="25"/>
      <c r="P442" s="25"/>
      <c r="Q442" s="25"/>
      <c r="R442" s="25"/>
      <c r="S442" s="25"/>
      <c r="T442" s="25"/>
      <c r="U442" s="25"/>
      <c r="V442" s="25"/>
      <c r="W442" s="25"/>
      <c r="X442" s="25"/>
      <c r="Y442" s="25"/>
      <c r="Z442" s="25"/>
      <c r="AA442" s="25"/>
      <c r="AB442" s="25"/>
      <c r="AC442" s="25"/>
    </row>
    <row r="443" spans="1:29" ht="15.75" customHeight="1">
      <c r="A443" s="25"/>
      <c r="B443" s="25"/>
      <c r="C443" s="25"/>
      <c r="D443" s="25"/>
      <c r="E443" s="25"/>
      <c r="F443" s="25"/>
      <c r="G443" s="25"/>
      <c r="H443" s="25"/>
      <c r="I443" s="25"/>
      <c r="J443" s="25"/>
      <c r="K443" s="25"/>
      <c r="L443" s="25"/>
      <c r="M443" s="25"/>
      <c r="N443" s="25"/>
      <c r="O443" s="25"/>
      <c r="P443" s="25"/>
      <c r="Q443" s="25"/>
      <c r="R443" s="25"/>
      <c r="S443" s="25"/>
      <c r="T443" s="25"/>
      <c r="U443" s="25"/>
      <c r="V443" s="25"/>
      <c r="W443" s="25"/>
      <c r="X443" s="25"/>
      <c r="Y443" s="25"/>
      <c r="Z443" s="25"/>
      <c r="AA443" s="25"/>
      <c r="AB443" s="25"/>
      <c r="AC443" s="25"/>
    </row>
    <row r="444" spans="1:29" ht="15.75" customHeight="1">
      <c r="A444" s="25"/>
      <c r="B444" s="25"/>
      <c r="C444" s="25"/>
      <c r="D444" s="25"/>
      <c r="E444" s="25"/>
      <c r="F444" s="25"/>
      <c r="G444" s="25"/>
      <c r="H444" s="25"/>
      <c r="I444" s="25"/>
      <c r="J444" s="25"/>
      <c r="K444" s="25"/>
      <c r="L444" s="25"/>
      <c r="M444" s="25"/>
      <c r="N444" s="25"/>
      <c r="O444" s="25"/>
      <c r="P444" s="25"/>
      <c r="Q444" s="25"/>
      <c r="R444" s="25"/>
      <c r="S444" s="25"/>
      <c r="T444" s="25"/>
      <c r="U444" s="25"/>
      <c r="V444" s="25"/>
      <c r="W444" s="25"/>
      <c r="X444" s="25"/>
      <c r="Y444" s="25"/>
      <c r="Z444" s="25"/>
      <c r="AA444" s="25"/>
      <c r="AB444" s="25"/>
      <c r="AC444" s="25"/>
    </row>
    <row r="445" spans="1:29" ht="15.75" customHeight="1">
      <c r="A445" s="25"/>
      <c r="B445" s="25"/>
      <c r="C445" s="25"/>
      <c r="D445" s="25"/>
      <c r="E445" s="25"/>
      <c r="F445" s="25"/>
      <c r="G445" s="25"/>
      <c r="H445" s="25"/>
      <c r="I445" s="25"/>
      <c r="J445" s="25"/>
      <c r="K445" s="25"/>
      <c r="L445" s="25"/>
      <c r="M445" s="25"/>
      <c r="N445" s="25"/>
      <c r="O445" s="25"/>
      <c r="P445" s="25"/>
      <c r="Q445" s="25"/>
      <c r="R445" s="25"/>
      <c r="S445" s="25"/>
      <c r="T445" s="25"/>
      <c r="U445" s="25"/>
      <c r="V445" s="25"/>
      <c r="W445" s="25"/>
      <c r="X445" s="25"/>
      <c r="Y445" s="25"/>
      <c r="Z445" s="25"/>
      <c r="AA445" s="25"/>
      <c r="AB445" s="25"/>
      <c r="AC445" s="25"/>
    </row>
    <row r="446" spans="1:29" ht="15.75" customHeight="1">
      <c r="A446" s="25"/>
      <c r="B446" s="25"/>
      <c r="C446" s="25"/>
      <c r="D446" s="25"/>
      <c r="E446" s="25"/>
      <c r="F446" s="25"/>
      <c r="G446" s="25"/>
      <c r="H446" s="25"/>
      <c r="I446" s="25"/>
      <c r="J446" s="25"/>
      <c r="K446" s="25"/>
      <c r="L446" s="25"/>
      <c r="M446" s="25"/>
      <c r="N446" s="25"/>
      <c r="O446" s="25"/>
      <c r="P446" s="25"/>
      <c r="Q446" s="25"/>
      <c r="R446" s="25"/>
      <c r="S446" s="25"/>
      <c r="T446" s="25"/>
      <c r="U446" s="25"/>
      <c r="V446" s="25"/>
      <c r="W446" s="25"/>
      <c r="X446" s="25"/>
      <c r="Y446" s="25"/>
      <c r="Z446" s="25"/>
      <c r="AA446" s="25"/>
      <c r="AB446" s="25"/>
      <c r="AC446" s="25"/>
    </row>
    <row r="447" spans="1:29" ht="15.75" customHeight="1">
      <c r="A447" s="25"/>
      <c r="B447" s="25"/>
      <c r="C447" s="25"/>
      <c r="D447" s="25"/>
      <c r="E447" s="25"/>
      <c r="F447" s="25"/>
      <c r="G447" s="25"/>
      <c r="H447" s="25"/>
      <c r="I447" s="25"/>
      <c r="J447" s="25"/>
      <c r="K447" s="25"/>
      <c r="L447" s="25"/>
      <c r="M447" s="25"/>
      <c r="N447" s="25"/>
      <c r="O447" s="25"/>
      <c r="P447" s="25"/>
      <c r="Q447" s="25"/>
      <c r="R447" s="25"/>
      <c r="S447" s="25"/>
      <c r="T447" s="25"/>
      <c r="U447" s="25"/>
      <c r="V447" s="25"/>
      <c r="W447" s="25"/>
      <c r="X447" s="25"/>
      <c r="Y447" s="25"/>
      <c r="Z447" s="25"/>
      <c r="AA447" s="25"/>
      <c r="AB447" s="25"/>
      <c r="AC447" s="25"/>
    </row>
    <row r="448" spans="1:29" ht="15.75" customHeight="1">
      <c r="A448" s="25"/>
      <c r="B448" s="25"/>
      <c r="C448" s="25"/>
      <c r="D448" s="25"/>
      <c r="E448" s="25"/>
      <c r="F448" s="25"/>
      <c r="G448" s="25"/>
      <c r="H448" s="25"/>
      <c r="I448" s="25"/>
      <c r="J448" s="25"/>
      <c r="K448" s="25"/>
      <c r="L448" s="25"/>
      <c r="M448" s="25"/>
      <c r="N448" s="25"/>
      <c r="O448" s="25"/>
      <c r="P448" s="25"/>
      <c r="Q448" s="25"/>
      <c r="R448" s="25"/>
      <c r="S448" s="25"/>
      <c r="T448" s="25"/>
      <c r="U448" s="25"/>
      <c r="V448" s="25"/>
      <c r="W448" s="25"/>
      <c r="X448" s="25"/>
      <c r="Y448" s="25"/>
      <c r="Z448" s="25"/>
      <c r="AA448" s="25"/>
      <c r="AB448" s="25"/>
      <c r="AC448" s="25"/>
    </row>
    <row r="449" spans="1:29" ht="15.75" customHeight="1">
      <c r="A449" s="25"/>
      <c r="B449" s="25"/>
      <c r="C449" s="25"/>
      <c r="D449" s="25"/>
      <c r="E449" s="25"/>
      <c r="F449" s="25"/>
      <c r="G449" s="25"/>
      <c r="H449" s="25"/>
      <c r="I449" s="25"/>
      <c r="J449" s="25"/>
      <c r="K449" s="25"/>
      <c r="L449" s="25"/>
      <c r="M449" s="25"/>
      <c r="N449" s="25"/>
      <c r="O449" s="25"/>
      <c r="P449" s="25"/>
      <c r="Q449" s="25"/>
      <c r="R449" s="25"/>
      <c r="S449" s="25"/>
      <c r="T449" s="25"/>
      <c r="U449" s="25"/>
      <c r="V449" s="25"/>
      <c r="W449" s="25"/>
      <c r="X449" s="25"/>
      <c r="Y449" s="25"/>
      <c r="Z449" s="25"/>
      <c r="AA449" s="25"/>
      <c r="AB449" s="25"/>
      <c r="AC449" s="25"/>
    </row>
    <row r="450" spans="1:29" ht="15.75" customHeight="1">
      <c r="A450" s="25"/>
      <c r="B450" s="25"/>
      <c r="C450" s="25"/>
      <c r="D450" s="25"/>
      <c r="E450" s="25"/>
      <c r="F450" s="25"/>
      <c r="G450" s="25"/>
      <c r="H450" s="25"/>
      <c r="I450" s="25"/>
      <c r="J450" s="25"/>
      <c r="K450" s="25"/>
      <c r="L450" s="25"/>
      <c r="M450" s="25"/>
      <c r="N450" s="25"/>
      <c r="O450" s="25"/>
      <c r="P450" s="25"/>
      <c r="Q450" s="25"/>
      <c r="R450" s="25"/>
      <c r="S450" s="25"/>
      <c r="T450" s="25"/>
      <c r="U450" s="25"/>
      <c r="V450" s="25"/>
      <c r="W450" s="25"/>
      <c r="X450" s="25"/>
      <c r="Y450" s="25"/>
      <c r="Z450" s="25"/>
      <c r="AA450" s="25"/>
      <c r="AB450" s="25"/>
      <c r="AC450" s="25"/>
    </row>
    <row r="451" spans="1:29" ht="15.75" customHeight="1">
      <c r="A451" s="25"/>
      <c r="B451" s="25"/>
      <c r="C451" s="25"/>
      <c r="D451" s="25"/>
      <c r="E451" s="25"/>
      <c r="F451" s="25"/>
      <c r="G451" s="25"/>
      <c r="H451" s="25"/>
      <c r="I451" s="25"/>
      <c r="J451" s="25"/>
      <c r="K451" s="25"/>
      <c r="L451" s="25"/>
      <c r="M451" s="25"/>
      <c r="N451" s="25"/>
      <c r="O451" s="25"/>
      <c r="P451" s="25"/>
      <c r="Q451" s="25"/>
      <c r="R451" s="25"/>
      <c r="S451" s="25"/>
      <c r="T451" s="25"/>
      <c r="U451" s="25"/>
      <c r="V451" s="25"/>
      <c r="W451" s="25"/>
      <c r="X451" s="25"/>
      <c r="Y451" s="25"/>
      <c r="Z451" s="25"/>
      <c r="AA451" s="25"/>
      <c r="AB451" s="25"/>
      <c r="AC451" s="25"/>
    </row>
    <row r="452" spans="1:29" ht="15.75" customHeight="1">
      <c r="A452" s="25"/>
      <c r="B452" s="25"/>
      <c r="C452" s="25"/>
      <c r="D452" s="25"/>
      <c r="E452" s="25"/>
      <c r="F452" s="25"/>
      <c r="G452" s="25"/>
      <c r="H452" s="25"/>
      <c r="I452" s="25"/>
      <c r="J452" s="25"/>
      <c r="K452" s="25"/>
      <c r="L452" s="25"/>
      <c r="M452" s="25"/>
      <c r="N452" s="25"/>
      <c r="O452" s="25"/>
      <c r="P452" s="25"/>
      <c r="Q452" s="25"/>
      <c r="R452" s="25"/>
      <c r="S452" s="25"/>
      <c r="T452" s="25"/>
      <c r="U452" s="25"/>
      <c r="V452" s="25"/>
      <c r="W452" s="25"/>
      <c r="X452" s="25"/>
      <c r="Y452" s="25"/>
      <c r="Z452" s="25"/>
      <c r="AA452" s="25"/>
      <c r="AB452" s="25"/>
      <c r="AC452" s="25"/>
    </row>
    <row r="453" spans="1:29" ht="15.75" customHeight="1">
      <c r="A453" s="25"/>
      <c r="B453" s="25"/>
      <c r="C453" s="25"/>
      <c r="D453" s="25"/>
      <c r="E453" s="25"/>
      <c r="F453" s="25"/>
      <c r="G453" s="25"/>
      <c r="H453" s="25"/>
      <c r="I453" s="25"/>
      <c r="J453" s="25"/>
      <c r="K453" s="25"/>
      <c r="L453" s="25"/>
      <c r="M453" s="25"/>
      <c r="N453" s="25"/>
      <c r="O453" s="25"/>
      <c r="P453" s="25"/>
      <c r="Q453" s="25"/>
      <c r="R453" s="25"/>
      <c r="S453" s="25"/>
      <c r="T453" s="25"/>
      <c r="U453" s="25"/>
      <c r="V453" s="25"/>
      <c r="W453" s="25"/>
      <c r="X453" s="25"/>
      <c r="Y453" s="25"/>
      <c r="Z453" s="25"/>
      <c r="AA453" s="25"/>
      <c r="AB453" s="25"/>
      <c r="AC453" s="25"/>
    </row>
    <row r="454" spans="1:29" ht="15.75" customHeight="1">
      <c r="A454" s="25"/>
      <c r="B454" s="25"/>
      <c r="C454" s="25"/>
      <c r="D454" s="25"/>
      <c r="E454" s="25"/>
      <c r="F454" s="25"/>
      <c r="G454" s="25"/>
      <c r="H454" s="25"/>
      <c r="I454" s="25"/>
      <c r="J454" s="25"/>
      <c r="K454" s="25"/>
      <c r="L454" s="25"/>
      <c r="M454" s="25"/>
      <c r="N454" s="25"/>
      <c r="O454" s="25"/>
      <c r="P454" s="25"/>
      <c r="Q454" s="25"/>
      <c r="R454" s="25"/>
      <c r="S454" s="25"/>
      <c r="T454" s="25"/>
      <c r="U454" s="25"/>
      <c r="V454" s="25"/>
      <c r="W454" s="25"/>
      <c r="X454" s="25"/>
      <c r="Y454" s="25"/>
      <c r="Z454" s="25"/>
      <c r="AA454" s="25"/>
      <c r="AB454" s="25"/>
      <c r="AC454" s="25"/>
    </row>
    <row r="455" spans="1:29" ht="15.75" customHeight="1">
      <c r="A455" s="25"/>
      <c r="B455" s="25"/>
      <c r="C455" s="25"/>
      <c r="D455" s="25"/>
      <c r="E455" s="25"/>
      <c r="F455" s="25"/>
      <c r="G455" s="25"/>
      <c r="H455" s="25"/>
      <c r="I455" s="25"/>
      <c r="J455" s="25"/>
      <c r="K455" s="25"/>
      <c r="L455" s="25"/>
      <c r="M455" s="25"/>
      <c r="N455" s="25"/>
      <c r="O455" s="25"/>
      <c r="P455" s="25"/>
      <c r="Q455" s="25"/>
      <c r="R455" s="25"/>
      <c r="S455" s="25"/>
      <c r="T455" s="25"/>
      <c r="U455" s="25"/>
      <c r="V455" s="25"/>
      <c r="W455" s="25"/>
      <c r="X455" s="25"/>
      <c r="Y455" s="25"/>
      <c r="Z455" s="25"/>
      <c r="AA455" s="25"/>
      <c r="AB455" s="25"/>
      <c r="AC455" s="25"/>
    </row>
    <row r="456" spans="1:29" ht="15.75" customHeight="1">
      <c r="A456" s="25"/>
      <c r="B456" s="25"/>
      <c r="C456" s="25"/>
      <c r="D456" s="25"/>
      <c r="E456" s="25"/>
      <c r="F456" s="25"/>
      <c r="G456" s="25"/>
      <c r="H456" s="25"/>
      <c r="I456" s="25"/>
      <c r="J456" s="25"/>
      <c r="K456" s="25"/>
      <c r="L456" s="25"/>
      <c r="M456" s="25"/>
      <c r="N456" s="25"/>
      <c r="O456" s="25"/>
      <c r="P456" s="25"/>
      <c r="Q456" s="25"/>
      <c r="R456" s="25"/>
      <c r="S456" s="25"/>
      <c r="T456" s="25"/>
      <c r="U456" s="25"/>
      <c r="V456" s="25"/>
      <c r="W456" s="25"/>
      <c r="X456" s="25"/>
      <c r="Y456" s="25"/>
      <c r="Z456" s="25"/>
      <c r="AA456" s="25"/>
      <c r="AB456" s="25"/>
      <c r="AC456" s="25"/>
    </row>
    <row r="457" spans="1:29" ht="15.75" customHeight="1">
      <c r="A457" s="25"/>
      <c r="B457" s="25"/>
      <c r="C457" s="25"/>
      <c r="D457" s="25"/>
      <c r="E457" s="25"/>
      <c r="F457" s="25"/>
      <c r="G457" s="25"/>
      <c r="H457" s="25"/>
      <c r="I457" s="25"/>
      <c r="J457" s="25"/>
      <c r="K457" s="25"/>
      <c r="L457" s="25"/>
      <c r="M457" s="25"/>
      <c r="N457" s="25"/>
      <c r="O457" s="25"/>
      <c r="P457" s="25"/>
      <c r="Q457" s="25"/>
      <c r="R457" s="25"/>
      <c r="S457" s="25"/>
      <c r="T457" s="25"/>
      <c r="U457" s="25"/>
      <c r="V457" s="25"/>
      <c r="W457" s="25"/>
      <c r="X457" s="25"/>
      <c r="Y457" s="25"/>
      <c r="Z457" s="25"/>
      <c r="AA457" s="25"/>
      <c r="AB457" s="25"/>
      <c r="AC457" s="25"/>
    </row>
    <row r="458" spans="1:29" ht="15.75" customHeight="1">
      <c r="A458" s="25"/>
      <c r="B458" s="25"/>
      <c r="C458" s="25"/>
      <c r="D458" s="25"/>
      <c r="E458" s="25"/>
      <c r="F458" s="25"/>
      <c r="G458" s="25"/>
      <c r="H458" s="25"/>
      <c r="I458" s="25"/>
      <c r="J458" s="25"/>
      <c r="K458" s="25"/>
      <c r="L458" s="25"/>
      <c r="M458" s="25"/>
      <c r="N458" s="25"/>
      <c r="O458" s="25"/>
      <c r="P458" s="25"/>
      <c r="Q458" s="25"/>
      <c r="R458" s="25"/>
      <c r="S458" s="25"/>
      <c r="T458" s="25"/>
      <c r="U458" s="25"/>
      <c r="V458" s="25"/>
      <c r="W458" s="25"/>
      <c r="X458" s="25"/>
      <c r="Y458" s="25"/>
      <c r="Z458" s="25"/>
      <c r="AA458" s="25"/>
      <c r="AB458" s="25"/>
      <c r="AC458" s="25"/>
    </row>
    <row r="459" spans="1:29" ht="15.75" customHeight="1">
      <c r="A459" s="25"/>
      <c r="B459" s="25"/>
      <c r="C459" s="25"/>
      <c r="D459" s="25"/>
      <c r="E459" s="25"/>
      <c r="F459" s="25"/>
      <c r="G459" s="25"/>
      <c r="H459" s="25"/>
      <c r="I459" s="25"/>
      <c r="J459" s="25"/>
      <c r="K459" s="25"/>
      <c r="L459" s="25"/>
      <c r="M459" s="25"/>
      <c r="N459" s="25"/>
      <c r="O459" s="25"/>
      <c r="P459" s="25"/>
      <c r="Q459" s="25"/>
      <c r="R459" s="25"/>
      <c r="S459" s="25"/>
      <c r="T459" s="25"/>
      <c r="U459" s="25"/>
      <c r="V459" s="25"/>
      <c r="W459" s="25"/>
      <c r="X459" s="25"/>
      <c r="Y459" s="25"/>
      <c r="Z459" s="25"/>
      <c r="AA459" s="25"/>
      <c r="AB459" s="25"/>
      <c r="AC459" s="25"/>
    </row>
    <row r="460" spans="1:29" ht="15.75" customHeight="1">
      <c r="A460" s="25"/>
      <c r="B460" s="25"/>
      <c r="C460" s="25"/>
      <c r="D460" s="25"/>
      <c r="E460" s="25"/>
      <c r="F460" s="25"/>
      <c r="G460" s="25"/>
      <c r="H460" s="25"/>
      <c r="I460" s="25"/>
      <c r="J460" s="25"/>
      <c r="K460" s="25"/>
      <c r="L460" s="25"/>
      <c r="M460" s="25"/>
      <c r="N460" s="25"/>
      <c r="O460" s="25"/>
      <c r="P460" s="25"/>
      <c r="Q460" s="25"/>
      <c r="R460" s="25"/>
      <c r="S460" s="25"/>
      <c r="T460" s="25"/>
      <c r="U460" s="25"/>
      <c r="V460" s="25"/>
      <c r="W460" s="25"/>
      <c r="X460" s="25"/>
      <c r="Y460" s="25"/>
      <c r="Z460" s="25"/>
      <c r="AA460" s="25"/>
      <c r="AB460" s="25"/>
      <c r="AC460" s="25"/>
    </row>
    <row r="461" spans="1:29" ht="15.75" customHeight="1">
      <c r="A461" s="25"/>
      <c r="B461" s="25"/>
      <c r="C461" s="25"/>
      <c r="D461" s="25"/>
      <c r="E461" s="25"/>
      <c r="F461" s="25"/>
      <c r="G461" s="25"/>
      <c r="H461" s="25"/>
      <c r="I461" s="25"/>
      <c r="J461" s="25"/>
      <c r="K461" s="25"/>
      <c r="L461" s="25"/>
      <c r="M461" s="25"/>
      <c r="N461" s="25"/>
      <c r="O461" s="25"/>
      <c r="P461" s="25"/>
      <c r="Q461" s="25"/>
      <c r="R461" s="25"/>
      <c r="S461" s="25"/>
      <c r="T461" s="25"/>
      <c r="U461" s="25"/>
      <c r="V461" s="25"/>
      <c r="W461" s="25"/>
      <c r="X461" s="25"/>
      <c r="Y461" s="25"/>
      <c r="Z461" s="25"/>
      <c r="AA461" s="25"/>
      <c r="AB461" s="25"/>
      <c r="AC461" s="25"/>
    </row>
    <row r="462" spans="1:29" ht="15.75" customHeight="1">
      <c r="A462" s="25"/>
      <c r="B462" s="25"/>
      <c r="C462" s="25"/>
      <c r="D462" s="25"/>
      <c r="E462" s="25"/>
      <c r="F462" s="25"/>
      <c r="G462" s="25"/>
      <c r="H462" s="25"/>
      <c r="I462" s="25"/>
      <c r="J462" s="25"/>
      <c r="K462" s="25"/>
      <c r="L462" s="25"/>
      <c r="M462" s="25"/>
      <c r="N462" s="25"/>
      <c r="O462" s="25"/>
      <c r="P462" s="25"/>
      <c r="Q462" s="25"/>
      <c r="R462" s="25"/>
      <c r="S462" s="25"/>
      <c r="T462" s="25"/>
      <c r="U462" s="25"/>
      <c r="V462" s="25"/>
      <c r="W462" s="25"/>
      <c r="X462" s="25"/>
      <c r="Y462" s="25"/>
      <c r="Z462" s="25"/>
      <c r="AA462" s="25"/>
      <c r="AB462" s="25"/>
      <c r="AC462" s="25"/>
    </row>
    <row r="463" spans="1:29" ht="15.75" customHeight="1">
      <c r="A463" s="25"/>
      <c r="B463" s="25"/>
      <c r="C463" s="25"/>
      <c r="D463" s="25"/>
      <c r="E463" s="25"/>
      <c r="F463" s="25"/>
      <c r="G463" s="25"/>
      <c r="H463" s="25"/>
      <c r="I463" s="25"/>
      <c r="J463" s="25"/>
      <c r="K463" s="25"/>
      <c r="L463" s="25"/>
      <c r="M463" s="25"/>
      <c r="N463" s="25"/>
      <c r="O463" s="25"/>
      <c r="P463" s="25"/>
      <c r="Q463" s="25"/>
      <c r="R463" s="25"/>
      <c r="S463" s="25"/>
      <c r="T463" s="25"/>
      <c r="U463" s="25"/>
      <c r="V463" s="25"/>
      <c r="W463" s="25"/>
      <c r="X463" s="25"/>
      <c r="Y463" s="25"/>
      <c r="Z463" s="25"/>
      <c r="AA463" s="25"/>
      <c r="AB463" s="25"/>
      <c r="AC463" s="25"/>
    </row>
    <row r="464" spans="1:29" ht="15.75" customHeight="1">
      <c r="A464" s="25"/>
      <c r="B464" s="25"/>
      <c r="C464" s="25"/>
      <c r="D464" s="25"/>
      <c r="E464" s="25"/>
      <c r="F464" s="25"/>
      <c r="G464" s="25"/>
      <c r="H464" s="25"/>
      <c r="I464" s="25"/>
      <c r="J464" s="25"/>
      <c r="K464" s="25"/>
      <c r="L464" s="25"/>
      <c r="M464" s="25"/>
      <c r="N464" s="25"/>
      <c r="O464" s="25"/>
      <c r="P464" s="25"/>
      <c r="Q464" s="25"/>
      <c r="R464" s="25"/>
      <c r="S464" s="25"/>
      <c r="T464" s="25"/>
      <c r="U464" s="25"/>
      <c r="V464" s="25"/>
      <c r="W464" s="25"/>
      <c r="X464" s="25"/>
      <c r="Y464" s="25"/>
      <c r="Z464" s="25"/>
      <c r="AA464" s="25"/>
      <c r="AB464" s="25"/>
      <c r="AC464" s="25"/>
    </row>
    <row r="465" spans="1:29" ht="15.75" customHeight="1">
      <c r="A465" s="25"/>
      <c r="B465" s="25"/>
      <c r="C465" s="25"/>
      <c r="D465" s="25"/>
      <c r="E465" s="25"/>
      <c r="F465" s="25"/>
      <c r="G465" s="25"/>
      <c r="H465" s="25"/>
      <c r="I465" s="25"/>
      <c r="J465" s="25"/>
      <c r="K465" s="25"/>
      <c r="L465" s="25"/>
      <c r="M465" s="25"/>
      <c r="N465" s="25"/>
      <c r="O465" s="25"/>
      <c r="P465" s="25"/>
      <c r="Q465" s="25"/>
      <c r="R465" s="25"/>
      <c r="S465" s="25"/>
      <c r="T465" s="25"/>
      <c r="U465" s="25"/>
      <c r="V465" s="25"/>
      <c r="W465" s="25"/>
      <c r="X465" s="25"/>
      <c r="Y465" s="25"/>
      <c r="Z465" s="25"/>
      <c r="AA465" s="25"/>
      <c r="AB465" s="25"/>
      <c r="AC465" s="25"/>
    </row>
    <row r="466" spans="1:29" ht="15.75" customHeight="1">
      <c r="A466" s="25"/>
      <c r="B466" s="25"/>
      <c r="C466" s="25"/>
      <c r="D466" s="25"/>
      <c r="E466" s="25"/>
      <c r="F466" s="25"/>
      <c r="G466" s="25"/>
      <c r="H466" s="25"/>
      <c r="I466" s="25"/>
      <c r="J466" s="25"/>
      <c r="K466" s="25"/>
      <c r="L466" s="25"/>
      <c r="M466" s="25"/>
      <c r="N466" s="25"/>
      <c r="O466" s="25"/>
      <c r="P466" s="25"/>
      <c r="Q466" s="25"/>
      <c r="R466" s="25"/>
      <c r="S466" s="25"/>
      <c r="T466" s="25"/>
      <c r="U466" s="25"/>
      <c r="V466" s="25"/>
      <c r="W466" s="25"/>
      <c r="X466" s="25"/>
      <c r="Y466" s="25"/>
      <c r="Z466" s="25"/>
      <c r="AA466" s="25"/>
      <c r="AB466" s="25"/>
      <c r="AC466" s="25"/>
    </row>
    <row r="467" spans="1:29" ht="15.75" customHeight="1">
      <c r="A467" s="25"/>
      <c r="B467" s="25"/>
      <c r="C467" s="25"/>
      <c r="D467" s="25"/>
      <c r="E467" s="25"/>
      <c r="F467" s="25"/>
      <c r="G467" s="25"/>
      <c r="H467" s="25"/>
      <c r="I467" s="25"/>
      <c r="J467" s="25"/>
      <c r="K467" s="25"/>
      <c r="L467" s="25"/>
      <c r="M467" s="25"/>
      <c r="N467" s="25"/>
      <c r="O467" s="25"/>
      <c r="P467" s="25"/>
      <c r="Q467" s="25"/>
      <c r="R467" s="25"/>
      <c r="S467" s="25"/>
      <c r="T467" s="25"/>
      <c r="U467" s="25"/>
      <c r="V467" s="25"/>
      <c r="W467" s="25"/>
      <c r="X467" s="25"/>
      <c r="Y467" s="25"/>
      <c r="Z467" s="25"/>
      <c r="AA467" s="25"/>
      <c r="AB467" s="25"/>
      <c r="AC467" s="25"/>
    </row>
    <row r="468" spans="1:29" ht="15.75" customHeight="1">
      <c r="A468" s="25"/>
      <c r="B468" s="25"/>
      <c r="C468" s="25"/>
      <c r="D468" s="25"/>
      <c r="E468" s="25"/>
      <c r="F468" s="25"/>
      <c r="G468" s="25"/>
      <c r="H468" s="25"/>
      <c r="I468" s="25"/>
      <c r="J468" s="25"/>
      <c r="K468" s="25"/>
      <c r="L468" s="25"/>
      <c r="M468" s="25"/>
      <c r="N468" s="25"/>
      <c r="O468" s="25"/>
      <c r="P468" s="25"/>
      <c r="Q468" s="25"/>
      <c r="R468" s="25"/>
      <c r="S468" s="25"/>
      <c r="T468" s="25"/>
      <c r="U468" s="25"/>
      <c r="V468" s="25"/>
      <c r="W468" s="25"/>
      <c r="X468" s="25"/>
      <c r="Y468" s="25"/>
      <c r="Z468" s="25"/>
      <c r="AA468" s="25"/>
      <c r="AB468" s="25"/>
      <c r="AC468" s="25"/>
    </row>
    <row r="469" spans="1:29" ht="15.75" customHeight="1">
      <c r="A469" s="25"/>
      <c r="B469" s="25"/>
      <c r="C469" s="25"/>
      <c r="D469" s="25"/>
      <c r="E469" s="25"/>
      <c r="F469" s="25"/>
      <c r="G469" s="25"/>
      <c r="H469" s="25"/>
      <c r="I469" s="25"/>
      <c r="J469" s="25"/>
      <c r="K469" s="25"/>
      <c r="L469" s="25"/>
      <c r="M469" s="25"/>
      <c r="N469" s="25"/>
      <c r="O469" s="25"/>
      <c r="P469" s="25"/>
      <c r="Q469" s="25"/>
      <c r="R469" s="25"/>
      <c r="S469" s="25"/>
      <c r="T469" s="25"/>
      <c r="U469" s="25"/>
      <c r="V469" s="25"/>
      <c r="W469" s="25"/>
      <c r="X469" s="25"/>
      <c r="Y469" s="25"/>
      <c r="Z469" s="25"/>
      <c r="AA469" s="25"/>
      <c r="AB469" s="25"/>
      <c r="AC469" s="25"/>
    </row>
    <row r="470" spans="1:29" ht="15.75" customHeight="1">
      <c r="A470" s="25"/>
      <c r="B470" s="25"/>
      <c r="C470" s="25"/>
      <c r="D470" s="25"/>
      <c r="E470" s="25"/>
      <c r="F470" s="25"/>
      <c r="G470" s="25"/>
      <c r="H470" s="25"/>
      <c r="I470" s="25"/>
      <c r="J470" s="25"/>
      <c r="K470" s="25"/>
      <c r="L470" s="25"/>
      <c r="M470" s="25"/>
      <c r="N470" s="25"/>
      <c r="O470" s="25"/>
      <c r="P470" s="25"/>
      <c r="Q470" s="25"/>
      <c r="R470" s="25"/>
      <c r="S470" s="25"/>
      <c r="T470" s="25"/>
      <c r="U470" s="25"/>
      <c r="V470" s="25"/>
      <c r="W470" s="25"/>
      <c r="X470" s="25"/>
      <c r="Y470" s="25"/>
      <c r="Z470" s="25"/>
      <c r="AA470" s="25"/>
      <c r="AB470" s="25"/>
      <c r="AC470" s="25"/>
    </row>
    <row r="471" spans="1:29" ht="15.75" customHeight="1">
      <c r="A471" s="25"/>
      <c r="B471" s="25"/>
      <c r="C471" s="25"/>
      <c r="D471" s="25"/>
      <c r="E471" s="25"/>
      <c r="F471" s="25"/>
      <c r="G471" s="25"/>
      <c r="H471" s="25"/>
      <c r="I471" s="25"/>
      <c r="J471" s="25"/>
      <c r="K471" s="25"/>
      <c r="L471" s="25"/>
      <c r="M471" s="25"/>
      <c r="N471" s="25"/>
      <c r="O471" s="25"/>
      <c r="P471" s="25"/>
      <c r="Q471" s="25"/>
      <c r="R471" s="25"/>
      <c r="S471" s="25"/>
      <c r="T471" s="25"/>
      <c r="U471" s="25"/>
      <c r="V471" s="25"/>
      <c r="W471" s="25"/>
      <c r="X471" s="25"/>
      <c r="Y471" s="25"/>
      <c r="Z471" s="25"/>
      <c r="AA471" s="25"/>
      <c r="AB471" s="25"/>
      <c r="AC471" s="25"/>
    </row>
    <row r="472" spans="1:29" ht="15.75" customHeight="1">
      <c r="A472" s="25"/>
      <c r="B472" s="25"/>
      <c r="C472" s="25"/>
      <c r="D472" s="25"/>
      <c r="E472" s="25"/>
      <c r="F472" s="25"/>
      <c r="G472" s="25"/>
      <c r="H472" s="25"/>
      <c r="I472" s="25"/>
      <c r="J472" s="25"/>
      <c r="K472" s="25"/>
      <c r="L472" s="25"/>
      <c r="M472" s="25"/>
      <c r="N472" s="25"/>
      <c r="O472" s="25"/>
      <c r="P472" s="25"/>
      <c r="Q472" s="25"/>
      <c r="R472" s="25"/>
      <c r="S472" s="25"/>
      <c r="T472" s="25"/>
      <c r="U472" s="25"/>
      <c r="V472" s="25"/>
      <c r="W472" s="25"/>
      <c r="X472" s="25"/>
      <c r="Y472" s="25"/>
      <c r="Z472" s="25"/>
      <c r="AA472" s="25"/>
      <c r="AB472" s="25"/>
      <c r="AC472" s="25"/>
    </row>
    <row r="473" spans="1:29" ht="15.75" customHeight="1">
      <c r="A473" s="25"/>
      <c r="B473" s="25"/>
      <c r="C473" s="25"/>
      <c r="D473" s="25"/>
      <c r="E473" s="25"/>
      <c r="F473" s="25"/>
      <c r="G473" s="25"/>
      <c r="H473" s="25"/>
      <c r="I473" s="25"/>
      <c r="J473" s="25"/>
      <c r="K473" s="25"/>
      <c r="L473" s="25"/>
      <c r="M473" s="25"/>
      <c r="N473" s="25"/>
      <c r="O473" s="25"/>
      <c r="P473" s="25"/>
      <c r="Q473" s="25"/>
      <c r="R473" s="25"/>
      <c r="S473" s="25"/>
      <c r="T473" s="25"/>
      <c r="U473" s="25"/>
      <c r="V473" s="25"/>
      <c r="W473" s="25"/>
      <c r="X473" s="25"/>
      <c r="Y473" s="25"/>
      <c r="Z473" s="25"/>
      <c r="AA473" s="25"/>
      <c r="AB473" s="25"/>
      <c r="AC473" s="25"/>
    </row>
    <row r="474" spans="1:29" ht="15.75" customHeight="1">
      <c r="A474" s="25"/>
      <c r="B474" s="25"/>
      <c r="C474" s="25"/>
      <c r="D474" s="25"/>
      <c r="E474" s="25"/>
      <c r="F474" s="25"/>
      <c r="G474" s="25"/>
      <c r="H474" s="25"/>
      <c r="I474" s="25"/>
      <c r="J474" s="25"/>
      <c r="K474" s="25"/>
      <c r="L474" s="25"/>
      <c r="M474" s="25"/>
      <c r="N474" s="25"/>
      <c r="O474" s="25"/>
      <c r="P474" s="25"/>
      <c r="Q474" s="25"/>
      <c r="R474" s="25"/>
      <c r="S474" s="25"/>
      <c r="T474" s="25"/>
      <c r="U474" s="25"/>
      <c r="V474" s="25"/>
      <c r="W474" s="25"/>
      <c r="X474" s="25"/>
      <c r="Y474" s="25"/>
      <c r="Z474" s="25"/>
      <c r="AA474" s="25"/>
      <c r="AB474" s="25"/>
      <c r="AC474" s="25"/>
    </row>
    <row r="475" spans="1:29" ht="15.75" customHeight="1">
      <c r="A475" s="25"/>
      <c r="B475" s="25"/>
      <c r="C475" s="25"/>
      <c r="D475" s="25"/>
      <c r="E475" s="25"/>
      <c r="F475" s="25"/>
      <c r="G475" s="25"/>
      <c r="H475" s="25"/>
      <c r="I475" s="25"/>
      <c r="J475" s="25"/>
      <c r="K475" s="25"/>
      <c r="L475" s="25"/>
      <c r="M475" s="25"/>
      <c r="N475" s="25"/>
      <c r="O475" s="25"/>
      <c r="P475" s="25"/>
      <c r="Q475" s="25"/>
      <c r="R475" s="25"/>
      <c r="S475" s="25"/>
      <c r="T475" s="25"/>
      <c r="U475" s="25"/>
      <c r="V475" s="25"/>
      <c r="W475" s="25"/>
      <c r="X475" s="25"/>
      <c r="Y475" s="25"/>
      <c r="Z475" s="25"/>
      <c r="AA475" s="25"/>
      <c r="AB475" s="25"/>
      <c r="AC475" s="25"/>
    </row>
    <row r="476" spans="1:29" ht="15.75" customHeight="1">
      <c r="A476" s="25"/>
      <c r="B476" s="25"/>
      <c r="C476" s="25"/>
      <c r="D476" s="25"/>
      <c r="E476" s="25"/>
      <c r="F476" s="25"/>
      <c r="G476" s="25"/>
      <c r="H476" s="25"/>
      <c r="I476" s="25"/>
      <c r="J476" s="25"/>
      <c r="K476" s="25"/>
      <c r="L476" s="25"/>
      <c r="M476" s="25"/>
      <c r="N476" s="25"/>
      <c r="O476" s="25"/>
      <c r="P476" s="25"/>
      <c r="Q476" s="25"/>
      <c r="R476" s="25"/>
      <c r="S476" s="25"/>
      <c r="T476" s="25"/>
      <c r="U476" s="25"/>
      <c r="V476" s="25"/>
      <c r="W476" s="25"/>
      <c r="X476" s="25"/>
      <c r="Y476" s="25"/>
      <c r="Z476" s="25"/>
      <c r="AA476" s="25"/>
      <c r="AB476" s="25"/>
      <c r="AC476" s="25"/>
    </row>
    <row r="477" spans="1:29" ht="15.75" customHeight="1">
      <c r="A477" s="25"/>
      <c r="B477" s="25"/>
      <c r="C477" s="25"/>
      <c r="D477" s="25"/>
      <c r="E477" s="25"/>
      <c r="F477" s="25"/>
      <c r="G477" s="25"/>
      <c r="H477" s="25"/>
      <c r="I477" s="25"/>
      <c r="J477" s="25"/>
      <c r="K477" s="25"/>
      <c r="L477" s="25"/>
      <c r="M477" s="25"/>
      <c r="N477" s="25"/>
      <c r="O477" s="25"/>
      <c r="P477" s="25"/>
      <c r="Q477" s="25"/>
      <c r="R477" s="25"/>
      <c r="S477" s="25"/>
      <c r="T477" s="25"/>
      <c r="U477" s="25"/>
      <c r="V477" s="25"/>
      <c r="W477" s="25"/>
      <c r="X477" s="25"/>
      <c r="Y477" s="25"/>
      <c r="Z477" s="25"/>
      <c r="AA477" s="25"/>
      <c r="AB477" s="25"/>
      <c r="AC477" s="25"/>
    </row>
    <row r="478" spans="1:29" ht="15.75" customHeight="1">
      <c r="A478" s="25"/>
      <c r="B478" s="25"/>
      <c r="C478" s="25"/>
      <c r="D478" s="25"/>
      <c r="E478" s="25"/>
      <c r="F478" s="25"/>
      <c r="G478" s="25"/>
      <c r="H478" s="25"/>
      <c r="I478" s="25"/>
      <c r="J478" s="25"/>
      <c r="K478" s="25"/>
      <c r="L478" s="25"/>
      <c r="M478" s="25"/>
      <c r="N478" s="25"/>
      <c r="O478" s="25"/>
      <c r="P478" s="25"/>
      <c r="Q478" s="25"/>
      <c r="R478" s="25"/>
      <c r="S478" s="25"/>
      <c r="T478" s="25"/>
      <c r="U478" s="25"/>
      <c r="V478" s="25"/>
      <c r="W478" s="25"/>
      <c r="X478" s="25"/>
      <c r="Y478" s="25"/>
      <c r="Z478" s="25"/>
      <c r="AA478" s="25"/>
      <c r="AB478" s="25"/>
      <c r="AC478" s="25"/>
    </row>
    <row r="479" spans="1:29" ht="15.75" customHeight="1">
      <c r="A479" s="25"/>
      <c r="B479" s="25"/>
      <c r="C479" s="25"/>
      <c r="D479" s="25"/>
      <c r="E479" s="25"/>
      <c r="F479" s="25"/>
      <c r="G479" s="25"/>
      <c r="H479" s="25"/>
      <c r="I479" s="25"/>
      <c r="J479" s="25"/>
      <c r="K479" s="25"/>
      <c r="L479" s="25"/>
      <c r="M479" s="25"/>
      <c r="N479" s="25"/>
      <c r="O479" s="25"/>
      <c r="P479" s="25"/>
      <c r="Q479" s="25"/>
      <c r="R479" s="25"/>
      <c r="S479" s="25"/>
      <c r="T479" s="25"/>
      <c r="U479" s="25"/>
      <c r="V479" s="25"/>
      <c r="W479" s="25"/>
      <c r="X479" s="25"/>
      <c r="Y479" s="25"/>
      <c r="Z479" s="25"/>
      <c r="AA479" s="25"/>
      <c r="AB479" s="25"/>
      <c r="AC479" s="25"/>
    </row>
    <row r="480" spans="1:29" ht="15.75" customHeight="1">
      <c r="A480" s="25"/>
      <c r="B480" s="25"/>
      <c r="C480" s="25"/>
      <c r="D480" s="25"/>
      <c r="E480" s="25"/>
      <c r="F480" s="25"/>
      <c r="G480" s="25"/>
      <c r="H480" s="25"/>
      <c r="I480" s="25"/>
      <c r="J480" s="25"/>
      <c r="K480" s="25"/>
      <c r="L480" s="25"/>
      <c r="M480" s="25"/>
      <c r="N480" s="25"/>
      <c r="O480" s="25"/>
      <c r="P480" s="25"/>
      <c r="Q480" s="25"/>
      <c r="R480" s="25"/>
      <c r="S480" s="25"/>
      <c r="T480" s="25"/>
      <c r="U480" s="25"/>
      <c r="V480" s="25"/>
      <c r="W480" s="25"/>
      <c r="X480" s="25"/>
      <c r="Y480" s="25"/>
      <c r="Z480" s="25"/>
      <c r="AA480" s="25"/>
      <c r="AB480" s="25"/>
      <c r="AC480" s="25"/>
    </row>
    <row r="481" spans="1:29" ht="15.75" customHeight="1">
      <c r="A481" s="25"/>
      <c r="B481" s="25"/>
      <c r="C481" s="25"/>
      <c r="D481" s="25"/>
      <c r="E481" s="25"/>
      <c r="F481" s="25"/>
      <c r="G481" s="25"/>
      <c r="H481" s="25"/>
      <c r="I481" s="25"/>
      <c r="J481" s="25"/>
      <c r="K481" s="25"/>
      <c r="L481" s="25"/>
      <c r="M481" s="25"/>
      <c r="N481" s="25"/>
      <c r="O481" s="25"/>
      <c r="P481" s="25"/>
      <c r="Q481" s="25"/>
      <c r="R481" s="25"/>
      <c r="S481" s="25"/>
      <c r="T481" s="25"/>
      <c r="U481" s="25"/>
      <c r="V481" s="25"/>
      <c r="W481" s="25"/>
      <c r="X481" s="25"/>
      <c r="Y481" s="25"/>
      <c r="Z481" s="25"/>
      <c r="AA481" s="25"/>
      <c r="AB481" s="25"/>
      <c r="AC481" s="25"/>
    </row>
    <row r="482" spans="1:29" ht="15.75" customHeight="1">
      <c r="A482" s="25"/>
      <c r="B482" s="25"/>
      <c r="C482" s="25"/>
      <c r="D482" s="25"/>
      <c r="E482" s="25"/>
      <c r="F482" s="25"/>
      <c r="G482" s="25"/>
      <c r="H482" s="25"/>
      <c r="I482" s="25"/>
      <c r="J482" s="25"/>
      <c r="K482" s="25"/>
      <c r="L482" s="25"/>
      <c r="M482" s="25"/>
      <c r="N482" s="25"/>
      <c r="O482" s="25"/>
      <c r="P482" s="25"/>
      <c r="Q482" s="25"/>
      <c r="R482" s="25"/>
      <c r="S482" s="25"/>
      <c r="T482" s="25"/>
      <c r="U482" s="25"/>
      <c r="V482" s="25"/>
      <c r="W482" s="25"/>
      <c r="X482" s="25"/>
      <c r="Y482" s="25"/>
      <c r="Z482" s="25"/>
      <c r="AA482" s="25"/>
      <c r="AB482" s="25"/>
      <c r="AC482" s="25"/>
    </row>
    <row r="483" spans="1:29" ht="15.75" customHeight="1">
      <c r="A483" s="25"/>
      <c r="B483" s="25"/>
      <c r="C483" s="25"/>
      <c r="D483" s="25"/>
      <c r="E483" s="25"/>
      <c r="F483" s="25"/>
      <c r="G483" s="25"/>
      <c r="H483" s="25"/>
      <c r="I483" s="25"/>
      <c r="J483" s="25"/>
      <c r="K483" s="25"/>
      <c r="L483" s="25"/>
      <c r="M483" s="25"/>
      <c r="N483" s="25"/>
      <c r="O483" s="25"/>
      <c r="P483" s="25"/>
      <c r="Q483" s="25"/>
      <c r="R483" s="25"/>
      <c r="S483" s="25"/>
      <c r="T483" s="25"/>
      <c r="U483" s="25"/>
      <c r="V483" s="25"/>
      <c r="W483" s="25"/>
      <c r="X483" s="25"/>
      <c r="Y483" s="25"/>
      <c r="Z483" s="25"/>
      <c r="AA483" s="25"/>
      <c r="AB483" s="25"/>
      <c r="AC483" s="25"/>
    </row>
    <row r="484" spans="1:29" ht="15.75" customHeight="1">
      <c r="A484" s="25"/>
      <c r="B484" s="25"/>
      <c r="C484" s="25"/>
      <c r="D484" s="25"/>
      <c r="E484" s="25"/>
      <c r="F484" s="25"/>
      <c r="G484" s="25"/>
      <c r="H484" s="25"/>
      <c r="I484" s="25"/>
      <c r="J484" s="25"/>
      <c r="K484" s="25"/>
      <c r="L484" s="25"/>
      <c r="M484" s="25"/>
      <c r="N484" s="25"/>
      <c r="O484" s="25"/>
      <c r="P484" s="25"/>
      <c r="Q484" s="25"/>
      <c r="R484" s="25"/>
      <c r="S484" s="25"/>
      <c r="T484" s="25"/>
      <c r="U484" s="25"/>
      <c r="V484" s="25"/>
      <c r="W484" s="25"/>
      <c r="X484" s="25"/>
      <c r="Y484" s="25"/>
      <c r="Z484" s="25"/>
      <c r="AA484" s="25"/>
      <c r="AB484" s="25"/>
      <c r="AC484" s="25"/>
    </row>
    <row r="485" spans="1:29" ht="15.75" customHeight="1">
      <c r="A485" s="25"/>
      <c r="B485" s="25"/>
      <c r="C485" s="25"/>
      <c r="D485" s="25"/>
      <c r="E485" s="25"/>
      <c r="F485" s="25"/>
      <c r="G485" s="25"/>
      <c r="H485" s="25"/>
      <c r="I485" s="25"/>
      <c r="J485" s="25"/>
      <c r="K485" s="25"/>
      <c r="L485" s="25"/>
      <c r="M485" s="25"/>
      <c r="N485" s="25"/>
      <c r="O485" s="25"/>
      <c r="P485" s="25"/>
      <c r="Q485" s="25"/>
      <c r="R485" s="25"/>
      <c r="S485" s="25"/>
      <c r="T485" s="25"/>
      <c r="U485" s="25"/>
      <c r="V485" s="25"/>
      <c r="W485" s="25"/>
      <c r="X485" s="25"/>
      <c r="Y485" s="25"/>
      <c r="Z485" s="25"/>
      <c r="AA485" s="25"/>
      <c r="AB485" s="25"/>
      <c r="AC485" s="25"/>
    </row>
    <row r="486" spans="1:29" ht="15.75" customHeight="1">
      <c r="A486" s="25"/>
      <c r="B486" s="25"/>
      <c r="C486" s="25"/>
      <c r="D486" s="25"/>
      <c r="E486" s="25"/>
      <c r="F486" s="25"/>
      <c r="G486" s="25"/>
      <c r="H486" s="25"/>
      <c r="I486" s="25"/>
      <c r="J486" s="25"/>
      <c r="K486" s="25"/>
      <c r="L486" s="25"/>
      <c r="M486" s="25"/>
      <c r="N486" s="25"/>
      <c r="O486" s="25"/>
      <c r="P486" s="25"/>
      <c r="Q486" s="25"/>
      <c r="R486" s="25"/>
      <c r="S486" s="25"/>
      <c r="T486" s="25"/>
      <c r="U486" s="25"/>
      <c r="V486" s="25"/>
      <c r="W486" s="25"/>
      <c r="X486" s="25"/>
      <c r="Y486" s="25"/>
      <c r="Z486" s="25"/>
      <c r="AA486" s="25"/>
      <c r="AB486" s="25"/>
      <c r="AC486" s="25"/>
    </row>
    <row r="487" spans="1:29" ht="15.75" customHeight="1">
      <c r="A487" s="25"/>
      <c r="B487" s="25"/>
      <c r="C487" s="25"/>
      <c r="D487" s="25"/>
      <c r="E487" s="25"/>
      <c r="F487" s="25"/>
      <c r="G487" s="25"/>
      <c r="H487" s="25"/>
      <c r="I487" s="25"/>
      <c r="J487" s="25"/>
      <c r="K487" s="25"/>
      <c r="L487" s="25"/>
      <c r="M487" s="25"/>
      <c r="N487" s="25"/>
      <c r="O487" s="25"/>
      <c r="P487" s="25"/>
      <c r="Q487" s="25"/>
      <c r="R487" s="25"/>
      <c r="S487" s="25"/>
      <c r="T487" s="25"/>
      <c r="U487" s="25"/>
      <c r="V487" s="25"/>
      <c r="W487" s="25"/>
      <c r="X487" s="25"/>
      <c r="Y487" s="25"/>
      <c r="Z487" s="25"/>
      <c r="AA487" s="25"/>
      <c r="AB487" s="25"/>
      <c r="AC487" s="25"/>
    </row>
    <row r="488" spans="1:29" ht="15.75" customHeight="1">
      <c r="A488" s="25"/>
      <c r="B488" s="25"/>
      <c r="C488" s="25"/>
      <c r="D488" s="25"/>
      <c r="E488" s="25"/>
      <c r="F488" s="25"/>
      <c r="G488" s="25"/>
      <c r="H488" s="25"/>
      <c r="I488" s="25"/>
      <c r="J488" s="25"/>
      <c r="K488" s="25"/>
      <c r="L488" s="25"/>
      <c r="M488" s="25"/>
      <c r="N488" s="25"/>
      <c r="O488" s="25"/>
      <c r="P488" s="25"/>
      <c r="Q488" s="25"/>
      <c r="R488" s="25"/>
      <c r="S488" s="25"/>
      <c r="T488" s="25"/>
      <c r="U488" s="25"/>
      <c r="V488" s="25"/>
      <c r="W488" s="25"/>
      <c r="X488" s="25"/>
      <c r="Y488" s="25"/>
      <c r="Z488" s="25"/>
      <c r="AA488" s="25"/>
      <c r="AB488" s="25"/>
      <c r="AC488" s="25"/>
    </row>
    <row r="489" spans="1:29" ht="15.75" customHeight="1">
      <c r="A489" s="25"/>
      <c r="B489" s="25"/>
      <c r="C489" s="25"/>
      <c r="D489" s="25"/>
      <c r="E489" s="25"/>
      <c r="F489" s="25"/>
      <c r="G489" s="25"/>
      <c r="H489" s="25"/>
      <c r="I489" s="25"/>
      <c r="J489" s="25"/>
      <c r="K489" s="25"/>
      <c r="L489" s="25"/>
      <c r="M489" s="25"/>
      <c r="N489" s="25"/>
      <c r="O489" s="25"/>
      <c r="P489" s="25"/>
      <c r="Q489" s="25"/>
      <c r="R489" s="25"/>
      <c r="S489" s="25"/>
      <c r="T489" s="25"/>
      <c r="U489" s="25"/>
      <c r="V489" s="25"/>
      <c r="W489" s="25"/>
      <c r="X489" s="25"/>
      <c r="Y489" s="25"/>
      <c r="Z489" s="25"/>
      <c r="AA489" s="25"/>
      <c r="AB489" s="25"/>
      <c r="AC489" s="25"/>
    </row>
    <row r="490" spans="1:29" ht="15.75" customHeight="1">
      <c r="A490" s="25"/>
      <c r="B490" s="25"/>
      <c r="C490" s="25"/>
      <c r="D490" s="25"/>
      <c r="E490" s="25"/>
      <c r="F490" s="25"/>
      <c r="G490" s="25"/>
      <c r="H490" s="25"/>
      <c r="I490" s="25"/>
      <c r="J490" s="25"/>
      <c r="K490" s="25"/>
      <c r="L490" s="25"/>
      <c r="M490" s="25"/>
      <c r="N490" s="25"/>
      <c r="O490" s="25"/>
      <c r="P490" s="25"/>
      <c r="Q490" s="25"/>
      <c r="R490" s="25"/>
      <c r="S490" s="25"/>
      <c r="T490" s="25"/>
      <c r="U490" s="25"/>
      <c r="V490" s="25"/>
      <c r="W490" s="25"/>
      <c r="X490" s="25"/>
      <c r="Y490" s="25"/>
      <c r="Z490" s="25"/>
      <c r="AA490" s="25"/>
      <c r="AB490" s="25"/>
      <c r="AC490" s="25"/>
    </row>
    <row r="491" spans="1:29" ht="15.75" customHeight="1">
      <c r="A491" s="25"/>
      <c r="B491" s="25"/>
      <c r="C491" s="25"/>
      <c r="D491" s="25"/>
      <c r="E491" s="25"/>
      <c r="F491" s="25"/>
      <c r="G491" s="25"/>
      <c r="H491" s="25"/>
      <c r="I491" s="25"/>
      <c r="J491" s="25"/>
      <c r="K491" s="25"/>
      <c r="L491" s="25"/>
      <c r="M491" s="25"/>
      <c r="N491" s="25"/>
      <c r="O491" s="25"/>
      <c r="P491" s="25"/>
      <c r="Q491" s="25"/>
      <c r="R491" s="25"/>
      <c r="S491" s="25"/>
      <c r="T491" s="25"/>
      <c r="U491" s="25"/>
      <c r="V491" s="25"/>
      <c r="W491" s="25"/>
      <c r="X491" s="25"/>
      <c r="Y491" s="25"/>
      <c r="Z491" s="25"/>
      <c r="AA491" s="25"/>
      <c r="AB491" s="25"/>
      <c r="AC491" s="25"/>
    </row>
    <row r="492" spans="1:29" ht="15.75" customHeight="1">
      <c r="A492" s="25"/>
      <c r="B492" s="25"/>
      <c r="C492" s="25"/>
      <c r="D492" s="25"/>
      <c r="E492" s="25"/>
      <c r="F492" s="25"/>
      <c r="G492" s="25"/>
      <c r="H492" s="25"/>
      <c r="I492" s="25"/>
      <c r="J492" s="25"/>
      <c r="K492" s="25"/>
      <c r="L492" s="25"/>
      <c r="M492" s="25"/>
      <c r="N492" s="25"/>
      <c r="O492" s="25"/>
      <c r="P492" s="25"/>
      <c r="Q492" s="25"/>
      <c r="R492" s="25"/>
      <c r="S492" s="25"/>
      <c r="T492" s="25"/>
      <c r="U492" s="25"/>
      <c r="V492" s="25"/>
      <c r="W492" s="25"/>
      <c r="X492" s="25"/>
      <c r="Y492" s="25"/>
      <c r="Z492" s="25"/>
      <c r="AA492" s="25"/>
      <c r="AB492" s="25"/>
      <c r="AC492" s="25"/>
    </row>
    <row r="493" spans="1:29" ht="15.75" customHeight="1">
      <c r="A493" s="25"/>
      <c r="B493" s="25"/>
      <c r="C493" s="25"/>
      <c r="D493" s="25"/>
      <c r="E493" s="25"/>
      <c r="F493" s="25"/>
      <c r="G493" s="25"/>
      <c r="H493" s="25"/>
      <c r="I493" s="25"/>
      <c r="J493" s="25"/>
      <c r="K493" s="25"/>
      <c r="L493" s="25"/>
      <c r="M493" s="25"/>
      <c r="N493" s="25"/>
      <c r="O493" s="25"/>
      <c r="P493" s="25"/>
      <c r="Q493" s="25"/>
      <c r="R493" s="25"/>
      <c r="S493" s="25"/>
      <c r="T493" s="25"/>
      <c r="U493" s="25"/>
      <c r="V493" s="25"/>
      <c r="W493" s="25"/>
      <c r="X493" s="25"/>
      <c r="Y493" s="25"/>
      <c r="Z493" s="25"/>
      <c r="AA493" s="25"/>
      <c r="AB493" s="25"/>
      <c r="AC493" s="25"/>
    </row>
    <row r="494" spans="1:29" ht="15.75" customHeight="1">
      <c r="A494" s="25"/>
      <c r="B494" s="25"/>
      <c r="C494" s="25"/>
      <c r="D494" s="25"/>
      <c r="E494" s="25"/>
      <c r="F494" s="25"/>
      <c r="G494" s="25"/>
      <c r="H494" s="25"/>
      <c r="I494" s="25"/>
      <c r="J494" s="25"/>
      <c r="K494" s="25"/>
      <c r="L494" s="25"/>
      <c r="M494" s="25"/>
      <c r="N494" s="25"/>
      <c r="O494" s="25"/>
      <c r="P494" s="25"/>
      <c r="Q494" s="25"/>
      <c r="R494" s="25"/>
      <c r="S494" s="25"/>
      <c r="T494" s="25"/>
      <c r="U494" s="25"/>
      <c r="V494" s="25"/>
      <c r="W494" s="25"/>
      <c r="X494" s="25"/>
      <c r="Y494" s="25"/>
      <c r="Z494" s="25"/>
      <c r="AA494" s="25"/>
      <c r="AB494" s="25"/>
      <c r="AC494" s="25"/>
    </row>
    <row r="495" spans="1:29" ht="15.75" customHeight="1">
      <c r="A495" s="25"/>
      <c r="B495" s="25"/>
      <c r="C495" s="25"/>
      <c r="D495" s="25"/>
      <c r="E495" s="25"/>
      <c r="F495" s="25"/>
      <c r="G495" s="25"/>
      <c r="H495" s="25"/>
      <c r="I495" s="25"/>
      <c r="J495" s="25"/>
      <c r="K495" s="25"/>
      <c r="L495" s="25"/>
      <c r="M495" s="25"/>
      <c r="N495" s="25"/>
      <c r="O495" s="25"/>
      <c r="P495" s="25"/>
      <c r="Q495" s="25"/>
      <c r="R495" s="25"/>
      <c r="S495" s="25"/>
      <c r="T495" s="25"/>
      <c r="U495" s="25"/>
      <c r="V495" s="25"/>
      <c r="W495" s="25"/>
      <c r="X495" s="25"/>
      <c r="Y495" s="25"/>
      <c r="Z495" s="25"/>
      <c r="AA495" s="25"/>
      <c r="AB495" s="25"/>
      <c r="AC495" s="25"/>
    </row>
    <row r="496" spans="1:29" ht="15.75" customHeight="1">
      <c r="A496" s="25"/>
      <c r="B496" s="25"/>
      <c r="C496" s="25"/>
      <c r="D496" s="25"/>
      <c r="E496" s="25"/>
      <c r="F496" s="25"/>
      <c r="G496" s="25"/>
      <c r="H496" s="25"/>
      <c r="I496" s="25"/>
      <c r="J496" s="25"/>
      <c r="K496" s="25"/>
      <c r="L496" s="25"/>
      <c r="M496" s="25"/>
      <c r="N496" s="25"/>
      <c r="O496" s="25"/>
      <c r="P496" s="25"/>
      <c r="Q496" s="25"/>
      <c r="R496" s="25"/>
      <c r="S496" s="25"/>
      <c r="T496" s="25"/>
      <c r="U496" s="25"/>
      <c r="V496" s="25"/>
      <c r="W496" s="25"/>
      <c r="X496" s="25"/>
      <c r="Y496" s="25"/>
      <c r="Z496" s="25"/>
      <c r="AA496" s="25"/>
      <c r="AB496" s="25"/>
      <c r="AC496" s="25"/>
    </row>
    <row r="497" spans="1:29" ht="15.75" customHeight="1">
      <c r="A497" s="25"/>
      <c r="B497" s="25"/>
      <c r="C497" s="25"/>
      <c r="D497" s="25"/>
      <c r="E497" s="25"/>
      <c r="F497" s="25"/>
      <c r="G497" s="25"/>
      <c r="H497" s="25"/>
      <c r="I497" s="25"/>
      <c r="J497" s="25"/>
      <c r="K497" s="25"/>
      <c r="L497" s="25"/>
      <c r="M497" s="25"/>
      <c r="N497" s="25"/>
      <c r="O497" s="25"/>
      <c r="P497" s="25"/>
      <c r="Q497" s="25"/>
      <c r="R497" s="25"/>
      <c r="S497" s="25"/>
      <c r="T497" s="25"/>
      <c r="U497" s="25"/>
      <c r="V497" s="25"/>
      <c r="W497" s="25"/>
      <c r="X497" s="25"/>
      <c r="Y497" s="25"/>
      <c r="Z497" s="25"/>
      <c r="AA497" s="25"/>
      <c r="AB497" s="25"/>
      <c r="AC497" s="25"/>
    </row>
    <row r="498" spans="1:29" ht="15.75" customHeight="1">
      <c r="A498" s="25"/>
      <c r="B498" s="25"/>
      <c r="C498" s="25"/>
      <c r="D498" s="25"/>
      <c r="E498" s="25"/>
      <c r="F498" s="25"/>
      <c r="G498" s="25"/>
      <c r="H498" s="25"/>
      <c r="I498" s="25"/>
      <c r="J498" s="25"/>
      <c r="K498" s="25"/>
      <c r="L498" s="25"/>
      <c r="M498" s="25"/>
      <c r="N498" s="25"/>
      <c r="O498" s="25"/>
      <c r="P498" s="25"/>
      <c r="Q498" s="25"/>
      <c r="R498" s="25"/>
      <c r="S498" s="25"/>
      <c r="T498" s="25"/>
      <c r="U498" s="25"/>
      <c r="V498" s="25"/>
      <c r="W498" s="25"/>
      <c r="X498" s="25"/>
      <c r="Y498" s="25"/>
      <c r="Z498" s="25"/>
      <c r="AA498" s="25"/>
      <c r="AB498" s="25"/>
      <c r="AC498" s="25"/>
    </row>
    <row r="499" spans="1:29" ht="15.75" customHeight="1">
      <c r="A499" s="25"/>
      <c r="B499" s="25"/>
      <c r="C499" s="25"/>
      <c r="D499" s="25"/>
      <c r="E499" s="25"/>
      <c r="F499" s="25"/>
      <c r="G499" s="25"/>
      <c r="H499" s="25"/>
      <c r="I499" s="25"/>
      <c r="J499" s="25"/>
      <c r="K499" s="25"/>
      <c r="L499" s="25"/>
      <c r="M499" s="25"/>
      <c r="N499" s="25"/>
      <c r="O499" s="25"/>
      <c r="P499" s="25"/>
      <c r="Q499" s="25"/>
      <c r="R499" s="25"/>
      <c r="S499" s="25"/>
      <c r="T499" s="25"/>
      <c r="U499" s="25"/>
      <c r="V499" s="25"/>
      <c r="W499" s="25"/>
      <c r="X499" s="25"/>
      <c r="Y499" s="25"/>
      <c r="Z499" s="25"/>
      <c r="AA499" s="25"/>
      <c r="AB499" s="25"/>
      <c r="AC499" s="25"/>
    </row>
    <row r="500" spans="1:29" ht="15.75" customHeight="1">
      <c r="A500" s="25"/>
      <c r="B500" s="25"/>
      <c r="C500" s="25"/>
      <c r="D500" s="25"/>
      <c r="E500" s="25"/>
      <c r="F500" s="25"/>
      <c r="G500" s="25"/>
      <c r="H500" s="25"/>
      <c r="I500" s="25"/>
      <c r="J500" s="25"/>
      <c r="K500" s="25"/>
      <c r="L500" s="25"/>
      <c r="M500" s="25"/>
      <c r="N500" s="25"/>
      <c r="O500" s="25"/>
      <c r="P500" s="25"/>
      <c r="Q500" s="25"/>
      <c r="R500" s="25"/>
      <c r="S500" s="25"/>
      <c r="T500" s="25"/>
      <c r="U500" s="25"/>
      <c r="V500" s="25"/>
      <c r="W500" s="25"/>
      <c r="X500" s="25"/>
      <c r="Y500" s="25"/>
      <c r="Z500" s="25"/>
      <c r="AA500" s="25"/>
      <c r="AB500" s="25"/>
      <c r="AC500" s="25"/>
    </row>
    <row r="501" spans="1:29" ht="15.75" customHeight="1">
      <c r="A501" s="25"/>
      <c r="B501" s="25"/>
      <c r="C501" s="25"/>
      <c r="D501" s="25"/>
      <c r="E501" s="25"/>
      <c r="F501" s="25"/>
      <c r="G501" s="25"/>
      <c r="H501" s="25"/>
      <c r="I501" s="25"/>
      <c r="J501" s="25"/>
      <c r="K501" s="25"/>
      <c r="L501" s="25"/>
      <c r="M501" s="25"/>
      <c r="N501" s="25"/>
      <c r="O501" s="25"/>
      <c r="P501" s="25"/>
      <c r="Q501" s="25"/>
      <c r="R501" s="25"/>
      <c r="S501" s="25"/>
      <c r="T501" s="25"/>
      <c r="U501" s="25"/>
      <c r="V501" s="25"/>
      <c r="W501" s="25"/>
      <c r="X501" s="25"/>
      <c r="Y501" s="25"/>
      <c r="Z501" s="25"/>
      <c r="AA501" s="25"/>
      <c r="AB501" s="25"/>
      <c r="AC501" s="25"/>
    </row>
    <row r="502" spans="1:29" ht="15.75" customHeight="1">
      <c r="A502" s="25"/>
      <c r="B502" s="25"/>
      <c r="C502" s="25"/>
      <c r="D502" s="25"/>
      <c r="E502" s="25"/>
      <c r="F502" s="25"/>
      <c r="G502" s="25"/>
      <c r="H502" s="25"/>
      <c r="I502" s="25"/>
      <c r="J502" s="25"/>
      <c r="K502" s="25"/>
      <c r="L502" s="25"/>
      <c r="M502" s="25"/>
      <c r="N502" s="25"/>
      <c r="O502" s="25"/>
      <c r="P502" s="25"/>
      <c r="Q502" s="25"/>
      <c r="R502" s="25"/>
      <c r="S502" s="25"/>
      <c r="T502" s="25"/>
      <c r="U502" s="25"/>
      <c r="V502" s="25"/>
      <c r="W502" s="25"/>
      <c r="X502" s="25"/>
      <c r="Y502" s="25"/>
      <c r="Z502" s="25"/>
      <c r="AA502" s="25"/>
      <c r="AB502" s="25"/>
      <c r="AC502" s="25"/>
    </row>
    <row r="503" spans="1:29" ht="15.75" customHeight="1">
      <c r="A503" s="25"/>
      <c r="B503" s="25"/>
      <c r="C503" s="25"/>
      <c r="D503" s="25"/>
      <c r="E503" s="25"/>
      <c r="F503" s="25"/>
      <c r="G503" s="25"/>
      <c r="H503" s="25"/>
      <c r="I503" s="25"/>
      <c r="J503" s="25"/>
      <c r="K503" s="25"/>
      <c r="L503" s="25"/>
      <c r="M503" s="25"/>
      <c r="N503" s="25"/>
      <c r="O503" s="25"/>
      <c r="P503" s="25"/>
      <c r="Q503" s="25"/>
      <c r="R503" s="25"/>
      <c r="S503" s="25"/>
      <c r="T503" s="25"/>
      <c r="U503" s="25"/>
      <c r="V503" s="25"/>
      <c r="W503" s="25"/>
      <c r="X503" s="25"/>
      <c r="Y503" s="25"/>
      <c r="Z503" s="25"/>
      <c r="AA503" s="25"/>
      <c r="AB503" s="25"/>
      <c r="AC503" s="25"/>
    </row>
    <row r="504" spans="1:29" ht="15.75" customHeight="1">
      <c r="A504" s="25"/>
      <c r="B504" s="25"/>
      <c r="C504" s="25"/>
      <c r="D504" s="25"/>
      <c r="E504" s="25"/>
      <c r="F504" s="25"/>
      <c r="G504" s="25"/>
      <c r="H504" s="25"/>
      <c r="I504" s="25"/>
      <c r="J504" s="25"/>
      <c r="K504" s="25"/>
      <c r="L504" s="25"/>
      <c r="M504" s="25"/>
      <c r="N504" s="25"/>
      <c r="O504" s="25"/>
      <c r="P504" s="25"/>
      <c r="Q504" s="25"/>
      <c r="R504" s="25"/>
      <c r="S504" s="25"/>
      <c r="T504" s="25"/>
      <c r="U504" s="25"/>
      <c r="V504" s="25"/>
      <c r="W504" s="25"/>
      <c r="X504" s="25"/>
      <c r="Y504" s="25"/>
      <c r="Z504" s="25"/>
      <c r="AA504" s="25"/>
      <c r="AB504" s="25"/>
      <c r="AC504" s="25"/>
    </row>
    <row r="505" spans="1:29" ht="15.75" customHeight="1">
      <c r="A505" s="25"/>
      <c r="B505" s="25"/>
      <c r="C505" s="25"/>
      <c r="D505" s="25"/>
      <c r="E505" s="25"/>
      <c r="F505" s="25"/>
      <c r="G505" s="25"/>
      <c r="H505" s="25"/>
      <c r="I505" s="25"/>
      <c r="J505" s="25"/>
      <c r="K505" s="25"/>
      <c r="L505" s="25"/>
      <c r="M505" s="25"/>
      <c r="N505" s="25"/>
      <c r="O505" s="25"/>
      <c r="P505" s="25"/>
      <c r="Q505" s="25"/>
      <c r="R505" s="25"/>
      <c r="S505" s="25"/>
      <c r="T505" s="25"/>
      <c r="U505" s="25"/>
      <c r="V505" s="25"/>
      <c r="W505" s="25"/>
      <c r="X505" s="25"/>
      <c r="Y505" s="25"/>
      <c r="Z505" s="25"/>
      <c r="AA505" s="25"/>
      <c r="AB505" s="25"/>
      <c r="AC505" s="25"/>
    </row>
    <row r="506" spans="1:29" ht="15.75" customHeight="1">
      <c r="A506" s="25"/>
      <c r="B506" s="25"/>
      <c r="C506" s="25"/>
      <c r="D506" s="25"/>
      <c r="E506" s="25"/>
      <c r="F506" s="25"/>
      <c r="G506" s="25"/>
      <c r="H506" s="25"/>
      <c r="I506" s="25"/>
      <c r="J506" s="25"/>
      <c r="K506" s="25"/>
      <c r="L506" s="25"/>
      <c r="M506" s="25"/>
      <c r="N506" s="25"/>
      <c r="O506" s="25"/>
      <c r="P506" s="25"/>
      <c r="Q506" s="25"/>
      <c r="R506" s="25"/>
      <c r="S506" s="25"/>
      <c r="T506" s="25"/>
      <c r="U506" s="25"/>
      <c r="V506" s="25"/>
      <c r="W506" s="25"/>
      <c r="X506" s="25"/>
      <c r="Y506" s="25"/>
      <c r="Z506" s="25"/>
      <c r="AA506" s="25"/>
      <c r="AB506" s="25"/>
      <c r="AC506" s="25"/>
    </row>
    <row r="507" spans="1:29" ht="15.75" customHeight="1">
      <c r="A507" s="25"/>
      <c r="B507" s="25"/>
      <c r="C507" s="25"/>
      <c r="D507" s="25"/>
      <c r="E507" s="25"/>
      <c r="F507" s="25"/>
      <c r="G507" s="25"/>
      <c r="H507" s="25"/>
      <c r="I507" s="25"/>
      <c r="J507" s="25"/>
      <c r="K507" s="25"/>
      <c r="L507" s="25"/>
      <c r="M507" s="25"/>
      <c r="N507" s="25"/>
      <c r="O507" s="25"/>
      <c r="P507" s="25"/>
      <c r="Q507" s="25"/>
      <c r="R507" s="25"/>
      <c r="S507" s="25"/>
      <c r="T507" s="25"/>
      <c r="U507" s="25"/>
      <c r="V507" s="25"/>
      <c r="W507" s="25"/>
      <c r="X507" s="25"/>
      <c r="Y507" s="25"/>
      <c r="Z507" s="25"/>
      <c r="AA507" s="25"/>
      <c r="AB507" s="25"/>
      <c r="AC507" s="25"/>
    </row>
    <row r="508" spans="1:29" ht="15.75" customHeight="1">
      <c r="A508" s="25"/>
      <c r="B508" s="25"/>
      <c r="C508" s="25"/>
      <c r="D508" s="25"/>
      <c r="E508" s="25"/>
      <c r="F508" s="25"/>
      <c r="G508" s="25"/>
      <c r="H508" s="25"/>
      <c r="I508" s="25"/>
      <c r="J508" s="25"/>
      <c r="K508" s="25"/>
      <c r="L508" s="25"/>
      <c r="M508" s="25"/>
      <c r="N508" s="25"/>
      <c r="O508" s="25"/>
      <c r="P508" s="25"/>
      <c r="Q508" s="25"/>
      <c r="R508" s="25"/>
      <c r="S508" s="25"/>
      <c r="T508" s="25"/>
      <c r="U508" s="25"/>
      <c r="V508" s="25"/>
      <c r="W508" s="25"/>
      <c r="X508" s="25"/>
      <c r="Y508" s="25"/>
      <c r="Z508" s="25"/>
      <c r="AA508" s="25"/>
      <c r="AB508" s="25"/>
      <c r="AC508" s="25"/>
    </row>
    <row r="509" spans="1:29" ht="15.75" customHeight="1">
      <c r="A509" s="25"/>
      <c r="B509" s="25"/>
      <c r="C509" s="25"/>
      <c r="D509" s="25"/>
      <c r="E509" s="25"/>
      <c r="F509" s="25"/>
      <c r="G509" s="25"/>
      <c r="H509" s="25"/>
      <c r="I509" s="25"/>
      <c r="J509" s="25"/>
      <c r="K509" s="25"/>
      <c r="L509" s="25"/>
      <c r="M509" s="25"/>
      <c r="N509" s="25"/>
      <c r="O509" s="25"/>
      <c r="P509" s="25"/>
      <c r="Q509" s="25"/>
      <c r="R509" s="25"/>
      <c r="S509" s="25"/>
      <c r="T509" s="25"/>
      <c r="U509" s="25"/>
      <c r="V509" s="25"/>
      <c r="W509" s="25"/>
      <c r="X509" s="25"/>
      <c r="Y509" s="25"/>
      <c r="Z509" s="25"/>
      <c r="AA509" s="25"/>
      <c r="AB509" s="25"/>
      <c r="AC509" s="25"/>
    </row>
    <row r="510" spans="1:29" ht="15.75" customHeight="1">
      <c r="A510" s="25"/>
      <c r="B510" s="25"/>
      <c r="C510" s="25"/>
      <c r="D510" s="25"/>
      <c r="E510" s="25"/>
      <c r="F510" s="25"/>
      <c r="G510" s="25"/>
      <c r="H510" s="25"/>
      <c r="I510" s="25"/>
      <c r="J510" s="25"/>
      <c r="K510" s="25"/>
      <c r="L510" s="25"/>
      <c r="M510" s="25"/>
      <c r="N510" s="25"/>
      <c r="O510" s="25"/>
      <c r="P510" s="25"/>
      <c r="Q510" s="25"/>
      <c r="R510" s="25"/>
      <c r="S510" s="25"/>
      <c r="T510" s="25"/>
      <c r="U510" s="25"/>
      <c r="V510" s="25"/>
      <c r="W510" s="25"/>
      <c r="X510" s="25"/>
      <c r="Y510" s="25"/>
      <c r="Z510" s="25"/>
      <c r="AA510" s="25"/>
      <c r="AB510" s="25"/>
      <c r="AC510" s="25"/>
    </row>
    <row r="511" spans="1:29" ht="15.75" customHeight="1">
      <c r="A511" s="25"/>
      <c r="B511" s="25"/>
      <c r="C511" s="25"/>
      <c r="D511" s="25"/>
      <c r="E511" s="25"/>
      <c r="F511" s="25"/>
      <c r="G511" s="25"/>
      <c r="H511" s="25"/>
      <c r="I511" s="25"/>
      <c r="J511" s="25"/>
      <c r="K511" s="25"/>
      <c r="L511" s="25"/>
      <c r="M511" s="25"/>
      <c r="N511" s="25"/>
      <c r="O511" s="25"/>
      <c r="P511" s="25"/>
      <c r="Q511" s="25"/>
      <c r="R511" s="25"/>
      <c r="S511" s="25"/>
      <c r="T511" s="25"/>
      <c r="U511" s="25"/>
      <c r="V511" s="25"/>
      <c r="W511" s="25"/>
      <c r="X511" s="25"/>
      <c r="Y511" s="25"/>
      <c r="Z511" s="25"/>
      <c r="AA511" s="25"/>
      <c r="AB511" s="25"/>
      <c r="AC511" s="25"/>
    </row>
    <row r="512" spans="1:29" ht="15.75" customHeight="1">
      <c r="A512" s="25"/>
      <c r="B512" s="25"/>
      <c r="C512" s="25"/>
      <c r="D512" s="25"/>
      <c r="E512" s="25"/>
      <c r="F512" s="25"/>
      <c r="G512" s="25"/>
      <c r="H512" s="25"/>
      <c r="I512" s="25"/>
      <c r="J512" s="25"/>
      <c r="K512" s="25"/>
      <c r="L512" s="25"/>
      <c r="M512" s="25"/>
      <c r="N512" s="25"/>
      <c r="O512" s="25"/>
      <c r="P512" s="25"/>
      <c r="Q512" s="25"/>
      <c r="R512" s="25"/>
      <c r="S512" s="25"/>
      <c r="T512" s="25"/>
      <c r="U512" s="25"/>
      <c r="V512" s="25"/>
      <c r="W512" s="25"/>
      <c r="X512" s="25"/>
      <c r="Y512" s="25"/>
      <c r="Z512" s="25"/>
      <c r="AA512" s="25"/>
      <c r="AB512" s="25"/>
      <c r="AC512" s="25"/>
    </row>
    <row r="513" spans="1:29" ht="15.75" customHeight="1">
      <c r="A513" s="25"/>
      <c r="B513" s="25"/>
      <c r="C513" s="25"/>
      <c r="D513" s="25"/>
      <c r="E513" s="25"/>
      <c r="F513" s="25"/>
      <c r="G513" s="25"/>
      <c r="H513" s="25"/>
      <c r="I513" s="25"/>
      <c r="J513" s="25"/>
      <c r="K513" s="25"/>
      <c r="L513" s="25"/>
      <c r="M513" s="25"/>
      <c r="N513" s="25"/>
      <c r="O513" s="25"/>
      <c r="P513" s="25"/>
      <c r="Q513" s="25"/>
      <c r="R513" s="25"/>
      <c r="S513" s="25"/>
      <c r="T513" s="25"/>
      <c r="U513" s="25"/>
      <c r="V513" s="25"/>
      <c r="W513" s="25"/>
      <c r="X513" s="25"/>
      <c r="Y513" s="25"/>
      <c r="Z513" s="25"/>
      <c r="AA513" s="25"/>
      <c r="AB513" s="25"/>
      <c r="AC513" s="25"/>
    </row>
    <row r="514" spans="1:29" ht="15.75" customHeight="1">
      <c r="A514" s="25"/>
      <c r="B514" s="25"/>
      <c r="C514" s="25"/>
      <c r="D514" s="25"/>
      <c r="E514" s="25"/>
      <c r="F514" s="25"/>
      <c r="G514" s="25"/>
      <c r="H514" s="25"/>
      <c r="I514" s="25"/>
      <c r="J514" s="25"/>
      <c r="K514" s="25"/>
      <c r="L514" s="25"/>
      <c r="M514" s="25"/>
      <c r="N514" s="25"/>
      <c r="O514" s="25"/>
      <c r="P514" s="25"/>
      <c r="Q514" s="25"/>
      <c r="R514" s="25"/>
      <c r="S514" s="25"/>
      <c r="T514" s="25"/>
      <c r="U514" s="25"/>
      <c r="V514" s="25"/>
      <c r="W514" s="25"/>
      <c r="X514" s="25"/>
      <c r="Y514" s="25"/>
      <c r="Z514" s="25"/>
      <c r="AA514" s="25"/>
      <c r="AB514" s="25"/>
      <c r="AC514" s="25"/>
    </row>
    <row r="515" spans="1:29" ht="15.75" customHeight="1">
      <c r="A515" s="25"/>
      <c r="B515" s="25"/>
      <c r="C515" s="25"/>
      <c r="D515" s="25"/>
      <c r="E515" s="25"/>
      <c r="F515" s="25"/>
      <c r="G515" s="25"/>
      <c r="H515" s="25"/>
      <c r="I515" s="25"/>
      <c r="J515" s="25"/>
      <c r="K515" s="25"/>
      <c r="L515" s="25"/>
      <c r="M515" s="25"/>
      <c r="N515" s="25"/>
      <c r="O515" s="25"/>
      <c r="P515" s="25"/>
      <c r="Q515" s="25"/>
      <c r="R515" s="25"/>
      <c r="S515" s="25"/>
      <c r="T515" s="25"/>
      <c r="U515" s="25"/>
      <c r="V515" s="25"/>
      <c r="W515" s="25"/>
      <c r="X515" s="25"/>
      <c r="Y515" s="25"/>
      <c r="Z515" s="25"/>
      <c r="AA515" s="25"/>
      <c r="AB515" s="25"/>
      <c r="AC515" s="25"/>
    </row>
    <row r="516" spans="1:29" ht="15.75" customHeight="1">
      <c r="A516" s="25"/>
      <c r="B516" s="25"/>
      <c r="C516" s="25"/>
      <c r="D516" s="25"/>
      <c r="E516" s="25"/>
      <c r="F516" s="25"/>
      <c r="G516" s="25"/>
      <c r="H516" s="25"/>
      <c r="I516" s="25"/>
      <c r="J516" s="25"/>
      <c r="K516" s="25"/>
      <c r="L516" s="25"/>
      <c r="M516" s="25"/>
      <c r="N516" s="25"/>
      <c r="O516" s="25"/>
      <c r="P516" s="25"/>
      <c r="Q516" s="25"/>
      <c r="R516" s="25"/>
      <c r="S516" s="25"/>
      <c r="T516" s="25"/>
      <c r="U516" s="25"/>
      <c r="V516" s="25"/>
      <c r="W516" s="25"/>
      <c r="X516" s="25"/>
      <c r="Y516" s="25"/>
      <c r="Z516" s="25"/>
      <c r="AA516" s="25"/>
      <c r="AB516" s="25"/>
      <c r="AC516" s="25"/>
    </row>
    <row r="517" spans="1:29" ht="15.75" customHeight="1">
      <c r="A517" s="25"/>
      <c r="B517" s="25"/>
      <c r="C517" s="25"/>
      <c r="D517" s="25"/>
      <c r="E517" s="25"/>
      <c r="F517" s="25"/>
      <c r="G517" s="25"/>
      <c r="H517" s="25"/>
      <c r="I517" s="25"/>
      <c r="J517" s="25"/>
      <c r="K517" s="25"/>
      <c r="L517" s="25"/>
      <c r="M517" s="25"/>
      <c r="N517" s="25"/>
      <c r="O517" s="25"/>
      <c r="P517" s="25"/>
      <c r="Q517" s="25"/>
      <c r="R517" s="25"/>
      <c r="S517" s="25"/>
      <c r="T517" s="25"/>
      <c r="U517" s="25"/>
      <c r="V517" s="25"/>
      <c r="W517" s="25"/>
      <c r="X517" s="25"/>
      <c r="Y517" s="25"/>
      <c r="Z517" s="25"/>
      <c r="AA517" s="25"/>
      <c r="AB517" s="25"/>
      <c r="AC517" s="25"/>
    </row>
    <row r="518" spans="1:29" ht="15.75" customHeight="1">
      <c r="A518" s="25"/>
      <c r="B518" s="25"/>
      <c r="C518" s="25"/>
      <c r="D518" s="25"/>
      <c r="E518" s="25"/>
      <c r="F518" s="25"/>
      <c r="G518" s="25"/>
      <c r="H518" s="25"/>
      <c r="I518" s="25"/>
      <c r="J518" s="25"/>
      <c r="K518" s="25"/>
      <c r="L518" s="25"/>
      <c r="M518" s="25"/>
      <c r="N518" s="25"/>
      <c r="O518" s="25"/>
      <c r="P518" s="25"/>
      <c r="Q518" s="25"/>
      <c r="R518" s="25"/>
      <c r="S518" s="25"/>
      <c r="T518" s="25"/>
      <c r="U518" s="25"/>
      <c r="V518" s="25"/>
      <c r="W518" s="25"/>
      <c r="X518" s="25"/>
      <c r="Y518" s="25"/>
      <c r="Z518" s="25"/>
      <c r="AA518" s="25"/>
      <c r="AB518" s="25"/>
      <c r="AC518" s="25"/>
    </row>
    <row r="519" spans="1:29" ht="15.75" customHeight="1">
      <c r="A519" s="25"/>
      <c r="B519" s="25"/>
      <c r="C519" s="25"/>
      <c r="D519" s="25"/>
      <c r="E519" s="25"/>
      <c r="F519" s="25"/>
      <c r="G519" s="25"/>
      <c r="H519" s="25"/>
      <c r="I519" s="25"/>
      <c r="J519" s="25"/>
      <c r="K519" s="25"/>
      <c r="L519" s="25"/>
      <c r="M519" s="25"/>
      <c r="N519" s="25"/>
      <c r="O519" s="25"/>
      <c r="P519" s="25"/>
      <c r="Q519" s="25"/>
      <c r="R519" s="25"/>
      <c r="S519" s="25"/>
      <c r="T519" s="25"/>
      <c r="U519" s="25"/>
      <c r="V519" s="25"/>
      <c r="W519" s="25"/>
      <c r="X519" s="25"/>
      <c r="Y519" s="25"/>
      <c r="Z519" s="25"/>
      <c r="AA519" s="25"/>
      <c r="AB519" s="25"/>
      <c r="AC519" s="25"/>
    </row>
    <row r="520" spans="1:29" ht="15.75" customHeight="1">
      <c r="A520" s="25"/>
      <c r="B520" s="25"/>
      <c r="C520" s="25"/>
      <c r="D520" s="25"/>
      <c r="E520" s="25"/>
      <c r="F520" s="25"/>
      <c r="G520" s="25"/>
      <c r="H520" s="25"/>
      <c r="I520" s="25"/>
      <c r="J520" s="25"/>
      <c r="K520" s="25"/>
      <c r="L520" s="25"/>
      <c r="M520" s="25"/>
      <c r="N520" s="25"/>
      <c r="O520" s="25"/>
      <c r="P520" s="25"/>
      <c r="Q520" s="25"/>
      <c r="R520" s="25"/>
      <c r="S520" s="25"/>
      <c r="T520" s="25"/>
      <c r="U520" s="25"/>
      <c r="V520" s="25"/>
      <c r="W520" s="25"/>
      <c r="X520" s="25"/>
      <c r="Y520" s="25"/>
      <c r="Z520" s="25"/>
      <c r="AA520" s="25"/>
      <c r="AB520" s="25"/>
      <c r="AC520" s="25"/>
    </row>
    <row r="521" spans="1:29" ht="15.75" customHeight="1">
      <c r="A521" s="25"/>
      <c r="B521" s="25"/>
      <c r="C521" s="25"/>
      <c r="D521" s="25"/>
      <c r="E521" s="25"/>
      <c r="F521" s="25"/>
      <c r="G521" s="25"/>
      <c r="H521" s="25"/>
      <c r="I521" s="25"/>
      <c r="J521" s="25"/>
      <c r="K521" s="25"/>
      <c r="L521" s="25"/>
      <c r="M521" s="25"/>
      <c r="N521" s="25"/>
      <c r="O521" s="25"/>
      <c r="P521" s="25"/>
      <c r="Q521" s="25"/>
      <c r="R521" s="25"/>
      <c r="S521" s="25"/>
      <c r="T521" s="25"/>
      <c r="U521" s="25"/>
      <c r="V521" s="25"/>
      <c r="W521" s="25"/>
      <c r="X521" s="25"/>
      <c r="Y521" s="25"/>
      <c r="Z521" s="25"/>
      <c r="AA521" s="25"/>
      <c r="AB521" s="25"/>
      <c r="AC521" s="25"/>
    </row>
    <row r="522" spans="1:29" ht="15.75" customHeight="1">
      <c r="A522" s="25"/>
      <c r="B522" s="25"/>
      <c r="C522" s="25"/>
      <c r="D522" s="25"/>
      <c r="E522" s="25"/>
      <c r="F522" s="25"/>
      <c r="G522" s="25"/>
      <c r="H522" s="25"/>
      <c r="I522" s="25"/>
      <c r="J522" s="25"/>
      <c r="K522" s="25"/>
      <c r="L522" s="25"/>
      <c r="M522" s="25"/>
      <c r="N522" s="25"/>
      <c r="O522" s="25"/>
      <c r="P522" s="25"/>
      <c r="Q522" s="25"/>
      <c r="R522" s="25"/>
      <c r="S522" s="25"/>
      <c r="T522" s="25"/>
      <c r="U522" s="25"/>
      <c r="V522" s="25"/>
      <c r="W522" s="25"/>
      <c r="X522" s="25"/>
      <c r="Y522" s="25"/>
      <c r="Z522" s="25"/>
      <c r="AA522" s="25"/>
      <c r="AB522" s="25"/>
      <c r="AC522" s="25"/>
    </row>
    <row r="523" spans="1:29" ht="15.75" customHeight="1">
      <c r="A523" s="25"/>
      <c r="B523" s="25"/>
      <c r="C523" s="25"/>
      <c r="D523" s="25"/>
      <c r="E523" s="25"/>
      <c r="F523" s="25"/>
      <c r="G523" s="25"/>
      <c r="H523" s="25"/>
      <c r="I523" s="25"/>
      <c r="J523" s="25"/>
      <c r="K523" s="25"/>
      <c r="L523" s="25"/>
      <c r="M523" s="25"/>
      <c r="N523" s="25"/>
      <c r="O523" s="25"/>
      <c r="P523" s="25"/>
      <c r="Q523" s="25"/>
      <c r="R523" s="25"/>
      <c r="S523" s="25"/>
      <c r="T523" s="25"/>
      <c r="U523" s="25"/>
      <c r="V523" s="25"/>
      <c r="W523" s="25"/>
      <c r="X523" s="25"/>
      <c r="Y523" s="25"/>
      <c r="Z523" s="25"/>
      <c r="AA523" s="25"/>
      <c r="AB523" s="25"/>
      <c r="AC523" s="25"/>
    </row>
    <row r="524" spans="1:29" ht="15.75" customHeight="1">
      <c r="A524" s="25"/>
      <c r="B524" s="25"/>
      <c r="C524" s="25"/>
      <c r="D524" s="25"/>
      <c r="E524" s="25"/>
      <c r="F524" s="25"/>
      <c r="G524" s="25"/>
      <c r="H524" s="25"/>
      <c r="I524" s="25"/>
      <c r="J524" s="25"/>
      <c r="K524" s="25"/>
      <c r="L524" s="25"/>
      <c r="M524" s="25"/>
      <c r="N524" s="25"/>
      <c r="O524" s="25"/>
      <c r="P524" s="25"/>
      <c r="Q524" s="25"/>
      <c r="R524" s="25"/>
      <c r="S524" s="25"/>
      <c r="T524" s="25"/>
      <c r="U524" s="25"/>
      <c r="V524" s="25"/>
      <c r="W524" s="25"/>
      <c r="X524" s="25"/>
      <c r="Y524" s="25"/>
      <c r="Z524" s="25"/>
      <c r="AA524" s="25"/>
      <c r="AB524" s="25"/>
      <c r="AC524" s="25"/>
    </row>
    <row r="525" spans="1:29" ht="15.75" customHeight="1">
      <c r="A525" s="25"/>
      <c r="B525" s="25"/>
      <c r="C525" s="25"/>
      <c r="D525" s="25"/>
      <c r="E525" s="25"/>
      <c r="F525" s="25"/>
      <c r="G525" s="25"/>
      <c r="H525" s="25"/>
      <c r="I525" s="25"/>
      <c r="J525" s="25"/>
      <c r="K525" s="25"/>
      <c r="L525" s="25"/>
      <c r="M525" s="25"/>
      <c r="N525" s="25"/>
      <c r="O525" s="25"/>
      <c r="P525" s="25"/>
      <c r="Q525" s="25"/>
      <c r="R525" s="25"/>
      <c r="S525" s="25"/>
      <c r="T525" s="25"/>
      <c r="U525" s="25"/>
      <c r="V525" s="25"/>
      <c r="W525" s="25"/>
      <c r="X525" s="25"/>
      <c r="Y525" s="25"/>
      <c r="Z525" s="25"/>
      <c r="AA525" s="25"/>
      <c r="AB525" s="25"/>
      <c r="AC525" s="25"/>
    </row>
    <row r="526" spans="1:29" ht="15.75" customHeight="1">
      <c r="A526" s="25"/>
      <c r="B526" s="25"/>
      <c r="C526" s="25"/>
      <c r="D526" s="25"/>
      <c r="E526" s="25"/>
      <c r="F526" s="25"/>
      <c r="G526" s="25"/>
      <c r="H526" s="25"/>
      <c r="I526" s="25"/>
      <c r="J526" s="25"/>
      <c r="K526" s="25"/>
      <c r="L526" s="25"/>
      <c r="M526" s="25"/>
      <c r="N526" s="25"/>
      <c r="O526" s="25"/>
      <c r="P526" s="25"/>
      <c r="Q526" s="25"/>
      <c r="R526" s="25"/>
      <c r="S526" s="25"/>
      <c r="T526" s="25"/>
      <c r="U526" s="25"/>
      <c r="V526" s="25"/>
      <c r="W526" s="25"/>
      <c r="X526" s="25"/>
      <c r="Y526" s="25"/>
      <c r="Z526" s="25"/>
      <c r="AA526" s="25"/>
      <c r="AB526" s="25"/>
      <c r="AC526" s="25"/>
    </row>
    <row r="527" spans="1:29" ht="15.75" customHeight="1">
      <c r="A527" s="25"/>
      <c r="B527" s="25"/>
      <c r="C527" s="25"/>
      <c r="D527" s="25"/>
      <c r="E527" s="25"/>
      <c r="F527" s="25"/>
      <c r="G527" s="25"/>
      <c r="H527" s="25"/>
      <c r="I527" s="25"/>
      <c r="J527" s="25"/>
      <c r="K527" s="25"/>
      <c r="L527" s="25"/>
      <c r="M527" s="25"/>
      <c r="N527" s="25"/>
      <c r="O527" s="25"/>
      <c r="P527" s="25"/>
      <c r="Q527" s="25"/>
      <c r="R527" s="25"/>
      <c r="S527" s="25"/>
      <c r="T527" s="25"/>
      <c r="U527" s="25"/>
      <c r="V527" s="25"/>
      <c r="W527" s="25"/>
      <c r="X527" s="25"/>
      <c r="Y527" s="25"/>
      <c r="Z527" s="25"/>
      <c r="AA527" s="25"/>
      <c r="AB527" s="25"/>
      <c r="AC527" s="25"/>
    </row>
    <row r="528" spans="1:29" ht="15.75" customHeight="1">
      <c r="A528" s="25"/>
      <c r="B528" s="25"/>
      <c r="C528" s="25"/>
      <c r="D528" s="25"/>
      <c r="E528" s="25"/>
      <c r="F528" s="25"/>
      <c r="G528" s="25"/>
      <c r="H528" s="25"/>
      <c r="I528" s="25"/>
      <c r="J528" s="25"/>
      <c r="K528" s="25"/>
      <c r="L528" s="25"/>
      <c r="M528" s="25"/>
      <c r="N528" s="25"/>
      <c r="O528" s="25"/>
      <c r="P528" s="25"/>
      <c r="Q528" s="25"/>
      <c r="R528" s="25"/>
      <c r="S528" s="25"/>
      <c r="T528" s="25"/>
      <c r="U528" s="25"/>
      <c r="V528" s="25"/>
      <c r="W528" s="25"/>
      <c r="X528" s="25"/>
      <c r="Y528" s="25"/>
      <c r="Z528" s="25"/>
      <c r="AA528" s="25"/>
      <c r="AB528" s="25"/>
      <c r="AC528" s="25"/>
    </row>
    <row r="529" spans="1:29" ht="15.75" customHeight="1">
      <c r="A529" s="25"/>
      <c r="B529" s="25"/>
      <c r="C529" s="25"/>
      <c r="D529" s="25"/>
      <c r="E529" s="25"/>
      <c r="F529" s="25"/>
      <c r="G529" s="25"/>
      <c r="H529" s="25"/>
      <c r="I529" s="25"/>
      <c r="J529" s="25"/>
      <c r="K529" s="25"/>
      <c r="L529" s="25"/>
      <c r="M529" s="25"/>
      <c r="N529" s="25"/>
      <c r="O529" s="25"/>
      <c r="P529" s="25"/>
      <c r="Q529" s="25"/>
      <c r="R529" s="25"/>
      <c r="S529" s="25"/>
      <c r="T529" s="25"/>
      <c r="U529" s="25"/>
      <c r="V529" s="25"/>
      <c r="W529" s="25"/>
      <c r="X529" s="25"/>
      <c r="Y529" s="25"/>
      <c r="Z529" s="25"/>
      <c r="AA529" s="25"/>
      <c r="AB529" s="25"/>
      <c r="AC529" s="25"/>
    </row>
    <row r="530" spans="1:29" ht="15.75" customHeight="1">
      <c r="A530" s="25"/>
      <c r="B530" s="25"/>
      <c r="C530" s="25"/>
      <c r="D530" s="25"/>
      <c r="E530" s="25"/>
      <c r="F530" s="25"/>
      <c r="G530" s="25"/>
      <c r="H530" s="25"/>
      <c r="I530" s="25"/>
      <c r="J530" s="25"/>
      <c r="K530" s="25"/>
      <c r="L530" s="25"/>
      <c r="M530" s="25"/>
      <c r="N530" s="25"/>
      <c r="O530" s="25"/>
      <c r="P530" s="25"/>
      <c r="Q530" s="25"/>
      <c r="R530" s="25"/>
      <c r="S530" s="25"/>
      <c r="T530" s="25"/>
      <c r="U530" s="25"/>
      <c r="V530" s="25"/>
      <c r="W530" s="25"/>
      <c r="X530" s="25"/>
      <c r="Y530" s="25"/>
      <c r="Z530" s="25"/>
      <c r="AA530" s="25"/>
      <c r="AB530" s="25"/>
      <c r="AC530" s="25"/>
    </row>
    <row r="531" spans="1:29" ht="15.75" customHeight="1">
      <c r="A531" s="25"/>
      <c r="B531" s="25"/>
      <c r="C531" s="25"/>
      <c r="D531" s="25"/>
      <c r="E531" s="25"/>
      <c r="F531" s="25"/>
      <c r="G531" s="25"/>
      <c r="H531" s="25"/>
      <c r="I531" s="25"/>
      <c r="J531" s="25"/>
      <c r="K531" s="25"/>
      <c r="L531" s="25"/>
      <c r="M531" s="25"/>
      <c r="N531" s="25"/>
      <c r="O531" s="25"/>
      <c r="P531" s="25"/>
      <c r="Q531" s="25"/>
      <c r="R531" s="25"/>
      <c r="S531" s="25"/>
      <c r="T531" s="25"/>
      <c r="U531" s="25"/>
      <c r="V531" s="25"/>
      <c r="W531" s="25"/>
      <c r="X531" s="25"/>
      <c r="Y531" s="25"/>
      <c r="Z531" s="25"/>
      <c r="AA531" s="25"/>
      <c r="AB531" s="25"/>
      <c r="AC531" s="25"/>
    </row>
    <row r="532" spans="1:29" ht="15.75" customHeight="1">
      <c r="A532" s="25"/>
      <c r="B532" s="25"/>
      <c r="C532" s="25"/>
      <c r="D532" s="25"/>
      <c r="E532" s="25"/>
      <c r="F532" s="25"/>
      <c r="G532" s="25"/>
      <c r="H532" s="25"/>
      <c r="I532" s="25"/>
      <c r="J532" s="25"/>
      <c r="K532" s="25"/>
      <c r="L532" s="25"/>
      <c r="M532" s="25"/>
      <c r="N532" s="25"/>
      <c r="O532" s="25"/>
      <c r="P532" s="25"/>
      <c r="Q532" s="25"/>
      <c r="R532" s="25"/>
      <c r="S532" s="25"/>
      <c r="T532" s="25"/>
      <c r="U532" s="25"/>
      <c r="V532" s="25"/>
      <c r="W532" s="25"/>
      <c r="X532" s="25"/>
      <c r="Y532" s="25"/>
      <c r="Z532" s="25"/>
      <c r="AA532" s="25"/>
      <c r="AB532" s="25"/>
      <c r="AC532" s="25"/>
    </row>
    <row r="533" spans="1:29" ht="15.75" customHeight="1">
      <c r="A533" s="25"/>
      <c r="B533" s="25"/>
      <c r="C533" s="25"/>
      <c r="D533" s="25"/>
      <c r="E533" s="25"/>
      <c r="F533" s="25"/>
      <c r="G533" s="25"/>
      <c r="H533" s="25"/>
      <c r="I533" s="25"/>
      <c r="J533" s="25"/>
      <c r="K533" s="25"/>
      <c r="L533" s="25"/>
      <c r="M533" s="25"/>
      <c r="N533" s="25"/>
      <c r="O533" s="25"/>
      <c r="P533" s="25"/>
      <c r="Q533" s="25"/>
      <c r="R533" s="25"/>
      <c r="S533" s="25"/>
      <c r="T533" s="25"/>
      <c r="U533" s="25"/>
      <c r="V533" s="25"/>
      <c r="W533" s="25"/>
      <c r="X533" s="25"/>
      <c r="Y533" s="25"/>
      <c r="Z533" s="25"/>
      <c r="AA533" s="25"/>
      <c r="AB533" s="25"/>
      <c r="AC533" s="25"/>
    </row>
    <row r="534" spans="1:29" ht="15.75" customHeight="1">
      <c r="A534" s="25"/>
      <c r="B534" s="25"/>
      <c r="C534" s="25"/>
      <c r="D534" s="25"/>
      <c r="E534" s="25"/>
      <c r="F534" s="25"/>
      <c r="G534" s="25"/>
      <c r="H534" s="25"/>
      <c r="I534" s="25"/>
      <c r="J534" s="25"/>
      <c r="K534" s="25"/>
      <c r="L534" s="25"/>
      <c r="M534" s="25"/>
      <c r="N534" s="25"/>
      <c r="O534" s="25"/>
      <c r="P534" s="25"/>
      <c r="Q534" s="25"/>
      <c r="R534" s="25"/>
      <c r="S534" s="25"/>
      <c r="T534" s="25"/>
      <c r="U534" s="25"/>
      <c r="V534" s="25"/>
      <c r="W534" s="25"/>
      <c r="X534" s="25"/>
      <c r="Y534" s="25"/>
      <c r="Z534" s="25"/>
      <c r="AA534" s="25"/>
      <c r="AB534" s="25"/>
      <c r="AC534" s="25"/>
    </row>
    <row r="535" spans="1:29" ht="15.75" customHeight="1">
      <c r="A535" s="25"/>
      <c r="B535" s="25"/>
      <c r="C535" s="25"/>
      <c r="D535" s="25"/>
      <c r="E535" s="25"/>
      <c r="F535" s="25"/>
      <c r="G535" s="25"/>
      <c r="H535" s="25"/>
      <c r="I535" s="25"/>
      <c r="J535" s="25"/>
      <c r="K535" s="25"/>
      <c r="L535" s="25"/>
      <c r="M535" s="25"/>
      <c r="N535" s="25"/>
      <c r="O535" s="25"/>
      <c r="P535" s="25"/>
      <c r="Q535" s="25"/>
      <c r="R535" s="25"/>
      <c r="S535" s="25"/>
      <c r="T535" s="25"/>
      <c r="U535" s="25"/>
      <c r="V535" s="25"/>
      <c r="W535" s="25"/>
      <c r="X535" s="25"/>
      <c r="Y535" s="25"/>
      <c r="Z535" s="25"/>
      <c r="AA535" s="25"/>
      <c r="AB535" s="25"/>
      <c r="AC535" s="25"/>
    </row>
    <row r="536" spans="1:29" ht="15.75" customHeight="1">
      <c r="A536" s="25"/>
      <c r="B536" s="25"/>
      <c r="C536" s="25"/>
      <c r="D536" s="25"/>
      <c r="E536" s="25"/>
      <c r="F536" s="25"/>
      <c r="G536" s="25"/>
      <c r="H536" s="25"/>
      <c r="I536" s="25"/>
      <c r="J536" s="25"/>
      <c r="K536" s="25"/>
      <c r="L536" s="25"/>
      <c r="M536" s="25"/>
      <c r="N536" s="25"/>
      <c r="O536" s="25"/>
      <c r="P536" s="25"/>
      <c r="Q536" s="25"/>
      <c r="R536" s="25"/>
      <c r="S536" s="25"/>
      <c r="T536" s="25"/>
      <c r="U536" s="25"/>
      <c r="V536" s="25"/>
      <c r="W536" s="25"/>
      <c r="X536" s="25"/>
      <c r="Y536" s="25"/>
      <c r="Z536" s="25"/>
      <c r="AA536" s="25"/>
      <c r="AB536" s="25"/>
      <c r="AC536" s="25"/>
    </row>
    <row r="537" spans="1:29" ht="15.75" customHeight="1">
      <c r="A537" s="25"/>
      <c r="B537" s="25"/>
      <c r="C537" s="25"/>
      <c r="D537" s="25"/>
      <c r="E537" s="25"/>
      <c r="F537" s="25"/>
      <c r="G537" s="25"/>
      <c r="H537" s="25"/>
      <c r="I537" s="25"/>
      <c r="J537" s="25"/>
      <c r="K537" s="25"/>
      <c r="L537" s="25"/>
      <c r="M537" s="25"/>
      <c r="N537" s="25"/>
      <c r="O537" s="25"/>
      <c r="P537" s="25"/>
      <c r="Q537" s="25"/>
      <c r="R537" s="25"/>
      <c r="S537" s="25"/>
      <c r="T537" s="25"/>
      <c r="U537" s="25"/>
      <c r="V537" s="25"/>
      <c r="W537" s="25"/>
      <c r="X537" s="25"/>
      <c r="Y537" s="25"/>
      <c r="Z537" s="25"/>
      <c r="AA537" s="25"/>
      <c r="AB537" s="25"/>
      <c r="AC537" s="25"/>
    </row>
    <row r="538" spans="1:29" ht="15.75" customHeight="1">
      <c r="A538" s="25"/>
      <c r="B538" s="25"/>
      <c r="C538" s="25"/>
      <c r="D538" s="25"/>
      <c r="E538" s="25"/>
      <c r="F538" s="25"/>
      <c r="G538" s="25"/>
      <c r="H538" s="25"/>
      <c r="I538" s="25"/>
      <c r="J538" s="25"/>
      <c r="K538" s="25"/>
      <c r="L538" s="25"/>
      <c r="M538" s="25"/>
      <c r="N538" s="25"/>
      <c r="O538" s="25"/>
      <c r="P538" s="25"/>
      <c r="Q538" s="25"/>
      <c r="R538" s="25"/>
      <c r="S538" s="25"/>
      <c r="T538" s="25"/>
      <c r="U538" s="25"/>
      <c r="V538" s="25"/>
      <c r="W538" s="25"/>
      <c r="X538" s="25"/>
      <c r="Y538" s="25"/>
      <c r="Z538" s="25"/>
      <c r="AA538" s="25"/>
      <c r="AB538" s="25"/>
      <c r="AC538" s="25"/>
    </row>
    <row r="539" spans="1:29" ht="15.75" customHeight="1">
      <c r="A539" s="25"/>
      <c r="B539" s="25"/>
      <c r="C539" s="25"/>
      <c r="D539" s="25"/>
      <c r="E539" s="25"/>
      <c r="F539" s="25"/>
      <c r="G539" s="25"/>
      <c r="H539" s="25"/>
      <c r="I539" s="25"/>
      <c r="J539" s="25"/>
      <c r="K539" s="25"/>
      <c r="L539" s="25"/>
      <c r="M539" s="25"/>
      <c r="N539" s="25"/>
      <c r="O539" s="25"/>
      <c r="P539" s="25"/>
      <c r="Q539" s="25"/>
      <c r="R539" s="25"/>
      <c r="S539" s="25"/>
      <c r="T539" s="25"/>
      <c r="U539" s="25"/>
      <c r="V539" s="25"/>
      <c r="W539" s="25"/>
      <c r="X539" s="25"/>
      <c r="Y539" s="25"/>
      <c r="Z539" s="25"/>
      <c r="AA539" s="25"/>
      <c r="AB539" s="25"/>
      <c r="AC539" s="25"/>
    </row>
    <row r="540" spans="1:29" ht="15.75" customHeight="1">
      <c r="A540" s="25"/>
      <c r="B540" s="25"/>
      <c r="C540" s="25"/>
      <c r="D540" s="25"/>
      <c r="E540" s="25"/>
      <c r="F540" s="25"/>
      <c r="G540" s="25"/>
      <c r="H540" s="25"/>
      <c r="I540" s="25"/>
      <c r="J540" s="25"/>
      <c r="K540" s="25"/>
      <c r="L540" s="25"/>
      <c r="M540" s="25"/>
      <c r="N540" s="25"/>
      <c r="O540" s="25"/>
      <c r="P540" s="25"/>
      <c r="Q540" s="25"/>
      <c r="R540" s="25"/>
      <c r="S540" s="25"/>
      <c r="T540" s="25"/>
      <c r="U540" s="25"/>
      <c r="V540" s="25"/>
      <c r="W540" s="25"/>
      <c r="X540" s="25"/>
      <c r="Y540" s="25"/>
      <c r="Z540" s="25"/>
      <c r="AA540" s="25"/>
      <c r="AB540" s="25"/>
      <c r="AC540" s="25"/>
    </row>
    <row r="541" spans="1:29" ht="15.75" customHeight="1">
      <c r="A541" s="25"/>
      <c r="B541" s="25"/>
      <c r="C541" s="25"/>
      <c r="D541" s="25"/>
      <c r="E541" s="25"/>
      <c r="F541" s="25"/>
      <c r="G541" s="25"/>
      <c r="H541" s="25"/>
      <c r="I541" s="25"/>
      <c r="J541" s="25"/>
      <c r="K541" s="25"/>
      <c r="L541" s="25"/>
      <c r="M541" s="25"/>
      <c r="N541" s="25"/>
      <c r="O541" s="25"/>
      <c r="P541" s="25"/>
      <c r="Q541" s="25"/>
      <c r="R541" s="25"/>
      <c r="S541" s="25"/>
      <c r="T541" s="25"/>
      <c r="U541" s="25"/>
      <c r="V541" s="25"/>
      <c r="W541" s="25"/>
      <c r="X541" s="25"/>
      <c r="Y541" s="25"/>
      <c r="Z541" s="25"/>
      <c r="AA541" s="25"/>
      <c r="AB541" s="25"/>
      <c r="AC541" s="25"/>
    </row>
    <row r="542" spans="1:29" ht="15.75" customHeight="1">
      <c r="A542" s="25"/>
      <c r="B542" s="25"/>
      <c r="C542" s="25"/>
      <c r="D542" s="25"/>
      <c r="E542" s="25"/>
      <c r="F542" s="25"/>
      <c r="G542" s="25"/>
      <c r="H542" s="25"/>
      <c r="I542" s="25"/>
      <c r="J542" s="25"/>
      <c r="K542" s="25"/>
      <c r="L542" s="25"/>
      <c r="M542" s="25"/>
      <c r="N542" s="25"/>
      <c r="O542" s="25"/>
      <c r="P542" s="25"/>
      <c r="Q542" s="25"/>
      <c r="R542" s="25"/>
      <c r="S542" s="25"/>
      <c r="T542" s="25"/>
      <c r="U542" s="25"/>
      <c r="V542" s="25"/>
      <c r="W542" s="25"/>
      <c r="X542" s="25"/>
      <c r="Y542" s="25"/>
      <c r="Z542" s="25"/>
      <c r="AA542" s="25"/>
      <c r="AB542" s="25"/>
      <c r="AC542" s="25"/>
    </row>
    <row r="543" spans="1:29" ht="15.75" customHeight="1">
      <c r="A543" s="25"/>
      <c r="B543" s="25"/>
      <c r="C543" s="25"/>
      <c r="D543" s="25"/>
      <c r="E543" s="25"/>
      <c r="F543" s="25"/>
      <c r="G543" s="25"/>
      <c r="H543" s="25"/>
      <c r="I543" s="25"/>
      <c r="J543" s="25"/>
      <c r="K543" s="25"/>
      <c r="L543" s="25"/>
      <c r="M543" s="25"/>
      <c r="N543" s="25"/>
      <c r="O543" s="25"/>
      <c r="P543" s="25"/>
      <c r="Q543" s="25"/>
      <c r="R543" s="25"/>
      <c r="S543" s="25"/>
      <c r="T543" s="25"/>
      <c r="U543" s="25"/>
      <c r="V543" s="25"/>
      <c r="W543" s="25"/>
      <c r="X543" s="25"/>
      <c r="Y543" s="25"/>
      <c r="Z543" s="25"/>
      <c r="AA543" s="25"/>
      <c r="AB543" s="25"/>
      <c r="AC543" s="25"/>
    </row>
    <row r="544" spans="1:29" ht="15.75" customHeight="1">
      <c r="A544" s="25"/>
      <c r="B544" s="25"/>
      <c r="C544" s="25"/>
      <c r="D544" s="25"/>
      <c r="E544" s="25"/>
      <c r="F544" s="25"/>
      <c r="G544" s="25"/>
      <c r="H544" s="25"/>
      <c r="I544" s="25"/>
      <c r="J544" s="25"/>
      <c r="K544" s="25"/>
      <c r="L544" s="25"/>
      <c r="M544" s="25"/>
      <c r="N544" s="25"/>
      <c r="O544" s="25"/>
      <c r="P544" s="25"/>
      <c r="Q544" s="25"/>
      <c r="R544" s="25"/>
      <c r="S544" s="25"/>
      <c r="T544" s="25"/>
      <c r="U544" s="25"/>
      <c r="V544" s="25"/>
      <c r="W544" s="25"/>
      <c r="X544" s="25"/>
      <c r="Y544" s="25"/>
      <c r="Z544" s="25"/>
      <c r="AA544" s="25"/>
      <c r="AB544" s="25"/>
      <c r="AC544" s="25"/>
    </row>
    <row r="545" spans="1:29" ht="15.75" customHeight="1">
      <c r="A545" s="25"/>
      <c r="B545" s="25"/>
      <c r="C545" s="25"/>
      <c r="D545" s="25"/>
      <c r="E545" s="25"/>
      <c r="F545" s="25"/>
      <c r="G545" s="25"/>
      <c r="H545" s="25"/>
      <c r="I545" s="25"/>
      <c r="J545" s="25"/>
      <c r="K545" s="25"/>
      <c r="L545" s="25"/>
      <c r="M545" s="25"/>
      <c r="N545" s="25"/>
      <c r="O545" s="25"/>
      <c r="P545" s="25"/>
      <c r="Q545" s="25"/>
      <c r="R545" s="25"/>
      <c r="S545" s="25"/>
      <c r="T545" s="25"/>
      <c r="U545" s="25"/>
      <c r="V545" s="25"/>
      <c r="W545" s="25"/>
      <c r="X545" s="25"/>
      <c r="Y545" s="25"/>
      <c r="Z545" s="25"/>
      <c r="AA545" s="25"/>
      <c r="AB545" s="25"/>
      <c r="AC545" s="25"/>
    </row>
    <row r="546" spans="1:29" ht="15.75" customHeight="1">
      <c r="A546" s="25"/>
      <c r="B546" s="25"/>
      <c r="C546" s="25"/>
      <c r="D546" s="25"/>
      <c r="E546" s="25"/>
      <c r="F546" s="25"/>
      <c r="G546" s="25"/>
      <c r="H546" s="25"/>
      <c r="I546" s="25"/>
      <c r="J546" s="25"/>
      <c r="K546" s="25"/>
      <c r="L546" s="25"/>
      <c r="M546" s="25"/>
      <c r="N546" s="25"/>
      <c r="O546" s="25"/>
      <c r="P546" s="25"/>
      <c r="Q546" s="25"/>
      <c r="R546" s="25"/>
      <c r="S546" s="25"/>
      <c r="T546" s="25"/>
      <c r="U546" s="25"/>
      <c r="V546" s="25"/>
      <c r="W546" s="25"/>
      <c r="X546" s="25"/>
      <c r="Y546" s="25"/>
      <c r="Z546" s="25"/>
      <c r="AA546" s="25"/>
      <c r="AB546" s="25"/>
      <c r="AC546" s="25"/>
    </row>
    <row r="547" spans="1:29" ht="15.75" customHeight="1">
      <c r="A547" s="25"/>
      <c r="B547" s="25"/>
      <c r="C547" s="25"/>
      <c r="D547" s="25"/>
      <c r="E547" s="25"/>
      <c r="F547" s="25"/>
      <c r="G547" s="25"/>
      <c r="H547" s="25"/>
      <c r="I547" s="25"/>
      <c r="J547" s="25"/>
      <c r="K547" s="25"/>
      <c r="L547" s="25"/>
      <c r="M547" s="25"/>
      <c r="N547" s="25"/>
      <c r="O547" s="25"/>
      <c r="P547" s="25"/>
      <c r="Q547" s="25"/>
      <c r="R547" s="25"/>
      <c r="S547" s="25"/>
      <c r="T547" s="25"/>
      <c r="U547" s="25"/>
      <c r="V547" s="25"/>
      <c r="W547" s="25"/>
      <c r="X547" s="25"/>
      <c r="Y547" s="25"/>
      <c r="Z547" s="25"/>
      <c r="AA547" s="25"/>
      <c r="AB547" s="25"/>
      <c r="AC547" s="25"/>
    </row>
    <row r="548" spans="1:29" ht="15.75" customHeight="1">
      <c r="A548" s="25"/>
      <c r="B548" s="25"/>
      <c r="C548" s="25"/>
      <c r="D548" s="25"/>
      <c r="E548" s="25"/>
      <c r="F548" s="25"/>
      <c r="G548" s="25"/>
      <c r="H548" s="25"/>
      <c r="I548" s="25"/>
      <c r="J548" s="25"/>
      <c r="K548" s="25"/>
      <c r="L548" s="25"/>
      <c r="M548" s="25"/>
      <c r="N548" s="25"/>
      <c r="O548" s="25"/>
      <c r="P548" s="25"/>
      <c r="Q548" s="25"/>
      <c r="R548" s="25"/>
      <c r="S548" s="25"/>
      <c r="T548" s="25"/>
      <c r="U548" s="25"/>
      <c r="V548" s="25"/>
      <c r="W548" s="25"/>
      <c r="X548" s="25"/>
      <c r="Y548" s="25"/>
      <c r="Z548" s="25"/>
      <c r="AA548" s="25"/>
      <c r="AB548" s="25"/>
      <c r="AC548" s="25"/>
    </row>
    <row r="549" spans="1:29" ht="15.75" customHeight="1">
      <c r="A549" s="25"/>
      <c r="B549" s="25"/>
      <c r="C549" s="25"/>
      <c r="D549" s="25"/>
      <c r="E549" s="25"/>
      <c r="F549" s="25"/>
      <c r="G549" s="25"/>
      <c r="H549" s="25"/>
      <c r="I549" s="25"/>
      <c r="J549" s="25"/>
      <c r="K549" s="25"/>
      <c r="L549" s="25"/>
      <c r="M549" s="25"/>
      <c r="N549" s="25"/>
      <c r="O549" s="25"/>
      <c r="P549" s="25"/>
      <c r="Q549" s="25"/>
      <c r="R549" s="25"/>
      <c r="S549" s="25"/>
      <c r="T549" s="25"/>
      <c r="U549" s="25"/>
      <c r="V549" s="25"/>
      <c r="W549" s="25"/>
      <c r="X549" s="25"/>
      <c r="Y549" s="25"/>
      <c r="Z549" s="25"/>
      <c r="AA549" s="25"/>
      <c r="AB549" s="25"/>
      <c r="AC549" s="25"/>
    </row>
    <row r="550" spans="1:29" ht="15.75" customHeight="1">
      <c r="A550" s="25"/>
      <c r="B550" s="25"/>
      <c r="C550" s="25"/>
      <c r="D550" s="25"/>
      <c r="E550" s="25"/>
      <c r="F550" s="25"/>
      <c r="G550" s="25"/>
      <c r="H550" s="25"/>
      <c r="I550" s="25"/>
      <c r="J550" s="25"/>
      <c r="K550" s="25"/>
      <c r="L550" s="25"/>
      <c r="M550" s="25"/>
      <c r="N550" s="25"/>
      <c r="O550" s="25"/>
      <c r="P550" s="25"/>
      <c r="Q550" s="25"/>
      <c r="R550" s="25"/>
      <c r="S550" s="25"/>
      <c r="T550" s="25"/>
      <c r="U550" s="25"/>
      <c r="V550" s="25"/>
      <c r="W550" s="25"/>
      <c r="X550" s="25"/>
      <c r="Y550" s="25"/>
      <c r="Z550" s="25"/>
      <c r="AA550" s="25"/>
      <c r="AB550" s="25"/>
      <c r="AC550" s="25"/>
    </row>
    <row r="551" spans="1:29" ht="15.75" customHeight="1">
      <c r="A551" s="25"/>
      <c r="B551" s="25"/>
      <c r="C551" s="25"/>
      <c r="D551" s="25"/>
      <c r="E551" s="25"/>
      <c r="F551" s="25"/>
      <c r="G551" s="25"/>
      <c r="H551" s="25"/>
      <c r="I551" s="25"/>
      <c r="J551" s="25"/>
      <c r="K551" s="25"/>
      <c r="L551" s="25"/>
      <c r="M551" s="25"/>
      <c r="N551" s="25"/>
      <c r="O551" s="25"/>
      <c r="P551" s="25"/>
      <c r="Q551" s="25"/>
      <c r="R551" s="25"/>
      <c r="S551" s="25"/>
      <c r="T551" s="25"/>
      <c r="U551" s="25"/>
      <c r="V551" s="25"/>
      <c r="W551" s="25"/>
      <c r="X551" s="25"/>
      <c r="Y551" s="25"/>
      <c r="Z551" s="25"/>
      <c r="AA551" s="25"/>
      <c r="AB551" s="25"/>
      <c r="AC551" s="25"/>
    </row>
    <row r="552" spans="1:29" ht="15.75" customHeight="1">
      <c r="A552" s="25"/>
      <c r="B552" s="25"/>
      <c r="C552" s="25"/>
      <c r="D552" s="25"/>
      <c r="E552" s="25"/>
      <c r="F552" s="25"/>
      <c r="G552" s="25"/>
      <c r="H552" s="25"/>
      <c r="I552" s="25"/>
      <c r="J552" s="25"/>
      <c r="K552" s="25"/>
      <c r="L552" s="25"/>
      <c r="M552" s="25"/>
      <c r="N552" s="25"/>
      <c r="O552" s="25"/>
      <c r="P552" s="25"/>
      <c r="Q552" s="25"/>
      <c r="R552" s="25"/>
      <c r="S552" s="25"/>
      <c r="T552" s="25"/>
      <c r="U552" s="25"/>
      <c r="V552" s="25"/>
      <c r="W552" s="25"/>
      <c r="X552" s="25"/>
      <c r="Y552" s="25"/>
      <c r="Z552" s="25"/>
      <c r="AA552" s="25"/>
      <c r="AB552" s="25"/>
      <c r="AC552" s="25"/>
    </row>
    <row r="553" spans="1:29" ht="15.75" customHeight="1">
      <c r="A553" s="25"/>
      <c r="B553" s="25"/>
      <c r="C553" s="25"/>
      <c r="D553" s="25"/>
      <c r="E553" s="25"/>
      <c r="F553" s="25"/>
      <c r="G553" s="25"/>
      <c r="H553" s="25"/>
      <c r="I553" s="25"/>
      <c r="J553" s="25"/>
      <c r="K553" s="25"/>
      <c r="L553" s="25"/>
      <c r="M553" s="25"/>
      <c r="N553" s="25"/>
      <c r="O553" s="25"/>
      <c r="P553" s="25"/>
      <c r="Q553" s="25"/>
      <c r="R553" s="25"/>
      <c r="S553" s="25"/>
      <c r="T553" s="25"/>
      <c r="U553" s="25"/>
      <c r="V553" s="25"/>
      <c r="W553" s="25"/>
      <c r="X553" s="25"/>
      <c r="Y553" s="25"/>
      <c r="Z553" s="25"/>
      <c r="AA553" s="25"/>
      <c r="AB553" s="25"/>
      <c r="AC553" s="25"/>
    </row>
    <row r="554" spans="1:29" ht="15.75" customHeight="1">
      <c r="A554" s="25"/>
      <c r="B554" s="25"/>
      <c r="C554" s="25"/>
      <c r="D554" s="25"/>
      <c r="E554" s="25"/>
      <c r="F554" s="25"/>
      <c r="G554" s="25"/>
      <c r="H554" s="25"/>
      <c r="I554" s="25"/>
      <c r="J554" s="25"/>
      <c r="K554" s="25"/>
      <c r="L554" s="25"/>
      <c r="M554" s="25"/>
      <c r="N554" s="25"/>
      <c r="O554" s="25"/>
      <c r="P554" s="25"/>
      <c r="Q554" s="25"/>
      <c r="R554" s="25"/>
      <c r="S554" s="25"/>
      <c r="T554" s="25"/>
      <c r="U554" s="25"/>
      <c r="V554" s="25"/>
      <c r="W554" s="25"/>
      <c r="X554" s="25"/>
      <c r="Y554" s="25"/>
      <c r="Z554" s="25"/>
      <c r="AA554" s="25"/>
      <c r="AB554" s="25"/>
      <c r="AC554" s="25"/>
    </row>
    <row r="555" spans="1:29" ht="15.75" customHeight="1">
      <c r="A555" s="25"/>
      <c r="B555" s="25"/>
      <c r="C555" s="25"/>
      <c r="D555" s="25"/>
      <c r="E555" s="25"/>
      <c r="F555" s="25"/>
      <c r="G555" s="25"/>
      <c r="H555" s="25"/>
      <c r="I555" s="25"/>
      <c r="J555" s="25"/>
      <c r="K555" s="25"/>
      <c r="L555" s="25"/>
      <c r="M555" s="25"/>
      <c r="N555" s="25"/>
      <c r="O555" s="25"/>
      <c r="P555" s="25"/>
      <c r="Q555" s="25"/>
      <c r="R555" s="25"/>
      <c r="S555" s="25"/>
      <c r="T555" s="25"/>
      <c r="U555" s="25"/>
      <c r="V555" s="25"/>
      <c r="W555" s="25"/>
      <c r="X555" s="25"/>
      <c r="Y555" s="25"/>
      <c r="Z555" s="25"/>
      <c r="AA555" s="25"/>
      <c r="AB555" s="25"/>
      <c r="AC555" s="25"/>
    </row>
    <row r="556" spans="1:29" ht="15.75" customHeight="1">
      <c r="A556" s="25"/>
      <c r="B556" s="25"/>
      <c r="C556" s="25"/>
      <c r="D556" s="25"/>
      <c r="E556" s="25"/>
      <c r="F556" s="25"/>
      <c r="G556" s="25"/>
      <c r="H556" s="25"/>
      <c r="I556" s="25"/>
      <c r="J556" s="25"/>
      <c r="K556" s="25"/>
      <c r="L556" s="25"/>
      <c r="M556" s="25"/>
      <c r="N556" s="25"/>
      <c r="O556" s="25"/>
      <c r="P556" s="25"/>
      <c r="Q556" s="25"/>
      <c r="R556" s="25"/>
      <c r="S556" s="25"/>
      <c r="T556" s="25"/>
      <c r="U556" s="25"/>
      <c r="V556" s="25"/>
      <c r="W556" s="25"/>
      <c r="X556" s="25"/>
      <c r="Y556" s="25"/>
      <c r="Z556" s="25"/>
      <c r="AA556" s="25"/>
      <c r="AB556" s="25"/>
      <c r="AC556" s="25"/>
    </row>
    <row r="557" spans="1:29" ht="15.75" customHeight="1">
      <c r="A557" s="25"/>
      <c r="B557" s="25"/>
      <c r="C557" s="25"/>
      <c r="D557" s="25"/>
      <c r="E557" s="25"/>
      <c r="F557" s="25"/>
      <c r="G557" s="25"/>
      <c r="H557" s="25"/>
      <c r="I557" s="25"/>
      <c r="J557" s="25"/>
      <c r="K557" s="25"/>
      <c r="L557" s="25"/>
      <c r="M557" s="25"/>
      <c r="N557" s="25"/>
      <c r="O557" s="25"/>
      <c r="P557" s="25"/>
      <c r="Q557" s="25"/>
      <c r="R557" s="25"/>
      <c r="S557" s="25"/>
      <c r="T557" s="25"/>
      <c r="U557" s="25"/>
      <c r="V557" s="25"/>
      <c r="W557" s="25"/>
      <c r="X557" s="25"/>
      <c r="Y557" s="25"/>
      <c r="Z557" s="25"/>
      <c r="AA557" s="25"/>
      <c r="AB557" s="25"/>
      <c r="AC557" s="25"/>
    </row>
    <row r="558" spans="1:29" ht="15.75" customHeight="1">
      <c r="A558" s="25"/>
      <c r="B558" s="25"/>
      <c r="C558" s="25"/>
      <c r="D558" s="25"/>
      <c r="E558" s="25"/>
      <c r="F558" s="25"/>
      <c r="G558" s="25"/>
      <c r="H558" s="25"/>
      <c r="I558" s="25"/>
      <c r="J558" s="25"/>
      <c r="K558" s="25"/>
      <c r="L558" s="25"/>
      <c r="M558" s="25"/>
      <c r="N558" s="25"/>
      <c r="O558" s="25"/>
      <c r="P558" s="25"/>
      <c r="Q558" s="25"/>
      <c r="R558" s="25"/>
      <c r="S558" s="25"/>
      <c r="T558" s="25"/>
      <c r="U558" s="25"/>
      <c r="V558" s="25"/>
      <c r="W558" s="25"/>
      <c r="X558" s="25"/>
      <c r="Y558" s="25"/>
      <c r="Z558" s="25"/>
      <c r="AA558" s="25"/>
      <c r="AB558" s="25"/>
      <c r="AC558" s="25"/>
    </row>
    <row r="559" spans="1:29" ht="15.75" customHeight="1">
      <c r="A559" s="25"/>
      <c r="B559" s="25"/>
      <c r="C559" s="25"/>
      <c r="D559" s="25"/>
      <c r="E559" s="25"/>
      <c r="F559" s="25"/>
      <c r="G559" s="25"/>
      <c r="H559" s="25"/>
      <c r="I559" s="25"/>
      <c r="J559" s="25"/>
      <c r="K559" s="25"/>
      <c r="L559" s="25"/>
      <c r="M559" s="25"/>
      <c r="N559" s="25"/>
      <c r="O559" s="25"/>
      <c r="P559" s="25"/>
      <c r="Q559" s="25"/>
      <c r="R559" s="25"/>
      <c r="S559" s="25"/>
      <c r="T559" s="25"/>
      <c r="U559" s="25"/>
      <c r="V559" s="25"/>
      <c r="W559" s="25"/>
      <c r="X559" s="25"/>
      <c r="Y559" s="25"/>
      <c r="Z559" s="25"/>
      <c r="AA559" s="25"/>
      <c r="AB559" s="25"/>
      <c r="AC559" s="25"/>
    </row>
    <row r="560" spans="1:29" ht="15.75" customHeight="1">
      <c r="A560" s="25"/>
      <c r="B560" s="25"/>
      <c r="C560" s="25"/>
      <c r="D560" s="25"/>
      <c r="E560" s="25"/>
      <c r="F560" s="25"/>
      <c r="G560" s="25"/>
      <c r="H560" s="25"/>
      <c r="I560" s="25"/>
      <c r="J560" s="25"/>
      <c r="K560" s="25"/>
      <c r="L560" s="25"/>
      <c r="M560" s="25"/>
      <c r="N560" s="25"/>
      <c r="O560" s="25"/>
      <c r="P560" s="25"/>
      <c r="Q560" s="25"/>
      <c r="R560" s="25"/>
      <c r="S560" s="25"/>
      <c r="T560" s="25"/>
      <c r="U560" s="25"/>
      <c r="V560" s="25"/>
      <c r="W560" s="25"/>
      <c r="X560" s="25"/>
      <c r="Y560" s="25"/>
      <c r="Z560" s="25"/>
      <c r="AA560" s="25"/>
      <c r="AB560" s="25"/>
      <c r="AC560" s="25"/>
    </row>
    <row r="561" spans="1:29" ht="15.75" customHeight="1">
      <c r="A561" s="25"/>
      <c r="B561" s="25"/>
      <c r="C561" s="25"/>
      <c r="D561" s="25"/>
      <c r="E561" s="25"/>
      <c r="F561" s="25"/>
      <c r="G561" s="25"/>
      <c r="H561" s="25"/>
      <c r="I561" s="25"/>
      <c r="J561" s="25"/>
      <c r="K561" s="25"/>
      <c r="L561" s="25"/>
      <c r="M561" s="25"/>
      <c r="N561" s="25"/>
      <c r="O561" s="25"/>
      <c r="P561" s="25"/>
      <c r="Q561" s="25"/>
      <c r="R561" s="25"/>
      <c r="S561" s="25"/>
      <c r="T561" s="25"/>
      <c r="U561" s="25"/>
      <c r="V561" s="25"/>
      <c r="W561" s="25"/>
      <c r="X561" s="25"/>
      <c r="Y561" s="25"/>
      <c r="Z561" s="25"/>
      <c r="AA561" s="25"/>
      <c r="AB561" s="25"/>
      <c r="AC561" s="25"/>
    </row>
    <row r="562" spans="1:29" ht="15.75" customHeight="1">
      <c r="A562" s="25"/>
      <c r="B562" s="25"/>
      <c r="C562" s="25"/>
      <c r="D562" s="25"/>
      <c r="E562" s="25"/>
      <c r="F562" s="25"/>
      <c r="G562" s="25"/>
      <c r="H562" s="25"/>
      <c r="I562" s="25"/>
      <c r="J562" s="25"/>
      <c r="K562" s="25"/>
      <c r="L562" s="25"/>
      <c r="M562" s="25"/>
      <c r="N562" s="25"/>
      <c r="O562" s="25"/>
      <c r="P562" s="25"/>
      <c r="Q562" s="25"/>
      <c r="R562" s="25"/>
      <c r="S562" s="25"/>
      <c r="T562" s="25"/>
      <c r="U562" s="25"/>
      <c r="V562" s="25"/>
      <c r="W562" s="25"/>
      <c r="X562" s="25"/>
      <c r="Y562" s="25"/>
      <c r="Z562" s="25"/>
      <c r="AA562" s="25"/>
      <c r="AB562" s="25"/>
      <c r="AC562" s="25"/>
    </row>
    <row r="563" spans="1:29" ht="15.75" customHeight="1">
      <c r="A563" s="25"/>
      <c r="B563" s="25"/>
      <c r="C563" s="25"/>
      <c r="D563" s="25"/>
      <c r="E563" s="25"/>
      <c r="F563" s="25"/>
      <c r="G563" s="25"/>
      <c r="H563" s="25"/>
      <c r="I563" s="25"/>
      <c r="J563" s="25"/>
      <c r="K563" s="25"/>
      <c r="L563" s="25"/>
      <c r="M563" s="25"/>
      <c r="N563" s="25"/>
      <c r="O563" s="25"/>
      <c r="P563" s="25"/>
      <c r="Q563" s="25"/>
      <c r="R563" s="25"/>
      <c r="S563" s="25"/>
      <c r="T563" s="25"/>
      <c r="U563" s="25"/>
      <c r="V563" s="25"/>
      <c r="W563" s="25"/>
      <c r="X563" s="25"/>
      <c r="Y563" s="25"/>
      <c r="Z563" s="25"/>
      <c r="AA563" s="25"/>
      <c r="AB563" s="25"/>
      <c r="AC563" s="25"/>
    </row>
    <row r="564" spans="1:29" ht="15.75" customHeight="1">
      <c r="A564" s="25"/>
      <c r="B564" s="25"/>
      <c r="C564" s="25"/>
      <c r="D564" s="25"/>
      <c r="E564" s="25"/>
      <c r="F564" s="25"/>
      <c r="G564" s="25"/>
      <c r="H564" s="25"/>
      <c r="I564" s="25"/>
      <c r="J564" s="25"/>
      <c r="K564" s="25"/>
      <c r="L564" s="25"/>
      <c r="M564" s="25"/>
      <c r="N564" s="25"/>
      <c r="O564" s="25"/>
      <c r="P564" s="25"/>
      <c r="Q564" s="25"/>
      <c r="R564" s="25"/>
      <c r="S564" s="25"/>
      <c r="T564" s="25"/>
      <c r="U564" s="25"/>
      <c r="V564" s="25"/>
      <c r="W564" s="25"/>
      <c r="X564" s="25"/>
      <c r="Y564" s="25"/>
      <c r="Z564" s="25"/>
      <c r="AA564" s="25"/>
      <c r="AB564" s="25"/>
      <c r="AC564" s="25"/>
    </row>
    <row r="565" spans="1:29" ht="15.75" customHeight="1">
      <c r="A565" s="25"/>
      <c r="B565" s="25"/>
      <c r="C565" s="25"/>
      <c r="D565" s="25"/>
      <c r="E565" s="25"/>
      <c r="F565" s="25"/>
      <c r="G565" s="25"/>
      <c r="H565" s="25"/>
      <c r="I565" s="25"/>
      <c r="J565" s="25"/>
      <c r="K565" s="25"/>
      <c r="L565" s="25"/>
      <c r="M565" s="25"/>
      <c r="N565" s="25"/>
      <c r="O565" s="25"/>
      <c r="P565" s="25"/>
      <c r="Q565" s="25"/>
      <c r="R565" s="25"/>
      <c r="S565" s="25"/>
      <c r="T565" s="25"/>
      <c r="U565" s="25"/>
      <c r="V565" s="25"/>
      <c r="W565" s="25"/>
      <c r="X565" s="25"/>
      <c r="Y565" s="25"/>
      <c r="Z565" s="25"/>
      <c r="AA565" s="25"/>
      <c r="AB565" s="25"/>
      <c r="AC565" s="25"/>
    </row>
    <row r="566" spans="1:29" ht="15.75" customHeight="1">
      <c r="A566" s="25"/>
      <c r="B566" s="25"/>
      <c r="C566" s="25"/>
      <c r="D566" s="25"/>
      <c r="E566" s="25"/>
      <c r="F566" s="25"/>
      <c r="G566" s="25"/>
      <c r="H566" s="25"/>
      <c r="I566" s="25"/>
      <c r="J566" s="25"/>
      <c r="K566" s="25"/>
      <c r="L566" s="25"/>
      <c r="M566" s="25"/>
      <c r="N566" s="25"/>
      <c r="O566" s="25"/>
      <c r="P566" s="25"/>
      <c r="Q566" s="25"/>
      <c r="R566" s="25"/>
      <c r="S566" s="25"/>
      <c r="T566" s="25"/>
      <c r="U566" s="25"/>
      <c r="V566" s="25"/>
      <c r="W566" s="25"/>
      <c r="X566" s="25"/>
      <c r="Y566" s="25"/>
      <c r="Z566" s="25"/>
      <c r="AA566" s="25"/>
      <c r="AB566" s="25"/>
      <c r="AC566" s="25"/>
    </row>
    <row r="567" spans="1:29" ht="15.75" customHeight="1">
      <c r="A567" s="25"/>
      <c r="B567" s="25"/>
      <c r="C567" s="25"/>
      <c r="D567" s="25"/>
      <c r="E567" s="25"/>
      <c r="F567" s="25"/>
      <c r="G567" s="25"/>
      <c r="H567" s="25"/>
      <c r="I567" s="25"/>
      <c r="J567" s="25"/>
      <c r="K567" s="25"/>
      <c r="L567" s="25"/>
      <c r="M567" s="25"/>
      <c r="N567" s="25"/>
      <c r="O567" s="25"/>
      <c r="P567" s="25"/>
      <c r="Q567" s="25"/>
      <c r="R567" s="25"/>
      <c r="S567" s="25"/>
      <c r="T567" s="25"/>
      <c r="U567" s="25"/>
      <c r="V567" s="25"/>
      <c r="W567" s="25"/>
      <c r="X567" s="25"/>
      <c r="Y567" s="25"/>
      <c r="Z567" s="25"/>
      <c r="AA567" s="25"/>
      <c r="AB567" s="25"/>
      <c r="AC567" s="25"/>
    </row>
    <row r="568" spans="1:29" ht="15.75" customHeight="1">
      <c r="A568" s="25"/>
      <c r="B568" s="25"/>
      <c r="C568" s="25"/>
      <c r="D568" s="25"/>
      <c r="E568" s="25"/>
      <c r="F568" s="25"/>
      <c r="G568" s="25"/>
      <c r="H568" s="25"/>
      <c r="I568" s="25"/>
      <c r="J568" s="25"/>
      <c r="K568" s="25"/>
      <c r="L568" s="25"/>
      <c r="M568" s="25"/>
      <c r="N568" s="25"/>
      <c r="O568" s="25"/>
      <c r="P568" s="25"/>
      <c r="Q568" s="25"/>
      <c r="R568" s="25"/>
      <c r="S568" s="25"/>
      <c r="T568" s="25"/>
      <c r="U568" s="25"/>
      <c r="V568" s="25"/>
      <c r="W568" s="25"/>
      <c r="X568" s="25"/>
      <c r="Y568" s="25"/>
      <c r="Z568" s="25"/>
      <c r="AA568" s="25"/>
      <c r="AB568" s="25"/>
      <c r="AC568" s="25"/>
    </row>
    <row r="569" spans="1:29" ht="15.75" customHeight="1">
      <c r="A569" s="25"/>
      <c r="B569" s="25"/>
      <c r="C569" s="25"/>
      <c r="D569" s="25"/>
      <c r="E569" s="25"/>
      <c r="F569" s="25"/>
      <c r="G569" s="25"/>
      <c r="H569" s="25"/>
      <c r="I569" s="25"/>
      <c r="J569" s="25"/>
      <c r="K569" s="25"/>
      <c r="L569" s="25"/>
      <c r="M569" s="25"/>
      <c r="N569" s="25"/>
      <c r="O569" s="25"/>
      <c r="P569" s="25"/>
      <c r="Q569" s="25"/>
      <c r="R569" s="25"/>
      <c r="S569" s="25"/>
      <c r="T569" s="25"/>
      <c r="U569" s="25"/>
      <c r="V569" s="25"/>
      <c r="W569" s="25"/>
      <c r="X569" s="25"/>
      <c r="Y569" s="25"/>
      <c r="Z569" s="25"/>
      <c r="AA569" s="25"/>
      <c r="AB569" s="25"/>
      <c r="AC569" s="25"/>
    </row>
    <row r="570" spans="1:29" ht="15.75" customHeight="1">
      <c r="A570" s="25"/>
      <c r="B570" s="25"/>
      <c r="C570" s="25"/>
      <c r="D570" s="25"/>
      <c r="E570" s="25"/>
      <c r="F570" s="25"/>
      <c r="G570" s="25"/>
      <c r="H570" s="25"/>
      <c r="I570" s="25"/>
      <c r="J570" s="25"/>
      <c r="K570" s="25"/>
      <c r="L570" s="25"/>
      <c r="M570" s="25"/>
      <c r="N570" s="25"/>
      <c r="O570" s="25"/>
      <c r="P570" s="25"/>
      <c r="Q570" s="25"/>
      <c r="R570" s="25"/>
      <c r="S570" s="25"/>
      <c r="T570" s="25"/>
      <c r="U570" s="25"/>
      <c r="V570" s="25"/>
      <c r="W570" s="25"/>
      <c r="X570" s="25"/>
      <c r="Y570" s="25"/>
      <c r="Z570" s="25"/>
      <c r="AA570" s="25"/>
      <c r="AB570" s="25"/>
      <c r="AC570" s="25"/>
    </row>
    <row r="571" spans="1:29" ht="15.75" customHeight="1">
      <c r="A571" s="25"/>
      <c r="B571" s="25"/>
      <c r="C571" s="25"/>
      <c r="D571" s="25"/>
      <c r="E571" s="25"/>
      <c r="F571" s="25"/>
      <c r="G571" s="25"/>
      <c r="H571" s="25"/>
      <c r="I571" s="25"/>
      <c r="J571" s="25"/>
      <c r="K571" s="25"/>
      <c r="L571" s="25"/>
      <c r="M571" s="25"/>
      <c r="N571" s="25"/>
      <c r="O571" s="25"/>
      <c r="P571" s="25"/>
      <c r="Q571" s="25"/>
      <c r="R571" s="25"/>
      <c r="S571" s="25"/>
      <c r="T571" s="25"/>
      <c r="U571" s="25"/>
      <c r="V571" s="25"/>
      <c r="W571" s="25"/>
      <c r="X571" s="25"/>
      <c r="Y571" s="25"/>
      <c r="Z571" s="25"/>
      <c r="AA571" s="25"/>
      <c r="AB571" s="25"/>
      <c r="AC571" s="25"/>
    </row>
    <row r="572" spans="1:29" ht="15.75" customHeight="1">
      <c r="A572" s="25"/>
      <c r="B572" s="25"/>
      <c r="C572" s="25"/>
      <c r="D572" s="25"/>
      <c r="E572" s="25"/>
      <c r="F572" s="25"/>
      <c r="G572" s="25"/>
      <c r="H572" s="25"/>
      <c r="I572" s="25"/>
      <c r="J572" s="25"/>
      <c r="K572" s="25"/>
      <c r="L572" s="25"/>
      <c r="M572" s="25"/>
      <c r="N572" s="25"/>
      <c r="O572" s="25"/>
      <c r="P572" s="25"/>
      <c r="Q572" s="25"/>
      <c r="R572" s="25"/>
      <c r="S572" s="25"/>
      <c r="T572" s="25"/>
      <c r="U572" s="25"/>
      <c r="V572" s="25"/>
      <c r="W572" s="25"/>
      <c r="X572" s="25"/>
      <c r="Y572" s="25"/>
      <c r="Z572" s="25"/>
      <c r="AA572" s="25"/>
      <c r="AB572" s="25"/>
      <c r="AC572" s="25"/>
    </row>
    <row r="573" spans="1:29" ht="15.75" customHeight="1">
      <c r="A573" s="25"/>
      <c r="B573" s="25"/>
      <c r="C573" s="25"/>
      <c r="D573" s="25"/>
      <c r="E573" s="25"/>
      <c r="F573" s="25"/>
      <c r="G573" s="25"/>
      <c r="H573" s="25"/>
      <c r="I573" s="25"/>
      <c r="J573" s="25"/>
      <c r="K573" s="25"/>
      <c r="L573" s="25"/>
      <c r="M573" s="25"/>
      <c r="N573" s="25"/>
      <c r="O573" s="25"/>
      <c r="P573" s="25"/>
      <c r="Q573" s="25"/>
      <c r="R573" s="25"/>
      <c r="S573" s="25"/>
      <c r="T573" s="25"/>
      <c r="U573" s="25"/>
      <c r="V573" s="25"/>
      <c r="W573" s="25"/>
      <c r="X573" s="25"/>
      <c r="Y573" s="25"/>
      <c r="Z573" s="25"/>
      <c r="AA573" s="25"/>
      <c r="AB573" s="25"/>
      <c r="AC573" s="25"/>
    </row>
    <row r="574" spans="1:29" ht="15.75" customHeight="1">
      <c r="A574" s="25"/>
      <c r="B574" s="25"/>
      <c r="C574" s="25"/>
      <c r="D574" s="25"/>
      <c r="E574" s="25"/>
      <c r="F574" s="25"/>
      <c r="G574" s="25"/>
      <c r="H574" s="25"/>
      <c r="I574" s="25"/>
      <c r="J574" s="25"/>
      <c r="K574" s="25"/>
      <c r="L574" s="25"/>
      <c r="M574" s="25"/>
      <c r="N574" s="25"/>
      <c r="O574" s="25"/>
      <c r="P574" s="25"/>
      <c r="Q574" s="25"/>
      <c r="R574" s="25"/>
      <c r="S574" s="25"/>
      <c r="T574" s="25"/>
      <c r="U574" s="25"/>
      <c r="V574" s="25"/>
      <c r="W574" s="25"/>
      <c r="X574" s="25"/>
      <c r="Y574" s="25"/>
      <c r="Z574" s="25"/>
      <c r="AA574" s="25"/>
      <c r="AB574" s="25"/>
      <c r="AC574" s="25"/>
    </row>
    <row r="575" spans="1:29" ht="15.75" customHeight="1">
      <c r="A575" s="25"/>
      <c r="B575" s="25"/>
      <c r="C575" s="25"/>
      <c r="D575" s="25"/>
      <c r="E575" s="25"/>
      <c r="F575" s="25"/>
      <c r="G575" s="25"/>
      <c r="H575" s="25"/>
      <c r="I575" s="25"/>
      <c r="J575" s="25"/>
      <c r="K575" s="25"/>
      <c r="L575" s="25"/>
      <c r="M575" s="25"/>
      <c r="N575" s="25"/>
      <c r="O575" s="25"/>
      <c r="P575" s="25"/>
      <c r="Q575" s="25"/>
      <c r="R575" s="25"/>
      <c r="S575" s="25"/>
      <c r="T575" s="25"/>
      <c r="U575" s="25"/>
      <c r="V575" s="25"/>
      <c r="W575" s="25"/>
      <c r="X575" s="25"/>
      <c r="Y575" s="25"/>
      <c r="Z575" s="25"/>
      <c r="AA575" s="25"/>
      <c r="AB575" s="25"/>
      <c r="AC575" s="25"/>
    </row>
    <row r="576" spans="1:29" ht="15.75" customHeight="1">
      <c r="A576" s="25"/>
      <c r="B576" s="25"/>
      <c r="C576" s="25"/>
      <c r="D576" s="25"/>
      <c r="E576" s="25"/>
      <c r="F576" s="25"/>
      <c r="G576" s="25"/>
      <c r="H576" s="25"/>
      <c r="I576" s="25"/>
      <c r="J576" s="25"/>
      <c r="K576" s="25"/>
      <c r="L576" s="25"/>
      <c r="M576" s="25"/>
      <c r="N576" s="25"/>
      <c r="O576" s="25"/>
      <c r="P576" s="25"/>
      <c r="Q576" s="25"/>
      <c r="R576" s="25"/>
      <c r="S576" s="25"/>
      <c r="T576" s="25"/>
      <c r="U576" s="25"/>
      <c r="V576" s="25"/>
      <c r="W576" s="25"/>
      <c r="X576" s="25"/>
      <c r="Y576" s="25"/>
      <c r="Z576" s="25"/>
      <c r="AA576" s="25"/>
      <c r="AB576" s="25"/>
      <c r="AC576" s="25"/>
    </row>
    <row r="577" spans="1:29" ht="15.75" customHeight="1">
      <c r="A577" s="25"/>
      <c r="B577" s="25"/>
      <c r="C577" s="25"/>
      <c r="D577" s="25"/>
      <c r="E577" s="25"/>
      <c r="F577" s="25"/>
      <c r="G577" s="25"/>
      <c r="H577" s="25"/>
      <c r="I577" s="25"/>
      <c r="J577" s="25"/>
      <c r="K577" s="25"/>
      <c r="L577" s="25"/>
      <c r="M577" s="25"/>
      <c r="N577" s="25"/>
      <c r="O577" s="25"/>
      <c r="P577" s="25"/>
      <c r="Q577" s="25"/>
      <c r="R577" s="25"/>
      <c r="S577" s="25"/>
      <c r="T577" s="25"/>
      <c r="U577" s="25"/>
      <c r="V577" s="25"/>
      <c r="W577" s="25"/>
      <c r="X577" s="25"/>
      <c r="Y577" s="25"/>
      <c r="Z577" s="25"/>
      <c r="AA577" s="25"/>
      <c r="AB577" s="25"/>
      <c r="AC577" s="25"/>
    </row>
    <row r="578" spans="1:29" ht="15.75" customHeight="1">
      <c r="A578" s="25"/>
      <c r="B578" s="25"/>
      <c r="C578" s="25"/>
      <c r="D578" s="25"/>
      <c r="E578" s="25"/>
      <c r="F578" s="25"/>
      <c r="G578" s="25"/>
      <c r="H578" s="25"/>
      <c r="I578" s="25"/>
      <c r="J578" s="25"/>
      <c r="K578" s="25"/>
      <c r="L578" s="25"/>
      <c r="M578" s="25"/>
      <c r="N578" s="25"/>
      <c r="O578" s="25"/>
      <c r="P578" s="25"/>
      <c r="Q578" s="25"/>
      <c r="R578" s="25"/>
      <c r="S578" s="25"/>
      <c r="T578" s="25"/>
      <c r="U578" s="25"/>
      <c r="V578" s="25"/>
      <c r="W578" s="25"/>
      <c r="X578" s="25"/>
      <c r="Y578" s="25"/>
      <c r="Z578" s="25"/>
      <c r="AA578" s="25"/>
      <c r="AB578" s="25"/>
      <c r="AC578" s="25"/>
    </row>
    <row r="579" spans="1:29" ht="15.75" customHeight="1">
      <c r="A579" s="25"/>
      <c r="B579" s="25"/>
      <c r="C579" s="25"/>
      <c r="D579" s="25"/>
      <c r="E579" s="25"/>
      <c r="F579" s="25"/>
      <c r="G579" s="25"/>
      <c r="H579" s="25"/>
      <c r="I579" s="25"/>
      <c r="J579" s="25"/>
      <c r="K579" s="25"/>
      <c r="L579" s="25"/>
      <c r="M579" s="25"/>
      <c r="N579" s="25"/>
      <c r="O579" s="25"/>
      <c r="P579" s="25"/>
      <c r="Q579" s="25"/>
      <c r="R579" s="25"/>
      <c r="S579" s="25"/>
      <c r="T579" s="25"/>
      <c r="U579" s="25"/>
      <c r="V579" s="25"/>
      <c r="W579" s="25"/>
      <c r="X579" s="25"/>
      <c r="Y579" s="25"/>
      <c r="Z579" s="25"/>
      <c r="AA579" s="25"/>
      <c r="AB579" s="25"/>
      <c r="AC579" s="25"/>
    </row>
    <row r="580" spans="1:29" ht="15.75" customHeight="1">
      <c r="A580" s="25"/>
      <c r="B580" s="25"/>
      <c r="C580" s="25"/>
      <c r="D580" s="25"/>
      <c r="E580" s="25"/>
      <c r="F580" s="25"/>
      <c r="G580" s="25"/>
      <c r="H580" s="25"/>
      <c r="I580" s="25"/>
      <c r="J580" s="25"/>
      <c r="K580" s="25"/>
      <c r="L580" s="25"/>
      <c r="M580" s="25"/>
      <c r="N580" s="25"/>
      <c r="O580" s="25"/>
      <c r="P580" s="25"/>
      <c r="Q580" s="25"/>
      <c r="R580" s="25"/>
      <c r="S580" s="25"/>
      <c r="T580" s="25"/>
      <c r="U580" s="25"/>
      <c r="V580" s="25"/>
      <c r="W580" s="25"/>
      <c r="X580" s="25"/>
      <c r="Y580" s="25"/>
      <c r="Z580" s="25"/>
      <c r="AA580" s="25"/>
      <c r="AB580" s="25"/>
      <c r="AC580" s="25"/>
    </row>
    <row r="581" spans="1:29" ht="15.75" customHeight="1">
      <c r="A581" s="25"/>
      <c r="B581" s="25"/>
      <c r="C581" s="25"/>
      <c r="D581" s="25"/>
      <c r="E581" s="25"/>
      <c r="F581" s="25"/>
      <c r="G581" s="25"/>
      <c r="H581" s="25"/>
      <c r="I581" s="25"/>
      <c r="J581" s="25"/>
      <c r="K581" s="25"/>
      <c r="L581" s="25"/>
      <c r="M581" s="25"/>
      <c r="N581" s="25"/>
      <c r="O581" s="25"/>
      <c r="P581" s="25"/>
      <c r="Q581" s="25"/>
      <c r="R581" s="25"/>
      <c r="S581" s="25"/>
      <c r="T581" s="25"/>
      <c r="U581" s="25"/>
      <c r="V581" s="25"/>
      <c r="W581" s="25"/>
      <c r="X581" s="25"/>
      <c r="Y581" s="25"/>
      <c r="Z581" s="25"/>
      <c r="AA581" s="25"/>
      <c r="AB581" s="25"/>
      <c r="AC581" s="25"/>
    </row>
    <row r="582" spans="1:29" ht="15.75" customHeight="1">
      <c r="A582" s="25"/>
      <c r="B582" s="25"/>
      <c r="C582" s="25"/>
      <c r="D582" s="25"/>
      <c r="E582" s="25"/>
      <c r="F582" s="25"/>
      <c r="G582" s="25"/>
      <c r="H582" s="25"/>
      <c r="I582" s="25"/>
      <c r="J582" s="25"/>
      <c r="K582" s="25"/>
      <c r="L582" s="25"/>
      <c r="M582" s="25"/>
      <c r="N582" s="25"/>
      <c r="O582" s="25"/>
      <c r="P582" s="25"/>
      <c r="Q582" s="25"/>
      <c r="R582" s="25"/>
      <c r="S582" s="25"/>
      <c r="T582" s="25"/>
      <c r="U582" s="25"/>
      <c r="V582" s="25"/>
      <c r="W582" s="25"/>
      <c r="X582" s="25"/>
      <c r="Y582" s="25"/>
      <c r="Z582" s="25"/>
      <c r="AA582" s="25"/>
      <c r="AB582" s="25"/>
      <c r="AC582" s="25"/>
    </row>
    <row r="583" spans="1:29" ht="15.75" customHeight="1">
      <c r="A583" s="25"/>
      <c r="B583" s="25"/>
      <c r="C583" s="25"/>
      <c r="D583" s="25"/>
      <c r="E583" s="25"/>
      <c r="F583" s="25"/>
      <c r="G583" s="25"/>
      <c r="H583" s="25"/>
      <c r="I583" s="25"/>
      <c r="J583" s="25"/>
      <c r="K583" s="25"/>
      <c r="L583" s="25"/>
      <c r="M583" s="25"/>
      <c r="N583" s="25"/>
      <c r="O583" s="25"/>
      <c r="P583" s="25"/>
      <c r="Q583" s="25"/>
      <c r="R583" s="25"/>
      <c r="S583" s="25"/>
      <c r="T583" s="25"/>
      <c r="U583" s="25"/>
      <c r="V583" s="25"/>
      <c r="W583" s="25"/>
      <c r="X583" s="25"/>
      <c r="Y583" s="25"/>
      <c r="Z583" s="25"/>
      <c r="AA583" s="25"/>
      <c r="AB583" s="25"/>
      <c r="AC583" s="25"/>
    </row>
    <row r="584" spans="1:29" ht="15.75" customHeight="1">
      <c r="A584" s="25"/>
      <c r="B584" s="25"/>
      <c r="C584" s="25"/>
      <c r="D584" s="25"/>
      <c r="E584" s="25"/>
      <c r="F584" s="25"/>
      <c r="G584" s="25"/>
      <c r="H584" s="25"/>
      <c r="I584" s="25"/>
      <c r="J584" s="25"/>
      <c r="K584" s="25"/>
      <c r="L584" s="25"/>
      <c r="M584" s="25"/>
      <c r="N584" s="25"/>
      <c r="O584" s="25"/>
      <c r="P584" s="25"/>
      <c r="Q584" s="25"/>
      <c r="R584" s="25"/>
      <c r="S584" s="25"/>
      <c r="T584" s="25"/>
      <c r="U584" s="25"/>
      <c r="V584" s="25"/>
      <c r="W584" s="25"/>
      <c r="X584" s="25"/>
      <c r="Y584" s="25"/>
      <c r="Z584" s="25"/>
      <c r="AA584" s="25"/>
      <c r="AB584" s="25"/>
      <c r="AC584" s="25"/>
    </row>
    <row r="585" spans="1:29" ht="15.75" customHeight="1">
      <c r="A585" s="25"/>
      <c r="B585" s="25"/>
      <c r="C585" s="25"/>
      <c r="D585" s="25"/>
      <c r="E585" s="25"/>
      <c r="F585" s="25"/>
      <c r="G585" s="25"/>
      <c r="H585" s="25"/>
      <c r="I585" s="25"/>
      <c r="J585" s="25"/>
      <c r="K585" s="25"/>
      <c r="L585" s="25"/>
      <c r="M585" s="25"/>
      <c r="N585" s="25"/>
      <c r="O585" s="25"/>
      <c r="P585" s="25"/>
      <c r="Q585" s="25"/>
      <c r="R585" s="25"/>
      <c r="S585" s="25"/>
      <c r="T585" s="25"/>
      <c r="U585" s="25"/>
      <c r="V585" s="25"/>
      <c r="W585" s="25"/>
      <c r="X585" s="25"/>
      <c r="Y585" s="25"/>
      <c r="Z585" s="25"/>
      <c r="AA585" s="25"/>
      <c r="AB585" s="25"/>
      <c r="AC585" s="25"/>
    </row>
    <row r="586" spans="1:29" ht="15.75" customHeight="1">
      <c r="A586" s="25"/>
      <c r="B586" s="25"/>
      <c r="C586" s="25"/>
      <c r="D586" s="25"/>
      <c r="E586" s="25"/>
      <c r="F586" s="25"/>
      <c r="G586" s="25"/>
      <c r="H586" s="25"/>
      <c r="I586" s="25"/>
      <c r="J586" s="25"/>
      <c r="K586" s="25"/>
      <c r="L586" s="25"/>
      <c r="M586" s="25"/>
      <c r="N586" s="25"/>
      <c r="O586" s="25"/>
      <c r="P586" s="25"/>
      <c r="Q586" s="25"/>
      <c r="R586" s="25"/>
      <c r="S586" s="25"/>
      <c r="T586" s="25"/>
      <c r="U586" s="25"/>
      <c r="V586" s="25"/>
      <c r="W586" s="25"/>
      <c r="X586" s="25"/>
      <c r="Y586" s="25"/>
      <c r="Z586" s="25"/>
      <c r="AA586" s="25"/>
      <c r="AB586" s="25"/>
      <c r="AC586" s="25"/>
    </row>
    <row r="587" spans="1:29" ht="15.75" customHeight="1">
      <c r="A587" s="25"/>
      <c r="B587" s="25"/>
      <c r="C587" s="25"/>
      <c r="D587" s="25"/>
      <c r="E587" s="25"/>
      <c r="F587" s="25"/>
      <c r="G587" s="25"/>
      <c r="H587" s="25"/>
      <c r="I587" s="25"/>
      <c r="J587" s="25"/>
      <c r="K587" s="25"/>
      <c r="L587" s="25"/>
      <c r="M587" s="25"/>
      <c r="N587" s="25"/>
      <c r="O587" s="25"/>
      <c r="P587" s="25"/>
      <c r="Q587" s="25"/>
      <c r="R587" s="25"/>
      <c r="S587" s="25"/>
      <c r="T587" s="25"/>
      <c r="U587" s="25"/>
      <c r="V587" s="25"/>
      <c r="W587" s="25"/>
      <c r="X587" s="25"/>
      <c r="Y587" s="25"/>
      <c r="Z587" s="25"/>
      <c r="AA587" s="25"/>
      <c r="AB587" s="25"/>
      <c r="AC587" s="25"/>
    </row>
    <row r="588" spans="1:29" ht="15.75" customHeight="1">
      <c r="A588" s="25"/>
      <c r="B588" s="25"/>
      <c r="C588" s="25"/>
      <c r="D588" s="25"/>
      <c r="E588" s="25"/>
      <c r="F588" s="25"/>
      <c r="G588" s="25"/>
      <c r="H588" s="25"/>
      <c r="I588" s="25"/>
      <c r="J588" s="25"/>
      <c r="K588" s="25"/>
      <c r="L588" s="25"/>
      <c r="M588" s="25"/>
      <c r="N588" s="25"/>
      <c r="O588" s="25"/>
      <c r="P588" s="25"/>
      <c r="Q588" s="25"/>
      <c r="R588" s="25"/>
      <c r="S588" s="25"/>
      <c r="T588" s="25"/>
      <c r="U588" s="25"/>
      <c r="V588" s="25"/>
      <c r="W588" s="25"/>
      <c r="X588" s="25"/>
      <c r="Y588" s="25"/>
      <c r="Z588" s="25"/>
      <c r="AA588" s="25"/>
      <c r="AB588" s="25"/>
      <c r="AC588" s="25"/>
    </row>
    <row r="589" spans="1:29" ht="15.75" customHeight="1">
      <c r="A589" s="25"/>
      <c r="B589" s="25"/>
      <c r="C589" s="25"/>
      <c r="D589" s="25"/>
      <c r="E589" s="25"/>
      <c r="F589" s="25"/>
      <c r="G589" s="25"/>
      <c r="H589" s="25"/>
      <c r="I589" s="25"/>
      <c r="J589" s="25"/>
      <c r="K589" s="25"/>
      <c r="L589" s="25"/>
      <c r="M589" s="25"/>
      <c r="N589" s="25"/>
      <c r="O589" s="25"/>
      <c r="P589" s="25"/>
      <c r="Q589" s="25"/>
      <c r="R589" s="25"/>
      <c r="S589" s="25"/>
      <c r="T589" s="25"/>
      <c r="U589" s="25"/>
      <c r="V589" s="25"/>
      <c r="W589" s="25"/>
      <c r="X589" s="25"/>
      <c r="Y589" s="25"/>
      <c r="Z589" s="25"/>
      <c r="AA589" s="25"/>
      <c r="AB589" s="25"/>
      <c r="AC589" s="25"/>
    </row>
    <row r="590" spans="1:29" ht="15.75" customHeight="1">
      <c r="A590" s="25"/>
      <c r="B590" s="25"/>
      <c r="C590" s="25"/>
      <c r="D590" s="25"/>
      <c r="E590" s="25"/>
      <c r="F590" s="25"/>
      <c r="G590" s="25"/>
      <c r="H590" s="25"/>
      <c r="I590" s="25"/>
      <c r="J590" s="25"/>
      <c r="K590" s="25"/>
      <c r="L590" s="25"/>
      <c r="M590" s="25"/>
      <c r="N590" s="25"/>
      <c r="O590" s="25"/>
      <c r="P590" s="25"/>
      <c r="Q590" s="25"/>
      <c r="R590" s="25"/>
      <c r="S590" s="25"/>
      <c r="T590" s="25"/>
      <c r="U590" s="25"/>
      <c r="V590" s="25"/>
      <c r="W590" s="25"/>
      <c r="X590" s="25"/>
      <c r="Y590" s="25"/>
      <c r="Z590" s="25"/>
      <c r="AA590" s="25"/>
      <c r="AB590" s="25"/>
      <c r="AC590" s="25"/>
    </row>
    <row r="591" spans="1:29" ht="15.75" customHeight="1">
      <c r="A591" s="25"/>
      <c r="B591" s="25"/>
      <c r="C591" s="25"/>
      <c r="D591" s="25"/>
      <c r="E591" s="25"/>
      <c r="F591" s="25"/>
      <c r="G591" s="25"/>
      <c r="H591" s="25"/>
      <c r="I591" s="25"/>
      <c r="J591" s="25"/>
      <c r="K591" s="25"/>
      <c r="L591" s="25"/>
      <c r="M591" s="25"/>
      <c r="N591" s="25"/>
      <c r="O591" s="25"/>
      <c r="P591" s="25"/>
      <c r="Q591" s="25"/>
      <c r="R591" s="25"/>
      <c r="S591" s="25"/>
      <c r="T591" s="25"/>
      <c r="U591" s="25"/>
      <c r="V591" s="25"/>
      <c r="W591" s="25"/>
      <c r="X591" s="25"/>
      <c r="Y591" s="25"/>
      <c r="Z591" s="25"/>
      <c r="AA591" s="25"/>
      <c r="AB591" s="25"/>
      <c r="AC591" s="25"/>
    </row>
    <row r="592" spans="1:29" ht="15.75" customHeight="1">
      <c r="A592" s="25"/>
      <c r="B592" s="25"/>
      <c r="C592" s="25"/>
      <c r="D592" s="25"/>
      <c r="E592" s="25"/>
      <c r="F592" s="25"/>
      <c r="G592" s="25"/>
      <c r="H592" s="25"/>
      <c r="I592" s="25"/>
      <c r="J592" s="25"/>
      <c r="K592" s="25"/>
      <c r="L592" s="25"/>
      <c r="M592" s="25"/>
      <c r="N592" s="25"/>
      <c r="O592" s="25"/>
      <c r="P592" s="25"/>
      <c r="Q592" s="25"/>
      <c r="R592" s="25"/>
      <c r="S592" s="25"/>
      <c r="T592" s="25"/>
      <c r="U592" s="25"/>
      <c r="V592" s="25"/>
      <c r="W592" s="25"/>
      <c r="X592" s="25"/>
      <c r="Y592" s="25"/>
      <c r="Z592" s="25"/>
      <c r="AA592" s="25"/>
      <c r="AB592" s="25"/>
      <c r="AC592" s="25"/>
    </row>
    <row r="593" spans="1:29" ht="15.75" customHeight="1">
      <c r="A593" s="25"/>
      <c r="B593" s="25"/>
      <c r="C593" s="25"/>
      <c r="D593" s="25"/>
      <c r="E593" s="25"/>
      <c r="F593" s="25"/>
      <c r="G593" s="25"/>
      <c r="H593" s="25"/>
      <c r="I593" s="25"/>
      <c r="J593" s="25"/>
      <c r="K593" s="25"/>
      <c r="L593" s="25"/>
      <c r="M593" s="25"/>
      <c r="N593" s="25"/>
      <c r="O593" s="25"/>
      <c r="P593" s="25"/>
      <c r="Q593" s="25"/>
      <c r="R593" s="25"/>
      <c r="S593" s="25"/>
      <c r="T593" s="25"/>
      <c r="U593" s="25"/>
      <c r="V593" s="25"/>
      <c r="W593" s="25"/>
      <c r="X593" s="25"/>
      <c r="Y593" s="25"/>
      <c r="Z593" s="25"/>
      <c r="AA593" s="25"/>
      <c r="AB593" s="25"/>
      <c r="AC593" s="25"/>
    </row>
    <row r="594" spans="1:29" ht="15.75" customHeight="1">
      <c r="A594" s="25"/>
      <c r="B594" s="25"/>
      <c r="C594" s="25"/>
      <c r="D594" s="25"/>
      <c r="E594" s="25"/>
      <c r="F594" s="25"/>
      <c r="G594" s="25"/>
      <c r="H594" s="25"/>
      <c r="I594" s="25"/>
      <c r="J594" s="25"/>
      <c r="K594" s="25"/>
      <c r="L594" s="25"/>
      <c r="M594" s="25"/>
      <c r="N594" s="25"/>
      <c r="O594" s="25"/>
      <c r="P594" s="25"/>
      <c r="Q594" s="25"/>
      <c r="R594" s="25"/>
      <c r="S594" s="25"/>
      <c r="T594" s="25"/>
      <c r="U594" s="25"/>
      <c r="V594" s="25"/>
      <c r="W594" s="25"/>
      <c r="X594" s="25"/>
      <c r="Y594" s="25"/>
      <c r="Z594" s="25"/>
      <c r="AA594" s="25"/>
      <c r="AB594" s="25"/>
      <c r="AC594" s="25"/>
    </row>
    <row r="595" spans="1:29" ht="15.75" customHeight="1">
      <c r="A595" s="25"/>
      <c r="B595" s="25"/>
      <c r="C595" s="25"/>
      <c r="D595" s="25"/>
      <c r="E595" s="25"/>
      <c r="F595" s="25"/>
      <c r="G595" s="25"/>
      <c r="H595" s="25"/>
      <c r="I595" s="25"/>
      <c r="J595" s="25"/>
      <c r="K595" s="25"/>
      <c r="L595" s="25"/>
      <c r="M595" s="25"/>
      <c r="N595" s="25"/>
      <c r="O595" s="25"/>
      <c r="P595" s="25"/>
      <c r="Q595" s="25"/>
      <c r="R595" s="25"/>
      <c r="S595" s="25"/>
      <c r="T595" s="25"/>
      <c r="U595" s="25"/>
      <c r="V595" s="25"/>
      <c r="W595" s="25"/>
      <c r="X595" s="25"/>
      <c r="Y595" s="25"/>
      <c r="Z595" s="25"/>
      <c r="AA595" s="25"/>
      <c r="AB595" s="25"/>
      <c r="AC595" s="25"/>
    </row>
    <row r="596" spans="1:29" ht="15.75" customHeight="1">
      <c r="A596" s="25"/>
      <c r="B596" s="25"/>
      <c r="C596" s="25"/>
      <c r="D596" s="25"/>
      <c r="E596" s="25"/>
      <c r="F596" s="25"/>
      <c r="G596" s="25"/>
      <c r="H596" s="25"/>
      <c r="I596" s="25"/>
      <c r="J596" s="25"/>
      <c r="K596" s="25"/>
      <c r="L596" s="25"/>
      <c r="M596" s="25"/>
      <c r="N596" s="25"/>
      <c r="O596" s="25"/>
      <c r="P596" s="25"/>
      <c r="Q596" s="25"/>
      <c r="R596" s="25"/>
      <c r="S596" s="25"/>
      <c r="T596" s="25"/>
      <c r="U596" s="25"/>
      <c r="V596" s="25"/>
      <c r="W596" s="25"/>
      <c r="X596" s="25"/>
      <c r="Y596" s="25"/>
      <c r="Z596" s="25"/>
      <c r="AA596" s="25"/>
      <c r="AB596" s="25"/>
      <c r="AC596" s="25"/>
    </row>
    <row r="597" spans="1:29" ht="15.75" customHeight="1">
      <c r="A597" s="25"/>
      <c r="B597" s="25"/>
      <c r="C597" s="25"/>
      <c r="D597" s="25"/>
      <c r="E597" s="25"/>
      <c r="F597" s="25"/>
      <c r="G597" s="25"/>
      <c r="H597" s="25"/>
      <c r="I597" s="25"/>
      <c r="J597" s="25"/>
      <c r="K597" s="25"/>
      <c r="L597" s="25"/>
      <c r="M597" s="25"/>
      <c r="N597" s="25"/>
      <c r="O597" s="25"/>
      <c r="P597" s="25"/>
      <c r="Q597" s="25"/>
      <c r="R597" s="25"/>
      <c r="S597" s="25"/>
      <c r="T597" s="25"/>
      <c r="U597" s="25"/>
      <c r="V597" s="25"/>
      <c r="W597" s="25"/>
      <c r="X597" s="25"/>
      <c r="Y597" s="25"/>
      <c r="Z597" s="25"/>
      <c r="AA597" s="25"/>
      <c r="AB597" s="25"/>
      <c r="AC597" s="25"/>
    </row>
    <row r="598" spans="1:29" ht="15.75" customHeight="1">
      <c r="A598" s="25"/>
      <c r="B598" s="25"/>
      <c r="C598" s="25"/>
      <c r="D598" s="25"/>
      <c r="E598" s="25"/>
      <c r="F598" s="25"/>
      <c r="G598" s="25"/>
      <c r="H598" s="25"/>
      <c r="I598" s="25"/>
      <c r="J598" s="25"/>
      <c r="K598" s="25"/>
      <c r="L598" s="25"/>
      <c r="M598" s="25"/>
      <c r="N598" s="25"/>
      <c r="O598" s="25"/>
      <c r="P598" s="25"/>
      <c r="Q598" s="25"/>
      <c r="R598" s="25"/>
      <c r="S598" s="25"/>
      <c r="T598" s="25"/>
      <c r="U598" s="25"/>
      <c r="V598" s="25"/>
      <c r="W598" s="25"/>
      <c r="X598" s="25"/>
      <c r="Y598" s="25"/>
      <c r="Z598" s="25"/>
      <c r="AA598" s="25"/>
      <c r="AB598" s="25"/>
      <c r="AC598" s="25"/>
    </row>
    <row r="599" spans="1:29" ht="15.75" customHeight="1">
      <c r="A599" s="25"/>
      <c r="B599" s="25"/>
      <c r="C599" s="25"/>
      <c r="D599" s="25"/>
      <c r="E599" s="25"/>
      <c r="F599" s="25"/>
      <c r="G599" s="25"/>
      <c r="H599" s="25"/>
      <c r="I599" s="25"/>
      <c r="J599" s="25"/>
      <c r="K599" s="25"/>
      <c r="L599" s="25"/>
      <c r="M599" s="25"/>
      <c r="N599" s="25"/>
      <c r="O599" s="25"/>
      <c r="P599" s="25"/>
      <c r="Q599" s="25"/>
      <c r="R599" s="25"/>
      <c r="S599" s="25"/>
      <c r="T599" s="25"/>
      <c r="U599" s="25"/>
      <c r="V599" s="25"/>
      <c r="W599" s="25"/>
      <c r="X599" s="25"/>
      <c r="Y599" s="25"/>
      <c r="Z599" s="25"/>
      <c r="AA599" s="25"/>
      <c r="AB599" s="25"/>
      <c r="AC599" s="25"/>
    </row>
    <row r="600" spans="1:29" ht="15.75" customHeight="1">
      <c r="A600" s="25"/>
      <c r="B600" s="25"/>
      <c r="C600" s="25"/>
      <c r="D600" s="25"/>
      <c r="E600" s="25"/>
      <c r="F600" s="25"/>
      <c r="G600" s="25"/>
      <c r="H600" s="25"/>
      <c r="I600" s="25"/>
      <c r="J600" s="25"/>
      <c r="K600" s="25"/>
      <c r="L600" s="25"/>
      <c r="M600" s="25"/>
      <c r="N600" s="25"/>
      <c r="O600" s="25"/>
      <c r="P600" s="25"/>
      <c r="Q600" s="25"/>
      <c r="R600" s="25"/>
      <c r="S600" s="25"/>
      <c r="T600" s="25"/>
      <c r="U600" s="25"/>
      <c r="V600" s="25"/>
      <c r="W600" s="25"/>
      <c r="X600" s="25"/>
      <c r="Y600" s="25"/>
      <c r="Z600" s="25"/>
      <c r="AA600" s="25"/>
      <c r="AB600" s="25"/>
      <c r="AC600" s="25"/>
    </row>
    <row r="601" spans="1:29" ht="15.75" customHeight="1">
      <c r="A601" s="25"/>
      <c r="B601" s="25"/>
      <c r="C601" s="25"/>
      <c r="D601" s="25"/>
      <c r="E601" s="25"/>
      <c r="F601" s="25"/>
      <c r="G601" s="25"/>
      <c r="H601" s="25"/>
      <c r="I601" s="25"/>
      <c r="J601" s="25"/>
      <c r="K601" s="25"/>
      <c r="L601" s="25"/>
      <c r="M601" s="25"/>
      <c r="N601" s="25"/>
      <c r="O601" s="25"/>
      <c r="P601" s="25"/>
      <c r="Q601" s="25"/>
      <c r="R601" s="25"/>
      <c r="S601" s="25"/>
      <c r="T601" s="25"/>
      <c r="U601" s="25"/>
      <c r="V601" s="25"/>
      <c r="W601" s="25"/>
      <c r="X601" s="25"/>
      <c r="Y601" s="25"/>
      <c r="Z601" s="25"/>
      <c r="AA601" s="25"/>
      <c r="AB601" s="25"/>
      <c r="AC601" s="25"/>
    </row>
    <row r="602" spans="1:29" ht="15.75" customHeight="1">
      <c r="A602" s="25"/>
      <c r="B602" s="25"/>
      <c r="C602" s="25"/>
      <c r="D602" s="25"/>
      <c r="E602" s="25"/>
      <c r="F602" s="25"/>
      <c r="G602" s="25"/>
      <c r="H602" s="25"/>
      <c r="I602" s="25"/>
      <c r="J602" s="25"/>
      <c r="K602" s="25"/>
      <c r="L602" s="25"/>
      <c r="M602" s="25"/>
      <c r="N602" s="25"/>
      <c r="O602" s="25"/>
      <c r="P602" s="25"/>
      <c r="Q602" s="25"/>
      <c r="R602" s="25"/>
      <c r="S602" s="25"/>
      <c r="T602" s="25"/>
      <c r="U602" s="25"/>
      <c r="V602" s="25"/>
      <c r="W602" s="25"/>
      <c r="X602" s="25"/>
      <c r="Y602" s="25"/>
      <c r="Z602" s="25"/>
      <c r="AA602" s="25"/>
      <c r="AB602" s="25"/>
      <c r="AC602" s="25"/>
    </row>
    <row r="603" spans="1:29" ht="15.75" customHeight="1">
      <c r="A603" s="25"/>
      <c r="B603" s="25"/>
      <c r="C603" s="25"/>
      <c r="D603" s="25"/>
      <c r="E603" s="25"/>
      <c r="F603" s="25"/>
      <c r="G603" s="25"/>
      <c r="H603" s="25"/>
      <c r="I603" s="25"/>
      <c r="J603" s="25"/>
      <c r="K603" s="25"/>
      <c r="L603" s="25"/>
      <c r="M603" s="25"/>
      <c r="N603" s="25"/>
      <c r="O603" s="25"/>
      <c r="P603" s="25"/>
      <c r="Q603" s="25"/>
      <c r="R603" s="25"/>
      <c r="S603" s="25"/>
      <c r="T603" s="25"/>
      <c r="U603" s="25"/>
      <c r="V603" s="25"/>
      <c r="W603" s="25"/>
      <c r="X603" s="25"/>
      <c r="Y603" s="25"/>
      <c r="Z603" s="25"/>
      <c r="AA603" s="25"/>
      <c r="AB603" s="25"/>
      <c r="AC603" s="25"/>
    </row>
    <row r="604" spans="1:29" ht="15.75" customHeight="1">
      <c r="A604" s="25"/>
      <c r="B604" s="25"/>
      <c r="C604" s="25"/>
      <c r="D604" s="25"/>
      <c r="E604" s="25"/>
      <c r="F604" s="25"/>
      <c r="G604" s="25"/>
      <c r="H604" s="25"/>
      <c r="I604" s="25"/>
      <c r="J604" s="25"/>
      <c r="K604" s="25"/>
      <c r="L604" s="25"/>
      <c r="M604" s="25"/>
      <c r="N604" s="25"/>
      <c r="O604" s="25"/>
      <c r="P604" s="25"/>
      <c r="Q604" s="25"/>
      <c r="R604" s="25"/>
      <c r="S604" s="25"/>
      <c r="T604" s="25"/>
      <c r="U604" s="25"/>
      <c r="V604" s="25"/>
      <c r="W604" s="25"/>
      <c r="X604" s="25"/>
      <c r="Y604" s="25"/>
      <c r="Z604" s="25"/>
      <c r="AA604" s="25"/>
      <c r="AB604" s="25"/>
      <c r="AC604" s="25"/>
    </row>
    <row r="605" spans="1:29" ht="15.75" customHeight="1">
      <c r="A605" s="25"/>
      <c r="B605" s="25"/>
      <c r="C605" s="25"/>
      <c r="D605" s="25"/>
      <c r="E605" s="25"/>
      <c r="F605" s="25"/>
      <c r="G605" s="25"/>
      <c r="H605" s="25"/>
      <c r="I605" s="25"/>
      <c r="J605" s="25"/>
      <c r="K605" s="25"/>
      <c r="L605" s="25"/>
      <c r="M605" s="25"/>
      <c r="N605" s="25"/>
      <c r="O605" s="25"/>
      <c r="P605" s="25"/>
      <c r="Q605" s="25"/>
      <c r="R605" s="25"/>
      <c r="S605" s="25"/>
      <c r="T605" s="25"/>
      <c r="U605" s="25"/>
      <c r="V605" s="25"/>
      <c r="W605" s="25"/>
      <c r="X605" s="25"/>
      <c r="Y605" s="25"/>
      <c r="Z605" s="25"/>
      <c r="AA605" s="25"/>
      <c r="AB605" s="25"/>
      <c r="AC605" s="25"/>
    </row>
    <row r="606" spans="1:29" ht="15.75" customHeight="1">
      <c r="A606" s="25"/>
      <c r="B606" s="25"/>
      <c r="C606" s="25"/>
      <c r="D606" s="25"/>
      <c r="E606" s="25"/>
      <c r="F606" s="25"/>
      <c r="G606" s="25"/>
      <c r="H606" s="25"/>
      <c r="I606" s="25"/>
      <c r="J606" s="25"/>
      <c r="K606" s="25"/>
      <c r="L606" s="25"/>
      <c r="M606" s="25"/>
      <c r="N606" s="25"/>
      <c r="O606" s="25"/>
      <c r="P606" s="25"/>
      <c r="Q606" s="25"/>
      <c r="R606" s="25"/>
      <c r="S606" s="25"/>
      <c r="T606" s="25"/>
      <c r="U606" s="25"/>
      <c r="V606" s="25"/>
      <c r="W606" s="25"/>
      <c r="X606" s="25"/>
      <c r="Y606" s="25"/>
      <c r="Z606" s="25"/>
      <c r="AA606" s="25"/>
      <c r="AB606" s="25"/>
      <c r="AC606" s="25"/>
    </row>
    <row r="607" spans="1:29" ht="15.75" customHeight="1">
      <c r="A607" s="25"/>
      <c r="B607" s="25"/>
      <c r="C607" s="25"/>
      <c r="D607" s="25"/>
      <c r="E607" s="25"/>
      <c r="F607" s="25"/>
      <c r="G607" s="25"/>
      <c r="H607" s="25"/>
      <c r="I607" s="25"/>
      <c r="J607" s="25"/>
      <c r="K607" s="25"/>
      <c r="L607" s="25"/>
      <c r="M607" s="25"/>
      <c r="N607" s="25"/>
      <c r="O607" s="25"/>
      <c r="P607" s="25"/>
      <c r="Q607" s="25"/>
      <c r="R607" s="25"/>
      <c r="S607" s="25"/>
      <c r="T607" s="25"/>
      <c r="U607" s="25"/>
      <c r="V607" s="25"/>
      <c r="W607" s="25"/>
      <c r="X607" s="25"/>
      <c r="Y607" s="25"/>
      <c r="Z607" s="25"/>
      <c r="AA607" s="25"/>
      <c r="AB607" s="25"/>
      <c r="AC607" s="25"/>
    </row>
    <row r="608" spans="1:29" ht="15.75" customHeight="1">
      <c r="A608" s="25"/>
      <c r="B608" s="25"/>
      <c r="C608" s="25"/>
      <c r="D608" s="25"/>
      <c r="E608" s="25"/>
      <c r="F608" s="25"/>
      <c r="G608" s="25"/>
      <c r="H608" s="25"/>
      <c r="I608" s="25"/>
      <c r="J608" s="25"/>
      <c r="K608" s="25"/>
      <c r="L608" s="25"/>
      <c r="M608" s="25"/>
      <c r="N608" s="25"/>
      <c r="O608" s="25"/>
      <c r="P608" s="25"/>
      <c r="Q608" s="25"/>
      <c r="R608" s="25"/>
      <c r="S608" s="25"/>
      <c r="T608" s="25"/>
      <c r="U608" s="25"/>
      <c r="V608" s="25"/>
      <c r="W608" s="25"/>
      <c r="X608" s="25"/>
      <c r="Y608" s="25"/>
      <c r="Z608" s="25"/>
      <c r="AA608" s="25"/>
      <c r="AB608" s="25"/>
      <c r="AC608" s="25"/>
    </row>
    <row r="609" spans="1:29" ht="15.75" customHeight="1">
      <c r="A609" s="25"/>
      <c r="B609" s="25"/>
      <c r="C609" s="25"/>
      <c r="D609" s="25"/>
      <c r="E609" s="25"/>
      <c r="F609" s="25"/>
      <c r="G609" s="25"/>
      <c r="H609" s="25"/>
      <c r="I609" s="25"/>
      <c r="J609" s="25"/>
      <c r="K609" s="25"/>
      <c r="L609" s="25"/>
      <c r="M609" s="25"/>
      <c r="N609" s="25"/>
      <c r="O609" s="25"/>
      <c r="P609" s="25"/>
      <c r="Q609" s="25"/>
      <c r="R609" s="25"/>
      <c r="S609" s="25"/>
      <c r="T609" s="25"/>
      <c r="U609" s="25"/>
      <c r="V609" s="25"/>
      <c r="W609" s="25"/>
      <c r="X609" s="25"/>
      <c r="Y609" s="25"/>
      <c r="Z609" s="25"/>
      <c r="AA609" s="25"/>
      <c r="AB609" s="25"/>
      <c r="AC609" s="25"/>
    </row>
    <row r="610" spans="1:29" ht="15.75" customHeight="1">
      <c r="A610" s="25"/>
      <c r="B610" s="25"/>
      <c r="C610" s="25"/>
      <c r="D610" s="25"/>
      <c r="E610" s="25"/>
      <c r="F610" s="25"/>
      <c r="G610" s="25"/>
      <c r="H610" s="25"/>
      <c r="I610" s="25"/>
      <c r="J610" s="25"/>
      <c r="K610" s="25"/>
      <c r="L610" s="25"/>
      <c r="M610" s="25"/>
      <c r="N610" s="25"/>
      <c r="O610" s="25"/>
      <c r="P610" s="25"/>
      <c r="Q610" s="25"/>
      <c r="R610" s="25"/>
      <c r="S610" s="25"/>
      <c r="T610" s="25"/>
      <c r="U610" s="25"/>
      <c r="V610" s="25"/>
      <c r="W610" s="25"/>
      <c r="X610" s="25"/>
      <c r="Y610" s="25"/>
      <c r="Z610" s="25"/>
      <c r="AA610" s="25"/>
      <c r="AB610" s="25"/>
      <c r="AC610" s="25"/>
    </row>
    <row r="611" spans="1:29" ht="15.75" customHeight="1">
      <c r="A611" s="25"/>
      <c r="B611" s="25"/>
      <c r="C611" s="25"/>
      <c r="D611" s="25"/>
      <c r="E611" s="25"/>
      <c r="F611" s="25"/>
      <c r="G611" s="25"/>
      <c r="H611" s="25"/>
      <c r="I611" s="25"/>
      <c r="J611" s="25"/>
      <c r="K611" s="25"/>
      <c r="L611" s="25"/>
      <c r="M611" s="25"/>
      <c r="N611" s="25"/>
      <c r="O611" s="25"/>
      <c r="P611" s="25"/>
      <c r="Q611" s="25"/>
      <c r="R611" s="25"/>
      <c r="S611" s="25"/>
      <c r="T611" s="25"/>
      <c r="U611" s="25"/>
      <c r="V611" s="25"/>
      <c r="W611" s="25"/>
      <c r="X611" s="25"/>
      <c r="Y611" s="25"/>
      <c r="Z611" s="25"/>
      <c r="AA611" s="25"/>
      <c r="AB611" s="25"/>
      <c r="AC611" s="25"/>
    </row>
    <row r="612" spans="1:29" ht="15.75" customHeight="1">
      <c r="A612" s="25"/>
      <c r="B612" s="25"/>
      <c r="C612" s="25"/>
      <c r="D612" s="25"/>
      <c r="E612" s="25"/>
      <c r="F612" s="25"/>
      <c r="G612" s="25"/>
      <c r="H612" s="25"/>
      <c r="I612" s="25"/>
      <c r="J612" s="25"/>
      <c r="K612" s="25"/>
      <c r="L612" s="25"/>
      <c r="M612" s="25"/>
      <c r="N612" s="25"/>
      <c r="O612" s="25"/>
      <c r="P612" s="25"/>
      <c r="Q612" s="25"/>
      <c r="R612" s="25"/>
      <c r="S612" s="25"/>
      <c r="T612" s="25"/>
      <c r="U612" s="25"/>
      <c r="V612" s="25"/>
      <c r="W612" s="25"/>
      <c r="X612" s="25"/>
      <c r="Y612" s="25"/>
      <c r="Z612" s="25"/>
      <c r="AA612" s="25"/>
      <c r="AB612" s="25"/>
      <c r="AC612" s="25"/>
    </row>
    <row r="613" spans="1:29" ht="15.75" customHeight="1">
      <c r="A613" s="25"/>
      <c r="B613" s="25"/>
      <c r="C613" s="25"/>
      <c r="D613" s="25"/>
      <c r="E613" s="25"/>
      <c r="F613" s="25"/>
      <c r="G613" s="25"/>
      <c r="H613" s="25"/>
      <c r="I613" s="25"/>
      <c r="J613" s="25"/>
      <c r="K613" s="25"/>
      <c r="L613" s="25"/>
      <c r="M613" s="25"/>
      <c r="N613" s="25"/>
      <c r="O613" s="25"/>
      <c r="P613" s="25"/>
      <c r="Q613" s="25"/>
      <c r="R613" s="25"/>
      <c r="S613" s="25"/>
      <c r="T613" s="25"/>
      <c r="U613" s="25"/>
      <c r="V613" s="25"/>
      <c r="W613" s="25"/>
      <c r="X613" s="25"/>
      <c r="Y613" s="25"/>
      <c r="Z613" s="25"/>
      <c r="AA613" s="25"/>
      <c r="AB613" s="25"/>
      <c r="AC613" s="25"/>
    </row>
    <row r="614" spans="1:29" ht="15.75" customHeight="1">
      <c r="A614" s="25"/>
      <c r="B614" s="25"/>
      <c r="C614" s="25"/>
      <c r="D614" s="25"/>
      <c r="E614" s="25"/>
      <c r="F614" s="25"/>
      <c r="G614" s="25"/>
      <c r="H614" s="25"/>
      <c r="I614" s="25"/>
      <c r="J614" s="25"/>
      <c r="K614" s="25"/>
      <c r="L614" s="25"/>
      <c r="M614" s="25"/>
      <c r="N614" s="25"/>
      <c r="O614" s="25"/>
      <c r="P614" s="25"/>
      <c r="Q614" s="25"/>
      <c r="R614" s="25"/>
      <c r="S614" s="25"/>
      <c r="T614" s="25"/>
      <c r="U614" s="25"/>
      <c r="V614" s="25"/>
      <c r="W614" s="25"/>
      <c r="X614" s="25"/>
      <c r="Y614" s="25"/>
      <c r="Z614" s="25"/>
      <c r="AA614" s="25"/>
      <c r="AB614" s="25"/>
      <c r="AC614" s="25"/>
    </row>
    <row r="615" spans="1:29" ht="15.75" customHeight="1">
      <c r="A615" s="25"/>
      <c r="B615" s="25"/>
      <c r="C615" s="25"/>
      <c r="D615" s="25"/>
      <c r="E615" s="25"/>
      <c r="F615" s="25"/>
      <c r="G615" s="25"/>
      <c r="H615" s="25"/>
      <c r="I615" s="25"/>
      <c r="J615" s="25"/>
      <c r="K615" s="25"/>
      <c r="L615" s="25"/>
      <c r="M615" s="25"/>
      <c r="N615" s="25"/>
      <c r="O615" s="25"/>
      <c r="P615" s="25"/>
      <c r="Q615" s="25"/>
      <c r="R615" s="25"/>
      <c r="S615" s="25"/>
      <c r="T615" s="25"/>
      <c r="U615" s="25"/>
      <c r="V615" s="25"/>
      <c r="W615" s="25"/>
      <c r="X615" s="25"/>
      <c r="Y615" s="25"/>
      <c r="Z615" s="25"/>
      <c r="AA615" s="25"/>
      <c r="AB615" s="25"/>
      <c r="AC615" s="25"/>
    </row>
    <row r="616" spans="1:29" ht="15.75" customHeight="1">
      <c r="A616" s="25"/>
      <c r="B616" s="25"/>
      <c r="C616" s="25"/>
      <c r="D616" s="25"/>
      <c r="E616" s="25"/>
      <c r="F616" s="25"/>
      <c r="G616" s="25"/>
      <c r="H616" s="25"/>
      <c r="I616" s="25"/>
      <c r="J616" s="25"/>
      <c r="K616" s="25"/>
      <c r="L616" s="25"/>
      <c r="M616" s="25"/>
      <c r="N616" s="25"/>
      <c r="O616" s="25"/>
      <c r="P616" s="25"/>
      <c r="Q616" s="25"/>
      <c r="R616" s="25"/>
      <c r="S616" s="25"/>
      <c r="T616" s="25"/>
      <c r="U616" s="25"/>
      <c r="V616" s="25"/>
      <c r="W616" s="25"/>
      <c r="X616" s="25"/>
      <c r="Y616" s="25"/>
      <c r="Z616" s="25"/>
      <c r="AA616" s="25"/>
      <c r="AB616" s="25"/>
      <c r="AC616" s="25"/>
    </row>
    <row r="617" spans="1:29" ht="15.75" customHeight="1">
      <c r="A617" s="25"/>
      <c r="B617" s="25"/>
      <c r="C617" s="25"/>
      <c r="D617" s="25"/>
      <c r="E617" s="25"/>
      <c r="F617" s="25"/>
      <c r="G617" s="25"/>
      <c r="H617" s="25"/>
      <c r="I617" s="25"/>
      <c r="J617" s="25"/>
      <c r="K617" s="25"/>
      <c r="L617" s="25"/>
      <c r="M617" s="25"/>
      <c r="N617" s="25"/>
      <c r="O617" s="25"/>
      <c r="P617" s="25"/>
      <c r="Q617" s="25"/>
      <c r="R617" s="25"/>
      <c r="S617" s="25"/>
      <c r="T617" s="25"/>
      <c r="U617" s="25"/>
      <c r="V617" s="25"/>
      <c r="W617" s="25"/>
      <c r="X617" s="25"/>
      <c r="Y617" s="25"/>
      <c r="Z617" s="25"/>
      <c r="AA617" s="25"/>
      <c r="AB617" s="25"/>
      <c r="AC617" s="25"/>
    </row>
    <row r="618" spans="1:29" ht="15.75" customHeight="1">
      <c r="A618" s="25"/>
      <c r="B618" s="25"/>
      <c r="C618" s="25"/>
      <c r="D618" s="25"/>
      <c r="E618" s="25"/>
      <c r="F618" s="25"/>
      <c r="G618" s="25"/>
      <c r="H618" s="25"/>
      <c r="I618" s="25"/>
      <c r="J618" s="25"/>
      <c r="K618" s="25"/>
      <c r="L618" s="25"/>
      <c r="M618" s="25"/>
      <c r="N618" s="25"/>
      <c r="O618" s="25"/>
      <c r="P618" s="25"/>
      <c r="Q618" s="25"/>
      <c r="R618" s="25"/>
      <c r="S618" s="25"/>
      <c r="T618" s="25"/>
      <c r="U618" s="25"/>
      <c r="V618" s="25"/>
      <c r="W618" s="25"/>
      <c r="X618" s="25"/>
      <c r="Y618" s="25"/>
      <c r="Z618" s="25"/>
      <c r="AA618" s="25"/>
      <c r="AB618" s="25"/>
      <c r="AC618" s="25"/>
    </row>
    <row r="619" spans="1:29" ht="15.75" customHeight="1">
      <c r="A619" s="25"/>
      <c r="B619" s="25"/>
      <c r="C619" s="25"/>
      <c r="D619" s="25"/>
      <c r="E619" s="25"/>
      <c r="F619" s="25"/>
      <c r="G619" s="25"/>
      <c r="H619" s="25"/>
      <c r="I619" s="25"/>
      <c r="J619" s="25"/>
      <c r="K619" s="25"/>
      <c r="L619" s="25"/>
      <c r="M619" s="25"/>
      <c r="N619" s="25"/>
      <c r="O619" s="25"/>
      <c r="P619" s="25"/>
      <c r="Q619" s="25"/>
      <c r="R619" s="25"/>
      <c r="S619" s="25"/>
      <c r="T619" s="25"/>
      <c r="U619" s="25"/>
      <c r="V619" s="25"/>
      <c r="W619" s="25"/>
      <c r="X619" s="25"/>
      <c r="Y619" s="25"/>
      <c r="Z619" s="25"/>
      <c r="AA619" s="25"/>
      <c r="AB619" s="25"/>
      <c r="AC619" s="25"/>
    </row>
    <row r="620" spans="1:29" ht="15.75" customHeight="1">
      <c r="A620" s="25"/>
      <c r="B620" s="25"/>
      <c r="C620" s="25"/>
      <c r="D620" s="25"/>
      <c r="E620" s="25"/>
      <c r="F620" s="25"/>
      <c r="G620" s="25"/>
      <c r="H620" s="25"/>
      <c r="I620" s="25"/>
      <c r="J620" s="25"/>
      <c r="K620" s="25"/>
      <c r="L620" s="25"/>
      <c r="M620" s="25"/>
      <c r="N620" s="25"/>
      <c r="O620" s="25"/>
      <c r="P620" s="25"/>
      <c r="Q620" s="25"/>
      <c r="R620" s="25"/>
      <c r="S620" s="25"/>
      <c r="T620" s="25"/>
      <c r="U620" s="25"/>
      <c r="V620" s="25"/>
      <c r="W620" s="25"/>
      <c r="X620" s="25"/>
      <c r="Y620" s="25"/>
      <c r="Z620" s="25"/>
      <c r="AA620" s="25"/>
      <c r="AB620" s="25"/>
      <c r="AC620" s="25"/>
    </row>
    <row r="621" spans="1:29" ht="15.75" customHeight="1">
      <c r="A621" s="25"/>
      <c r="B621" s="25"/>
      <c r="C621" s="25"/>
      <c r="D621" s="25"/>
      <c r="E621" s="25"/>
      <c r="F621" s="25"/>
      <c r="G621" s="25"/>
      <c r="H621" s="25"/>
      <c r="I621" s="25"/>
      <c r="J621" s="25"/>
      <c r="K621" s="25"/>
      <c r="L621" s="25"/>
      <c r="M621" s="25"/>
      <c r="N621" s="25"/>
      <c r="O621" s="25"/>
      <c r="P621" s="25"/>
      <c r="Q621" s="25"/>
      <c r="R621" s="25"/>
      <c r="S621" s="25"/>
      <c r="T621" s="25"/>
      <c r="U621" s="25"/>
      <c r="V621" s="25"/>
      <c r="W621" s="25"/>
      <c r="X621" s="25"/>
      <c r="Y621" s="25"/>
      <c r="Z621" s="25"/>
      <c r="AA621" s="25"/>
      <c r="AB621" s="25"/>
      <c r="AC621" s="25"/>
    </row>
    <row r="622" spans="1:29" ht="15.75" customHeight="1">
      <c r="A622" s="25"/>
      <c r="B622" s="25"/>
      <c r="C622" s="25"/>
      <c r="D622" s="25"/>
      <c r="E622" s="25"/>
      <c r="F622" s="25"/>
      <c r="G622" s="25"/>
      <c r="H622" s="25"/>
      <c r="I622" s="25"/>
      <c r="J622" s="25"/>
      <c r="K622" s="25"/>
      <c r="L622" s="25"/>
      <c r="M622" s="25"/>
      <c r="N622" s="25"/>
      <c r="O622" s="25"/>
      <c r="P622" s="25"/>
      <c r="Q622" s="25"/>
      <c r="R622" s="25"/>
      <c r="S622" s="25"/>
      <c r="T622" s="25"/>
      <c r="U622" s="25"/>
      <c r="V622" s="25"/>
      <c r="W622" s="25"/>
      <c r="X622" s="25"/>
      <c r="Y622" s="25"/>
      <c r="Z622" s="25"/>
      <c r="AA622" s="25"/>
      <c r="AB622" s="25"/>
      <c r="AC622" s="25"/>
    </row>
    <row r="623" spans="1:29" ht="15.75" customHeight="1">
      <c r="A623" s="25"/>
      <c r="B623" s="25"/>
      <c r="C623" s="25"/>
      <c r="D623" s="25"/>
      <c r="E623" s="25"/>
      <c r="F623" s="25"/>
      <c r="G623" s="25"/>
      <c r="H623" s="25"/>
      <c r="I623" s="25"/>
      <c r="J623" s="25"/>
      <c r="K623" s="25"/>
      <c r="L623" s="25"/>
      <c r="M623" s="25"/>
      <c r="N623" s="25"/>
      <c r="O623" s="25"/>
      <c r="P623" s="25"/>
      <c r="Q623" s="25"/>
      <c r="R623" s="25"/>
      <c r="S623" s="25"/>
      <c r="T623" s="25"/>
      <c r="U623" s="25"/>
      <c r="V623" s="25"/>
      <c r="W623" s="25"/>
      <c r="X623" s="25"/>
      <c r="Y623" s="25"/>
      <c r="Z623" s="25"/>
      <c r="AA623" s="25"/>
      <c r="AB623" s="25"/>
      <c r="AC623" s="25"/>
    </row>
    <row r="624" spans="1:29" ht="15.75" customHeight="1">
      <c r="A624" s="25"/>
      <c r="B624" s="25"/>
      <c r="C624" s="25"/>
      <c r="D624" s="25"/>
      <c r="E624" s="25"/>
      <c r="F624" s="25"/>
      <c r="G624" s="25"/>
      <c r="H624" s="25"/>
      <c r="I624" s="25"/>
      <c r="J624" s="25"/>
      <c r="K624" s="25"/>
      <c r="L624" s="25"/>
      <c r="M624" s="25"/>
      <c r="N624" s="25"/>
      <c r="O624" s="25"/>
      <c r="P624" s="25"/>
      <c r="Q624" s="25"/>
      <c r="R624" s="25"/>
      <c r="S624" s="25"/>
      <c r="T624" s="25"/>
      <c r="U624" s="25"/>
      <c r="V624" s="25"/>
      <c r="W624" s="25"/>
      <c r="X624" s="25"/>
      <c r="Y624" s="25"/>
      <c r="Z624" s="25"/>
      <c r="AA624" s="25"/>
      <c r="AB624" s="25"/>
      <c r="AC624" s="25"/>
    </row>
    <row r="625" spans="1:29" ht="15.75" customHeight="1">
      <c r="A625" s="25"/>
      <c r="B625" s="25"/>
      <c r="C625" s="25"/>
      <c r="D625" s="25"/>
      <c r="E625" s="25"/>
      <c r="F625" s="25"/>
      <c r="G625" s="25"/>
      <c r="H625" s="25"/>
      <c r="I625" s="25"/>
      <c r="J625" s="25"/>
      <c r="K625" s="25"/>
      <c r="L625" s="25"/>
      <c r="M625" s="25"/>
      <c r="N625" s="25"/>
      <c r="O625" s="25"/>
      <c r="P625" s="25"/>
      <c r="Q625" s="25"/>
      <c r="R625" s="25"/>
      <c r="S625" s="25"/>
      <c r="T625" s="25"/>
      <c r="U625" s="25"/>
      <c r="V625" s="25"/>
      <c r="W625" s="25"/>
      <c r="X625" s="25"/>
      <c r="Y625" s="25"/>
      <c r="Z625" s="25"/>
      <c r="AA625" s="25"/>
      <c r="AB625" s="25"/>
      <c r="AC625" s="25"/>
    </row>
    <row r="626" spans="1:29" ht="15.75" customHeight="1">
      <c r="A626" s="25"/>
      <c r="B626" s="25"/>
      <c r="C626" s="25"/>
      <c r="D626" s="25"/>
      <c r="E626" s="25"/>
      <c r="F626" s="25"/>
      <c r="G626" s="25"/>
      <c r="H626" s="25"/>
      <c r="I626" s="25"/>
      <c r="J626" s="25"/>
      <c r="K626" s="25"/>
      <c r="L626" s="25"/>
      <c r="M626" s="25"/>
      <c r="N626" s="25"/>
      <c r="O626" s="25"/>
      <c r="P626" s="25"/>
      <c r="Q626" s="25"/>
      <c r="R626" s="25"/>
      <c r="S626" s="25"/>
      <c r="T626" s="25"/>
      <c r="U626" s="25"/>
      <c r="V626" s="25"/>
      <c r="W626" s="25"/>
      <c r="X626" s="25"/>
      <c r="Y626" s="25"/>
      <c r="Z626" s="25"/>
      <c r="AA626" s="25"/>
      <c r="AB626" s="25"/>
      <c r="AC626" s="25"/>
    </row>
    <row r="627" spans="1:29" ht="15.75" customHeight="1">
      <c r="A627" s="25"/>
      <c r="B627" s="25"/>
      <c r="C627" s="25"/>
      <c r="D627" s="25"/>
      <c r="E627" s="25"/>
      <c r="F627" s="25"/>
      <c r="G627" s="25"/>
      <c r="H627" s="25"/>
      <c r="I627" s="25"/>
      <c r="J627" s="25"/>
      <c r="K627" s="25"/>
      <c r="L627" s="25"/>
      <c r="M627" s="25"/>
      <c r="N627" s="25"/>
      <c r="O627" s="25"/>
      <c r="P627" s="25"/>
      <c r="Q627" s="25"/>
      <c r="R627" s="25"/>
      <c r="S627" s="25"/>
      <c r="T627" s="25"/>
      <c r="U627" s="25"/>
      <c r="V627" s="25"/>
      <c r="W627" s="25"/>
      <c r="X627" s="25"/>
      <c r="Y627" s="25"/>
      <c r="Z627" s="25"/>
      <c r="AA627" s="25"/>
      <c r="AB627" s="25"/>
      <c r="AC627" s="25"/>
    </row>
    <row r="628" spans="1:29" ht="15.75" customHeight="1">
      <c r="A628" s="25"/>
      <c r="B628" s="25"/>
      <c r="C628" s="25"/>
      <c r="D628" s="25"/>
      <c r="E628" s="25"/>
      <c r="F628" s="25"/>
      <c r="G628" s="25"/>
      <c r="H628" s="25"/>
      <c r="I628" s="25"/>
      <c r="J628" s="25"/>
      <c r="K628" s="25"/>
      <c r="L628" s="25"/>
      <c r="M628" s="25"/>
      <c r="N628" s="25"/>
      <c r="O628" s="25"/>
      <c r="P628" s="25"/>
      <c r="Q628" s="25"/>
      <c r="R628" s="25"/>
      <c r="S628" s="25"/>
      <c r="T628" s="25"/>
      <c r="U628" s="25"/>
      <c r="V628" s="25"/>
      <c r="W628" s="25"/>
      <c r="X628" s="25"/>
      <c r="Y628" s="25"/>
      <c r="Z628" s="25"/>
      <c r="AA628" s="25"/>
      <c r="AB628" s="25"/>
      <c r="AC628" s="25"/>
    </row>
    <row r="629" spans="1:29" ht="15.75" customHeight="1">
      <c r="A629" s="25"/>
      <c r="B629" s="25"/>
      <c r="C629" s="25"/>
      <c r="D629" s="25"/>
      <c r="E629" s="25"/>
      <c r="F629" s="25"/>
      <c r="G629" s="25"/>
      <c r="H629" s="25"/>
      <c r="I629" s="25"/>
      <c r="J629" s="25"/>
      <c r="K629" s="25"/>
      <c r="L629" s="25"/>
      <c r="M629" s="25"/>
      <c r="N629" s="25"/>
      <c r="O629" s="25"/>
      <c r="P629" s="25"/>
      <c r="Q629" s="25"/>
      <c r="R629" s="25"/>
      <c r="S629" s="25"/>
      <c r="T629" s="25"/>
      <c r="U629" s="25"/>
      <c r="V629" s="25"/>
      <c r="W629" s="25"/>
      <c r="X629" s="25"/>
      <c r="Y629" s="25"/>
      <c r="Z629" s="25"/>
      <c r="AA629" s="25"/>
      <c r="AB629" s="25"/>
      <c r="AC629" s="25"/>
    </row>
    <row r="630" spans="1:29" ht="15.75" customHeight="1">
      <c r="A630" s="25"/>
      <c r="B630" s="25"/>
      <c r="C630" s="25"/>
      <c r="D630" s="25"/>
      <c r="E630" s="25"/>
      <c r="F630" s="25"/>
      <c r="G630" s="25"/>
      <c r="H630" s="25"/>
      <c r="I630" s="25"/>
      <c r="J630" s="25"/>
      <c r="K630" s="25"/>
      <c r="L630" s="25"/>
      <c r="M630" s="25"/>
      <c r="N630" s="25"/>
      <c r="O630" s="25"/>
      <c r="P630" s="25"/>
      <c r="Q630" s="25"/>
      <c r="R630" s="25"/>
      <c r="S630" s="25"/>
      <c r="T630" s="25"/>
      <c r="U630" s="25"/>
      <c r="V630" s="25"/>
      <c r="W630" s="25"/>
      <c r="X630" s="25"/>
      <c r="Y630" s="25"/>
      <c r="Z630" s="25"/>
      <c r="AA630" s="25"/>
      <c r="AB630" s="25"/>
      <c r="AC630" s="25"/>
    </row>
    <row r="631" spans="1:29" ht="15.75" customHeight="1">
      <c r="A631" s="25"/>
      <c r="B631" s="25"/>
      <c r="C631" s="25"/>
      <c r="D631" s="25"/>
      <c r="E631" s="25"/>
      <c r="F631" s="25"/>
      <c r="G631" s="25"/>
      <c r="H631" s="25"/>
      <c r="I631" s="25"/>
      <c r="J631" s="25"/>
      <c r="K631" s="25"/>
      <c r="L631" s="25"/>
      <c r="M631" s="25"/>
      <c r="N631" s="25"/>
      <c r="O631" s="25"/>
      <c r="P631" s="25"/>
      <c r="Q631" s="25"/>
      <c r="R631" s="25"/>
      <c r="S631" s="25"/>
      <c r="T631" s="25"/>
      <c r="U631" s="25"/>
      <c r="V631" s="25"/>
      <c r="W631" s="25"/>
      <c r="X631" s="25"/>
      <c r="Y631" s="25"/>
      <c r="Z631" s="25"/>
      <c r="AA631" s="25"/>
      <c r="AB631" s="25"/>
      <c r="AC631" s="25"/>
    </row>
    <row r="632" spans="1:29" ht="15.75" customHeight="1">
      <c r="A632" s="25"/>
      <c r="B632" s="25"/>
      <c r="C632" s="25"/>
      <c r="D632" s="25"/>
      <c r="E632" s="25"/>
      <c r="F632" s="25"/>
      <c r="G632" s="25"/>
      <c r="H632" s="25"/>
      <c r="I632" s="25"/>
      <c r="J632" s="25"/>
      <c r="K632" s="25"/>
      <c r="L632" s="25"/>
      <c r="M632" s="25"/>
      <c r="N632" s="25"/>
      <c r="O632" s="25"/>
      <c r="P632" s="25"/>
      <c r="Q632" s="25"/>
      <c r="R632" s="25"/>
      <c r="S632" s="25"/>
      <c r="T632" s="25"/>
      <c r="U632" s="25"/>
      <c r="V632" s="25"/>
      <c r="W632" s="25"/>
      <c r="X632" s="25"/>
      <c r="Y632" s="25"/>
      <c r="Z632" s="25"/>
      <c r="AA632" s="25"/>
      <c r="AB632" s="25"/>
      <c r="AC632" s="25"/>
    </row>
    <row r="633" spans="1:29" ht="15.75" customHeight="1">
      <c r="A633" s="25"/>
      <c r="B633" s="25"/>
      <c r="C633" s="25"/>
      <c r="D633" s="25"/>
      <c r="E633" s="25"/>
      <c r="F633" s="25"/>
      <c r="G633" s="25"/>
      <c r="H633" s="25"/>
      <c r="I633" s="25"/>
      <c r="J633" s="25"/>
      <c r="K633" s="25"/>
      <c r="L633" s="25"/>
      <c r="M633" s="25"/>
      <c r="N633" s="25"/>
      <c r="O633" s="25"/>
      <c r="P633" s="25"/>
      <c r="Q633" s="25"/>
      <c r="R633" s="25"/>
      <c r="S633" s="25"/>
      <c r="T633" s="25"/>
      <c r="U633" s="25"/>
      <c r="V633" s="25"/>
      <c r="W633" s="25"/>
      <c r="X633" s="25"/>
      <c r="Y633" s="25"/>
      <c r="Z633" s="25"/>
      <c r="AA633" s="25"/>
      <c r="AB633" s="25"/>
      <c r="AC633" s="25"/>
    </row>
    <row r="634" spans="1:29" ht="15.75" customHeight="1">
      <c r="A634" s="25"/>
      <c r="B634" s="25"/>
      <c r="C634" s="25"/>
      <c r="D634" s="25"/>
      <c r="E634" s="25"/>
      <c r="F634" s="25"/>
      <c r="G634" s="25"/>
      <c r="H634" s="25"/>
      <c r="I634" s="25"/>
      <c r="J634" s="25"/>
      <c r="K634" s="25"/>
      <c r="L634" s="25"/>
      <c r="M634" s="25"/>
      <c r="N634" s="25"/>
      <c r="O634" s="25"/>
      <c r="P634" s="25"/>
      <c r="Q634" s="25"/>
      <c r="R634" s="25"/>
      <c r="S634" s="25"/>
      <c r="T634" s="25"/>
      <c r="U634" s="25"/>
      <c r="V634" s="25"/>
      <c r="W634" s="25"/>
      <c r="X634" s="25"/>
      <c r="Y634" s="25"/>
      <c r="Z634" s="25"/>
      <c r="AA634" s="25"/>
      <c r="AB634" s="25"/>
      <c r="AC634" s="25"/>
    </row>
    <row r="635" spans="1:29" ht="15.75" customHeight="1">
      <c r="A635" s="25"/>
      <c r="B635" s="25"/>
      <c r="C635" s="25"/>
      <c r="D635" s="25"/>
      <c r="E635" s="25"/>
      <c r="F635" s="25"/>
      <c r="G635" s="25"/>
      <c r="H635" s="25"/>
      <c r="I635" s="25"/>
      <c r="J635" s="25"/>
      <c r="K635" s="25"/>
      <c r="L635" s="25"/>
      <c r="M635" s="25"/>
      <c r="N635" s="25"/>
      <c r="O635" s="25"/>
      <c r="P635" s="25"/>
      <c r="Q635" s="25"/>
      <c r="R635" s="25"/>
      <c r="S635" s="25"/>
      <c r="T635" s="25"/>
      <c r="U635" s="25"/>
      <c r="V635" s="25"/>
      <c r="W635" s="25"/>
      <c r="X635" s="25"/>
      <c r="Y635" s="25"/>
      <c r="Z635" s="25"/>
      <c r="AA635" s="25"/>
      <c r="AB635" s="25"/>
      <c r="AC635" s="25"/>
    </row>
    <row r="636" spans="1:29" ht="15.75" customHeight="1">
      <c r="A636" s="25"/>
      <c r="B636" s="25"/>
      <c r="C636" s="25"/>
      <c r="D636" s="25"/>
      <c r="E636" s="25"/>
      <c r="F636" s="25"/>
      <c r="G636" s="25"/>
      <c r="H636" s="25"/>
      <c r="I636" s="25"/>
      <c r="J636" s="25"/>
      <c r="K636" s="25"/>
      <c r="L636" s="25"/>
      <c r="M636" s="25"/>
      <c r="N636" s="25"/>
      <c r="O636" s="25"/>
      <c r="P636" s="25"/>
      <c r="Q636" s="25"/>
      <c r="R636" s="25"/>
      <c r="S636" s="25"/>
      <c r="T636" s="25"/>
      <c r="U636" s="25"/>
      <c r="V636" s="25"/>
      <c r="W636" s="25"/>
      <c r="X636" s="25"/>
      <c r="Y636" s="25"/>
      <c r="Z636" s="25"/>
      <c r="AA636" s="25"/>
      <c r="AB636" s="25"/>
      <c r="AC636" s="25"/>
    </row>
    <row r="637" spans="1:29" ht="15.75" customHeight="1">
      <c r="A637" s="25"/>
      <c r="B637" s="25"/>
      <c r="C637" s="25"/>
      <c r="D637" s="25"/>
      <c r="E637" s="25"/>
      <c r="F637" s="25"/>
      <c r="G637" s="25"/>
      <c r="H637" s="25"/>
      <c r="I637" s="25"/>
      <c r="J637" s="25"/>
      <c r="K637" s="25"/>
      <c r="L637" s="25"/>
      <c r="M637" s="25"/>
      <c r="N637" s="25"/>
      <c r="O637" s="25"/>
      <c r="P637" s="25"/>
      <c r="Q637" s="25"/>
      <c r="R637" s="25"/>
      <c r="S637" s="25"/>
      <c r="T637" s="25"/>
      <c r="U637" s="25"/>
      <c r="V637" s="25"/>
      <c r="W637" s="25"/>
      <c r="X637" s="25"/>
      <c r="Y637" s="25"/>
      <c r="Z637" s="25"/>
      <c r="AA637" s="25"/>
      <c r="AB637" s="25"/>
      <c r="AC637" s="25"/>
    </row>
    <row r="638" spans="1:29" ht="15.75" customHeight="1">
      <c r="A638" s="25"/>
      <c r="B638" s="25"/>
      <c r="C638" s="25"/>
      <c r="D638" s="25"/>
      <c r="E638" s="25"/>
      <c r="F638" s="25"/>
      <c r="G638" s="25"/>
      <c r="H638" s="25"/>
      <c r="I638" s="25"/>
      <c r="J638" s="25"/>
      <c r="K638" s="25"/>
      <c r="L638" s="25"/>
      <c r="M638" s="25"/>
      <c r="N638" s="25"/>
      <c r="O638" s="25"/>
      <c r="P638" s="25"/>
      <c r="Q638" s="25"/>
      <c r="R638" s="25"/>
      <c r="S638" s="25"/>
      <c r="T638" s="25"/>
      <c r="U638" s="25"/>
      <c r="V638" s="25"/>
      <c r="W638" s="25"/>
      <c r="X638" s="25"/>
      <c r="Y638" s="25"/>
      <c r="Z638" s="25"/>
      <c r="AA638" s="25"/>
      <c r="AB638" s="25"/>
      <c r="AC638" s="25"/>
    </row>
    <row r="639" spans="1:29" ht="15.75" customHeight="1">
      <c r="A639" s="25"/>
      <c r="B639" s="25"/>
      <c r="C639" s="25"/>
      <c r="D639" s="25"/>
      <c r="E639" s="25"/>
      <c r="F639" s="25"/>
      <c r="G639" s="25"/>
      <c r="H639" s="25"/>
      <c r="I639" s="25"/>
      <c r="J639" s="25"/>
      <c r="K639" s="25"/>
      <c r="L639" s="25"/>
      <c r="M639" s="25"/>
      <c r="N639" s="25"/>
      <c r="O639" s="25"/>
      <c r="P639" s="25"/>
      <c r="Q639" s="25"/>
      <c r="R639" s="25"/>
      <c r="S639" s="25"/>
      <c r="T639" s="25"/>
      <c r="U639" s="25"/>
      <c r="V639" s="25"/>
      <c r="W639" s="25"/>
      <c r="X639" s="25"/>
      <c r="Y639" s="25"/>
      <c r="Z639" s="25"/>
      <c r="AA639" s="25"/>
      <c r="AB639" s="25"/>
      <c r="AC639" s="25"/>
    </row>
    <row r="640" spans="1:29" ht="15.75" customHeight="1">
      <c r="A640" s="25"/>
      <c r="B640" s="25"/>
      <c r="C640" s="25"/>
      <c r="D640" s="25"/>
      <c r="E640" s="25"/>
      <c r="F640" s="25"/>
      <c r="G640" s="25"/>
      <c r="H640" s="25"/>
      <c r="I640" s="25"/>
      <c r="J640" s="25"/>
      <c r="K640" s="25"/>
      <c r="L640" s="25"/>
      <c r="M640" s="25"/>
      <c r="N640" s="25"/>
      <c r="O640" s="25"/>
      <c r="P640" s="25"/>
      <c r="Q640" s="25"/>
      <c r="R640" s="25"/>
      <c r="S640" s="25"/>
      <c r="T640" s="25"/>
      <c r="U640" s="25"/>
      <c r="V640" s="25"/>
      <c r="W640" s="25"/>
      <c r="X640" s="25"/>
      <c r="Y640" s="25"/>
      <c r="Z640" s="25"/>
      <c r="AA640" s="25"/>
      <c r="AB640" s="25"/>
      <c r="AC640" s="25"/>
    </row>
    <row r="641" spans="1:29" ht="15.75" customHeight="1">
      <c r="A641" s="25"/>
      <c r="B641" s="25"/>
      <c r="C641" s="25"/>
      <c r="D641" s="25"/>
      <c r="E641" s="25"/>
      <c r="F641" s="25"/>
      <c r="G641" s="25"/>
      <c r="H641" s="25"/>
      <c r="I641" s="25"/>
      <c r="J641" s="25"/>
      <c r="K641" s="25"/>
      <c r="L641" s="25"/>
      <c r="M641" s="25"/>
      <c r="N641" s="25"/>
      <c r="O641" s="25"/>
      <c r="P641" s="25"/>
      <c r="Q641" s="25"/>
      <c r="R641" s="25"/>
      <c r="S641" s="25"/>
      <c r="T641" s="25"/>
      <c r="U641" s="25"/>
      <c r="V641" s="25"/>
      <c r="W641" s="25"/>
      <c r="X641" s="25"/>
      <c r="Y641" s="25"/>
      <c r="Z641" s="25"/>
      <c r="AA641" s="25"/>
      <c r="AB641" s="25"/>
      <c r="AC641" s="25"/>
    </row>
    <row r="642" spans="1:29" ht="15.75" customHeight="1">
      <c r="A642" s="25"/>
      <c r="B642" s="25"/>
      <c r="C642" s="25"/>
      <c r="D642" s="25"/>
      <c r="E642" s="25"/>
      <c r="F642" s="25"/>
      <c r="G642" s="25"/>
      <c r="H642" s="25"/>
      <c r="I642" s="25"/>
      <c r="J642" s="25"/>
      <c r="K642" s="25"/>
      <c r="L642" s="25"/>
      <c r="M642" s="25"/>
      <c r="N642" s="25"/>
      <c r="O642" s="25"/>
      <c r="P642" s="25"/>
      <c r="Q642" s="25"/>
      <c r="R642" s="25"/>
      <c r="S642" s="25"/>
      <c r="T642" s="25"/>
      <c r="U642" s="25"/>
      <c r="V642" s="25"/>
      <c r="W642" s="25"/>
      <c r="X642" s="25"/>
      <c r="Y642" s="25"/>
      <c r="Z642" s="25"/>
      <c r="AA642" s="25"/>
      <c r="AB642" s="25"/>
      <c r="AC642" s="25"/>
    </row>
    <row r="643" spans="1:29" ht="15.75" customHeight="1">
      <c r="A643" s="25"/>
      <c r="B643" s="25"/>
      <c r="C643" s="25"/>
      <c r="D643" s="25"/>
      <c r="E643" s="25"/>
      <c r="F643" s="25"/>
      <c r="G643" s="25"/>
      <c r="H643" s="25"/>
      <c r="I643" s="25"/>
      <c r="J643" s="25"/>
      <c r="K643" s="25"/>
      <c r="L643" s="25"/>
      <c r="M643" s="25"/>
      <c r="N643" s="25"/>
      <c r="O643" s="25"/>
      <c r="P643" s="25"/>
      <c r="Q643" s="25"/>
      <c r="R643" s="25"/>
      <c r="S643" s="25"/>
      <c r="T643" s="25"/>
      <c r="U643" s="25"/>
      <c r="V643" s="25"/>
      <c r="W643" s="25"/>
      <c r="X643" s="25"/>
      <c r="Y643" s="25"/>
      <c r="Z643" s="25"/>
      <c r="AA643" s="25"/>
      <c r="AB643" s="25"/>
      <c r="AC643" s="25"/>
    </row>
    <row r="644" spans="1:29" ht="15.75" customHeight="1">
      <c r="A644" s="25"/>
      <c r="B644" s="25"/>
      <c r="C644" s="25"/>
      <c r="D644" s="25"/>
      <c r="E644" s="25"/>
      <c r="F644" s="25"/>
      <c r="G644" s="25"/>
      <c r="H644" s="25"/>
      <c r="I644" s="25"/>
      <c r="J644" s="25"/>
      <c r="K644" s="25"/>
      <c r="L644" s="25"/>
      <c r="M644" s="25"/>
      <c r="N644" s="25"/>
      <c r="O644" s="25"/>
      <c r="P644" s="25"/>
      <c r="Q644" s="25"/>
      <c r="R644" s="25"/>
      <c r="S644" s="25"/>
      <c r="T644" s="25"/>
      <c r="U644" s="25"/>
      <c r="V644" s="25"/>
      <c r="W644" s="25"/>
      <c r="X644" s="25"/>
      <c r="Y644" s="25"/>
      <c r="Z644" s="25"/>
      <c r="AA644" s="25"/>
      <c r="AB644" s="25"/>
      <c r="AC644" s="25"/>
    </row>
    <row r="645" spans="1:29" ht="15.75" customHeight="1">
      <c r="A645" s="25"/>
      <c r="B645" s="25"/>
      <c r="C645" s="25"/>
      <c r="D645" s="25"/>
      <c r="E645" s="25"/>
      <c r="F645" s="25"/>
      <c r="G645" s="25"/>
      <c r="H645" s="25"/>
      <c r="I645" s="25"/>
      <c r="J645" s="25"/>
      <c r="K645" s="25"/>
      <c r="L645" s="25"/>
      <c r="M645" s="25"/>
      <c r="N645" s="25"/>
      <c r="O645" s="25"/>
      <c r="P645" s="25"/>
      <c r="Q645" s="25"/>
      <c r="R645" s="25"/>
      <c r="S645" s="25"/>
      <c r="T645" s="25"/>
      <c r="U645" s="25"/>
      <c r="V645" s="25"/>
      <c r="W645" s="25"/>
      <c r="X645" s="25"/>
      <c r="Y645" s="25"/>
      <c r="Z645" s="25"/>
      <c r="AA645" s="25"/>
      <c r="AB645" s="25"/>
      <c r="AC645" s="25"/>
    </row>
    <row r="646" spans="1:29" ht="15.75" customHeight="1">
      <c r="A646" s="25"/>
      <c r="B646" s="25"/>
      <c r="C646" s="25"/>
      <c r="D646" s="25"/>
      <c r="E646" s="25"/>
      <c r="F646" s="25"/>
      <c r="G646" s="25"/>
      <c r="H646" s="25"/>
      <c r="I646" s="25"/>
      <c r="J646" s="25"/>
      <c r="K646" s="25"/>
      <c r="L646" s="25"/>
      <c r="M646" s="25"/>
      <c r="N646" s="25"/>
      <c r="O646" s="25"/>
      <c r="P646" s="25"/>
      <c r="Q646" s="25"/>
      <c r="R646" s="25"/>
      <c r="S646" s="25"/>
      <c r="T646" s="25"/>
      <c r="U646" s="25"/>
      <c r="V646" s="25"/>
      <c r="W646" s="25"/>
      <c r="X646" s="25"/>
      <c r="Y646" s="25"/>
      <c r="Z646" s="25"/>
      <c r="AA646" s="25"/>
      <c r="AB646" s="25"/>
      <c r="AC646" s="25"/>
    </row>
    <row r="647" spans="1:29" ht="15.75" customHeight="1">
      <c r="A647" s="25"/>
      <c r="B647" s="25"/>
      <c r="C647" s="25"/>
      <c r="D647" s="25"/>
      <c r="E647" s="25"/>
      <c r="F647" s="25"/>
      <c r="G647" s="25"/>
      <c r="H647" s="25"/>
      <c r="I647" s="25"/>
      <c r="J647" s="25"/>
      <c r="K647" s="25"/>
      <c r="L647" s="25"/>
      <c r="M647" s="25"/>
      <c r="N647" s="25"/>
      <c r="O647" s="25"/>
      <c r="P647" s="25"/>
      <c r="Q647" s="25"/>
      <c r="R647" s="25"/>
      <c r="S647" s="25"/>
      <c r="T647" s="25"/>
      <c r="U647" s="25"/>
      <c r="V647" s="25"/>
      <c r="W647" s="25"/>
      <c r="X647" s="25"/>
      <c r="Y647" s="25"/>
      <c r="Z647" s="25"/>
      <c r="AA647" s="25"/>
      <c r="AB647" s="25"/>
      <c r="AC647" s="25"/>
    </row>
    <row r="648" spans="1:29" ht="15.75" customHeight="1">
      <c r="A648" s="25"/>
      <c r="B648" s="25"/>
      <c r="C648" s="25"/>
      <c r="D648" s="25"/>
      <c r="E648" s="25"/>
      <c r="F648" s="25"/>
      <c r="G648" s="25"/>
      <c r="H648" s="25"/>
      <c r="I648" s="25"/>
      <c r="J648" s="25"/>
      <c r="K648" s="25"/>
      <c r="L648" s="25"/>
      <c r="M648" s="25"/>
      <c r="N648" s="25"/>
      <c r="O648" s="25"/>
      <c r="P648" s="25"/>
      <c r="Q648" s="25"/>
      <c r="R648" s="25"/>
      <c r="S648" s="25"/>
      <c r="T648" s="25"/>
      <c r="U648" s="25"/>
      <c r="V648" s="25"/>
      <c r="W648" s="25"/>
      <c r="X648" s="25"/>
      <c r="Y648" s="25"/>
      <c r="Z648" s="25"/>
      <c r="AA648" s="25"/>
      <c r="AB648" s="25"/>
      <c r="AC648" s="25"/>
    </row>
    <row r="649" spans="1:29" ht="15.75" customHeight="1">
      <c r="A649" s="25"/>
      <c r="B649" s="25"/>
      <c r="C649" s="25"/>
      <c r="D649" s="25"/>
      <c r="E649" s="25"/>
      <c r="F649" s="25"/>
      <c r="G649" s="25"/>
      <c r="H649" s="25"/>
      <c r="I649" s="25"/>
      <c r="J649" s="25"/>
      <c r="K649" s="25"/>
      <c r="L649" s="25"/>
      <c r="M649" s="25"/>
      <c r="N649" s="25"/>
      <c r="O649" s="25"/>
      <c r="P649" s="25"/>
      <c r="Q649" s="25"/>
      <c r="R649" s="25"/>
      <c r="S649" s="25"/>
      <c r="T649" s="25"/>
      <c r="U649" s="25"/>
      <c r="V649" s="25"/>
      <c r="W649" s="25"/>
      <c r="X649" s="25"/>
      <c r="Y649" s="25"/>
      <c r="Z649" s="25"/>
      <c r="AA649" s="25"/>
      <c r="AB649" s="25"/>
      <c r="AC649" s="25"/>
    </row>
    <row r="650" spans="1:29" ht="15.75" customHeight="1">
      <c r="A650" s="25"/>
      <c r="B650" s="25"/>
      <c r="C650" s="25"/>
      <c r="D650" s="25"/>
      <c r="E650" s="25"/>
      <c r="F650" s="25"/>
      <c r="G650" s="25"/>
      <c r="H650" s="25"/>
      <c r="I650" s="25"/>
      <c r="J650" s="25"/>
      <c r="K650" s="25"/>
      <c r="L650" s="25"/>
      <c r="M650" s="25"/>
      <c r="N650" s="25"/>
      <c r="O650" s="25"/>
      <c r="P650" s="25"/>
      <c r="Q650" s="25"/>
      <c r="R650" s="25"/>
      <c r="S650" s="25"/>
      <c r="T650" s="25"/>
      <c r="U650" s="25"/>
      <c r="V650" s="25"/>
      <c r="W650" s="25"/>
      <c r="X650" s="25"/>
      <c r="Y650" s="25"/>
      <c r="Z650" s="25"/>
      <c r="AA650" s="25"/>
      <c r="AB650" s="25"/>
      <c r="AC650" s="25"/>
    </row>
    <row r="651" spans="1:29" ht="15.75" customHeight="1">
      <c r="A651" s="25"/>
      <c r="B651" s="25"/>
      <c r="C651" s="25"/>
      <c r="D651" s="25"/>
      <c r="E651" s="25"/>
      <c r="F651" s="25"/>
      <c r="G651" s="25"/>
      <c r="H651" s="25"/>
      <c r="I651" s="25"/>
      <c r="J651" s="25"/>
      <c r="K651" s="25"/>
      <c r="L651" s="25"/>
      <c r="M651" s="25"/>
      <c r="N651" s="25"/>
      <c r="O651" s="25"/>
      <c r="P651" s="25"/>
      <c r="Q651" s="25"/>
      <c r="R651" s="25"/>
      <c r="S651" s="25"/>
      <c r="T651" s="25"/>
      <c r="U651" s="25"/>
      <c r="V651" s="25"/>
      <c r="W651" s="25"/>
      <c r="X651" s="25"/>
      <c r="Y651" s="25"/>
      <c r="Z651" s="25"/>
      <c r="AA651" s="25"/>
      <c r="AB651" s="25"/>
      <c r="AC651" s="25"/>
    </row>
    <row r="652" spans="1:29" ht="15.75" customHeight="1">
      <c r="A652" s="25"/>
      <c r="B652" s="25"/>
      <c r="C652" s="25"/>
      <c r="D652" s="25"/>
      <c r="E652" s="25"/>
      <c r="F652" s="25"/>
      <c r="G652" s="25"/>
      <c r="H652" s="25"/>
      <c r="I652" s="25"/>
      <c r="J652" s="25"/>
      <c r="K652" s="25"/>
      <c r="L652" s="25"/>
      <c r="M652" s="25"/>
      <c r="N652" s="25"/>
      <c r="O652" s="25"/>
      <c r="P652" s="25"/>
      <c r="Q652" s="25"/>
      <c r="R652" s="25"/>
      <c r="S652" s="25"/>
      <c r="T652" s="25"/>
      <c r="U652" s="25"/>
      <c r="V652" s="25"/>
      <c r="W652" s="25"/>
      <c r="X652" s="25"/>
      <c r="Y652" s="25"/>
      <c r="Z652" s="25"/>
      <c r="AA652" s="25"/>
      <c r="AB652" s="25"/>
      <c r="AC652" s="25"/>
    </row>
    <row r="653" spans="1:29" ht="15.75" customHeight="1">
      <c r="A653" s="25"/>
      <c r="B653" s="25"/>
      <c r="C653" s="25"/>
      <c r="D653" s="25"/>
      <c r="E653" s="25"/>
      <c r="F653" s="25"/>
      <c r="G653" s="25"/>
      <c r="H653" s="25"/>
      <c r="I653" s="25"/>
      <c r="J653" s="25"/>
      <c r="K653" s="25"/>
      <c r="L653" s="25"/>
      <c r="M653" s="25"/>
      <c r="N653" s="25"/>
      <c r="O653" s="25"/>
      <c r="P653" s="25"/>
      <c r="Q653" s="25"/>
      <c r="R653" s="25"/>
      <c r="S653" s="25"/>
      <c r="T653" s="25"/>
      <c r="U653" s="25"/>
      <c r="V653" s="25"/>
      <c r="W653" s="25"/>
      <c r="X653" s="25"/>
      <c r="Y653" s="25"/>
      <c r="Z653" s="25"/>
      <c r="AA653" s="25"/>
      <c r="AB653" s="25"/>
      <c r="AC653" s="25"/>
    </row>
    <row r="654" spans="1:29" ht="15.75" customHeight="1">
      <c r="A654" s="25"/>
      <c r="B654" s="25"/>
      <c r="C654" s="25"/>
      <c r="D654" s="25"/>
      <c r="E654" s="25"/>
      <c r="F654" s="25"/>
      <c r="G654" s="25"/>
      <c r="H654" s="25"/>
      <c r="I654" s="25"/>
      <c r="J654" s="25"/>
      <c r="K654" s="25"/>
      <c r="L654" s="25"/>
      <c r="M654" s="25"/>
      <c r="N654" s="25"/>
      <c r="O654" s="25"/>
      <c r="P654" s="25"/>
      <c r="Q654" s="25"/>
      <c r="R654" s="25"/>
      <c r="S654" s="25"/>
      <c r="T654" s="25"/>
      <c r="U654" s="25"/>
      <c r="V654" s="25"/>
      <c r="W654" s="25"/>
      <c r="X654" s="25"/>
      <c r="Y654" s="25"/>
      <c r="Z654" s="25"/>
      <c r="AA654" s="25"/>
      <c r="AB654" s="25"/>
      <c r="AC654" s="25"/>
    </row>
    <row r="655" spans="1:29" ht="15.75" customHeight="1">
      <c r="A655" s="25"/>
      <c r="B655" s="25"/>
      <c r="C655" s="25"/>
      <c r="D655" s="25"/>
      <c r="E655" s="25"/>
      <c r="F655" s="25"/>
      <c r="G655" s="25"/>
      <c r="H655" s="25"/>
      <c r="I655" s="25"/>
      <c r="J655" s="25"/>
      <c r="K655" s="25"/>
      <c r="L655" s="25"/>
      <c r="M655" s="25"/>
      <c r="N655" s="25"/>
      <c r="O655" s="25"/>
      <c r="P655" s="25"/>
      <c r="Q655" s="25"/>
      <c r="R655" s="25"/>
      <c r="S655" s="25"/>
      <c r="T655" s="25"/>
      <c r="U655" s="25"/>
      <c r="V655" s="25"/>
      <c r="W655" s="25"/>
      <c r="X655" s="25"/>
      <c r="Y655" s="25"/>
      <c r="Z655" s="25"/>
      <c r="AA655" s="25"/>
      <c r="AB655" s="25"/>
      <c r="AC655" s="25"/>
    </row>
    <row r="656" spans="1:29" ht="15.75" customHeight="1">
      <c r="A656" s="25"/>
      <c r="B656" s="25"/>
      <c r="C656" s="25"/>
      <c r="D656" s="25"/>
      <c r="E656" s="25"/>
      <c r="F656" s="25"/>
      <c r="G656" s="25"/>
      <c r="H656" s="25"/>
      <c r="I656" s="25"/>
      <c r="J656" s="25"/>
      <c r="K656" s="25"/>
      <c r="L656" s="25"/>
      <c r="M656" s="25"/>
      <c r="N656" s="25"/>
      <c r="O656" s="25"/>
      <c r="P656" s="25"/>
      <c r="Q656" s="25"/>
      <c r="R656" s="25"/>
      <c r="S656" s="25"/>
      <c r="T656" s="25"/>
      <c r="U656" s="25"/>
      <c r="V656" s="25"/>
      <c r="W656" s="25"/>
      <c r="X656" s="25"/>
      <c r="Y656" s="25"/>
      <c r="Z656" s="25"/>
      <c r="AA656" s="25"/>
      <c r="AB656" s="25"/>
      <c r="AC656" s="25"/>
    </row>
    <row r="657" spans="1:29" ht="15.75" customHeight="1">
      <c r="A657" s="25"/>
      <c r="B657" s="25"/>
      <c r="C657" s="25"/>
      <c r="D657" s="25"/>
      <c r="E657" s="25"/>
      <c r="F657" s="25"/>
      <c r="G657" s="25"/>
      <c r="H657" s="25"/>
      <c r="I657" s="25"/>
      <c r="J657" s="25"/>
      <c r="K657" s="25"/>
      <c r="L657" s="25"/>
      <c r="M657" s="25"/>
      <c r="N657" s="25"/>
      <c r="O657" s="25"/>
      <c r="P657" s="25"/>
      <c r="Q657" s="25"/>
      <c r="R657" s="25"/>
      <c r="S657" s="25"/>
      <c r="T657" s="25"/>
      <c r="U657" s="25"/>
      <c r="V657" s="25"/>
      <c r="W657" s="25"/>
      <c r="X657" s="25"/>
      <c r="Y657" s="25"/>
      <c r="Z657" s="25"/>
      <c r="AA657" s="25"/>
      <c r="AB657" s="25"/>
      <c r="AC657" s="25"/>
    </row>
    <row r="658" spans="1:29" ht="15.75" customHeight="1">
      <c r="A658" s="25"/>
      <c r="B658" s="25"/>
      <c r="C658" s="25"/>
      <c r="D658" s="25"/>
      <c r="E658" s="25"/>
      <c r="F658" s="25"/>
      <c r="G658" s="25"/>
      <c r="H658" s="25"/>
      <c r="I658" s="25"/>
      <c r="J658" s="25"/>
      <c r="K658" s="25"/>
      <c r="L658" s="25"/>
      <c r="M658" s="25"/>
      <c r="N658" s="25"/>
      <c r="O658" s="25"/>
      <c r="P658" s="25"/>
      <c r="Q658" s="25"/>
      <c r="R658" s="25"/>
      <c r="S658" s="25"/>
      <c r="T658" s="25"/>
      <c r="U658" s="25"/>
      <c r="V658" s="25"/>
      <c r="W658" s="25"/>
      <c r="X658" s="25"/>
      <c r="Y658" s="25"/>
      <c r="Z658" s="25"/>
      <c r="AA658" s="25"/>
      <c r="AB658" s="25"/>
      <c r="AC658" s="25"/>
    </row>
    <row r="659" spans="1:29" ht="15.75" customHeight="1">
      <c r="A659" s="25"/>
      <c r="B659" s="25"/>
      <c r="C659" s="25"/>
      <c r="D659" s="25"/>
      <c r="E659" s="25"/>
      <c r="F659" s="25"/>
      <c r="G659" s="25"/>
      <c r="H659" s="25"/>
      <c r="I659" s="25"/>
      <c r="J659" s="25"/>
      <c r="K659" s="25"/>
      <c r="L659" s="25"/>
      <c r="M659" s="25"/>
      <c r="N659" s="25"/>
      <c r="O659" s="25"/>
      <c r="P659" s="25"/>
      <c r="Q659" s="25"/>
      <c r="R659" s="25"/>
      <c r="S659" s="25"/>
      <c r="T659" s="25"/>
      <c r="U659" s="25"/>
      <c r="V659" s="25"/>
      <c r="W659" s="25"/>
      <c r="X659" s="25"/>
      <c r="Y659" s="25"/>
      <c r="Z659" s="25"/>
      <c r="AA659" s="25"/>
      <c r="AB659" s="25"/>
      <c r="AC659" s="25"/>
    </row>
    <row r="660" spans="1:29" ht="15.75" customHeight="1">
      <c r="A660" s="25"/>
      <c r="B660" s="25"/>
      <c r="C660" s="25"/>
      <c r="D660" s="25"/>
      <c r="E660" s="25"/>
      <c r="F660" s="25"/>
      <c r="G660" s="25"/>
      <c r="H660" s="25"/>
      <c r="I660" s="25"/>
      <c r="J660" s="25"/>
      <c r="K660" s="25"/>
      <c r="L660" s="25"/>
      <c r="M660" s="25"/>
      <c r="N660" s="25"/>
      <c r="O660" s="25"/>
      <c r="P660" s="25"/>
      <c r="Q660" s="25"/>
      <c r="R660" s="25"/>
      <c r="S660" s="25"/>
      <c r="T660" s="25"/>
      <c r="U660" s="25"/>
      <c r="V660" s="25"/>
      <c r="W660" s="25"/>
      <c r="X660" s="25"/>
      <c r="Y660" s="25"/>
      <c r="Z660" s="25"/>
      <c r="AA660" s="25"/>
      <c r="AB660" s="25"/>
      <c r="AC660" s="25"/>
    </row>
    <row r="661" spans="1:29" ht="15.75" customHeight="1">
      <c r="A661" s="25"/>
      <c r="B661" s="25"/>
      <c r="C661" s="25"/>
      <c r="D661" s="25"/>
      <c r="E661" s="25"/>
      <c r="F661" s="25"/>
      <c r="G661" s="25"/>
      <c r="H661" s="25"/>
      <c r="I661" s="25"/>
      <c r="J661" s="25"/>
      <c r="K661" s="25"/>
      <c r="L661" s="25"/>
      <c r="M661" s="25"/>
      <c r="N661" s="25"/>
      <c r="O661" s="25"/>
      <c r="P661" s="25"/>
      <c r="Q661" s="25"/>
      <c r="R661" s="25"/>
      <c r="S661" s="25"/>
      <c r="T661" s="25"/>
      <c r="U661" s="25"/>
      <c r="V661" s="25"/>
      <c r="W661" s="25"/>
      <c r="X661" s="25"/>
      <c r="Y661" s="25"/>
      <c r="Z661" s="25"/>
      <c r="AA661" s="25"/>
      <c r="AB661" s="25"/>
      <c r="AC661" s="25"/>
    </row>
    <row r="662" spans="1:29" ht="15.75" customHeight="1">
      <c r="A662" s="25"/>
      <c r="B662" s="25"/>
      <c r="C662" s="25"/>
      <c r="D662" s="25"/>
      <c r="E662" s="25"/>
      <c r="F662" s="25"/>
      <c r="G662" s="25"/>
      <c r="H662" s="25"/>
      <c r="I662" s="25"/>
      <c r="J662" s="25"/>
      <c r="K662" s="25"/>
      <c r="L662" s="25"/>
      <c r="M662" s="25"/>
      <c r="N662" s="25"/>
      <c r="O662" s="25"/>
      <c r="P662" s="25"/>
      <c r="Q662" s="25"/>
      <c r="R662" s="25"/>
      <c r="S662" s="25"/>
      <c r="T662" s="25"/>
      <c r="U662" s="25"/>
      <c r="V662" s="25"/>
      <c r="W662" s="25"/>
      <c r="X662" s="25"/>
      <c r="Y662" s="25"/>
      <c r="Z662" s="25"/>
      <c r="AA662" s="25"/>
      <c r="AB662" s="25"/>
      <c r="AC662" s="25"/>
    </row>
    <row r="663" spans="1:29" ht="15.75" customHeight="1">
      <c r="A663" s="25"/>
      <c r="B663" s="25"/>
      <c r="C663" s="25"/>
      <c r="D663" s="25"/>
      <c r="E663" s="25"/>
      <c r="F663" s="25"/>
      <c r="G663" s="25"/>
      <c r="H663" s="25"/>
      <c r="I663" s="25"/>
      <c r="J663" s="25"/>
      <c r="K663" s="25"/>
      <c r="L663" s="25"/>
      <c r="M663" s="25"/>
      <c r="N663" s="25"/>
      <c r="O663" s="25"/>
      <c r="P663" s="25"/>
      <c r="Q663" s="25"/>
      <c r="R663" s="25"/>
      <c r="S663" s="25"/>
      <c r="T663" s="25"/>
      <c r="U663" s="25"/>
      <c r="V663" s="25"/>
      <c r="W663" s="25"/>
      <c r="X663" s="25"/>
      <c r="Y663" s="25"/>
      <c r="Z663" s="25"/>
      <c r="AA663" s="25"/>
      <c r="AB663" s="25"/>
      <c r="AC663" s="25"/>
    </row>
    <row r="664" spans="1:29" ht="15.75" customHeight="1">
      <c r="A664" s="25"/>
      <c r="B664" s="25"/>
      <c r="C664" s="25"/>
      <c r="D664" s="25"/>
      <c r="E664" s="25"/>
      <c r="F664" s="25"/>
      <c r="G664" s="25"/>
      <c r="H664" s="25"/>
      <c r="I664" s="25"/>
      <c r="J664" s="25"/>
      <c r="K664" s="25"/>
      <c r="L664" s="25"/>
      <c r="M664" s="25"/>
      <c r="N664" s="25"/>
      <c r="O664" s="25"/>
      <c r="P664" s="25"/>
      <c r="Q664" s="25"/>
      <c r="R664" s="25"/>
      <c r="S664" s="25"/>
      <c r="T664" s="25"/>
      <c r="U664" s="25"/>
      <c r="V664" s="25"/>
      <c r="W664" s="25"/>
      <c r="X664" s="25"/>
      <c r="Y664" s="25"/>
      <c r="Z664" s="25"/>
      <c r="AA664" s="25"/>
      <c r="AB664" s="25"/>
      <c r="AC664" s="25"/>
    </row>
    <row r="665" spans="1:29" ht="15.75" customHeight="1">
      <c r="A665" s="25"/>
      <c r="B665" s="25"/>
      <c r="C665" s="25"/>
      <c r="D665" s="25"/>
      <c r="E665" s="25"/>
      <c r="F665" s="25"/>
      <c r="G665" s="25"/>
      <c r="H665" s="25"/>
      <c r="I665" s="25"/>
      <c r="J665" s="25"/>
      <c r="K665" s="25"/>
      <c r="L665" s="25"/>
      <c r="M665" s="25"/>
      <c r="N665" s="25"/>
      <c r="O665" s="25"/>
      <c r="P665" s="25"/>
      <c r="Q665" s="25"/>
      <c r="R665" s="25"/>
      <c r="S665" s="25"/>
      <c r="T665" s="25"/>
      <c r="U665" s="25"/>
      <c r="V665" s="25"/>
      <c r="W665" s="25"/>
      <c r="X665" s="25"/>
      <c r="Y665" s="25"/>
      <c r="Z665" s="25"/>
      <c r="AA665" s="25"/>
      <c r="AB665" s="25"/>
      <c r="AC665" s="25"/>
    </row>
    <row r="666" spans="1:29" ht="15.75" customHeight="1">
      <c r="A666" s="25"/>
      <c r="B666" s="25"/>
      <c r="C666" s="25"/>
      <c r="D666" s="25"/>
      <c r="E666" s="25"/>
      <c r="F666" s="25"/>
      <c r="G666" s="25"/>
      <c r="H666" s="25"/>
      <c r="I666" s="25"/>
      <c r="J666" s="25"/>
      <c r="K666" s="25"/>
      <c r="L666" s="25"/>
      <c r="M666" s="25"/>
      <c r="N666" s="25"/>
      <c r="O666" s="25"/>
      <c r="P666" s="25"/>
      <c r="Q666" s="25"/>
      <c r="R666" s="25"/>
      <c r="S666" s="25"/>
      <c r="T666" s="25"/>
      <c r="U666" s="25"/>
      <c r="V666" s="25"/>
      <c r="W666" s="25"/>
      <c r="X666" s="25"/>
      <c r="Y666" s="25"/>
      <c r="Z666" s="25"/>
      <c r="AA666" s="25"/>
      <c r="AB666" s="25"/>
      <c r="AC666" s="25"/>
    </row>
    <row r="667" spans="1:29" ht="15.75" customHeight="1">
      <c r="A667" s="25"/>
      <c r="B667" s="25"/>
      <c r="C667" s="25"/>
      <c r="D667" s="25"/>
      <c r="E667" s="25"/>
      <c r="F667" s="25"/>
      <c r="G667" s="25"/>
      <c r="H667" s="25"/>
      <c r="I667" s="25"/>
      <c r="J667" s="25"/>
      <c r="K667" s="25"/>
      <c r="L667" s="25"/>
      <c r="M667" s="25"/>
      <c r="N667" s="25"/>
      <c r="O667" s="25"/>
      <c r="P667" s="25"/>
      <c r="Q667" s="25"/>
      <c r="R667" s="25"/>
      <c r="S667" s="25"/>
      <c r="T667" s="25"/>
      <c r="U667" s="25"/>
      <c r="V667" s="25"/>
      <c r="W667" s="25"/>
      <c r="X667" s="25"/>
      <c r="Y667" s="25"/>
      <c r="Z667" s="25"/>
      <c r="AA667" s="25"/>
      <c r="AB667" s="25"/>
      <c r="AC667" s="25"/>
    </row>
    <row r="668" spans="1:29" ht="15.75" customHeight="1">
      <c r="A668" s="25"/>
      <c r="B668" s="25"/>
      <c r="C668" s="25"/>
      <c r="D668" s="25"/>
      <c r="E668" s="25"/>
      <c r="F668" s="25"/>
      <c r="G668" s="25"/>
      <c r="H668" s="25"/>
      <c r="I668" s="25"/>
      <c r="J668" s="25"/>
      <c r="K668" s="25"/>
      <c r="L668" s="25"/>
      <c r="M668" s="25"/>
      <c r="N668" s="25"/>
      <c r="O668" s="25"/>
      <c r="P668" s="25"/>
      <c r="Q668" s="25"/>
      <c r="R668" s="25"/>
      <c r="S668" s="25"/>
      <c r="T668" s="25"/>
      <c r="U668" s="25"/>
      <c r="V668" s="25"/>
      <c r="W668" s="25"/>
      <c r="X668" s="25"/>
      <c r="Y668" s="25"/>
      <c r="Z668" s="25"/>
      <c r="AA668" s="25"/>
      <c r="AB668" s="25"/>
      <c r="AC668" s="25"/>
    </row>
    <row r="669" spans="1:29" ht="15.75" customHeight="1">
      <c r="A669" s="25"/>
      <c r="B669" s="25"/>
      <c r="C669" s="25"/>
      <c r="D669" s="25"/>
      <c r="E669" s="25"/>
      <c r="F669" s="25"/>
      <c r="G669" s="25"/>
      <c r="H669" s="25"/>
      <c r="I669" s="25"/>
      <c r="J669" s="25"/>
      <c r="K669" s="25"/>
      <c r="L669" s="25"/>
      <c r="M669" s="25"/>
      <c r="N669" s="25"/>
      <c r="O669" s="25"/>
      <c r="P669" s="25"/>
      <c r="Q669" s="25"/>
      <c r="R669" s="25"/>
      <c r="S669" s="25"/>
      <c r="T669" s="25"/>
      <c r="U669" s="25"/>
      <c r="V669" s="25"/>
      <c r="W669" s="25"/>
      <c r="X669" s="25"/>
      <c r="Y669" s="25"/>
      <c r="Z669" s="25"/>
      <c r="AA669" s="25"/>
      <c r="AB669" s="25"/>
      <c r="AC669" s="25"/>
    </row>
    <row r="670" spans="1:29" ht="15.75" customHeight="1">
      <c r="A670" s="25"/>
      <c r="B670" s="25"/>
      <c r="C670" s="25"/>
      <c r="D670" s="25"/>
      <c r="E670" s="25"/>
      <c r="F670" s="25"/>
      <c r="G670" s="25"/>
      <c r="H670" s="25"/>
      <c r="I670" s="25"/>
      <c r="J670" s="25"/>
      <c r="K670" s="25"/>
      <c r="L670" s="25"/>
      <c r="M670" s="25"/>
      <c r="N670" s="25"/>
      <c r="O670" s="25"/>
      <c r="P670" s="25"/>
      <c r="Q670" s="25"/>
      <c r="R670" s="25"/>
      <c r="S670" s="25"/>
      <c r="T670" s="25"/>
      <c r="U670" s="25"/>
      <c r="V670" s="25"/>
      <c r="W670" s="25"/>
      <c r="X670" s="25"/>
      <c r="Y670" s="25"/>
      <c r="Z670" s="25"/>
      <c r="AA670" s="25"/>
      <c r="AB670" s="25"/>
      <c r="AC670" s="25"/>
    </row>
    <row r="671" spans="1:29" ht="15.75" customHeight="1">
      <c r="A671" s="25"/>
      <c r="B671" s="25"/>
      <c r="C671" s="25"/>
      <c r="D671" s="25"/>
      <c r="E671" s="25"/>
      <c r="F671" s="25"/>
      <c r="G671" s="25"/>
      <c r="H671" s="25"/>
      <c r="I671" s="25"/>
      <c r="J671" s="25"/>
      <c r="K671" s="25"/>
      <c r="L671" s="25"/>
      <c r="M671" s="25"/>
      <c r="N671" s="25"/>
      <c r="O671" s="25"/>
      <c r="P671" s="25"/>
      <c r="Q671" s="25"/>
      <c r="R671" s="25"/>
      <c r="S671" s="25"/>
      <c r="T671" s="25"/>
      <c r="U671" s="25"/>
      <c r="V671" s="25"/>
      <c r="W671" s="25"/>
      <c r="X671" s="25"/>
      <c r="Y671" s="25"/>
      <c r="Z671" s="25"/>
      <c r="AA671" s="25"/>
      <c r="AB671" s="25"/>
      <c r="AC671" s="25"/>
    </row>
    <row r="672" spans="1:29" ht="15.75" customHeight="1">
      <c r="A672" s="25"/>
      <c r="B672" s="25"/>
      <c r="C672" s="25"/>
      <c r="D672" s="25"/>
      <c r="E672" s="25"/>
      <c r="F672" s="25"/>
      <c r="G672" s="25"/>
      <c r="H672" s="25"/>
      <c r="I672" s="25"/>
      <c r="J672" s="25"/>
      <c r="K672" s="25"/>
      <c r="L672" s="25"/>
      <c r="M672" s="25"/>
      <c r="N672" s="25"/>
      <c r="O672" s="25"/>
      <c r="P672" s="25"/>
      <c r="Q672" s="25"/>
      <c r="R672" s="25"/>
      <c r="S672" s="25"/>
      <c r="T672" s="25"/>
      <c r="U672" s="25"/>
      <c r="V672" s="25"/>
      <c r="W672" s="25"/>
      <c r="X672" s="25"/>
      <c r="Y672" s="25"/>
      <c r="Z672" s="25"/>
      <c r="AA672" s="25"/>
      <c r="AB672" s="25"/>
      <c r="AC672" s="25"/>
    </row>
    <row r="673" spans="1:29" ht="15.75" customHeight="1">
      <c r="A673" s="25"/>
      <c r="B673" s="25"/>
      <c r="C673" s="25"/>
      <c r="D673" s="25"/>
      <c r="E673" s="25"/>
      <c r="F673" s="25"/>
      <c r="G673" s="25"/>
      <c r="H673" s="25"/>
      <c r="I673" s="25"/>
      <c r="J673" s="25"/>
      <c r="K673" s="25"/>
      <c r="L673" s="25"/>
      <c r="M673" s="25"/>
      <c r="N673" s="25"/>
      <c r="O673" s="25"/>
      <c r="P673" s="25"/>
      <c r="Q673" s="25"/>
      <c r="R673" s="25"/>
      <c r="S673" s="25"/>
      <c r="T673" s="25"/>
      <c r="U673" s="25"/>
      <c r="V673" s="25"/>
      <c r="W673" s="25"/>
      <c r="X673" s="25"/>
      <c r="Y673" s="25"/>
      <c r="Z673" s="25"/>
      <c r="AA673" s="25"/>
      <c r="AB673" s="25"/>
      <c r="AC673" s="25"/>
    </row>
    <row r="674" spans="1:29" ht="15.75" customHeight="1">
      <c r="A674" s="25"/>
      <c r="B674" s="25"/>
      <c r="C674" s="25"/>
      <c r="D674" s="25"/>
      <c r="E674" s="25"/>
      <c r="F674" s="25"/>
      <c r="G674" s="25"/>
      <c r="H674" s="25"/>
      <c r="I674" s="25"/>
      <c r="J674" s="25"/>
      <c r="K674" s="25"/>
      <c r="L674" s="25"/>
      <c r="M674" s="25"/>
      <c r="N674" s="25"/>
      <c r="O674" s="25"/>
      <c r="P674" s="25"/>
      <c r="Q674" s="25"/>
      <c r="R674" s="25"/>
      <c r="S674" s="25"/>
      <c r="T674" s="25"/>
      <c r="U674" s="25"/>
      <c r="V674" s="25"/>
      <c r="W674" s="25"/>
      <c r="X674" s="25"/>
      <c r="Y674" s="25"/>
      <c r="Z674" s="25"/>
      <c r="AA674" s="25"/>
      <c r="AB674" s="25"/>
      <c r="AC674" s="25"/>
    </row>
    <row r="675" spans="1:29" ht="15.75" customHeight="1">
      <c r="A675" s="25"/>
      <c r="B675" s="25"/>
      <c r="C675" s="25"/>
      <c r="D675" s="25"/>
      <c r="E675" s="25"/>
      <c r="F675" s="25"/>
      <c r="G675" s="25"/>
      <c r="H675" s="25"/>
      <c r="I675" s="25"/>
      <c r="J675" s="25"/>
      <c r="K675" s="25"/>
      <c r="L675" s="25"/>
      <c r="M675" s="25"/>
      <c r="N675" s="25"/>
      <c r="O675" s="25"/>
      <c r="P675" s="25"/>
      <c r="Q675" s="25"/>
      <c r="R675" s="25"/>
      <c r="S675" s="25"/>
      <c r="T675" s="25"/>
      <c r="U675" s="25"/>
      <c r="V675" s="25"/>
      <c r="W675" s="25"/>
      <c r="X675" s="25"/>
      <c r="Y675" s="25"/>
      <c r="Z675" s="25"/>
      <c r="AA675" s="25"/>
      <c r="AB675" s="25"/>
      <c r="AC675" s="25"/>
    </row>
    <row r="676" spans="1:29" ht="15.75" customHeight="1">
      <c r="A676" s="25"/>
      <c r="B676" s="25"/>
      <c r="C676" s="25"/>
      <c r="D676" s="25"/>
      <c r="E676" s="25"/>
      <c r="F676" s="25"/>
      <c r="G676" s="25"/>
      <c r="H676" s="25"/>
      <c r="I676" s="25"/>
      <c r="J676" s="25"/>
      <c r="K676" s="25"/>
      <c r="L676" s="25"/>
      <c r="M676" s="25"/>
      <c r="N676" s="25"/>
      <c r="O676" s="25"/>
      <c r="P676" s="25"/>
      <c r="Q676" s="25"/>
      <c r="R676" s="25"/>
      <c r="S676" s="25"/>
      <c r="T676" s="25"/>
      <c r="U676" s="25"/>
      <c r="V676" s="25"/>
      <c r="W676" s="25"/>
      <c r="X676" s="25"/>
      <c r="Y676" s="25"/>
      <c r="Z676" s="25"/>
      <c r="AA676" s="25"/>
      <c r="AB676" s="25"/>
      <c r="AC676" s="25"/>
    </row>
    <row r="677" spans="1:29" ht="15.75" customHeight="1">
      <c r="A677" s="25"/>
      <c r="B677" s="25"/>
      <c r="C677" s="25"/>
      <c r="D677" s="25"/>
      <c r="E677" s="25"/>
      <c r="F677" s="25"/>
      <c r="G677" s="25"/>
      <c r="H677" s="25"/>
      <c r="I677" s="25"/>
      <c r="J677" s="25"/>
      <c r="K677" s="25"/>
      <c r="L677" s="25"/>
      <c r="M677" s="25"/>
      <c r="N677" s="25"/>
      <c r="O677" s="25"/>
      <c r="P677" s="25"/>
      <c r="Q677" s="25"/>
      <c r="R677" s="25"/>
      <c r="S677" s="25"/>
      <c r="T677" s="25"/>
      <c r="U677" s="25"/>
      <c r="V677" s="25"/>
      <c r="W677" s="25"/>
      <c r="X677" s="25"/>
      <c r="Y677" s="25"/>
      <c r="Z677" s="25"/>
      <c r="AA677" s="25"/>
      <c r="AB677" s="25"/>
      <c r="AC677" s="25"/>
    </row>
    <row r="678" spans="1:29" ht="15.75" customHeight="1">
      <c r="A678" s="25"/>
      <c r="B678" s="25"/>
      <c r="C678" s="25"/>
      <c r="D678" s="25"/>
      <c r="E678" s="25"/>
      <c r="F678" s="25"/>
      <c r="G678" s="25"/>
      <c r="H678" s="25"/>
      <c r="I678" s="25"/>
      <c r="J678" s="25"/>
      <c r="K678" s="25"/>
      <c r="L678" s="25"/>
      <c r="M678" s="25"/>
      <c r="N678" s="25"/>
      <c r="O678" s="25"/>
      <c r="P678" s="25"/>
      <c r="Q678" s="25"/>
      <c r="R678" s="25"/>
      <c r="S678" s="25"/>
      <c r="T678" s="25"/>
      <c r="U678" s="25"/>
      <c r="V678" s="25"/>
      <c r="W678" s="25"/>
      <c r="X678" s="25"/>
      <c r="Y678" s="25"/>
      <c r="Z678" s="25"/>
      <c r="AA678" s="25"/>
      <c r="AB678" s="25"/>
      <c r="AC678" s="25"/>
    </row>
    <row r="679" spans="1:29" ht="15.75" customHeight="1">
      <c r="A679" s="25"/>
      <c r="B679" s="25"/>
      <c r="C679" s="25"/>
      <c r="D679" s="25"/>
      <c r="E679" s="25"/>
      <c r="F679" s="25"/>
      <c r="G679" s="25"/>
      <c r="H679" s="25"/>
      <c r="I679" s="25"/>
      <c r="J679" s="25"/>
      <c r="K679" s="25"/>
      <c r="L679" s="25"/>
      <c r="M679" s="25"/>
      <c r="N679" s="25"/>
      <c r="O679" s="25"/>
      <c r="P679" s="25"/>
      <c r="Q679" s="25"/>
      <c r="R679" s="25"/>
      <c r="S679" s="25"/>
      <c r="T679" s="25"/>
      <c r="U679" s="25"/>
      <c r="V679" s="25"/>
      <c r="W679" s="25"/>
      <c r="X679" s="25"/>
      <c r="Y679" s="25"/>
      <c r="Z679" s="25"/>
      <c r="AA679" s="25"/>
      <c r="AB679" s="25"/>
      <c r="AC679" s="25"/>
    </row>
    <row r="680" spans="1:29" ht="15.75" customHeight="1">
      <c r="A680" s="25"/>
      <c r="B680" s="25"/>
      <c r="C680" s="25"/>
      <c r="D680" s="25"/>
      <c r="E680" s="25"/>
      <c r="F680" s="25"/>
      <c r="G680" s="25"/>
      <c r="H680" s="25"/>
      <c r="I680" s="25"/>
      <c r="J680" s="25"/>
      <c r="K680" s="25"/>
      <c r="L680" s="25"/>
      <c r="M680" s="25"/>
      <c r="N680" s="25"/>
      <c r="O680" s="25"/>
      <c r="P680" s="25"/>
      <c r="Q680" s="25"/>
      <c r="R680" s="25"/>
      <c r="S680" s="25"/>
      <c r="T680" s="25"/>
      <c r="U680" s="25"/>
      <c r="V680" s="25"/>
      <c r="W680" s="25"/>
      <c r="X680" s="25"/>
      <c r="Y680" s="25"/>
      <c r="Z680" s="25"/>
      <c r="AA680" s="25"/>
      <c r="AB680" s="25"/>
      <c r="AC680" s="25"/>
    </row>
    <row r="681" spans="1:29" ht="15.75" customHeight="1">
      <c r="A681" s="25"/>
      <c r="B681" s="25"/>
      <c r="C681" s="25"/>
      <c r="D681" s="25"/>
      <c r="E681" s="25"/>
      <c r="F681" s="25"/>
      <c r="G681" s="25"/>
      <c r="H681" s="25"/>
      <c r="I681" s="25"/>
      <c r="J681" s="25"/>
      <c r="K681" s="25"/>
      <c r="L681" s="25"/>
      <c r="M681" s="25"/>
      <c r="N681" s="25"/>
      <c r="O681" s="25"/>
      <c r="P681" s="25"/>
      <c r="Q681" s="25"/>
      <c r="R681" s="25"/>
      <c r="S681" s="25"/>
      <c r="T681" s="25"/>
      <c r="U681" s="25"/>
      <c r="V681" s="25"/>
      <c r="W681" s="25"/>
      <c r="X681" s="25"/>
      <c r="Y681" s="25"/>
      <c r="Z681" s="25"/>
      <c r="AA681" s="25"/>
      <c r="AB681" s="25"/>
      <c r="AC681" s="25"/>
    </row>
    <row r="682" spans="1:29" ht="15.75" customHeight="1">
      <c r="A682" s="25"/>
      <c r="B682" s="25"/>
      <c r="C682" s="25"/>
      <c r="D682" s="25"/>
      <c r="E682" s="25"/>
      <c r="F682" s="25"/>
      <c r="G682" s="25"/>
      <c r="H682" s="25"/>
      <c r="I682" s="25"/>
      <c r="J682" s="25"/>
      <c r="K682" s="25"/>
      <c r="L682" s="25"/>
      <c r="M682" s="25"/>
      <c r="N682" s="25"/>
      <c r="O682" s="25"/>
      <c r="P682" s="25"/>
      <c r="Q682" s="25"/>
      <c r="R682" s="25"/>
      <c r="S682" s="25"/>
      <c r="T682" s="25"/>
      <c r="U682" s="25"/>
      <c r="V682" s="25"/>
      <c r="W682" s="25"/>
      <c r="X682" s="25"/>
      <c r="Y682" s="25"/>
      <c r="Z682" s="25"/>
      <c r="AA682" s="25"/>
      <c r="AB682" s="25"/>
      <c r="AC682" s="25"/>
    </row>
    <row r="683" spans="1:29" ht="15.75" customHeight="1">
      <c r="A683" s="25"/>
      <c r="B683" s="25"/>
      <c r="C683" s="25"/>
      <c r="D683" s="25"/>
      <c r="E683" s="25"/>
      <c r="F683" s="25"/>
      <c r="G683" s="25"/>
      <c r="H683" s="25"/>
      <c r="I683" s="25"/>
      <c r="J683" s="25"/>
      <c r="K683" s="25"/>
      <c r="L683" s="25"/>
      <c r="M683" s="25"/>
      <c r="N683" s="25"/>
      <c r="O683" s="25"/>
      <c r="P683" s="25"/>
      <c r="Q683" s="25"/>
      <c r="R683" s="25"/>
      <c r="S683" s="25"/>
      <c r="T683" s="25"/>
      <c r="U683" s="25"/>
      <c r="V683" s="25"/>
      <c r="W683" s="25"/>
      <c r="X683" s="25"/>
      <c r="Y683" s="25"/>
      <c r="Z683" s="25"/>
      <c r="AA683" s="25"/>
      <c r="AB683" s="25"/>
      <c r="AC683" s="25"/>
    </row>
    <row r="684" spans="1:29" ht="15.75" customHeight="1">
      <c r="A684" s="25"/>
      <c r="B684" s="25"/>
      <c r="C684" s="25"/>
      <c r="D684" s="25"/>
      <c r="E684" s="25"/>
      <c r="F684" s="25"/>
      <c r="G684" s="25"/>
      <c r="H684" s="25"/>
      <c r="I684" s="25"/>
      <c r="J684" s="25"/>
      <c r="K684" s="25"/>
      <c r="L684" s="25"/>
      <c r="M684" s="25"/>
      <c r="N684" s="25"/>
      <c r="O684" s="25"/>
      <c r="P684" s="25"/>
      <c r="Q684" s="25"/>
      <c r="R684" s="25"/>
      <c r="S684" s="25"/>
      <c r="T684" s="25"/>
      <c r="U684" s="25"/>
      <c r="V684" s="25"/>
      <c r="W684" s="25"/>
      <c r="X684" s="25"/>
      <c r="Y684" s="25"/>
      <c r="Z684" s="25"/>
      <c r="AA684" s="25"/>
      <c r="AB684" s="25"/>
      <c r="AC684" s="25"/>
    </row>
    <row r="685" spans="1:29" ht="15.75" customHeight="1">
      <c r="A685" s="25"/>
      <c r="B685" s="25"/>
      <c r="C685" s="25"/>
      <c r="D685" s="25"/>
      <c r="E685" s="25"/>
      <c r="F685" s="25"/>
      <c r="G685" s="25"/>
      <c r="H685" s="25"/>
      <c r="I685" s="25"/>
      <c r="J685" s="25"/>
      <c r="K685" s="25"/>
      <c r="L685" s="25"/>
      <c r="M685" s="25"/>
      <c r="N685" s="25"/>
      <c r="O685" s="25"/>
      <c r="P685" s="25"/>
      <c r="Q685" s="25"/>
      <c r="R685" s="25"/>
      <c r="S685" s="25"/>
      <c r="T685" s="25"/>
      <c r="U685" s="25"/>
      <c r="V685" s="25"/>
      <c r="W685" s="25"/>
      <c r="X685" s="25"/>
      <c r="Y685" s="25"/>
      <c r="Z685" s="25"/>
      <c r="AA685" s="25"/>
      <c r="AB685" s="25"/>
      <c r="AC685" s="25"/>
    </row>
    <row r="686" spans="1:29" ht="15.75" customHeight="1">
      <c r="A686" s="25"/>
      <c r="B686" s="25"/>
      <c r="C686" s="25"/>
      <c r="D686" s="25"/>
      <c r="E686" s="25"/>
      <c r="F686" s="25"/>
      <c r="G686" s="25"/>
      <c r="H686" s="25"/>
      <c r="I686" s="25"/>
      <c r="J686" s="25"/>
      <c r="K686" s="25"/>
      <c r="L686" s="25"/>
      <c r="M686" s="25"/>
      <c r="N686" s="25"/>
      <c r="O686" s="25"/>
      <c r="P686" s="25"/>
      <c r="Q686" s="25"/>
      <c r="R686" s="25"/>
      <c r="S686" s="25"/>
      <c r="T686" s="25"/>
      <c r="U686" s="25"/>
      <c r="V686" s="25"/>
      <c r="W686" s="25"/>
      <c r="X686" s="25"/>
      <c r="Y686" s="25"/>
      <c r="Z686" s="25"/>
      <c r="AA686" s="25"/>
      <c r="AB686" s="25"/>
      <c r="AC686" s="25"/>
    </row>
    <row r="687" spans="1:29" ht="15.75" customHeight="1">
      <c r="A687" s="25"/>
      <c r="B687" s="25"/>
      <c r="C687" s="25"/>
      <c r="D687" s="25"/>
      <c r="E687" s="25"/>
      <c r="F687" s="25"/>
      <c r="G687" s="25"/>
      <c r="H687" s="25"/>
      <c r="I687" s="25"/>
      <c r="J687" s="25"/>
      <c r="K687" s="25"/>
      <c r="L687" s="25"/>
      <c r="M687" s="25"/>
      <c r="N687" s="25"/>
      <c r="O687" s="25"/>
      <c r="P687" s="25"/>
      <c r="Q687" s="25"/>
      <c r="R687" s="25"/>
      <c r="S687" s="25"/>
      <c r="T687" s="25"/>
      <c r="U687" s="25"/>
      <c r="V687" s="25"/>
      <c r="W687" s="25"/>
      <c r="X687" s="25"/>
      <c r="Y687" s="25"/>
      <c r="Z687" s="25"/>
      <c r="AA687" s="25"/>
      <c r="AB687" s="25"/>
      <c r="AC687" s="25"/>
    </row>
    <row r="688" spans="1:29" ht="15.75" customHeight="1">
      <c r="A688" s="25"/>
      <c r="B688" s="25"/>
      <c r="C688" s="25"/>
      <c r="D688" s="25"/>
      <c r="E688" s="25"/>
      <c r="F688" s="25"/>
      <c r="G688" s="25"/>
      <c r="H688" s="25"/>
      <c r="I688" s="25"/>
      <c r="J688" s="25"/>
      <c r="K688" s="25"/>
      <c r="L688" s="25"/>
      <c r="M688" s="25"/>
      <c r="N688" s="25"/>
      <c r="O688" s="25"/>
      <c r="P688" s="25"/>
      <c r="Q688" s="25"/>
      <c r="R688" s="25"/>
      <c r="S688" s="25"/>
      <c r="T688" s="25"/>
      <c r="U688" s="25"/>
      <c r="V688" s="25"/>
      <c r="W688" s="25"/>
      <c r="X688" s="25"/>
      <c r="Y688" s="25"/>
      <c r="Z688" s="25"/>
      <c r="AA688" s="25"/>
      <c r="AB688" s="25"/>
      <c r="AC688" s="25"/>
    </row>
    <row r="689" spans="1:29" ht="15.75" customHeight="1">
      <c r="A689" s="25"/>
      <c r="B689" s="25"/>
      <c r="C689" s="25"/>
      <c r="D689" s="25"/>
      <c r="E689" s="25"/>
      <c r="F689" s="25"/>
      <c r="G689" s="25"/>
      <c r="H689" s="25"/>
      <c r="I689" s="25"/>
      <c r="J689" s="25"/>
      <c r="K689" s="25"/>
      <c r="L689" s="25"/>
      <c r="M689" s="25"/>
      <c r="N689" s="25"/>
      <c r="O689" s="25"/>
      <c r="P689" s="25"/>
      <c r="Q689" s="25"/>
      <c r="R689" s="25"/>
      <c r="S689" s="25"/>
      <c r="T689" s="25"/>
      <c r="U689" s="25"/>
      <c r="V689" s="25"/>
      <c r="W689" s="25"/>
      <c r="X689" s="25"/>
      <c r="Y689" s="25"/>
      <c r="Z689" s="25"/>
      <c r="AA689" s="25"/>
      <c r="AB689" s="25"/>
      <c r="AC689" s="25"/>
    </row>
    <row r="690" spans="1:29" ht="15.75" customHeight="1">
      <c r="A690" s="25"/>
      <c r="B690" s="25"/>
      <c r="C690" s="25"/>
      <c r="D690" s="25"/>
      <c r="E690" s="25"/>
      <c r="F690" s="25"/>
      <c r="G690" s="25"/>
      <c r="H690" s="25"/>
      <c r="I690" s="25"/>
      <c r="J690" s="25"/>
      <c r="K690" s="25"/>
      <c r="L690" s="25"/>
      <c r="M690" s="25"/>
      <c r="N690" s="25"/>
      <c r="O690" s="25"/>
      <c r="P690" s="25"/>
      <c r="Q690" s="25"/>
      <c r="R690" s="25"/>
      <c r="S690" s="25"/>
      <c r="T690" s="25"/>
      <c r="U690" s="25"/>
      <c r="V690" s="25"/>
      <c r="W690" s="25"/>
      <c r="X690" s="25"/>
      <c r="Y690" s="25"/>
      <c r="Z690" s="25"/>
      <c r="AA690" s="25"/>
      <c r="AB690" s="25"/>
      <c r="AC690" s="25"/>
    </row>
    <row r="691" spans="1:29" ht="15.75" customHeight="1">
      <c r="A691" s="25"/>
      <c r="B691" s="25"/>
      <c r="C691" s="25"/>
      <c r="D691" s="25"/>
      <c r="E691" s="25"/>
      <c r="F691" s="25"/>
      <c r="G691" s="25"/>
      <c r="H691" s="25"/>
      <c r="I691" s="25"/>
      <c r="J691" s="25"/>
      <c r="K691" s="25"/>
      <c r="L691" s="25"/>
      <c r="M691" s="25"/>
      <c r="N691" s="25"/>
      <c r="O691" s="25"/>
      <c r="P691" s="25"/>
      <c r="Q691" s="25"/>
      <c r="R691" s="25"/>
      <c r="S691" s="25"/>
      <c r="T691" s="25"/>
      <c r="U691" s="25"/>
      <c r="V691" s="25"/>
      <c r="W691" s="25"/>
      <c r="X691" s="25"/>
      <c r="Y691" s="25"/>
      <c r="Z691" s="25"/>
      <c r="AA691" s="25"/>
      <c r="AB691" s="25"/>
      <c r="AC691" s="25"/>
    </row>
    <row r="692" spans="1:29" ht="15.75" customHeight="1">
      <c r="A692" s="25"/>
      <c r="B692" s="25"/>
      <c r="C692" s="25"/>
      <c r="D692" s="25"/>
      <c r="E692" s="25"/>
      <c r="F692" s="25"/>
      <c r="G692" s="25"/>
      <c r="H692" s="25"/>
      <c r="I692" s="25"/>
      <c r="J692" s="25"/>
      <c r="K692" s="25"/>
      <c r="L692" s="25"/>
      <c r="M692" s="25"/>
      <c r="N692" s="25"/>
      <c r="O692" s="25"/>
      <c r="P692" s="25"/>
      <c r="Q692" s="25"/>
      <c r="R692" s="25"/>
      <c r="S692" s="25"/>
      <c r="T692" s="25"/>
      <c r="U692" s="25"/>
      <c r="V692" s="25"/>
      <c r="W692" s="25"/>
      <c r="X692" s="25"/>
      <c r="Y692" s="25"/>
      <c r="Z692" s="25"/>
      <c r="AA692" s="25"/>
      <c r="AB692" s="25"/>
      <c r="AC692" s="25"/>
    </row>
    <row r="693" spans="1:29" ht="15.75" customHeight="1">
      <c r="A693" s="25"/>
      <c r="B693" s="25"/>
      <c r="C693" s="25"/>
      <c r="D693" s="25"/>
      <c r="E693" s="25"/>
      <c r="F693" s="25"/>
      <c r="G693" s="25"/>
      <c r="H693" s="25"/>
      <c r="I693" s="25"/>
      <c r="J693" s="25"/>
      <c r="K693" s="25"/>
      <c r="L693" s="25"/>
      <c r="M693" s="25"/>
      <c r="N693" s="25"/>
      <c r="O693" s="25"/>
      <c r="P693" s="25"/>
      <c r="Q693" s="25"/>
      <c r="R693" s="25"/>
      <c r="S693" s="25"/>
      <c r="T693" s="25"/>
      <c r="U693" s="25"/>
      <c r="V693" s="25"/>
      <c r="W693" s="25"/>
      <c r="X693" s="25"/>
      <c r="Y693" s="25"/>
      <c r="Z693" s="25"/>
      <c r="AA693" s="25"/>
      <c r="AB693" s="25"/>
      <c r="AC693" s="25"/>
    </row>
    <row r="694" spans="1:29" ht="15.75" customHeight="1">
      <c r="A694" s="25"/>
      <c r="B694" s="25"/>
      <c r="C694" s="25"/>
      <c r="D694" s="25"/>
      <c r="E694" s="25"/>
      <c r="F694" s="25"/>
      <c r="G694" s="25"/>
      <c r="H694" s="25"/>
      <c r="I694" s="25"/>
      <c r="J694" s="25"/>
      <c r="K694" s="25"/>
      <c r="L694" s="25"/>
      <c r="M694" s="25"/>
      <c r="N694" s="25"/>
      <c r="O694" s="25"/>
      <c r="P694" s="25"/>
      <c r="Q694" s="25"/>
      <c r="R694" s="25"/>
      <c r="S694" s="25"/>
      <c r="T694" s="25"/>
      <c r="U694" s="25"/>
      <c r="V694" s="25"/>
      <c r="W694" s="25"/>
      <c r="X694" s="25"/>
      <c r="Y694" s="25"/>
      <c r="Z694" s="25"/>
      <c r="AA694" s="25"/>
      <c r="AB694" s="25"/>
      <c r="AC694" s="25"/>
    </row>
    <row r="695" spans="1:29" ht="15.75" customHeight="1">
      <c r="A695" s="25"/>
      <c r="B695" s="25"/>
      <c r="C695" s="25"/>
      <c r="D695" s="25"/>
      <c r="E695" s="25"/>
      <c r="F695" s="25"/>
      <c r="G695" s="25"/>
      <c r="H695" s="25"/>
      <c r="I695" s="25"/>
      <c r="J695" s="25"/>
      <c r="K695" s="25"/>
      <c r="L695" s="25"/>
      <c r="M695" s="25"/>
      <c r="N695" s="25"/>
      <c r="O695" s="25"/>
      <c r="P695" s="25"/>
      <c r="Q695" s="25"/>
      <c r="R695" s="25"/>
      <c r="S695" s="25"/>
      <c r="T695" s="25"/>
      <c r="U695" s="25"/>
      <c r="V695" s="25"/>
      <c r="W695" s="25"/>
      <c r="X695" s="25"/>
      <c r="Y695" s="25"/>
      <c r="Z695" s="25"/>
      <c r="AA695" s="25"/>
      <c r="AB695" s="25"/>
      <c r="AC695" s="25"/>
    </row>
    <row r="696" spans="1:29" ht="15.75" customHeight="1">
      <c r="A696" s="25"/>
      <c r="B696" s="25"/>
      <c r="C696" s="25"/>
      <c r="D696" s="25"/>
      <c r="E696" s="25"/>
      <c r="F696" s="25"/>
      <c r="G696" s="25"/>
      <c r="H696" s="25"/>
      <c r="I696" s="25"/>
      <c r="J696" s="25"/>
      <c r="K696" s="25"/>
      <c r="L696" s="25"/>
      <c r="M696" s="25"/>
      <c r="N696" s="25"/>
      <c r="O696" s="25"/>
      <c r="P696" s="25"/>
      <c r="Q696" s="25"/>
      <c r="R696" s="25"/>
      <c r="S696" s="25"/>
      <c r="T696" s="25"/>
      <c r="U696" s="25"/>
      <c r="V696" s="25"/>
      <c r="W696" s="25"/>
      <c r="X696" s="25"/>
      <c r="Y696" s="25"/>
      <c r="Z696" s="25"/>
      <c r="AA696" s="25"/>
      <c r="AB696" s="25"/>
      <c r="AC696" s="25"/>
    </row>
    <row r="697" spans="1:29" ht="15.75" customHeight="1">
      <c r="A697" s="25"/>
      <c r="B697" s="25"/>
      <c r="C697" s="25"/>
      <c r="D697" s="25"/>
      <c r="E697" s="25"/>
      <c r="F697" s="25"/>
      <c r="G697" s="25"/>
      <c r="H697" s="25"/>
      <c r="I697" s="25"/>
      <c r="J697" s="25"/>
      <c r="K697" s="25"/>
      <c r="L697" s="25"/>
      <c r="M697" s="25"/>
      <c r="N697" s="25"/>
      <c r="O697" s="25"/>
      <c r="P697" s="25"/>
      <c r="Q697" s="25"/>
      <c r="R697" s="25"/>
      <c r="S697" s="25"/>
      <c r="T697" s="25"/>
      <c r="U697" s="25"/>
      <c r="V697" s="25"/>
      <c r="W697" s="25"/>
      <c r="X697" s="25"/>
      <c r="Y697" s="25"/>
      <c r="Z697" s="25"/>
      <c r="AA697" s="25"/>
      <c r="AB697" s="25"/>
      <c r="AC697" s="25"/>
    </row>
    <row r="698" spans="1:29" ht="15.75" customHeight="1">
      <c r="A698" s="25"/>
      <c r="B698" s="25"/>
      <c r="C698" s="25"/>
      <c r="D698" s="25"/>
      <c r="E698" s="25"/>
      <c r="F698" s="25"/>
      <c r="G698" s="25"/>
      <c r="H698" s="25"/>
      <c r="I698" s="25"/>
      <c r="J698" s="25"/>
      <c r="K698" s="25"/>
      <c r="L698" s="25"/>
      <c r="M698" s="25"/>
      <c r="N698" s="25"/>
      <c r="O698" s="25"/>
      <c r="P698" s="25"/>
      <c r="Q698" s="25"/>
      <c r="R698" s="25"/>
      <c r="S698" s="25"/>
      <c r="T698" s="25"/>
      <c r="U698" s="25"/>
      <c r="V698" s="25"/>
      <c r="W698" s="25"/>
      <c r="X698" s="25"/>
      <c r="Y698" s="25"/>
      <c r="Z698" s="25"/>
      <c r="AA698" s="25"/>
      <c r="AB698" s="25"/>
      <c r="AC698" s="25"/>
    </row>
    <row r="699" spans="1:29" ht="15.75" customHeight="1">
      <c r="A699" s="25"/>
      <c r="B699" s="25"/>
      <c r="C699" s="25"/>
      <c r="D699" s="25"/>
      <c r="E699" s="25"/>
      <c r="F699" s="25"/>
      <c r="G699" s="25"/>
      <c r="H699" s="25"/>
      <c r="I699" s="25"/>
      <c r="J699" s="25"/>
      <c r="K699" s="25"/>
      <c r="L699" s="25"/>
      <c r="M699" s="25"/>
      <c r="N699" s="25"/>
      <c r="O699" s="25"/>
      <c r="P699" s="25"/>
      <c r="Q699" s="25"/>
      <c r="R699" s="25"/>
      <c r="S699" s="25"/>
      <c r="T699" s="25"/>
      <c r="U699" s="25"/>
      <c r="V699" s="25"/>
      <c r="W699" s="25"/>
      <c r="X699" s="25"/>
      <c r="Y699" s="25"/>
      <c r="Z699" s="25"/>
      <c r="AA699" s="25"/>
      <c r="AB699" s="25"/>
      <c r="AC699" s="25"/>
    </row>
    <row r="700" spans="1:29" ht="15.75" customHeight="1">
      <c r="A700" s="25"/>
      <c r="B700" s="25"/>
      <c r="C700" s="25"/>
      <c r="D700" s="25"/>
      <c r="E700" s="25"/>
      <c r="F700" s="25"/>
      <c r="G700" s="25"/>
      <c r="H700" s="25"/>
      <c r="I700" s="25"/>
      <c r="J700" s="25"/>
      <c r="K700" s="25"/>
      <c r="L700" s="25"/>
      <c r="M700" s="25"/>
      <c r="N700" s="25"/>
      <c r="O700" s="25"/>
      <c r="P700" s="25"/>
      <c r="Q700" s="25"/>
      <c r="R700" s="25"/>
      <c r="S700" s="25"/>
      <c r="T700" s="25"/>
      <c r="U700" s="25"/>
      <c r="V700" s="25"/>
      <c r="W700" s="25"/>
      <c r="X700" s="25"/>
      <c r="Y700" s="25"/>
      <c r="Z700" s="25"/>
      <c r="AA700" s="25"/>
      <c r="AB700" s="25"/>
      <c r="AC700" s="25"/>
    </row>
    <row r="701" spans="1:29" ht="15.75" customHeight="1">
      <c r="A701" s="25"/>
      <c r="B701" s="25"/>
      <c r="C701" s="25"/>
      <c r="D701" s="25"/>
      <c r="E701" s="25"/>
      <c r="F701" s="25"/>
      <c r="G701" s="25"/>
      <c r="H701" s="25"/>
      <c r="I701" s="25"/>
      <c r="J701" s="25"/>
      <c r="K701" s="25"/>
      <c r="L701" s="25"/>
      <c r="M701" s="25"/>
      <c r="N701" s="25"/>
      <c r="O701" s="25"/>
      <c r="P701" s="25"/>
      <c r="Q701" s="25"/>
      <c r="R701" s="25"/>
      <c r="S701" s="25"/>
      <c r="T701" s="25"/>
      <c r="U701" s="25"/>
      <c r="V701" s="25"/>
      <c r="W701" s="25"/>
      <c r="X701" s="25"/>
      <c r="Y701" s="25"/>
      <c r="Z701" s="25"/>
      <c r="AA701" s="25"/>
      <c r="AB701" s="25"/>
      <c r="AC701" s="25"/>
    </row>
    <row r="702" spans="1:29" ht="15.75" customHeight="1">
      <c r="A702" s="25"/>
      <c r="B702" s="25"/>
      <c r="C702" s="25"/>
      <c r="D702" s="25"/>
      <c r="E702" s="25"/>
      <c r="F702" s="25"/>
      <c r="G702" s="25"/>
      <c r="H702" s="25"/>
      <c r="I702" s="25"/>
      <c r="J702" s="25"/>
      <c r="K702" s="25"/>
      <c r="L702" s="25"/>
      <c r="M702" s="25"/>
      <c r="N702" s="25"/>
      <c r="O702" s="25"/>
      <c r="P702" s="25"/>
      <c r="Q702" s="25"/>
      <c r="R702" s="25"/>
      <c r="S702" s="25"/>
      <c r="T702" s="25"/>
      <c r="U702" s="25"/>
      <c r="V702" s="25"/>
      <c r="W702" s="25"/>
      <c r="X702" s="25"/>
      <c r="Y702" s="25"/>
      <c r="Z702" s="25"/>
      <c r="AA702" s="25"/>
      <c r="AB702" s="25"/>
      <c r="AC702" s="25"/>
    </row>
    <row r="703" spans="1:29" ht="15.75" customHeight="1">
      <c r="A703" s="25"/>
      <c r="B703" s="25"/>
      <c r="C703" s="25"/>
      <c r="D703" s="25"/>
      <c r="E703" s="25"/>
      <c r="F703" s="25"/>
      <c r="G703" s="25"/>
      <c r="H703" s="25"/>
      <c r="I703" s="25"/>
      <c r="J703" s="25"/>
      <c r="K703" s="25"/>
      <c r="L703" s="25"/>
      <c r="M703" s="25"/>
      <c r="N703" s="25"/>
      <c r="O703" s="25"/>
      <c r="P703" s="25"/>
      <c r="Q703" s="25"/>
      <c r="R703" s="25"/>
      <c r="S703" s="25"/>
      <c r="T703" s="25"/>
      <c r="U703" s="25"/>
      <c r="V703" s="25"/>
      <c r="W703" s="25"/>
      <c r="X703" s="25"/>
      <c r="Y703" s="25"/>
      <c r="Z703" s="25"/>
      <c r="AA703" s="25"/>
      <c r="AB703" s="25"/>
      <c r="AC703" s="25"/>
    </row>
    <row r="704" spans="1:29" ht="15.75" customHeight="1">
      <c r="A704" s="25"/>
      <c r="B704" s="25"/>
      <c r="C704" s="25"/>
      <c r="D704" s="25"/>
      <c r="E704" s="25"/>
      <c r="F704" s="25"/>
      <c r="G704" s="25"/>
      <c r="H704" s="25"/>
      <c r="I704" s="25"/>
      <c r="J704" s="25"/>
      <c r="K704" s="25"/>
      <c r="L704" s="25"/>
      <c r="M704" s="25"/>
      <c r="N704" s="25"/>
      <c r="O704" s="25"/>
      <c r="P704" s="25"/>
      <c r="Q704" s="25"/>
      <c r="R704" s="25"/>
      <c r="S704" s="25"/>
      <c r="T704" s="25"/>
      <c r="U704" s="25"/>
      <c r="V704" s="25"/>
      <c r="W704" s="25"/>
      <c r="X704" s="25"/>
      <c r="Y704" s="25"/>
      <c r="Z704" s="25"/>
      <c r="AA704" s="25"/>
      <c r="AB704" s="25"/>
      <c r="AC704" s="25"/>
    </row>
    <row r="705" spans="1:29" ht="15.75" customHeight="1">
      <c r="A705" s="25"/>
      <c r="B705" s="25"/>
      <c r="C705" s="25"/>
      <c r="D705" s="25"/>
      <c r="E705" s="25"/>
      <c r="F705" s="25"/>
      <c r="G705" s="25"/>
      <c r="H705" s="25"/>
      <c r="I705" s="25"/>
      <c r="J705" s="25"/>
      <c r="K705" s="25"/>
      <c r="L705" s="25"/>
      <c r="M705" s="25"/>
      <c r="N705" s="25"/>
      <c r="O705" s="25"/>
      <c r="P705" s="25"/>
      <c r="Q705" s="25"/>
      <c r="R705" s="25"/>
      <c r="S705" s="25"/>
      <c r="T705" s="25"/>
      <c r="U705" s="25"/>
      <c r="V705" s="25"/>
      <c r="W705" s="25"/>
      <c r="X705" s="25"/>
      <c r="Y705" s="25"/>
      <c r="Z705" s="25"/>
      <c r="AA705" s="25"/>
      <c r="AB705" s="25"/>
      <c r="AC705" s="25"/>
    </row>
    <row r="706" spans="1:29" ht="15.75" customHeight="1">
      <c r="A706" s="25"/>
      <c r="B706" s="25"/>
      <c r="C706" s="25"/>
      <c r="D706" s="25"/>
      <c r="E706" s="25"/>
      <c r="F706" s="25"/>
      <c r="G706" s="25"/>
      <c r="H706" s="25"/>
      <c r="I706" s="25"/>
      <c r="J706" s="25"/>
      <c r="K706" s="25"/>
      <c r="L706" s="25"/>
      <c r="M706" s="25"/>
      <c r="N706" s="25"/>
      <c r="O706" s="25"/>
      <c r="P706" s="25"/>
      <c r="Q706" s="25"/>
      <c r="R706" s="25"/>
      <c r="S706" s="25"/>
      <c r="T706" s="25"/>
      <c r="U706" s="25"/>
      <c r="V706" s="25"/>
      <c r="W706" s="25"/>
      <c r="X706" s="25"/>
      <c r="Y706" s="25"/>
      <c r="Z706" s="25"/>
      <c r="AA706" s="25"/>
      <c r="AB706" s="25"/>
      <c r="AC706" s="25"/>
    </row>
    <row r="707" spans="1:29" ht="15.75" customHeight="1">
      <c r="A707" s="25"/>
      <c r="B707" s="25"/>
      <c r="C707" s="25"/>
      <c r="D707" s="25"/>
      <c r="E707" s="25"/>
      <c r="F707" s="25"/>
      <c r="G707" s="25"/>
      <c r="H707" s="25"/>
      <c r="I707" s="25"/>
      <c r="J707" s="25"/>
      <c r="K707" s="25"/>
      <c r="L707" s="25"/>
      <c r="M707" s="25"/>
      <c r="N707" s="25"/>
      <c r="O707" s="25"/>
      <c r="P707" s="25"/>
      <c r="Q707" s="25"/>
      <c r="R707" s="25"/>
      <c r="S707" s="25"/>
      <c r="T707" s="25"/>
      <c r="U707" s="25"/>
      <c r="V707" s="25"/>
      <c r="W707" s="25"/>
      <c r="X707" s="25"/>
      <c r="Y707" s="25"/>
      <c r="Z707" s="25"/>
      <c r="AA707" s="25"/>
      <c r="AB707" s="25"/>
      <c r="AC707" s="25"/>
    </row>
    <row r="708" spans="1:29" ht="15.75" customHeight="1">
      <c r="A708" s="25"/>
      <c r="B708" s="25"/>
      <c r="C708" s="25"/>
      <c r="D708" s="25"/>
      <c r="E708" s="25"/>
      <c r="F708" s="25"/>
      <c r="G708" s="25"/>
      <c r="H708" s="25"/>
      <c r="I708" s="25"/>
      <c r="J708" s="25"/>
      <c r="K708" s="25"/>
      <c r="L708" s="25"/>
      <c r="M708" s="25"/>
      <c r="N708" s="25"/>
      <c r="O708" s="25"/>
      <c r="P708" s="25"/>
      <c r="Q708" s="25"/>
      <c r="R708" s="25"/>
      <c r="S708" s="25"/>
      <c r="T708" s="25"/>
      <c r="U708" s="25"/>
      <c r="V708" s="25"/>
      <c r="W708" s="25"/>
      <c r="X708" s="25"/>
      <c r="Y708" s="25"/>
      <c r="Z708" s="25"/>
      <c r="AA708" s="25"/>
      <c r="AB708" s="25"/>
      <c r="AC708" s="25"/>
    </row>
    <row r="709" spans="1:29" ht="15.75" customHeight="1">
      <c r="A709" s="25"/>
      <c r="B709" s="25"/>
      <c r="C709" s="25"/>
      <c r="D709" s="25"/>
      <c r="E709" s="25"/>
      <c r="F709" s="25"/>
      <c r="G709" s="25"/>
      <c r="H709" s="25"/>
      <c r="I709" s="25"/>
      <c r="J709" s="25"/>
      <c r="K709" s="25"/>
      <c r="L709" s="25"/>
      <c r="M709" s="25"/>
      <c r="N709" s="25"/>
      <c r="O709" s="25"/>
      <c r="P709" s="25"/>
      <c r="Q709" s="25"/>
      <c r="R709" s="25"/>
      <c r="S709" s="25"/>
      <c r="T709" s="25"/>
      <c r="U709" s="25"/>
      <c r="V709" s="25"/>
      <c r="W709" s="25"/>
      <c r="X709" s="25"/>
      <c r="Y709" s="25"/>
      <c r="Z709" s="25"/>
      <c r="AA709" s="25"/>
      <c r="AB709" s="25"/>
      <c r="AC709" s="25"/>
    </row>
    <row r="710" spans="1:29" ht="15.75" customHeight="1">
      <c r="A710" s="25"/>
      <c r="B710" s="25"/>
      <c r="C710" s="25"/>
      <c r="D710" s="25"/>
      <c r="E710" s="25"/>
      <c r="F710" s="25"/>
      <c r="G710" s="25"/>
      <c r="H710" s="25"/>
      <c r="I710" s="25"/>
      <c r="J710" s="25"/>
      <c r="K710" s="25"/>
      <c r="L710" s="25"/>
      <c r="M710" s="25"/>
      <c r="N710" s="25"/>
      <c r="O710" s="25"/>
      <c r="P710" s="25"/>
      <c r="Q710" s="25"/>
      <c r="R710" s="25"/>
      <c r="S710" s="25"/>
      <c r="T710" s="25"/>
      <c r="U710" s="25"/>
      <c r="V710" s="25"/>
      <c r="W710" s="25"/>
      <c r="X710" s="25"/>
      <c r="Y710" s="25"/>
      <c r="Z710" s="25"/>
      <c r="AA710" s="25"/>
      <c r="AB710" s="25"/>
      <c r="AC710" s="25"/>
    </row>
    <row r="711" spans="1:29" ht="15.75" customHeight="1">
      <c r="A711" s="25"/>
      <c r="B711" s="25"/>
      <c r="C711" s="25"/>
      <c r="D711" s="25"/>
      <c r="E711" s="25"/>
      <c r="F711" s="25"/>
      <c r="G711" s="25"/>
      <c r="H711" s="25"/>
      <c r="I711" s="25"/>
      <c r="J711" s="25"/>
      <c r="K711" s="25"/>
      <c r="L711" s="25"/>
      <c r="M711" s="25"/>
      <c r="N711" s="25"/>
      <c r="O711" s="25"/>
      <c r="P711" s="25"/>
      <c r="Q711" s="25"/>
      <c r="R711" s="25"/>
      <c r="S711" s="25"/>
      <c r="T711" s="25"/>
      <c r="U711" s="25"/>
      <c r="V711" s="25"/>
      <c r="W711" s="25"/>
      <c r="X711" s="25"/>
      <c r="Y711" s="25"/>
      <c r="Z711" s="25"/>
      <c r="AA711" s="25"/>
      <c r="AB711" s="25"/>
      <c r="AC711" s="25"/>
    </row>
    <row r="712" spans="1:29" ht="15.75" customHeight="1">
      <c r="A712" s="25"/>
      <c r="B712" s="25"/>
      <c r="C712" s="25"/>
      <c r="D712" s="25"/>
      <c r="E712" s="25"/>
      <c r="F712" s="25"/>
      <c r="G712" s="25"/>
      <c r="H712" s="25"/>
      <c r="I712" s="25"/>
      <c r="J712" s="25"/>
      <c r="K712" s="25"/>
      <c r="L712" s="25"/>
      <c r="M712" s="25"/>
      <c r="N712" s="25"/>
      <c r="O712" s="25"/>
      <c r="P712" s="25"/>
      <c r="Q712" s="25"/>
      <c r="R712" s="25"/>
      <c r="S712" s="25"/>
      <c r="T712" s="25"/>
      <c r="U712" s="25"/>
      <c r="V712" s="25"/>
      <c r="W712" s="25"/>
      <c r="X712" s="25"/>
      <c r="Y712" s="25"/>
      <c r="Z712" s="25"/>
      <c r="AA712" s="25"/>
      <c r="AB712" s="25"/>
      <c r="AC712" s="25"/>
    </row>
    <row r="713" spans="1:29" ht="15.75" customHeight="1">
      <c r="A713" s="25"/>
      <c r="B713" s="25"/>
      <c r="C713" s="25"/>
      <c r="D713" s="25"/>
      <c r="E713" s="25"/>
      <c r="F713" s="25"/>
      <c r="G713" s="25"/>
      <c r="H713" s="25"/>
      <c r="I713" s="25"/>
      <c r="J713" s="25"/>
      <c r="K713" s="25"/>
      <c r="L713" s="25"/>
      <c r="M713" s="25"/>
      <c r="N713" s="25"/>
      <c r="O713" s="25"/>
      <c r="P713" s="25"/>
      <c r="Q713" s="25"/>
      <c r="R713" s="25"/>
      <c r="S713" s="25"/>
      <c r="T713" s="25"/>
      <c r="U713" s="25"/>
      <c r="V713" s="25"/>
      <c r="W713" s="25"/>
      <c r="X713" s="25"/>
      <c r="Y713" s="25"/>
      <c r="Z713" s="25"/>
      <c r="AA713" s="25"/>
      <c r="AB713" s="25"/>
      <c r="AC713" s="25"/>
    </row>
    <row r="714" spans="1:29" ht="15.75" customHeight="1">
      <c r="A714" s="25"/>
      <c r="B714" s="25"/>
      <c r="C714" s="25"/>
      <c r="D714" s="25"/>
      <c r="E714" s="25"/>
      <c r="F714" s="25"/>
      <c r="G714" s="25"/>
      <c r="H714" s="25"/>
      <c r="I714" s="25"/>
      <c r="J714" s="25"/>
      <c r="K714" s="25"/>
      <c r="L714" s="25"/>
      <c r="M714" s="25"/>
      <c r="N714" s="25"/>
      <c r="O714" s="25"/>
      <c r="P714" s="25"/>
      <c r="Q714" s="25"/>
      <c r="R714" s="25"/>
      <c r="S714" s="25"/>
      <c r="T714" s="25"/>
      <c r="U714" s="25"/>
      <c r="V714" s="25"/>
      <c r="W714" s="25"/>
      <c r="X714" s="25"/>
      <c r="Y714" s="25"/>
      <c r="Z714" s="25"/>
      <c r="AA714" s="25"/>
      <c r="AB714" s="25"/>
      <c r="AC714" s="25"/>
    </row>
    <row r="715" spans="1:29" ht="15.75" customHeight="1">
      <c r="A715" s="25"/>
      <c r="B715" s="25"/>
      <c r="C715" s="25"/>
      <c r="D715" s="25"/>
      <c r="E715" s="25"/>
      <c r="F715" s="25"/>
      <c r="G715" s="25"/>
      <c r="H715" s="25"/>
      <c r="I715" s="25"/>
      <c r="J715" s="25"/>
      <c r="K715" s="25"/>
      <c r="L715" s="25"/>
      <c r="M715" s="25"/>
      <c r="N715" s="25"/>
      <c r="O715" s="25"/>
      <c r="P715" s="25"/>
      <c r="Q715" s="25"/>
      <c r="R715" s="25"/>
      <c r="S715" s="25"/>
      <c r="T715" s="25"/>
      <c r="U715" s="25"/>
      <c r="V715" s="25"/>
      <c r="W715" s="25"/>
      <c r="X715" s="25"/>
      <c r="Y715" s="25"/>
      <c r="Z715" s="25"/>
      <c r="AA715" s="25"/>
      <c r="AB715" s="25"/>
      <c r="AC715" s="25"/>
    </row>
    <row r="716" spans="1:29" ht="15.75" customHeight="1">
      <c r="A716" s="25"/>
      <c r="B716" s="25"/>
      <c r="C716" s="25"/>
      <c r="D716" s="25"/>
      <c r="E716" s="25"/>
      <c r="F716" s="25"/>
      <c r="G716" s="25"/>
      <c r="H716" s="25"/>
      <c r="I716" s="25"/>
      <c r="J716" s="25"/>
      <c r="K716" s="25"/>
      <c r="L716" s="25"/>
      <c r="M716" s="25"/>
      <c r="N716" s="25"/>
      <c r="O716" s="25"/>
      <c r="P716" s="25"/>
      <c r="Q716" s="25"/>
      <c r="R716" s="25"/>
      <c r="S716" s="25"/>
      <c r="T716" s="25"/>
      <c r="U716" s="25"/>
      <c r="V716" s="25"/>
      <c r="W716" s="25"/>
      <c r="X716" s="25"/>
      <c r="Y716" s="25"/>
      <c r="Z716" s="25"/>
      <c r="AA716" s="25"/>
      <c r="AB716" s="25"/>
      <c r="AC716" s="25"/>
    </row>
    <row r="717" spans="1:29" ht="15.75" customHeight="1">
      <c r="A717" s="25"/>
      <c r="B717" s="25"/>
      <c r="C717" s="25"/>
      <c r="D717" s="25"/>
      <c r="E717" s="25"/>
      <c r="F717" s="25"/>
      <c r="G717" s="25"/>
      <c r="H717" s="25"/>
      <c r="I717" s="25"/>
      <c r="J717" s="25"/>
      <c r="K717" s="25"/>
      <c r="L717" s="25"/>
      <c r="M717" s="25"/>
      <c r="N717" s="25"/>
      <c r="O717" s="25"/>
      <c r="P717" s="25"/>
      <c r="Q717" s="25"/>
      <c r="R717" s="25"/>
      <c r="S717" s="25"/>
      <c r="T717" s="25"/>
      <c r="U717" s="25"/>
      <c r="V717" s="25"/>
      <c r="W717" s="25"/>
      <c r="X717" s="25"/>
      <c r="Y717" s="25"/>
      <c r="Z717" s="25"/>
      <c r="AA717" s="25"/>
      <c r="AB717" s="25"/>
      <c r="AC717" s="25"/>
    </row>
    <row r="718" spans="1:29" ht="15.75" customHeight="1">
      <c r="A718" s="25"/>
      <c r="B718" s="25"/>
      <c r="C718" s="25"/>
      <c r="D718" s="25"/>
      <c r="E718" s="25"/>
      <c r="F718" s="25"/>
      <c r="G718" s="25"/>
      <c r="H718" s="25"/>
      <c r="I718" s="25"/>
      <c r="J718" s="25"/>
      <c r="K718" s="25"/>
      <c r="L718" s="25"/>
      <c r="M718" s="25"/>
      <c r="N718" s="25"/>
      <c r="O718" s="25"/>
      <c r="P718" s="25"/>
      <c r="Q718" s="25"/>
      <c r="R718" s="25"/>
      <c r="S718" s="25"/>
      <c r="T718" s="25"/>
      <c r="U718" s="25"/>
      <c r="V718" s="25"/>
      <c r="W718" s="25"/>
      <c r="X718" s="25"/>
      <c r="Y718" s="25"/>
      <c r="Z718" s="25"/>
      <c r="AA718" s="25"/>
      <c r="AB718" s="25"/>
      <c r="AC718" s="25"/>
    </row>
    <row r="719" spans="1:29" ht="15.75" customHeight="1">
      <c r="A719" s="25"/>
      <c r="B719" s="25"/>
      <c r="C719" s="25"/>
      <c r="D719" s="25"/>
      <c r="E719" s="25"/>
      <c r="F719" s="25"/>
      <c r="G719" s="25"/>
      <c r="H719" s="25"/>
      <c r="I719" s="25"/>
      <c r="J719" s="25"/>
      <c r="K719" s="25"/>
      <c r="L719" s="25"/>
      <c r="M719" s="25"/>
      <c r="N719" s="25"/>
      <c r="O719" s="25"/>
      <c r="P719" s="25"/>
      <c r="Q719" s="25"/>
      <c r="R719" s="25"/>
      <c r="S719" s="25"/>
      <c r="T719" s="25"/>
      <c r="U719" s="25"/>
      <c r="V719" s="25"/>
      <c r="W719" s="25"/>
      <c r="X719" s="25"/>
      <c r="Y719" s="25"/>
      <c r="Z719" s="25"/>
      <c r="AA719" s="25"/>
      <c r="AB719" s="25"/>
      <c r="AC719" s="25"/>
    </row>
    <row r="720" spans="1:29" ht="15.75" customHeight="1">
      <c r="A720" s="25"/>
      <c r="B720" s="25"/>
      <c r="C720" s="25"/>
      <c r="D720" s="25"/>
      <c r="E720" s="25"/>
      <c r="F720" s="25"/>
      <c r="G720" s="25"/>
      <c r="H720" s="25"/>
      <c r="I720" s="25"/>
      <c r="J720" s="25"/>
      <c r="K720" s="25"/>
      <c r="L720" s="25"/>
      <c r="M720" s="25"/>
      <c r="N720" s="25"/>
      <c r="O720" s="25"/>
      <c r="P720" s="25"/>
      <c r="Q720" s="25"/>
      <c r="R720" s="25"/>
      <c r="S720" s="25"/>
      <c r="T720" s="25"/>
      <c r="U720" s="25"/>
      <c r="V720" s="25"/>
      <c r="W720" s="25"/>
      <c r="X720" s="25"/>
      <c r="Y720" s="25"/>
      <c r="Z720" s="25"/>
      <c r="AA720" s="25"/>
      <c r="AB720" s="25"/>
      <c r="AC720" s="25"/>
    </row>
    <row r="721" spans="1:29" ht="15.75" customHeight="1">
      <c r="A721" s="25"/>
      <c r="B721" s="25"/>
      <c r="C721" s="25"/>
      <c r="D721" s="25"/>
      <c r="E721" s="25"/>
      <c r="F721" s="25"/>
      <c r="G721" s="25"/>
      <c r="H721" s="25"/>
      <c r="I721" s="25"/>
      <c r="J721" s="25"/>
      <c r="K721" s="25"/>
      <c r="L721" s="25"/>
      <c r="M721" s="25"/>
      <c r="N721" s="25"/>
      <c r="O721" s="25"/>
      <c r="P721" s="25"/>
      <c r="Q721" s="25"/>
      <c r="R721" s="25"/>
      <c r="S721" s="25"/>
      <c r="T721" s="25"/>
      <c r="U721" s="25"/>
      <c r="V721" s="25"/>
      <c r="W721" s="25"/>
      <c r="X721" s="25"/>
      <c r="Y721" s="25"/>
      <c r="Z721" s="25"/>
      <c r="AA721" s="25"/>
      <c r="AB721" s="25"/>
      <c r="AC721" s="25"/>
    </row>
    <row r="722" spans="1:29" ht="15.75" customHeight="1">
      <c r="A722" s="25"/>
      <c r="B722" s="25"/>
      <c r="C722" s="25"/>
      <c r="D722" s="25"/>
      <c r="E722" s="25"/>
      <c r="F722" s="25"/>
      <c r="G722" s="25"/>
      <c r="H722" s="25"/>
      <c r="I722" s="25"/>
      <c r="J722" s="25"/>
      <c r="K722" s="25"/>
      <c r="L722" s="25"/>
      <c r="M722" s="25"/>
      <c r="N722" s="25"/>
      <c r="O722" s="25"/>
      <c r="P722" s="25"/>
      <c r="Q722" s="25"/>
      <c r="R722" s="25"/>
      <c r="S722" s="25"/>
      <c r="T722" s="25"/>
      <c r="U722" s="25"/>
      <c r="V722" s="25"/>
      <c r="W722" s="25"/>
      <c r="X722" s="25"/>
      <c r="Y722" s="25"/>
      <c r="Z722" s="25"/>
      <c r="AA722" s="25"/>
      <c r="AB722" s="25"/>
      <c r="AC722" s="25"/>
    </row>
    <row r="723" spans="1:29" ht="15.75" customHeight="1">
      <c r="A723" s="25"/>
      <c r="B723" s="25"/>
      <c r="C723" s="25"/>
      <c r="D723" s="25"/>
      <c r="E723" s="25"/>
      <c r="F723" s="25"/>
      <c r="G723" s="25"/>
      <c r="H723" s="25"/>
      <c r="I723" s="25"/>
      <c r="J723" s="25"/>
      <c r="K723" s="25"/>
      <c r="L723" s="25"/>
      <c r="M723" s="25"/>
      <c r="N723" s="25"/>
      <c r="O723" s="25"/>
      <c r="P723" s="25"/>
      <c r="Q723" s="25"/>
      <c r="R723" s="25"/>
      <c r="S723" s="25"/>
      <c r="T723" s="25"/>
      <c r="U723" s="25"/>
      <c r="V723" s="25"/>
      <c r="W723" s="25"/>
      <c r="X723" s="25"/>
      <c r="Y723" s="25"/>
      <c r="Z723" s="25"/>
      <c r="AA723" s="25"/>
      <c r="AB723" s="25"/>
      <c r="AC723" s="25"/>
    </row>
    <row r="724" spans="1:29" ht="15.75" customHeight="1">
      <c r="A724" s="25"/>
      <c r="B724" s="25"/>
      <c r="C724" s="25"/>
      <c r="D724" s="25"/>
      <c r="E724" s="25"/>
      <c r="F724" s="25"/>
      <c r="G724" s="25"/>
      <c r="H724" s="25"/>
      <c r="I724" s="25"/>
      <c r="J724" s="25"/>
      <c r="K724" s="25"/>
      <c r="L724" s="25"/>
      <c r="M724" s="25"/>
      <c r="N724" s="25"/>
      <c r="O724" s="25"/>
      <c r="P724" s="25"/>
      <c r="Q724" s="25"/>
      <c r="R724" s="25"/>
      <c r="S724" s="25"/>
      <c r="T724" s="25"/>
      <c r="U724" s="25"/>
      <c r="V724" s="25"/>
      <c r="W724" s="25"/>
      <c r="X724" s="25"/>
      <c r="Y724" s="25"/>
      <c r="Z724" s="25"/>
      <c r="AA724" s="25"/>
      <c r="AB724" s="25"/>
      <c r="AC724" s="25"/>
    </row>
    <row r="725" spans="1:29" ht="15.75" customHeight="1">
      <c r="A725" s="25"/>
      <c r="B725" s="25"/>
      <c r="C725" s="25"/>
      <c r="D725" s="25"/>
      <c r="E725" s="25"/>
      <c r="F725" s="25"/>
      <c r="G725" s="25"/>
      <c r="H725" s="25"/>
      <c r="I725" s="25"/>
      <c r="J725" s="25"/>
      <c r="K725" s="25"/>
      <c r="L725" s="25"/>
      <c r="M725" s="25"/>
      <c r="N725" s="25"/>
      <c r="O725" s="25"/>
      <c r="P725" s="25"/>
      <c r="Q725" s="25"/>
      <c r="R725" s="25"/>
      <c r="S725" s="25"/>
      <c r="T725" s="25"/>
      <c r="U725" s="25"/>
      <c r="V725" s="25"/>
      <c r="W725" s="25"/>
      <c r="X725" s="25"/>
      <c r="Y725" s="25"/>
      <c r="Z725" s="25"/>
      <c r="AA725" s="25"/>
      <c r="AB725" s="25"/>
      <c r="AC725" s="25"/>
    </row>
    <row r="726" spans="1:29" ht="15.75" customHeight="1">
      <c r="A726" s="25"/>
      <c r="B726" s="25"/>
      <c r="C726" s="25"/>
      <c r="D726" s="25"/>
      <c r="E726" s="25"/>
      <c r="F726" s="25"/>
      <c r="G726" s="25"/>
      <c r="H726" s="25"/>
      <c r="I726" s="25"/>
      <c r="J726" s="25"/>
      <c r="K726" s="25"/>
      <c r="L726" s="25"/>
      <c r="M726" s="25"/>
      <c r="N726" s="25"/>
      <c r="O726" s="25"/>
      <c r="P726" s="25"/>
      <c r="Q726" s="25"/>
      <c r="R726" s="25"/>
      <c r="S726" s="25"/>
      <c r="T726" s="25"/>
      <c r="U726" s="25"/>
      <c r="V726" s="25"/>
      <c r="W726" s="25"/>
      <c r="X726" s="25"/>
      <c r="Y726" s="25"/>
      <c r="Z726" s="25"/>
      <c r="AA726" s="25"/>
      <c r="AB726" s="25"/>
      <c r="AC726" s="25"/>
    </row>
    <row r="727" spans="1:29" ht="15.75" customHeight="1">
      <c r="A727" s="25"/>
      <c r="B727" s="25"/>
      <c r="C727" s="25"/>
      <c r="D727" s="25"/>
      <c r="E727" s="25"/>
      <c r="F727" s="25"/>
      <c r="G727" s="25"/>
      <c r="H727" s="25"/>
      <c r="I727" s="25"/>
      <c r="J727" s="25"/>
      <c r="K727" s="25"/>
      <c r="L727" s="25"/>
      <c r="M727" s="25"/>
      <c r="N727" s="25"/>
      <c r="O727" s="25"/>
      <c r="P727" s="25"/>
      <c r="Q727" s="25"/>
      <c r="R727" s="25"/>
      <c r="S727" s="25"/>
      <c r="T727" s="25"/>
      <c r="U727" s="25"/>
      <c r="V727" s="25"/>
      <c r="W727" s="25"/>
      <c r="X727" s="25"/>
      <c r="Y727" s="25"/>
      <c r="Z727" s="25"/>
      <c r="AA727" s="25"/>
      <c r="AB727" s="25"/>
      <c r="AC727" s="25"/>
    </row>
    <row r="728" spans="1:29" ht="15.75" customHeight="1">
      <c r="A728" s="25"/>
      <c r="B728" s="25"/>
      <c r="C728" s="25"/>
      <c r="D728" s="25"/>
      <c r="E728" s="25"/>
      <c r="F728" s="25"/>
      <c r="G728" s="25"/>
      <c r="H728" s="25"/>
      <c r="I728" s="25"/>
      <c r="J728" s="25"/>
      <c r="K728" s="25"/>
      <c r="L728" s="25"/>
      <c r="M728" s="25"/>
      <c r="N728" s="25"/>
      <c r="O728" s="25"/>
      <c r="P728" s="25"/>
      <c r="Q728" s="25"/>
      <c r="R728" s="25"/>
      <c r="S728" s="25"/>
      <c r="T728" s="25"/>
      <c r="U728" s="25"/>
      <c r="V728" s="25"/>
      <c r="W728" s="25"/>
      <c r="X728" s="25"/>
      <c r="Y728" s="25"/>
      <c r="Z728" s="25"/>
      <c r="AA728" s="25"/>
      <c r="AB728" s="25"/>
      <c r="AC728" s="25"/>
    </row>
    <row r="729" spans="1:29" ht="15.75" customHeight="1">
      <c r="A729" s="25"/>
      <c r="B729" s="25"/>
      <c r="C729" s="25"/>
      <c r="D729" s="25"/>
      <c r="E729" s="25"/>
      <c r="F729" s="25"/>
      <c r="G729" s="25"/>
      <c r="H729" s="25"/>
      <c r="I729" s="25"/>
      <c r="J729" s="25"/>
      <c r="K729" s="25"/>
      <c r="L729" s="25"/>
      <c r="M729" s="25"/>
      <c r="N729" s="25"/>
      <c r="O729" s="25"/>
      <c r="P729" s="25"/>
      <c r="Q729" s="25"/>
      <c r="R729" s="25"/>
      <c r="S729" s="25"/>
      <c r="T729" s="25"/>
      <c r="U729" s="25"/>
      <c r="V729" s="25"/>
      <c r="W729" s="25"/>
      <c r="X729" s="25"/>
      <c r="Y729" s="25"/>
      <c r="Z729" s="25"/>
      <c r="AA729" s="25"/>
      <c r="AB729" s="25"/>
      <c r="AC729" s="25"/>
    </row>
    <row r="730" spans="1:29" ht="15.75" customHeight="1">
      <c r="A730" s="25"/>
      <c r="B730" s="25"/>
      <c r="C730" s="25"/>
      <c r="D730" s="25"/>
      <c r="E730" s="25"/>
      <c r="F730" s="25"/>
      <c r="G730" s="25"/>
      <c r="H730" s="25"/>
      <c r="I730" s="25"/>
      <c r="J730" s="25"/>
      <c r="K730" s="25"/>
      <c r="L730" s="25"/>
      <c r="M730" s="25"/>
      <c r="N730" s="25"/>
      <c r="O730" s="25"/>
      <c r="P730" s="25"/>
      <c r="Q730" s="25"/>
      <c r="R730" s="25"/>
      <c r="S730" s="25"/>
      <c r="T730" s="25"/>
      <c r="U730" s="25"/>
      <c r="V730" s="25"/>
      <c r="W730" s="25"/>
      <c r="X730" s="25"/>
      <c r="Y730" s="25"/>
      <c r="Z730" s="25"/>
      <c r="AA730" s="25"/>
      <c r="AB730" s="25"/>
      <c r="AC730" s="25"/>
    </row>
    <row r="731" spans="1:29" ht="15.75" customHeight="1">
      <c r="A731" s="25"/>
      <c r="B731" s="25"/>
      <c r="C731" s="25"/>
      <c r="D731" s="25"/>
      <c r="E731" s="25"/>
      <c r="F731" s="25"/>
      <c r="G731" s="25"/>
      <c r="H731" s="25"/>
      <c r="I731" s="25"/>
      <c r="J731" s="25"/>
      <c r="K731" s="25"/>
      <c r="L731" s="25"/>
      <c r="M731" s="25"/>
      <c r="N731" s="25"/>
      <c r="O731" s="25"/>
      <c r="P731" s="25"/>
      <c r="Q731" s="25"/>
      <c r="R731" s="25"/>
      <c r="S731" s="25"/>
      <c r="T731" s="25"/>
      <c r="U731" s="25"/>
      <c r="V731" s="25"/>
      <c r="W731" s="25"/>
      <c r="X731" s="25"/>
      <c r="Y731" s="25"/>
      <c r="Z731" s="25"/>
      <c r="AA731" s="25"/>
      <c r="AB731" s="25"/>
      <c r="AC731" s="25"/>
    </row>
    <row r="732" spans="1:29" ht="15.75" customHeight="1">
      <c r="A732" s="25"/>
      <c r="B732" s="25"/>
      <c r="C732" s="25"/>
      <c r="D732" s="25"/>
      <c r="E732" s="25"/>
      <c r="F732" s="25"/>
      <c r="G732" s="25"/>
      <c r="H732" s="25"/>
      <c r="I732" s="25"/>
      <c r="J732" s="25"/>
      <c r="K732" s="25"/>
      <c r="L732" s="25"/>
      <c r="M732" s="25"/>
      <c r="N732" s="25"/>
      <c r="O732" s="25"/>
      <c r="P732" s="25"/>
      <c r="Q732" s="25"/>
      <c r="R732" s="25"/>
      <c r="S732" s="25"/>
      <c r="T732" s="25"/>
      <c r="U732" s="25"/>
      <c r="V732" s="25"/>
      <c r="W732" s="25"/>
      <c r="X732" s="25"/>
      <c r="Y732" s="25"/>
      <c r="Z732" s="25"/>
      <c r="AA732" s="25"/>
      <c r="AB732" s="25"/>
      <c r="AC732" s="25"/>
    </row>
    <row r="733" spans="1:29" ht="15.75" customHeight="1">
      <c r="A733" s="25"/>
      <c r="B733" s="25"/>
      <c r="C733" s="25"/>
      <c r="D733" s="25"/>
      <c r="E733" s="25"/>
      <c r="F733" s="25"/>
      <c r="G733" s="25"/>
      <c r="H733" s="25"/>
      <c r="I733" s="25"/>
      <c r="J733" s="25"/>
      <c r="K733" s="25"/>
      <c r="L733" s="25"/>
      <c r="M733" s="25"/>
      <c r="N733" s="25"/>
      <c r="O733" s="25"/>
      <c r="P733" s="25"/>
      <c r="Q733" s="25"/>
      <c r="R733" s="25"/>
      <c r="S733" s="25"/>
      <c r="T733" s="25"/>
      <c r="U733" s="25"/>
      <c r="V733" s="25"/>
      <c r="W733" s="25"/>
      <c r="X733" s="25"/>
      <c r="Y733" s="25"/>
      <c r="Z733" s="25"/>
      <c r="AA733" s="25"/>
      <c r="AB733" s="25"/>
      <c r="AC733" s="25"/>
    </row>
    <row r="734" spans="1:29" ht="15.75" customHeight="1">
      <c r="A734" s="25"/>
      <c r="B734" s="25"/>
      <c r="C734" s="25"/>
      <c r="D734" s="25"/>
      <c r="E734" s="25"/>
      <c r="F734" s="25"/>
      <c r="G734" s="25"/>
      <c r="H734" s="25"/>
      <c r="I734" s="25"/>
      <c r="J734" s="25"/>
      <c r="K734" s="25"/>
      <c r="L734" s="25"/>
      <c r="M734" s="25"/>
      <c r="N734" s="25"/>
      <c r="O734" s="25"/>
      <c r="P734" s="25"/>
      <c r="Q734" s="25"/>
      <c r="R734" s="25"/>
      <c r="S734" s="25"/>
      <c r="T734" s="25"/>
      <c r="U734" s="25"/>
      <c r="V734" s="25"/>
      <c r="W734" s="25"/>
      <c r="X734" s="25"/>
      <c r="Y734" s="25"/>
      <c r="Z734" s="25"/>
      <c r="AA734" s="25"/>
      <c r="AB734" s="25"/>
      <c r="AC734" s="25"/>
    </row>
    <row r="735" spans="1:29" ht="15.75" customHeight="1">
      <c r="A735" s="25"/>
      <c r="B735" s="25"/>
      <c r="C735" s="25"/>
      <c r="D735" s="25"/>
      <c r="E735" s="25"/>
      <c r="F735" s="25"/>
      <c r="G735" s="25"/>
      <c r="H735" s="25"/>
      <c r="I735" s="25"/>
      <c r="J735" s="25"/>
      <c r="K735" s="25"/>
      <c r="L735" s="25"/>
      <c r="M735" s="25"/>
      <c r="N735" s="25"/>
      <c r="O735" s="25"/>
      <c r="P735" s="25"/>
      <c r="Q735" s="25"/>
      <c r="R735" s="25"/>
      <c r="S735" s="25"/>
      <c r="T735" s="25"/>
      <c r="U735" s="25"/>
      <c r="V735" s="25"/>
      <c r="W735" s="25"/>
      <c r="X735" s="25"/>
      <c r="Y735" s="25"/>
      <c r="Z735" s="25"/>
      <c r="AA735" s="25"/>
      <c r="AB735" s="25"/>
      <c r="AC735" s="25"/>
    </row>
    <row r="736" spans="1:29" ht="15.75" customHeight="1">
      <c r="A736" s="25"/>
      <c r="B736" s="25"/>
      <c r="C736" s="25"/>
      <c r="D736" s="25"/>
      <c r="E736" s="25"/>
      <c r="F736" s="25"/>
      <c r="G736" s="25"/>
      <c r="H736" s="25"/>
      <c r="I736" s="25"/>
      <c r="J736" s="25"/>
      <c r="K736" s="25"/>
      <c r="L736" s="25"/>
      <c r="M736" s="25"/>
      <c r="N736" s="25"/>
      <c r="O736" s="25"/>
      <c r="P736" s="25"/>
      <c r="Q736" s="25"/>
      <c r="R736" s="25"/>
      <c r="S736" s="25"/>
      <c r="T736" s="25"/>
      <c r="U736" s="25"/>
      <c r="V736" s="25"/>
      <c r="W736" s="25"/>
      <c r="X736" s="25"/>
      <c r="Y736" s="25"/>
      <c r="Z736" s="25"/>
      <c r="AA736" s="25"/>
      <c r="AB736" s="25"/>
      <c r="AC736" s="25"/>
    </row>
    <row r="737" spans="1:29" ht="15.75" customHeight="1">
      <c r="A737" s="25"/>
      <c r="B737" s="25"/>
      <c r="C737" s="25"/>
      <c r="D737" s="25"/>
      <c r="E737" s="25"/>
      <c r="F737" s="25"/>
      <c r="G737" s="25"/>
      <c r="H737" s="25"/>
      <c r="I737" s="25"/>
      <c r="J737" s="25"/>
      <c r="K737" s="25"/>
      <c r="L737" s="25"/>
      <c r="M737" s="25"/>
      <c r="N737" s="25"/>
      <c r="O737" s="25"/>
      <c r="P737" s="25"/>
      <c r="Q737" s="25"/>
      <c r="R737" s="25"/>
      <c r="S737" s="25"/>
      <c r="T737" s="25"/>
      <c r="U737" s="25"/>
      <c r="V737" s="25"/>
      <c r="W737" s="25"/>
      <c r="X737" s="25"/>
      <c r="Y737" s="25"/>
      <c r="Z737" s="25"/>
      <c r="AA737" s="25"/>
      <c r="AB737" s="25"/>
      <c r="AC737" s="25"/>
    </row>
    <row r="738" spans="1:29" ht="15.75" customHeight="1">
      <c r="A738" s="25"/>
      <c r="B738" s="25"/>
      <c r="C738" s="25"/>
      <c r="D738" s="25"/>
      <c r="E738" s="25"/>
      <c r="F738" s="25"/>
      <c r="G738" s="25"/>
      <c r="H738" s="25"/>
      <c r="I738" s="25"/>
      <c r="J738" s="25"/>
      <c r="K738" s="25"/>
      <c r="L738" s="25"/>
      <c r="M738" s="25"/>
      <c r="N738" s="25"/>
      <c r="O738" s="25"/>
      <c r="P738" s="25"/>
      <c r="Q738" s="25"/>
      <c r="R738" s="25"/>
      <c r="S738" s="25"/>
      <c r="T738" s="25"/>
      <c r="U738" s="25"/>
      <c r="V738" s="25"/>
      <c r="W738" s="25"/>
      <c r="X738" s="25"/>
      <c r="Y738" s="25"/>
      <c r="Z738" s="25"/>
      <c r="AA738" s="25"/>
      <c r="AB738" s="25"/>
      <c r="AC738" s="25"/>
    </row>
    <row r="739" spans="1:29" ht="15.75" customHeight="1">
      <c r="A739" s="25"/>
      <c r="B739" s="25"/>
      <c r="C739" s="25"/>
      <c r="D739" s="25"/>
      <c r="E739" s="25"/>
      <c r="F739" s="25"/>
      <c r="G739" s="25"/>
      <c r="H739" s="25"/>
      <c r="I739" s="25"/>
      <c r="J739" s="25"/>
      <c r="K739" s="25"/>
      <c r="L739" s="25"/>
      <c r="M739" s="25"/>
      <c r="N739" s="25"/>
      <c r="O739" s="25"/>
      <c r="P739" s="25"/>
      <c r="Q739" s="25"/>
      <c r="R739" s="25"/>
      <c r="S739" s="25"/>
      <c r="T739" s="25"/>
      <c r="U739" s="25"/>
      <c r="V739" s="25"/>
      <c r="W739" s="25"/>
      <c r="X739" s="25"/>
      <c r="Y739" s="25"/>
      <c r="Z739" s="25"/>
      <c r="AA739" s="25"/>
      <c r="AB739" s="25"/>
      <c r="AC739" s="25"/>
    </row>
    <row r="740" spans="1:29" ht="15.75" customHeight="1">
      <c r="A740" s="25"/>
      <c r="B740" s="25"/>
      <c r="C740" s="25"/>
      <c r="D740" s="25"/>
      <c r="E740" s="25"/>
      <c r="F740" s="25"/>
      <c r="G740" s="25"/>
      <c r="H740" s="25"/>
      <c r="I740" s="25"/>
      <c r="J740" s="25"/>
      <c r="K740" s="25"/>
      <c r="L740" s="25"/>
      <c r="M740" s="25"/>
      <c r="N740" s="25"/>
      <c r="O740" s="25"/>
      <c r="P740" s="25"/>
      <c r="Q740" s="25"/>
      <c r="R740" s="25"/>
      <c r="S740" s="25"/>
      <c r="T740" s="25"/>
      <c r="U740" s="25"/>
      <c r="V740" s="25"/>
      <c r="W740" s="25"/>
      <c r="X740" s="25"/>
      <c r="Y740" s="25"/>
      <c r="Z740" s="25"/>
      <c r="AA740" s="25"/>
      <c r="AB740" s="25"/>
      <c r="AC740" s="25"/>
    </row>
    <row r="741" spans="1:29" ht="15.75" customHeight="1">
      <c r="A741" s="25"/>
      <c r="B741" s="25"/>
      <c r="C741" s="25"/>
      <c r="D741" s="25"/>
      <c r="E741" s="25"/>
      <c r="F741" s="25"/>
      <c r="G741" s="25"/>
      <c r="H741" s="25"/>
      <c r="I741" s="25"/>
      <c r="J741" s="25"/>
      <c r="K741" s="25"/>
      <c r="L741" s="25"/>
      <c r="M741" s="25"/>
      <c r="N741" s="25"/>
      <c r="O741" s="25"/>
      <c r="P741" s="25"/>
      <c r="Q741" s="25"/>
      <c r="R741" s="25"/>
      <c r="S741" s="25"/>
      <c r="T741" s="25"/>
      <c r="U741" s="25"/>
      <c r="V741" s="25"/>
      <c r="W741" s="25"/>
      <c r="X741" s="25"/>
      <c r="Y741" s="25"/>
      <c r="Z741" s="25"/>
      <c r="AA741" s="25"/>
      <c r="AB741" s="25"/>
      <c r="AC741" s="25"/>
    </row>
    <row r="742" spans="1:29" ht="15.75" customHeight="1">
      <c r="A742" s="25"/>
      <c r="B742" s="25"/>
      <c r="C742" s="25"/>
      <c r="D742" s="25"/>
      <c r="E742" s="25"/>
      <c r="F742" s="25"/>
      <c r="G742" s="25"/>
      <c r="H742" s="25"/>
      <c r="I742" s="25"/>
      <c r="J742" s="25"/>
      <c r="K742" s="25"/>
      <c r="L742" s="25"/>
      <c r="M742" s="25"/>
      <c r="N742" s="25"/>
      <c r="O742" s="25"/>
      <c r="P742" s="25"/>
      <c r="Q742" s="25"/>
      <c r="R742" s="25"/>
      <c r="S742" s="25"/>
      <c r="T742" s="25"/>
      <c r="U742" s="25"/>
      <c r="V742" s="25"/>
      <c r="W742" s="25"/>
      <c r="X742" s="25"/>
      <c r="Y742" s="25"/>
      <c r="Z742" s="25"/>
      <c r="AA742" s="25"/>
      <c r="AB742" s="25"/>
      <c r="AC742" s="25"/>
    </row>
    <row r="743" spans="1:29" ht="15.75" customHeight="1">
      <c r="A743" s="25"/>
      <c r="B743" s="25"/>
      <c r="C743" s="25"/>
      <c r="D743" s="25"/>
      <c r="E743" s="25"/>
      <c r="F743" s="25"/>
      <c r="G743" s="25"/>
      <c r="H743" s="25"/>
      <c r="I743" s="25"/>
      <c r="J743" s="25"/>
      <c r="K743" s="25"/>
      <c r="L743" s="25"/>
      <c r="M743" s="25"/>
      <c r="N743" s="25"/>
      <c r="O743" s="25"/>
      <c r="P743" s="25"/>
      <c r="Q743" s="25"/>
      <c r="R743" s="25"/>
      <c r="S743" s="25"/>
      <c r="T743" s="25"/>
      <c r="U743" s="25"/>
      <c r="V743" s="25"/>
      <c r="W743" s="25"/>
      <c r="X743" s="25"/>
      <c r="Y743" s="25"/>
      <c r="Z743" s="25"/>
      <c r="AA743" s="25"/>
      <c r="AB743" s="25"/>
      <c r="AC743" s="25"/>
    </row>
    <row r="744" spans="1:29" ht="15.75" customHeight="1">
      <c r="A744" s="25"/>
      <c r="B744" s="25"/>
      <c r="C744" s="25"/>
      <c r="D744" s="25"/>
      <c r="E744" s="25"/>
      <c r="F744" s="25"/>
      <c r="G744" s="25"/>
      <c r="H744" s="25"/>
      <c r="I744" s="25"/>
      <c r="J744" s="25"/>
      <c r="K744" s="25"/>
      <c r="L744" s="25"/>
      <c r="M744" s="25"/>
      <c r="N744" s="25"/>
      <c r="O744" s="25"/>
      <c r="P744" s="25"/>
      <c r="Q744" s="25"/>
      <c r="R744" s="25"/>
      <c r="S744" s="25"/>
      <c r="T744" s="25"/>
      <c r="U744" s="25"/>
      <c r="V744" s="25"/>
      <c r="W744" s="25"/>
      <c r="X744" s="25"/>
      <c r="Y744" s="25"/>
      <c r="Z744" s="25"/>
      <c r="AA744" s="25"/>
      <c r="AB744" s="25"/>
      <c r="AC744" s="25"/>
    </row>
    <row r="745" spans="1:29" ht="15.75" customHeight="1">
      <c r="A745" s="25"/>
      <c r="B745" s="25"/>
      <c r="C745" s="25"/>
      <c r="D745" s="25"/>
      <c r="E745" s="25"/>
      <c r="F745" s="25"/>
      <c r="G745" s="25"/>
      <c r="H745" s="25"/>
      <c r="I745" s="25"/>
      <c r="J745" s="25"/>
      <c r="K745" s="25"/>
      <c r="L745" s="25"/>
      <c r="M745" s="25"/>
      <c r="N745" s="25"/>
      <c r="O745" s="25"/>
      <c r="P745" s="25"/>
      <c r="Q745" s="25"/>
      <c r="R745" s="25"/>
      <c r="S745" s="25"/>
      <c r="T745" s="25"/>
      <c r="U745" s="25"/>
      <c r="V745" s="25"/>
      <c r="W745" s="25"/>
      <c r="X745" s="25"/>
      <c r="Y745" s="25"/>
      <c r="Z745" s="25"/>
      <c r="AA745" s="25"/>
      <c r="AB745" s="25"/>
      <c r="AC745" s="25"/>
    </row>
    <row r="746" spans="1:29" ht="15.75" customHeight="1">
      <c r="A746" s="25"/>
      <c r="B746" s="25"/>
      <c r="C746" s="25"/>
      <c r="D746" s="25"/>
      <c r="E746" s="25"/>
      <c r="F746" s="25"/>
      <c r="G746" s="25"/>
      <c r="H746" s="25"/>
      <c r="I746" s="25"/>
      <c r="J746" s="25"/>
      <c r="K746" s="25"/>
      <c r="L746" s="25"/>
      <c r="M746" s="25"/>
      <c r="N746" s="25"/>
      <c r="O746" s="25"/>
      <c r="P746" s="25"/>
      <c r="Q746" s="25"/>
      <c r="R746" s="25"/>
      <c r="S746" s="25"/>
      <c r="T746" s="25"/>
      <c r="U746" s="25"/>
      <c r="V746" s="25"/>
      <c r="W746" s="25"/>
      <c r="X746" s="25"/>
      <c r="Y746" s="25"/>
      <c r="Z746" s="25"/>
      <c r="AA746" s="25"/>
      <c r="AB746" s="25"/>
      <c r="AC746" s="25"/>
    </row>
    <row r="747" spans="1:29" ht="15.75" customHeight="1">
      <c r="A747" s="25"/>
      <c r="B747" s="25"/>
      <c r="C747" s="25"/>
      <c r="D747" s="25"/>
      <c r="E747" s="25"/>
      <c r="F747" s="25"/>
      <c r="G747" s="25"/>
      <c r="H747" s="25"/>
      <c r="I747" s="25"/>
      <c r="J747" s="25"/>
      <c r="K747" s="25"/>
      <c r="L747" s="25"/>
      <c r="M747" s="25"/>
      <c r="N747" s="25"/>
      <c r="O747" s="25"/>
      <c r="P747" s="25"/>
      <c r="Q747" s="25"/>
      <c r="R747" s="25"/>
      <c r="S747" s="25"/>
      <c r="T747" s="25"/>
      <c r="U747" s="25"/>
      <c r="V747" s="25"/>
      <c r="W747" s="25"/>
      <c r="X747" s="25"/>
      <c r="Y747" s="25"/>
      <c r="Z747" s="25"/>
      <c r="AA747" s="25"/>
      <c r="AB747" s="25"/>
      <c r="AC747" s="25"/>
    </row>
    <row r="748" spans="1:29" ht="15.75" customHeight="1">
      <c r="A748" s="25"/>
      <c r="B748" s="25"/>
      <c r="C748" s="25"/>
      <c r="D748" s="25"/>
      <c r="E748" s="25"/>
      <c r="F748" s="25"/>
      <c r="G748" s="25"/>
      <c r="H748" s="25"/>
      <c r="I748" s="25"/>
      <c r="J748" s="25"/>
      <c r="K748" s="25"/>
      <c r="L748" s="25"/>
      <c r="M748" s="25"/>
      <c r="N748" s="25"/>
      <c r="O748" s="25"/>
      <c r="P748" s="25"/>
      <c r="Q748" s="25"/>
      <c r="R748" s="25"/>
      <c r="S748" s="25"/>
      <c r="T748" s="25"/>
      <c r="U748" s="25"/>
      <c r="V748" s="25"/>
      <c r="W748" s="25"/>
      <c r="X748" s="25"/>
      <c r="Y748" s="25"/>
      <c r="Z748" s="25"/>
      <c r="AA748" s="25"/>
      <c r="AB748" s="25"/>
      <c r="AC748" s="25"/>
    </row>
    <row r="749" spans="1:29" ht="15.75" customHeight="1">
      <c r="A749" s="25"/>
      <c r="B749" s="25"/>
      <c r="C749" s="25"/>
      <c r="D749" s="25"/>
      <c r="E749" s="25"/>
      <c r="F749" s="25"/>
      <c r="G749" s="25"/>
      <c r="H749" s="25"/>
      <c r="I749" s="25"/>
      <c r="J749" s="25"/>
      <c r="K749" s="25"/>
      <c r="L749" s="25"/>
      <c r="M749" s="25"/>
      <c r="N749" s="25"/>
      <c r="O749" s="25"/>
      <c r="P749" s="25"/>
      <c r="Q749" s="25"/>
      <c r="R749" s="25"/>
      <c r="S749" s="25"/>
      <c r="T749" s="25"/>
      <c r="U749" s="25"/>
      <c r="V749" s="25"/>
      <c r="W749" s="25"/>
      <c r="X749" s="25"/>
      <c r="Y749" s="25"/>
      <c r="Z749" s="25"/>
      <c r="AA749" s="25"/>
      <c r="AB749" s="25"/>
      <c r="AC749" s="25"/>
    </row>
    <row r="750" spans="1:29" ht="15.75" customHeight="1">
      <c r="A750" s="25"/>
      <c r="B750" s="25"/>
      <c r="C750" s="25"/>
      <c r="D750" s="25"/>
      <c r="E750" s="25"/>
      <c r="F750" s="25"/>
      <c r="G750" s="25"/>
      <c r="H750" s="25"/>
      <c r="I750" s="25"/>
      <c r="J750" s="25"/>
      <c r="K750" s="25"/>
      <c r="L750" s="25"/>
      <c r="M750" s="25"/>
      <c r="N750" s="25"/>
      <c r="O750" s="25"/>
      <c r="P750" s="25"/>
      <c r="Q750" s="25"/>
      <c r="R750" s="25"/>
      <c r="S750" s="25"/>
      <c r="T750" s="25"/>
      <c r="U750" s="25"/>
      <c r="V750" s="25"/>
      <c r="W750" s="25"/>
      <c r="X750" s="25"/>
      <c r="Y750" s="25"/>
      <c r="Z750" s="25"/>
      <c r="AA750" s="25"/>
      <c r="AB750" s="25"/>
      <c r="AC750" s="25"/>
    </row>
    <row r="751" spans="1:29" ht="15.75" customHeight="1">
      <c r="A751" s="25"/>
      <c r="B751" s="25"/>
      <c r="C751" s="25"/>
      <c r="D751" s="25"/>
      <c r="E751" s="25"/>
      <c r="F751" s="25"/>
      <c r="G751" s="25"/>
      <c r="H751" s="25"/>
      <c r="I751" s="25"/>
      <c r="J751" s="25"/>
      <c r="K751" s="25"/>
      <c r="L751" s="25"/>
      <c r="M751" s="25"/>
      <c r="N751" s="25"/>
      <c r="O751" s="25"/>
      <c r="P751" s="25"/>
      <c r="Q751" s="25"/>
      <c r="R751" s="25"/>
      <c r="S751" s="25"/>
      <c r="T751" s="25"/>
      <c r="U751" s="25"/>
      <c r="V751" s="25"/>
      <c r="W751" s="25"/>
      <c r="X751" s="25"/>
      <c r="Y751" s="25"/>
      <c r="Z751" s="25"/>
      <c r="AA751" s="25"/>
      <c r="AB751" s="25"/>
      <c r="AC751" s="25"/>
    </row>
    <row r="752" spans="1:29" ht="15.75" customHeight="1">
      <c r="A752" s="25"/>
      <c r="B752" s="25"/>
      <c r="C752" s="25"/>
      <c r="D752" s="25"/>
      <c r="E752" s="25"/>
      <c r="F752" s="25"/>
      <c r="G752" s="25"/>
      <c r="H752" s="25"/>
      <c r="I752" s="25"/>
      <c r="J752" s="25"/>
      <c r="K752" s="25"/>
      <c r="L752" s="25"/>
      <c r="M752" s="25"/>
      <c r="N752" s="25"/>
      <c r="O752" s="25"/>
      <c r="P752" s="25"/>
      <c r="Q752" s="25"/>
      <c r="R752" s="25"/>
      <c r="S752" s="25"/>
      <c r="T752" s="25"/>
      <c r="U752" s="25"/>
      <c r="V752" s="25"/>
      <c r="W752" s="25"/>
      <c r="X752" s="25"/>
      <c r="Y752" s="25"/>
      <c r="Z752" s="25"/>
      <c r="AA752" s="25"/>
      <c r="AB752" s="25"/>
      <c r="AC752" s="25"/>
    </row>
    <row r="753" spans="1:29" ht="15.75" customHeight="1">
      <c r="A753" s="25"/>
      <c r="B753" s="25"/>
      <c r="C753" s="25"/>
      <c r="D753" s="25"/>
      <c r="E753" s="25"/>
      <c r="F753" s="25"/>
      <c r="G753" s="25"/>
      <c r="H753" s="25"/>
      <c r="I753" s="25"/>
      <c r="J753" s="25"/>
      <c r="K753" s="25"/>
      <c r="L753" s="25"/>
      <c r="M753" s="25"/>
      <c r="N753" s="25"/>
      <c r="O753" s="25"/>
      <c r="P753" s="25"/>
      <c r="Q753" s="25"/>
      <c r="R753" s="25"/>
      <c r="S753" s="25"/>
      <c r="T753" s="25"/>
      <c r="U753" s="25"/>
      <c r="V753" s="25"/>
      <c r="W753" s="25"/>
      <c r="X753" s="25"/>
      <c r="Y753" s="25"/>
      <c r="Z753" s="25"/>
      <c r="AA753" s="25"/>
      <c r="AB753" s="25"/>
      <c r="AC753" s="25"/>
    </row>
    <row r="754" spans="1:29" ht="15.75" customHeight="1">
      <c r="A754" s="25"/>
      <c r="B754" s="25"/>
      <c r="C754" s="25"/>
      <c r="D754" s="25"/>
      <c r="E754" s="25"/>
      <c r="F754" s="25"/>
      <c r="G754" s="25"/>
      <c r="H754" s="25"/>
      <c r="I754" s="25"/>
      <c r="J754" s="25"/>
      <c r="K754" s="25"/>
      <c r="L754" s="25"/>
      <c r="M754" s="25"/>
      <c r="N754" s="25"/>
      <c r="O754" s="25"/>
      <c r="P754" s="25"/>
      <c r="Q754" s="25"/>
      <c r="R754" s="25"/>
      <c r="S754" s="25"/>
      <c r="T754" s="25"/>
      <c r="U754" s="25"/>
      <c r="V754" s="25"/>
      <c r="W754" s="25"/>
      <c r="X754" s="25"/>
      <c r="Y754" s="25"/>
      <c r="Z754" s="25"/>
      <c r="AA754" s="25"/>
      <c r="AB754" s="25"/>
      <c r="AC754" s="25"/>
    </row>
    <row r="755" spans="1:29" ht="15.75" customHeight="1">
      <c r="A755" s="25"/>
      <c r="B755" s="25"/>
      <c r="C755" s="25"/>
      <c r="D755" s="25"/>
      <c r="E755" s="25"/>
      <c r="F755" s="25"/>
      <c r="G755" s="25"/>
      <c r="H755" s="25"/>
      <c r="I755" s="25"/>
      <c r="J755" s="25"/>
      <c r="K755" s="25"/>
      <c r="L755" s="25"/>
      <c r="M755" s="25"/>
      <c r="N755" s="25"/>
      <c r="O755" s="25"/>
      <c r="P755" s="25"/>
      <c r="Q755" s="25"/>
      <c r="R755" s="25"/>
      <c r="S755" s="25"/>
      <c r="T755" s="25"/>
      <c r="U755" s="25"/>
      <c r="V755" s="25"/>
      <c r="W755" s="25"/>
      <c r="X755" s="25"/>
      <c r="Y755" s="25"/>
      <c r="Z755" s="25"/>
      <c r="AA755" s="25"/>
      <c r="AB755" s="25"/>
      <c r="AC755" s="25"/>
    </row>
    <row r="756" spans="1:29" ht="15.75" customHeight="1">
      <c r="A756" s="25"/>
      <c r="B756" s="25"/>
      <c r="C756" s="25"/>
      <c r="D756" s="25"/>
      <c r="E756" s="25"/>
      <c r="F756" s="25"/>
      <c r="G756" s="25"/>
      <c r="H756" s="25"/>
      <c r="I756" s="25"/>
      <c r="J756" s="25"/>
      <c r="K756" s="25"/>
      <c r="L756" s="25"/>
      <c r="M756" s="25"/>
      <c r="N756" s="25"/>
      <c r="O756" s="25"/>
      <c r="P756" s="25"/>
      <c r="Q756" s="25"/>
      <c r="R756" s="25"/>
      <c r="S756" s="25"/>
      <c r="T756" s="25"/>
      <c r="U756" s="25"/>
      <c r="V756" s="25"/>
      <c r="W756" s="25"/>
      <c r="X756" s="25"/>
      <c r="Y756" s="25"/>
      <c r="Z756" s="25"/>
      <c r="AA756" s="25"/>
      <c r="AB756" s="25"/>
      <c r="AC756" s="25"/>
    </row>
    <row r="757" spans="1:29" ht="15.75" customHeight="1">
      <c r="A757" s="25"/>
      <c r="B757" s="25"/>
      <c r="C757" s="25"/>
      <c r="D757" s="25"/>
      <c r="E757" s="25"/>
      <c r="F757" s="25"/>
      <c r="G757" s="25"/>
      <c r="H757" s="25"/>
      <c r="I757" s="25"/>
      <c r="J757" s="25"/>
      <c r="K757" s="25"/>
      <c r="L757" s="25"/>
      <c r="M757" s="25"/>
      <c r="N757" s="25"/>
      <c r="O757" s="25"/>
      <c r="P757" s="25"/>
      <c r="Q757" s="25"/>
      <c r="R757" s="25"/>
      <c r="S757" s="25"/>
      <c r="T757" s="25"/>
      <c r="U757" s="25"/>
      <c r="V757" s="25"/>
      <c r="W757" s="25"/>
      <c r="X757" s="25"/>
      <c r="Y757" s="25"/>
      <c r="Z757" s="25"/>
      <c r="AA757" s="25"/>
      <c r="AB757" s="25"/>
      <c r="AC757" s="25"/>
    </row>
    <row r="758" spans="1:29" ht="15.75" customHeight="1">
      <c r="A758" s="25"/>
      <c r="B758" s="25"/>
      <c r="C758" s="25"/>
      <c r="D758" s="25"/>
      <c r="E758" s="25"/>
      <c r="F758" s="25"/>
      <c r="G758" s="25"/>
      <c r="H758" s="25"/>
      <c r="I758" s="25"/>
      <c r="J758" s="25"/>
      <c r="K758" s="25"/>
      <c r="L758" s="25"/>
      <c r="M758" s="25"/>
      <c r="N758" s="25"/>
      <c r="O758" s="25"/>
      <c r="P758" s="25"/>
      <c r="Q758" s="25"/>
      <c r="R758" s="25"/>
      <c r="S758" s="25"/>
      <c r="T758" s="25"/>
      <c r="U758" s="25"/>
      <c r="V758" s="25"/>
      <c r="W758" s="25"/>
      <c r="X758" s="25"/>
      <c r="Y758" s="25"/>
      <c r="Z758" s="25"/>
      <c r="AA758" s="25"/>
      <c r="AB758" s="25"/>
      <c r="AC758" s="25"/>
    </row>
    <row r="759" spans="1:29" ht="15.75" customHeight="1">
      <c r="A759" s="25"/>
      <c r="B759" s="25"/>
      <c r="C759" s="25"/>
      <c r="D759" s="25"/>
      <c r="E759" s="25"/>
      <c r="F759" s="25"/>
      <c r="G759" s="25"/>
      <c r="H759" s="25"/>
      <c r="I759" s="25"/>
      <c r="J759" s="25"/>
      <c r="K759" s="25"/>
      <c r="L759" s="25"/>
      <c r="M759" s="25"/>
      <c r="N759" s="25"/>
      <c r="O759" s="25"/>
      <c r="P759" s="25"/>
      <c r="Q759" s="25"/>
      <c r="R759" s="25"/>
      <c r="S759" s="25"/>
      <c r="T759" s="25"/>
      <c r="U759" s="25"/>
      <c r="V759" s="25"/>
      <c r="W759" s="25"/>
      <c r="X759" s="25"/>
      <c r="Y759" s="25"/>
      <c r="Z759" s="25"/>
      <c r="AA759" s="25"/>
      <c r="AB759" s="25"/>
      <c r="AC759" s="25"/>
    </row>
    <row r="760" spans="1:29" ht="15.75" customHeight="1">
      <c r="A760" s="25"/>
      <c r="B760" s="25"/>
      <c r="C760" s="25"/>
      <c r="D760" s="25"/>
      <c r="E760" s="25"/>
      <c r="F760" s="25"/>
      <c r="G760" s="25"/>
      <c r="H760" s="25"/>
      <c r="I760" s="25"/>
      <c r="J760" s="25"/>
      <c r="K760" s="25"/>
      <c r="L760" s="25"/>
      <c r="M760" s="25"/>
      <c r="N760" s="25"/>
      <c r="O760" s="25"/>
      <c r="P760" s="25"/>
      <c r="Q760" s="25"/>
      <c r="R760" s="25"/>
      <c r="S760" s="25"/>
      <c r="T760" s="25"/>
      <c r="U760" s="25"/>
      <c r="V760" s="25"/>
      <c r="W760" s="25"/>
      <c r="X760" s="25"/>
      <c r="Y760" s="25"/>
      <c r="Z760" s="25"/>
      <c r="AA760" s="25"/>
      <c r="AB760" s="25"/>
      <c r="AC760" s="25"/>
    </row>
    <row r="761" spans="1:29" ht="15.75" customHeight="1">
      <c r="A761" s="25"/>
      <c r="B761" s="25"/>
      <c r="C761" s="25"/>
      <c r="D761" s="25"/>
      <c r="E761" s="25"/>
      <c r="F761" s="25"/>
      <c r="G761" s="25"/>
      <c r="H761" s="25"/>
      <c r="I761" s="25"/>
      <c r="J761" s="25"/>
      <c r="K761" s="25"/>
      <c r="L761" s="25"/>
      <c r="M761" s="25"/>
      <c r="N761" s="25"/>
      <c r="O761" s="25"/>
      <c r="P761" s="25"/>
      <c r="Q761" s="25"/>
      <c r="R761" s="25"/>
      <c r="S761" s="25"/>
      <c r="T761" s="25"/>
      <c r="U761" s="25"/>
      <c r="V761" s="25"/>
      <c r="W761" s="25"/>
      <c r="X761" s="25"/>
      <c r="Y761" s="25"/>
      <c r="Z761" s="25"/>
      <c r="AA761" s="25"/>
      <c r="AB761" s="25"/>
      <c r="AC761" s="25"/>
    </row>
    <row r="762" spans="1:29" ht="15.75" customHeight="1">
      <c r="A762" s="25"/>
      <c r="B762" s="25"/>
      <c r="C762" s="25"/>
      <c r="D762" s="25"/>
      <c r="E762" s="25"/>
      <c r="F762" s="25"/>
      <c r="G762" s="25"/>
      <c r="H762" s="25"/>
      <c r="I762" s="25"/>
      <c r="J762" s="25"/>
      <c r="K762" s="25"/>
      <c r="L762" s="25"/>
      <c r="M762" s="25"/>
      <c r="N762" s="25"/>
      <c r="O762" s="25"/>
      <c r="P762" s="25"/>
      <c r="Q762" s="25"/>
      <c r="R762" s="25"/>
      <c r="S762" s="25"/>
      <c r="T762" s="25"/>
      <c r="U762" s="25"/>
      <c r="V762" s="25"/>
      <c r="W762" s="25"/>
      <c r="X762" s="25"/>
      <c r="Y762" s="25"/>
      <c r="Z762" s="25"/>
      <c r="AA762" s="25"/>
      <c r="AB762" s="25"/>
      <c r="AC762" s="25"/>
    </row>
    <row r="763" spans="1:29" ht="15.75" customHeight="1">
      <c r="A763" s="25"/>
      <c r="B763" s="25"/>
      <c r="C763" s="25"/>
      <c r="D763" s="25"/>
      <c r="E763" s="25"/>
      <c r="F763" s="25"/>
      <c r="G763" s="25"/>
      <c r="H763" s="25"/>
      <c r="I763" s="25"/>
      <c r="J763" s="25"/>
      <c r="K763" s="25"/>
      <c r="L763" s="25"/>
      <c r="M763" s="25"/>
      <c r="N763" s="25"/>
      <c r="O763" s="25"/>
      <c r="P763" s="25"/>
      <c r="Q763" s="25"/>
      <c r="R763" s="25"/>
      <c r="S763" s="25"/>
      <c r="T763" s="25"/>
      <c r="U763" s="25"/>
      <c r="V763" s="25"/>
      <c r="W763" s="25"/>
      <c r="X763" s="25"/>
      <c r="Y763" s="25"/>
      <c r="Z763" s="25"/>
      <c r="AA763" s="25"/>
      <c r="AB763" s="25"/>
      <c r="AC763" s="25"/>
    </row>
    <row r="764" spans="1:29" ht="15.75" customHeight="1">
      <c r="A764" s="25"/>
      <c r="B764" s="25"/>
      <c r="C764" s="25"/>
      <c r="D764" s="25"/>
      <c r="E764" s="25"/>
      <c r="F764" s="25"/>
      <c r="G764" s="25"/>
      <c r="H764" s="25"/>
      <c r="I764" s="25"/>
      <c r="J764" s="25"/>
      <c r="K764" s="25"/>
      <c r="L764" s="25"/>
      <c r="M764" s="25"/>
      <c r="N764" s="25"/>
      <c r="O764" s="25"/>
      <c r="P764" s="25"/>
      <c r="Q764" s="25"/>
      <c r="R764" s="25"/>
      <c r="S764" s="25"/>
      <c r="T764" s="25"/>
      <c r="U764" s="25"/>
      <c r="V764" s="25"/>
      <c r="W764" s="25"/>
      <c r="X764" s="25"/>
      <c r="Y764" s="25"/>
      <c r="Z764" s="25"/>
      <c r="AA764" s="25"/>
      <c r="AB764" s="25"/>
      <c r="AC764" s="25"/>
    </row>
    <row r="765" spans="1:29" ht="15.75" customHeight="1">
      <c r="A765" s="25"/>
      <c r="B765" s="25"/>
      <c r="C765" s="25"/>
      <c r="D765" s="25"/>
      <c r="E765" s="25"/>
      <c r="F765" s="25"/>
      <c r="G765" s="25"/>
      <c r="H765" s="25"/>
      <c r="I765" s="25"/>
      <c r="J765" s="25"/>
      <c r="K765" s="25"/>
      <c r="L765" s="25"/>
      <c r="M765" s="25"/>
      <c r="N765" s="25"/>
      <c r="O765" s="25"/>
      <c r="P765" s="25"/>
      <c r="Q765" s="25"/>
      <c r="R765" s="25"/>
      <c r="S765" s="25"/>
      <c r="T765" s="25"/>
      <c r="U765" s="25"/>
      <c r="V765" s="25"/>
      <c r="W765" s="25"/>
      <c r="X765" s="25"/>
      <c r="Y765" s="25"/>
      <c r="Z765" s="25"/>
      <c r="AA765" s="25"/>
      <c r="AB765" s="25"/>
      <c r="AC765" s="25"/>
    </row>
    <row r="766" spans="1:29" ht="15.75" customHeight="1">
      <c r="A766" s="25"/>
      <c r="B766" s="25"/>
      <c r="C766" s="25"/>
      <c r="D766" s="25"/>
      <c r="E766" s="25"/>
      <c r="F766" s="25"/>
      <c r="G766" s="25"/>
      <c r="H766" s="25"/>
      <c r="I766" s="25"/>
      <c r="J766" s="25"/>
      <c r="K766" s="25"/>
      <c r="L766" s="25"/>
      <c r="M766" s="25"/>
      <c r="N766" s="25"/>
      <c r="O766" s="25"/>
      <c r="P766" s="25"/>
      <c r="Q766" s="25"/>
      <c r="R766" s="25"/>
      <c r="S766" s="25"/>
      <c r="T766" s="25"/>
      <c r="U766" s="25"/>
      <c r="V766" s="25"/>
      <c r="W766" s="25"/>
      <c r="X766" s="25"/>
      <c r="Y766" s="25"/>
      <c r="Z766" s="25"/>
      <c r="AA766" s="25"/>
      <c r="AB766" s="25"/>
      <c r="AC766" s="25"/>
    </row>
    <row r="767" spans="1:29" ht="15.75" customHeight="1">
      <c r="A767" s="25"/>
      <c r="B767" s="25"/>
      <c r="C767" s="25"/>
      <c r="D767" s="25"/>
      <c r="E767" s="25"/>
      <c r="F767" s="25"/>
      <c r="G767" s="25"/>
      <c r="H767" s="25"/>
      <c r="I767" s="25"/>
      <c r="J767" s="25"/>
      <c r="K767" s="25"/>
      <c r="L767" s="25"/>
      <c r="M767" s="25"/>
      <c r="N767" s="25"/>
      <c r="O767" s="25"/>
      <c r="P767" s="25"/>
      <c r="Q767" s="25"/>
      <c r="R767" s="25"/>
      <c r="S767" s="25"/>
      <c r="T767" s="25"/>
      <c r="U767" s="25"/>
      <c r="V767" s="25"/>
      <c r="W767" s="25"/>
      <c r="X767" s="25"/>
      <c r="Y767" s="25"/>
      <c r="Z767" s="25"/>
      <c r="AA767" s="25"/>
      <c r="AB767" s="25"/>
      <c r="AC767" s="25"/>
    </row>
    <row r="768" spans="1:29" ht="15.75" customHeight="1">
      <c r="A768" s="25"/>
      <c r="B768" s="25"/>
      <c r="C768" s="25"/>
      <c r="D768" s="25"/>
      <c r="E768" s="25"/>
      <c r="F768" s="25"/>
      <c r="G768" s="25"/>
      <c r="H768" s="25"/>
      <c r="I768" s="25"/>
      <c r="J768" s="25"/>
      <c r="K768" s="25"/>
      <c r="L768" s="25"/>
      <c r="M768" s="25"/>
      <c r="N768" s="25"/>
      <c r="O768" s="25"/>
      <c r="P768" s="25"/>
      <c r="Q768" s="25"/>
      <c r="R768" s="25"/>
      <c r="S768" s="25"/>
      <c r="T768" s="25"/>
      <c r="U768" s="25"/>
      <c r="V768" s="25"/>
      <c r="W768" s="25"/>
      <c r="X768" s="25"/>
      <c r="Y768" s="25"/>
      <c r="Z768" s="25"/>
      <c r="AA768" s="25"/>
      <c r="AB768" s="25"/>
      <c r="AC768" s="25"/>
    </row>
    <row r="769" spans="1:29" ht="15.75" customHeight="1">
      <c r="A769" s="25"/>
      <c r="B769" s="25"/>
      <c r="C769" s="25"/>
      <c r="D769" s="25"/>
      <c r="E769" s="25"/>
      <c r="F769" s="25"/>
      <c r="G769" s="25"/>
      <c r="H769" s="25"/>
      <c r="I769" s="25"/>
      <c r="J769" s="25"/>
      <c r="K769" s="25"/>
      <c r="L769" s="25"/>
      <c r="M769" s="25"/>
      <c r="N769" s="25"/>
      <c r="O769" s="25"/>
      <c r="P769" s="25"/>
      <c r="Q769" s="25"/>
      <c r="R769" s="25"/>
      <c r="S769" s="25"/>
      <c r="T769" s="25"/>
      <c r="U769" s="25"/>
      <c r="V769" s="25"/>
      <c r="W769" s="25"/>
      <c r="X769" s="25"/>
      <c r="Y769" s="25"/>
      <c r="Z769" s="25"/>
      <c r="AA769" s="25"/>
      <c r="AB769" s="25"/>
      <c r="AC769" s="25"/>
    </row>
    <row r="770" spans="1:29" ht="15.75" customHeight="1">
      <c r="A770" s="25"/>
      <c r="B770" s="25"/>
      <c r="C770" s="25"/>
      <c r="D770" s="25"/>
      <c r="E770" s="25"/>
      <c r="F770" s="25"/>
      <c r="G770" s="25"/>
      <c r="H770" s="25"/>
      <c r="I770" s="25"/>
      <c r="J770" s="25"/>
      <c r="K770" s="25"/>
      <c r="L770" s="25"/>
      <c r="M770" s="25"/>
      <c r="N770" s="25"/>
      <c r="O770" s="25"/>
      <c r="P770" s="25"/>
      <c r="Q770" s="25"/>
      <c r="R770" s="25"/>
      <c r="S770" s="25"/>
      <c r="T770" s="25"/>
      <c r="U770" s="25"/>
      <c r="V770" s="25"/>
      <c r="W770" s="25"/>
      <c r="X770" s="25"/>
      <c r="Y770" s="25"/>
      <c r="Z770" s="25"/>
      <c r="AA770" s="25"/>
      <c r="AB770" s="25"/>
      <c r="AC770" s="25"/>
    </row>
    <row r="771" spans="1:29" ht="15.75" customHeight="1">
      <c r="A771" s="25"/>
      <c r="B771" s="25"/>
      <c r="C771" s="25"/>
      <c r="D771" s="25"/>
      <c r="E771" s="25"/>
      <c r="F771" s="25"/>
      <c r="G771" s="25"/>
      <c r="H771" s="25"/>
      <c r="I771" s="25"/>
      <c r="J771" s="25"/>
      <c r="K771" s="25"/>
      <c r="L771" s="25"/>
      <c r="M771" s="25"/>
      <c r="N771" s="25"/>
      <c r="O771" s="25"/>
      <c r="P771" s="25"/>
      <c r="Q771" s="25"/>
      <c r="R771" s="25"/>
      <c r="S771" s="25"/>
      <c r="T771" s="25"/>
      <c r="U771" s="25"/>
      <c r="V771" s="25"/>
      <c r="W771" s="25"/>
      <c r="X771" s="25"/>
      <c r="Y771" s="25"/>
      <c r="Z771" s="25"/>
      <c r="AA771" s="25"/>
      <c r="AB771" s="25"/>
      <c r="AC771" s="25"/>
    </row>
    <row r="772" spans="1:29" ht="15.75" customHeight="1">
      <c r="A772" s="25"/>
      <c r="B772" s="25"/>
      <c r="C772" s="25"/>
      <c r="D772" s="25"/>
      <c r="E772" s="25"/>
      <c r="F772" s="25"/>
      <c r="G772" s="25"/>
      <c r="H772" s="25"/>
      <c r="I772" s="25"/>
      <c r="J772" s="25"/>
      <c r="K772" s="25"/>
      <c r="L772" s="25"/>
      <c r="M772" s="25"/>
      <c r="N772" s="25"/>
      <c r="O772" s="25"/>
      <c r="P772" s="25"/>
      <c r="Q772" s="25"/>
      <c r="R772" s="25"/>
      <c r="S772" s="25"/>
      <c r="T772" s="25"/>
      <c r="U772" s="25"/>
      <c r="V772" s="25"/>
      <c r="W772" s="25"/>
      <c r="X772" s="25"/>
      <c r="Y772" s="25"/>
      <c r="Z772" s="25"/>
      <c r="AA772" s="25"/>
      <c r="AB772" s="25"/>
      <c r="AC772" s="25"/>
    </row>
    <row r="773" spans="1:29" ht="15.75" customHeight="1">
      <c r="A773" s="25"/>
      <c r="B773" s="25"/>
      <c r="C773" s="25"/>
      <c r="D773" s="25"/>
      <c r="E773" s="25"/>
      <c r="F773" s="25"/>
      <c r="G773" s="25"/>
      <c r="H773" s="25"/>
      <c r="I773" s="25"/>
      <c r="J773" s="25"/>
      <c r="K773" s="25"/>
      <c r="L773" s="25"/>
      <c r="M773" s="25"/>
      <c r="N773" s="25"/>
      <c r="O773" s="25"/>
      <c r="P773" s="25"/>
      <c r="Q773" s="25"/>
      <c r="R773" s="25"/>
      <c r="S773" s="25"/>
      <c r="T773" s="25"/>
      <c r="U773" s="25"/>
      <c r="V773" s="25"/>
      <c r="W773" s="25"/>
      <c r="X773" s="25"/>
      <c r="Y773" s="25"/>
      <c r="Z773" s="25"/>
      <c r="AA773" s="25"/>
      <c r="AB773" s="25"/>
      <c r="AC773" s="25"/>
    </row>
    <row r="774" spans="1:29" ht="15.75" customHeight="1">
      <c r="A774" s="25"/>
      <c r="B774" s="25"/>
      <c r="C774" s="25"/>
      <c r="D774" s="25"/>
      <c r="E774" s="25"/>
      <c r="F774" s="25"/>
      <c r="G774" s="25"/>
      <c r="H774" s="25"/>
      <c r="I774" s="25"/>
      <c r="J774" s="25"/>
      <c r="K774" s="25"/>
      <c r="L774" s="25"/>
      <c r="M774" s="25"/>
      <c r="N774" s="25"/>
      <c r="O774" s="25"/>
      <c r="P774" s="25"/>
      <c r="Q774" s="25"/>
      <c r="R774" s="25"/>
      <c r="S774" s="25"/>
      <c r="T774" s="25"/>
      <c r="U774" s="25"/>
      <c r="V774" s="25"/>
      <c r="W774" s="25"/>
      <c r="X774" s="25"/>
      <c r="Y774" s="25"/>
      <c r="Z774" s="25"/>
      <c r="AA774" s="25"/>
      <c r="AB774" s="25"/>
      <c r="AC774" s="25"/>
    </row>
    <row r="775" spans="1:29" ht="15.75" customHeight="1">
      <c r="A775" s="25"/>
      <c r="B775" s="25"/>
      <c r="C775" s="25"/>
      <c r="D775" s="25"/>
      <c r="E775" s="25"/>
      <c r="F775" s="25"/>
      <c r="G775" s="25"/>
      <c r="H775" s="25"/>
      <c r="I775" s="25"/>
      <c r="J775" s="25"/>
      <c r="K775" s="25"/>
      <c r="L775" s="25"/>
      <c r="M775" s="25"/>
      <c r="N775" s="25"/>
      <c r="O775" s="25"/>
      <c r="P775" s="25"/>
      <c r="Q775" s="25"/>
      <c r="R775" s="25"/>
      <c r="S775" s="25"/>
      <c r="T775" s="25"/>
      <c r="U775" s="25"/>
      <c r="V775" s="25"/>
      <c r="W775" s="25"/>
      <c r="X775" s="25"/>
      <c r="Y775" s="25"/>
      <c r="Z775" s="25"/>
      <c r="AA775" s="25"/>
      <c r="AB775" s="25"/>
      <c r="AC775" s="25"/>
    </row>
    <row r="776" spans="1:29" ht="15.75" customHeight="1">
      <c r="A776" s="25"/>
      <c r="B776" s="25"/>
      <c r="C776" s="25"/>
      <c r="D776" s="25"/>
      <c r="E776" s="25"/>
      <c r="F776" s="25"/>
      <c r="G776" s="25"/>
      <c r="H776" s="25"/>
      <c r="I776" s="25"/>
      <c r="J776" s="25"/>
      <c r="K776" s="25"/>
      <c r="L776" s="25"/>
      <c r="M776" s="25"/>
      <c r="N776" s="25"/>
      <c r="O776" s="25"/>
      <c r="P776" s="25"/>
      <c r="Q776" s="25"/>
      <c r="R776" s="25"/>
      <c r="S776" s="25"/>
      <c r="T776" s="25"/>
      <c r="U776" s="25"/>
      <c r="V776" s="25"/>
      <c r="W776" s="25"/>
      <c r="X776" s="25"/>
      <c r="Y776" s="25"/>
      <c r="Z776" s="25"/>
      <c r="AA776" s="25"/>
      <c r="AB776" s="25"/>
      <c r="AC776" s="25"/>
    </row>
    <row r="777" spans="1:29" ht="15.75" customHeight="1">
      <c r="A777" s="25"/>
      <c r="B777" s="25"/>
      <c r="C777" s="25"/>
      <c r="D777" s="25"/>
      <c r="E777" s="25"/>
      <c r="F777" s="25"/>
      <c r="G777" s="25"/>
      <c r="H777" s="25"/>
      <c r="I777" s="25"/>
      <c r="J777" s="25"/>
      <c r="K777" s="25"/>
      <c r="L777" s="25"/>
      <c r="M777" s="25"/>
      <c r="N777" s="25"/>
      <c r="O777" s="25"/>
      <c r="P777" s="25"/>
      <c r="Q777" s="25"/>
      <c r="R777" s="25"/>
      <c r="S777" s="25"/>
      <c r="T777" s="25"/>
      <c r="U777" s="25"/>
      <c r="V777" s="25"/>
      <c r="W777" s="25"/>
      <c r="X777" s="25"/>
      <c r="Y777" s="25"/>
      <c r="Z777" s="25"/>
      <c r="AA777" s="25"/>
      <c r="AB777" s="25"/>
      <c r="AC777" s="25"/>
    </row>
    <row r="778" spans="1:29" ht="15.75" customHeight="1">
      <c r="A778" s="25"/>
      <c r="B778" s="25"/>
      <c r="C778" s="25"/>
      <c r="D778" s="25"/>
      <c r="E778" s="25"/>
      <c r="F778" s="25"/>
      <c r="G778" s="25"/>
      <c r="H778" s="25"/>
      <c r="I778" s="25"/>
      <c r="J778" s="25"/>
      <c r="K778" s="25"/>
      <c r="L778" s="25"/>
      <c r="M778" s="25"/>
      <c r="N778" s="25"/>
      <c r="O778" s="25"/>
      <c r="P778" s="25"/>
      <c r="Q778" s="25"/>
      <c r="R778" s="25"/>
      <c r="S778" s="25"/>
      <c r="T778" s="25"/>
      <c r="U778" s="25"/>
      <c r="V778" s="25"/>
      <c r="W778" s="25"/>
      <c r="X778" s="25"/>
      <c r="Y778" s="25"/>
      <c r="Z778" s="25"/>
      <c r="AA778" s="25"/>
      <c r="AB778" s="25"/>
      <c r="AC778" s="25"/>
    </row>
    <row r="779" spans="1:29" ht="15.75" customHeight="1">
      <c r="A779" s="25"/>
      <c r="B779" s="25"/>
      <c r="C779" s="25"/>
      <c r="D779" s="25"/>
      <c r="E779" s="25"/>
      <c r="F779" s="25"/>
      <c r="G779" s="25"/>
      <c r="H779" s="25"/>
      <c r="I779" s="25"/>
      <c r="J779" s="25"/>
      <c r="K779" s="25"/>
      <c r="L779" s="25"/>
      <c r="M779" s="25"/>
      <c r="N779" s="25"/>
      <c r="O779" s="25"/>
      <c r="P779" s="25"/>
      <c r="Q779" s="25"/>
      <c r="R779" s="25"/>
      <c r="S779" s="25"/>
      <c r="T779" s="25"/>
      <c r="U779" s="25"/>
      <c r="V779" s="25"/>
      <c r="W779" s="25"/>
      <c r="X779" s="25"/>
      <c r="Y779" s="25"/>
      <c r="Z779" s="25"/>
      <c r="AA779" s="25"/>
      <c r="AB779" s="25"/>
      <c r="AC779" s="25"/>
    </row>
    <row r="780" spans="1:29" ht="15.75" customHeight="1">
      <c r="A780" s="25"/>
      <c r="B780" s="25"/>
      <c r="C780" s="25"/>
      <c r="D780" s="25"/>
      <c r="E780" s="25"/>
      <c r="F780" s="25"/>
      <c r="G780" s="25"/>
      <c r="H780" s="25"/>
      <c r="I780" s="25"/>
      <c r="J780" s="25"/>
      <c r="K780" s="25"/>
      <c r="L780" s="25"/>
      <c r="M780" s="25"/>
      <c r="N780" s="25"/>
      <c r="O780" s="25"/>
      <c r="P780" s="25"/>
      <c r="Q780" s="25"/>
      <c r="R780" s="25"/>
      <c r="S780" s="25"/>
      <c r="T780" s="25"/>
      <c r="U780" s="25"/>
      <c r="V780" s="25"/>
      <c r="W780" s="25"/>
      <c r="X780" s="25"/>
      <c r="Y780" s="25"/>
      <c r="Z780" s="25"/>
      <c r="AA780" s="25"/>
      <c r="AB780" s="25"/>
      <c r="AC780" s="25"/>
    </row>
    <row r="781" spans="1:29" ht="15.75" customHeight="1">
      <c r="A781" s="25"/>
      <c r="B781" s="25"/>
      <c r="C781" s="25"/>
      <c r="D781" s="25"/>
      <c r="E781" s="25"/>
      <c r="F781" s="25"/>
      <c r="G781" s="25"/>
      <c r="H781" s="25"/>
      <c r="I781" s="25"/>
      <c r="J781" s="25"/>
      <c r="K781" s="25"/>
      <c r="L781" s="25"/>
      <c r="M781" s="25"/>
      <c r="N781" s="25"/>
      <c r="O781" s="25"/>
      <c r="P781" s="25"/>
      <c r="Q781" s="25"/>
      <c r="R781" s="25"/>
      <c r="S781" s="25"/>
      <c r="T781" s="25"/>
      <c r="U781" s="25"/>
      <c r="V781" s="25"/>
      <c r="W781" s="25"/>
      <c r="X781" s="25"/>
      <c r="Y781" s="25"/>
      <c r="Z781" s="25"/>
      <c r="AA781" s="25"/>
      <c r="AB781" s="25"/>
      <c r="AC781" s="25"/>
    </row>
    <row r="782" spans="1:29" ht="15.75" customHeight="1">
      <c r="A782" s="25"/>
      <c r="B782" s="25"/>
      <c r="C782" s="25"/>
      <c r="D782" s="25"/>
      <c r="E782" s="25"/>
      <c r="F782" s="25"/>
      <c r="G782" s="25"/>
      <c r="H782" s="25"/>
      <c r="I782" s="25"/>
      <c r="J782" s="25"/>
      <c r="K782" s="25"/>
      <c r="L782" s="25"/>
      <c r="M782" s="25"/>
      <c r="N782" s="25"/>
      <c r="O782" s="25"/>
      <c r="P782" s="25"/>
      <c r="Q782" s="25"/>
      <c r="R782" s="25"/>
      <c r="S782" s="25"/>
      <c r="T782" s="25"/>
      <c r="U782" s="25"/>
      <c r="V782" s="25"/>
      <c r="W782" s="25"/>
      <c r="X782" s="25"/>
      <c r="Y782" s="25"/>
      <c r="Z782" s="25"/>
      <c r="AA782" s="25"/>
      <c r="AB782" s="25"/>
      <c r="AC782" s="25"/>
    </row>
    <row r="783" spans="1:29" ht="15.75" customHeight="1">
      <c r="A783" s="25"/>
      <c r="B783" s="25"/>
      <c r="C783" s="25"/>
      <c r="D783" s="25"/>
      <c r="E783" s="25"/>
      <c r="F783" s="25"/>
      <c r="G783" s="25"/>
      <c r="H783" s="25"/>
      <c r="I783" s="25"/>
      <c r="J783" s="25"/>
      <c r="K783" s="25"/>
      <c r="L783" s="25"/>
      <c r="M783" s="25"/>
      <c r="N783" s="25"/>
      <c r="O783" s="25"/>
      <c r="P783" s="25"/>
      <c r="Q783" s="25"/>
      <c r="R783" s="25"/>
      <c r="S783" s="25"/>
      <c r="T783" s="25"/>
      <c r="U783" s="25"/>
      <c r="V783" s="25"/>
      <c r="W783" s="25"/>
      <c r="X783" s="25"/>
      <c r="Y783" s="25"/>
      <c r="Z783" s="25"/>
      <c r="AA783" s="25"/>
      <c r="AB783" s="25"/>
      <c r="AC783" s="25"/>
    </row>
    <row r="784" spans="1:29" ht="15.75" customHeight="1">
      <c r="A784" s="25"/>
      <c r="B784" s="25"/>
      <c r="C784" s="25"/>
      <c r="D784" s="25"/>
      <c r="E784" s="25"/>
      <c r="F784" s="25"/>
      <c r="G784" s="25"/>
      <c r="H784" s="25"/>
      <c r="I784" s="25"/>
      <c r="J784" s="25"/>
      <c r="K784" s="25"/>
      <c r="L784" s="25"/>
      <c r="M784" s="25"/>
      <c r="N784" s="25"/>
      <c r="O784" s="25"/>
      <c r="P784" s="25"/>
      <c r="Q784" s="25"/>
      <c r="R784" s="25"/>
      <c r="S784" s="25"/>
      <c r="T784" s="25"/>
      <c r="U784" s="25"/>
      <c r="V784" s="25"/>
      <c r="W784" s="25"/>
      <c r="X784" s="25"/>
      <c r="Y784" s="25"/>
      <c r="Z784" s="25"/>
      <c r="AA784" s="25"/>
      <c r="AB784" s="25"/>
      <c r="AC784" s="25"/>
    </row>
    <row r="785" spans="1:29" ht="15.75" customHeight="1">
      <c r="A785" s="25"/>
      <c r="B785" s="25"/>
      <c r="C785" s="25"/>
      <c r="D785" s="25"/>
      <c r="E785" s="25"/>
      <c r="F785" s="25"/>
      <c r="G785" s="25"/>
      <c r="H785" s="25"/>
      <c r="I785" s="25"/>
      <c r="J785" s="25"/>
      <c r="K785" s="25"/>
      <c r="L785" s="25"/>
      <c r="M785" s="25"/>
      <c r="N785" s="25"/>
      <c r="O785" s="25"/>
      <c r="P785" s="25"/>
      <c r="Q785" s="25"/>
      <c r="R785" s="25"/>
      <c r="S785" s="25"/>
      <c r="T785" s="25"/>
      <c r="U785" s="25"/>
      <c r="V785" s="25"/>
      <c r="W785" s="25"/>
      <c r="X785" s="25"/>
      <c r="Y785" s="25"/>
      <c r="Z785" s="25"/>
      <c r="AA785" s="25"/>
      <c r="AB785" s="25"/>
      <c r="AC785" s="25"/>
    </row>
    <row r="786" spans="1:29" ht="15.75" customHeight="1">
      <c r="A786" s="25"/>
      <c r="B786" s="25"/>
      <c r="C786" s="25"/>
      <c r="D786" s="25"/>
      <c r="E786" s="25"/>
      <c r="F786" s="25"/>
      <c r="G786" s="25"/>
      <c r="H786" s="25"/>
      <c r="I786" s="25"/>
      <c r="J786" s="25"/>
      <c r="K786" s="25"/>
      <c r="L786" s="25"/>
      <c r="M786" s="25"/>
      <c r="N786" s="25"/>
      <c r="O786" s="25"/>
      <c r="P786" s="25"/>
      <c r="Q786" s="25"/>
      <c r="R786" s="25"/>
      <c r="S786" s="25"/>
      <c r="T786" s="25"/>
      <c r="U786" s="25"/>
      <c r="V786" s="25"/>
      <c r="W786" s="25"/>
      <c r="X786" s="25"/>
      <c r="Y786" s="25"/>
      <c r="Z786" s="25"/>
      <c r="AA786" s="25"/>
      <c r="AB786" s="25"/>
      <c r="AC786" s="25"/>
    </row>
    <row r="787" spans="1:29" ht="15.75" customHeight="1">
      <c r="A787" s="25"/>
      <c r="B787" s="25"/>
      <c r="C787" s="25"/>
      <c r="D787" s="25"/>
      <c r="E787" s="25"/>
      <c r="F787" s="25"/>
      <c r="G787" s="25"/>
      <c r="H787" s="25"/>
      <c r="I787" s="25"/>
      <c r="J787" s="25"/>
      <c r="K787" s="25"/>
      <c r="L787" s="25"/>
      <c r="M787" s="25"/>
      <c r="N787" s="25"/>
      <c r="O787" s="25"/>
      <c r="P787" s="25"/>
      <c r="Q787" s="25"/>
      <c r="R787" s="25"/>
      <c r="S787" s="25"/>
      <c r="T787" s="25"/>
      <c r="U787" s="25"/>
      <c r="V787" s="25"/>
      <c r="W787" s="25"/>
      <c r="X787" s="25"/>
      <c r="Y787" s="25"/>
      <c r="Z787" s="25"/>
      <c r="AA787" s="25"/>
      <c r="AB787" s="25"/>
      <c r="AC787" s="25"/>
    </row>
    <row r="788" spans="1:29" ht="15.75" customHeight="1">
      <c r="A788" s="25"/>
      <c r="B788" s="25"/>
      <c r="C788" s="25"/>
      <c r="D788" s="25"/>
      <c r="E788" s="25"/>
      <c r="F788" s="25"/>
      <c r="G788" s="25"/>
      <c r="H788" s="25"/>
      <c r="I788" s="25"/>
      <c r="J788" s="25"/>
      <c r="K788" s="25"/>
      <c r="L788" s="25"/>
      <c r="M788" s="25"/>
      <c r="N788" s="25"/>
      <c r="O788" s="25"/>
      <c r="P788" s="25"/>
      <c r="Q788" s="25"/>
      <c r="R788" s="25"/>
      <c r="S788" s="25"/>
      <c r="T788" s="25"/>
      <c r="U788" s="25"/>
      <c r="V788" s="25"/>
      <c r="W788" s="25"/>
      <c r="X788" s="25"/>
      <c r="Y788" s="25"/>
      <c r="Z788" s="25"/>
      <c r="AA788" s="25"/>
      <c r="AB788" s="25"/>
      <c r="AC788" s="25"/>
    </row>
    <row r="789" spans="1:29" ht="15.75" customHeight="1">
      <c r="A789" s="25"/>
      <c r="B789" s="25"/>
      <c r="C789" s="25"/>
      <c r="D789" s="25"/>
      <c r="E789" s="25"/>
      <c r="F789" s="25"/>
      <c r="G789" s="25"/>
      <c r="H789" s="25"/>
      <c r="I789" s="25"/>
      <c r="J789" s="25"/>
      <c r="K789" s="25"/>
      <c r="L789" s="25"/>
      <c r="M789" s="25"/>
      <c r="N789" s="25"/>
      <c r="O789" s="25"/>
      <c r="P789" s="25"/>
      <c r="Q789" s="25"/>
      <c r="R789" s="25"/>
      <c r="S789" s="25"/>
      <c r="T789" s="25"/>
      <c r="U789" s="25"/>
      <c r="V789" s="25"/>
      <c r="W789" s="25"/>
      <c r="X789" s="25"/>
      <c r="Y789" s="25"/>
      <c r="Z789" s="25"/>
      <c r="AA789" s="25"/>
      <c r="AB789" s="25"/>
      <c r="AC789" s="25"/>
    </row>
    <row r="790" spans="1:29" ht="15.75" customHeight="1">
      <c r="A790" s="25"/>
      <c r="B790" s="25"/>
      <c r="C790" s="25"/>
      <c r="D790" s="25"/>
      <c r="E790" s="25"/>
      <c r="F790" s="25"/>
      <c r="G790" s="25"/>
      <c r="H790" s="25"/>
      <c r="I790" s="25"/>
      <c r="J790" s="25"/>
      <c r="K790" s="25"/>
      <c r="L790" s="25"/>
      <c r="M790" s="25"/>
      <c r="N790" s="25"/>
      <c r="O790" s="25"/>
      <c r="P790" s="25"/>
      <c r="Q790" s="25"/>
      <c r="R790" s="25"/>
      <c r="S790" s="25"/>
      <c r="T790" s="25"/>
      <c r="U790" s="25"/>
      <c r="V790" s="25"/>
      <c r="W790" s="25"/>
      <c r="X790" s="25"/>
      <c r="Y790" s="25"/>
      <c r="Z790" s="25"/>
      <c r="AA790" s="25"/>
      <c r="AB790" s="25"/>
      <c r="AC790" s="25"/>
    </row>
    <row r="791" spans="1:29" ht="15.75" customHeight="1">
      <c r="A791" s="25"/>
      <c r="B791" s="25"/>
      <c r="C791" s="25"/>
      <c r="D791" s="25"/>
      <c r="E791" s="25"/>
      <c r="F791" s="25"/>
      <c r="G791" s="25"/>
      <c r="H791" s="25"/>
      <c r="I791" s="25"/>
      <c r="J791" s="25"/>
      <c r="K791" s="25"/>
      <c r="L791" s="25"/>
      <c r="M791" s="25"/>
      <c r="N791" s="25"/>
      <c r="O791" s="25"/>
      <c r="P791" s="25"/>
      <c r="Q791" s="25"/>
      <c r="R791" s="25"/>
      <c r="S791" s="25"/>
      <c r="T791" s="25"/>
      <c r="U791" s="25"/>
      <c r="V791" s="25"/>
      <c r="W791" s="25"/>
      <c r="X791" s="25"/>
      <c r="Y791" s="25"/>
      <c r="Z791" s="25"/>
      <c r="AA791" s="25"/>
      <c r="AB791" s="25"/>
      <c r="AC791" s="25"/>
    </row>
    <row r="792" spans="1:29" ht="15.75" customHeight="1">
      <c r="A792" s="25"/>
      <c r="B792" s="25"/>
      <c r="C792" s="25"/>
      <c r="D792" s="25"/>
      <c r="E792" s="25"/>
      <c r="F792" s="25"/>
      <c r="G792" s="25"/>
      <c r="H792" s="25"/>
      <c r="I792" s="25"/>
      <c r="J792" s="25"/>
      <c r="K792" s="25"/>
      <c r="L792" s="25"/>
      <c r="M792" s="25"/>
      <c r="N792" s="25"/>
      <c r="O792" s="25"/>
      <c r="P792" s="25"/>
      <c r="Q792" s="25"/>
      <c r="R792" s="25"/>
      <c r="S792" s="25"/>
      <c r="T792" s="25"/>
      <c r="U792" s="25"/>
      <c r="V792" s="25"/>
      <c r="W792" s="25"/>
      <c r="X792" s="25"/>
      <c r="Y792" s="25"/>
      <c r="Z792" s="25"/>
      <c r="AA792" s="25"/>
      <c r="AB792" s="25"/>
      <c r="AC792" s="25"/>
    </row>
    <row r="793" spans="1:29" ht="15.75" customHeight="1">
      <c r="A793" s="25"/>
      <c r="B793" s="25"/>
      <c r="C793" s="25"/>
      <c r="D793" s="25"/>
      <c r="E793" s="25"/>
      <c r="F793" s="25"/>
      <c r="G793" s="25"/>
      <c r="H793" s="25"/>
      <c r="I793" s="25"/>
      <c r="J793" s="25"/>
      <c r="K793" s="25"/>
      <c r="L793" s="25"/>
      <c r="M793" s="25"/>
      <c r="N793" s="25"/>
      <c r="O793" s="25"/>
      <c r="P793" s="25"/>
      <c r="Q793" s="25"/>
      <c r="R793" s="25"/>
      <c r="S793" s="25"/>
      <c r="T793" s="25"/>
      <c r="U793" s="25"/>
      <c r="V793" s="25"/>
      <c r="W793" s="25"/>
      <c r="X793" s="25"/>
      <c r="Y793" s="25"/>
      <c r="Z793" s="25"/>
      <c r="AA793" s="25"/>
      <c r="AB793" s="25"/>
      <c r="AC793" s="25"/>
    </row>
    <row r="794" spans="1:29" ht="15.75" customHeight="1">
      <c r="A794" s="25"/>
      <c r="B794" s="25"/>
      <c r="C794" s="25"/>
      <c r="D794" s="25"/>
      <c r="E794" s="25"/>
      <c r="F794" s="25"/>
      <c r="G794" s="25"/>
      <c r="H794" s="25"/>
      <c r="I794" s="25"/>
      <c r="J794" s="25"/>
      <c r="K794" s="25"/>
      <c r="L794" s="25"/>
      <c r="M794" s="25"/>
      <c r="N794" s="25"/>
      <c r="O794" s="25"/>
      <c r="P794" s="25"/>
      <c r="Q794" s="25"/>
      <c r="R794" s="25"/>
      <c r="S794" s="25"/>
      <c r="T794" s="25"/>
      <c r="U794" s="25"/>
      <c r="V794" s="25"/>
      <c r="W794" s="25"/>
      <c r="X794" s="25"/>
      <c r="Y794" s="25"/>
      <c r="Z794" s="25"/>
      <c r="AA794" s="25"/>
      <c r="AB794" s="25"/>
      <c r="AC794" s="25"/>
    </row>
    <row r="795" spans="1:29" ht="15.75" customHeight="1">
      <c r="A795" s="25"/>
      <c r="B795" s="25"/>
      <c r="C795" s="25"/>
      <c r="D795" s="25"/>
      <c r="E795" s="25"/>
      <c r="F795" s="25"/>
      <c r="G795" s="25"/>
      <c r="H795" s="25"/>
      <c r="I795" s="25"/>
      <c r="J795" s="25"/>
      <c r="K795" s="25"/>
      <c r="L795" s="25"/>
      <c r="M795" s="25"/>
      <c r="N795" s="25"/>
      <c r="O795" s="25"/>
      <c r="P795" s="25"/>
      <c r="Q795" s="25"/>
      <c r="R795" s="25"/>
      <c r="S795" s="25"/>
      <c r="T795" s="25"/>
      <c r="U795" s="25"/>
      <c r="V795" s="25"/>
      <c r="W795" s="25"/>
      <c r="X795" s="25"/>
      <c r="Y795" s="25"/>
      <c r="Z795" s="25"/>
      <c r="AA795" s="25"/>
      <c r="AB795" s="25"/>
      <c r="AC795" s="25"/>
    </row>
    <row r="796" spans="1:29" ht="15.75" customHeight="1">
      <c r="A796" s="25"/>
      <c r="B796" s="25"/>
      <c r="C796" s="25"/>
      <c r="D796" s="25"/>
      <c r="E796" s="25"/>
      <c r="F796" s="25"/>
      <c r="G796" s="25"/>
      <c r="H796" s="25"/>
      <c r="I796" s="25"/>
      <c r="J796" s="25"/>
      <c r="K796" s="25"/>
      <c r="L796" s="25"/>
      <c r="M796" s="25"/>
      <c r="N796" s="25"/>
      <c r="O796" s="25"/>
      <c r="P796" s="25"/>
      <c r="Q796" s="25"/>
      <c r="R796" s="25"/>
      <c r="S796" s="25"/>
      <c r="T796" s="25"/>
      <c r="U796" s="25"/>
      <c r="V796" s="25"/>
      <c r="W796" s="25"/>
      <c r="X796" s="25"/>
      <c r="Y796" s="25"/>
      <c r="Z796" s="25"/>
      <c r="AA796" s="25"/>
      <c r="AB796" s="25"/>
      <c r="AC796" s="25"/>
    </row>
    <row r="797" spans="1:29" ht="15.75" customHeight="1">
      <c r="A797" s="25"/>
      <c r="B797" s="25"/>
      <c r="C797" s="25"/>
      <c r="D797" s="25"/>
      <c r="E797" s="25"/>
      <c r="F797" s="25"/>
      <c r="G797" s="25"/>
      <c r="H797" s="25"/>
      <c r="I797" s="25"/>
      <c r="J797" s="25"/>
      <c r="K797" s="25"/>
      <c r="L797" s="25"/>
      <c r="M797" s="25"/>
      <c r="N797" s="25"/>
      <c r="O797" s="25"/>
      <c r="P797" s="25"/>
      <c r="Q797" s="25"/>
      <c r="R797" s="25"/>
      <c r="S797" s="25"/>
      <c r="T797" s="25"/>
      <c r="U797" s="25"/>
      <c r="V797" s="25"/>
      <c r="W797" s="25"/>
      <c r="X797" s="25"/>
      <c r="Y797" s="25"/>
      <c r="Z797" s="25"/>
      <c r="AA797" s="25"/>
      <c r="AB797" s="25"/>
      <c r="AC797" s="25"/>
    </row>
    <row r="798" spans="1:29" ht="15.75" customHeight="1">
      <c r="A798" s="25"/>
      <c r="B798" s="25"/>
      <c r="C798" s="25"/>
      <c r="D798" s="25"/>
      <c r="E798" s="25"/>
      <c r="F798" s="25"/>
      <c r="G798" s="25"/>
      <c r="H798" s="25"/>
      <c r="I798" s="25"/>
      <c r="J798" s="25"/>
      <c r="K798" s="25"/>
      <c r="L798" s="25"/>
      <c r="M798" s="25"/>
      <c r="N798" s="25"/>
      <c r="O798" s="25"/>
      <c r="P798" s="25"/>
      <c r="Q798" s="25"/>
      <c r="R798" s="25"/>
      <c r="S798" s="25"/>
      <c r="T798" s="25"/>
      <c r="U798" s="25"/>
      <c r="V798" s="25"/>
      <c r="W798" s="25"/>
      <c r="X798" s="25"/>
      <c r="Y798" s="25"/>
      <c r="Z798" s="25"/>
      <c r="AA798" s="25"/>
      <c r="AB798" s="25"/>
      <c r="AC798" s="25"/>
    </row>
    <row r="799" spans="1:29" ht="15.75" customHeight="1">
      <c r="A799" s="25"/>
      <c r="B799" s="25"/>
      <c r="C799" s="25"/>
      <c r="D799" s="25"/>
      <c r="E799" s="25"/>
      <c r="F799" s="25"/>
      <c r="G799" s="25"/>
      <c r="H799" s="25"/>
      <c r="I799" s="25"/>
      <c r="J799" s="25"/>
      <c r="K799" s="25"/>
      <c r="L799" s="25"/>
      <c r="M799" s="25"/>
      <c r="N799" s="25"/>
      <c r="O799" s="25"/>
      <c r="P799" s="25"/>
      <c r="Q799" s="25"/>
      <c r="R799" s="25"/>
      <c r="S799" s="25"/>
      <c r="T799" s="25"/>
      <c r="U799" s="25"/>
      <c r="V799" s="25"/>
      <c r="W799" s="25"/>
      <c r="X799" s="25"/>
      <c r="Y799" s="25"/>
      <c r="Z799" s="25"/>
      <c r="AA799" s="25"/>
      <c r="AB799" s="25"/>
      <c r="AC799" s="25"/>
    </row>
    <row r="800" spans="1:29" ht="15.75" customHeight="1">
      <c r="A800" s="25"/>
      <c r="B800" s="25"/>
      <c r="C800" s="25"/>
      <c r="D800" s="25"/>
      <c r="E800" s="25"/>
      <c r="F800" s="25"/>
      <c r="G800" s="25"/>
      <c r="H800" s="25"/>
      <c r="I800" s="25"/>
      <c r="J800" s="25"/>
      <c r="K800" s="25"/>
      <c r="L800" s="25"/>
      <c r="M800" s="25"/>
      <c r="N800" s="25"/>
      <c r="O800" s="25"/>
      <c r="P800" s="25"/>
      <c r="Q800" s="25"/>
      <c r="R800" s="25"/>
      <c r="S800" s="25"/>
      <c r="T800" s="25"/>
      <c r="U800" s="25"/>
      <c r="V800" s="25"/>
      <c r="W800" s="25"/>
      <c r="X800" s="25"/>
      <c r="Y800" s="25"/>
      <c r="Z800" s="25"/>
      <c r="AA800" s="25"/>
      <c r="AB800" s="25"/>
      <c r="AC800" s="25"/>
    </row>
    <row r="801" spans="1:29" ht="15.75" customHeight="1">
      <c r="A801" s="25"/>
      <c r="B801" s="25"/>
      <c r="C801" s="25"/>
      <c r="D801" s="25"/>
      <c r="E801" s="25"/>
      <c r="F801" s="25"/>
      <c r="G801" s="25"/>
      <c r="H801" s="25"/>
      <c r="I801" s="25"/>
      <c r="J801" s="25"/>
      <c r="K801" s="25"/>
      <c r="L801" s="25"/>
      <c r="M801" s="25"/>
      <c r="N801" s="25"/>
      <c r="O801" s="25"/>
      <c r="P801" s="25"/>
      <c r="Q801" s="25"/>
      <c r="R801" s="25"/>
      <c r="S801" s="25"/>
      <c r="T801" s="25"/>
      <c r="U801" s="25"/>
      <c r="V801" s="25"/>
      <c r="W801" s="25"/>
      <c r="X801" s="25"/>
      <c r="Y801" s="25"/>
      <c r="Z801" s="25"/>
      <c r="AA801" s="25"/>
      <c r="AB801" s="25"/>
      <c r="AC801" s="25"/>
    </row>
    <row r="802" spans="1:29" ht="15.75" customHeight="1">
      <c r="A802" s="25"/>
      <c r="B802" s="25"/>
      <c r="C802" s="25"/>
      <c r="D802" s="25"/>
      <c r="E802" s="25"/>
      <c r="F802" s="25"/>
      <c r="G802" s="25"/>
      <c r="H802" s="25"/>
      <c r="I802" s="25"/>
      <c r="J802" s="25"/>
      <c r="K802" s="25"/>
      <c r="L802" s="25"/>
      <c r="M802" s="25"/>
      <c r="N802" s="25"/>
      <c r="O802" s="25"/>
      <c r="P802" s="25"/>
      <c r="Q802" s="25"/>
      <c r="R802" s="25"/>
      <c r="S802" s="25"/>
      <c r="T802" s="25"/>
      <c r="U802" s="25"/>
      <c r="V802" s="25"/>
      <c r="W802" s="25"/>
      <c r="X802" s="25"/>
      <c r="Y802" s="25"/>
      <c r="Z802" s="25"/>
      <c r="AA802" s="25"/>
      <c r="AB802" s="25"/>
      <c r="AC802" s="25"/>
    </row>
    <row r="803" spans="1:29" ht="15.75" customHeight="1">
      <c r="A803" s="25"/>
      <c r="B803" s="25"/>
      <c r="C803" s="25"/>
      <c r="D803" s="25"/>
      <c r="E803" s="25"/>
      <c r="F803" s="25"/>
      <c r="G803" s="25"/>
      <c r="H803" s="25"/>
      <c r="I803" s="25"/>
      <c r="J803" s="25"/>
      <c r="K803" s="25"/>
      <c r="L803" s="25"/>
      <c r="M803" s="25"/>
      <c r="N803" s="25"/>
      <c r="O803" s="25"/>
      <c r="P803" s="25"/>
      <c r="Q803" s="25"/>
      <c r="R803" s="25"/>
      <c r="S803" s="25"/>
      <c r="T803" s="25"/>
      <c r="U803" s="25"/>
      <c r="V803" s="25"/>
      <c r="W803" s="25"/>
      <c r="X803" s="25"/>
      <c r="Y803" s="25"/>
      <c r="Z803" s="25"/>
      <c r="AA803" s="25"/>
      <c r="AB803" s="25"/>
      <c r="AC803" s="25"/>
    </row>
    <row r="804" spans="1:29" ht="15.75" customHeight="1">
      <c r="A804" s="25"/>
      <c r="B804" s="25"/>
      <c r="C804" s="25"/>
      <c r="D804" s="25"/>
      <c r="E804" s="25"/>
      <c r="F804" s="25"/>
      <c r="G804" s="25"/>
      <c r="H804" s="25"/>
      <c r="I804" s="25"/>
      <c r="J804" s="25"/>
      <c r="K804" s="25"/>
      <c r="L804" s="25"/>
      <c r="M804" s="25"/>
      <c r="N804" s="25"/>
      <c r="O804" s="25"/>
      <c r="P804" s="25"/>
      <c r="Q804" s="25"/>
      <c r="R804" s="25"/>
      <c r="S804" s="25"/>
      <c r="T804" s="25"/>
      <c r="U804" s="25"/>
      <c r="V804" s="25"/>
      <c r="W804" s="25"/>
      <c r="X804" s="25"/>
      <c r="Y804" s="25"/>
      <c r="Z804" s="25"/>
      <c r="AA804" s="25"/>
      <c r="AB804" s="25"/>
      <c r="AC804" s="25"/>
    </row>
    <row r="805" spans="1:29" ht="15.75" customHeight="1">
      <c r="A805" s="25"/>
      <c r="B805" s="25"/>
      <c r="C805" s="25"/>
      <c r="D805" s="25"/>
      <c r="E805" s="25"/>
      <c r="F805" s="25"/>
      <c r="G805" s="25"/>
      <c r="H805" s="25"/>
      <c r="I805" s="25"/>
      <c r="J805" s="25"/>
      <c r="K805" s="25"/>
      <c r="L805" s="25"/>
      <c r="M805" s="25"/>
      <c r="N805" s="25"/>
      <c r="O805" s="25"/>
      <c r="P805" s="25"/>
      <c r="Q805" s="25"/>
      <c r="R805" s="25"/>
      <c r="S805" s="25"/>
      <c r="T805" s="25"/>
      <c r="U805" s="25"/>
      <c r="V805" s="25"/>
      <c r="W805" s="25"/>
      <c r="X805" s="25"/>
      <c r="Y805" s="25"/>
      <c r="Z805" s="25"/>
      <c r="AA805" s="25"/>
      <c r="AB805" s="25"/>
      <c r="AC805" s="25"/>
    </row>
    <row r="806" spans="1:29" ht="15.75" customHeight="1">
      <c r="A806" s="25"/>
      <c r="B806" s="25"/>
      <c r="C806" s="25"/>
      <c r="D806" s="25"/>
      <c r="E806" s="25"/>
      <c r="F806" s="25"/>
      <c r="G806" s="25"/>
      <c r="H806" s="25"/>
      <c r="I806" s="25"/>
      <c r="J806" s="25"/>
      <c r="K806" s="25"/>
      <c r="L806" s="25"/>
      <c r="M806" s="25"/>
      <c r="N806" s="25"/>
      <c r="O806" s="25"/>
      <c r="P806" s="25"/>
      <c r="Q806" s="25"/>
      <c r="R806" s="25"/>
      <c r="S806" s="25"/>
      <c r="T806" s="25"/>
      <c r="U806" s="25"/>
      <c r="V806" s="25"/>
      <c r="W806" s="25"/>
      <c r="X806" s="25"/>
      <c r="Y806" s="25"/>
      <c r="Z806" s="25"/>
      <c r="AA806" s="25"/>
      <c r="AB806" s="25"/>
      <c r="AC806" s="25"/>
    </row>
    <row r="807" spans="1:29" ht="15.75" customHeight="1">
      <c r="A807" s="25"/>
      <c r="B807" s="25"/>
      <c r="C807" s="25"/>
      <c r="D807" s="25"/>
      <c r="E807" s="25"/>
      <c r="F807" s="25"/>
      <c r="G807" s="25"/>
      <c r="H807" s="25"/>
      <c r="I807" s="25"/>
      <c r="J807" s="25"/>
      <c r="K807" s="25"/>
      <c r="L807" s="25"/>
      <c r="M807" s="25"/>
      <c r="N807" s="25"/>
      <c r="O807" s="25"/>
      <c r="P807" s="25"/>
      <c r="Q807" s="25"/>
      <c r="R807" s="25"/>
      <c r="S807" s="25"/>
      <c r="T807" s="25"/>
      <c r="U807" s="25"/>
      <c r="V807" s="25"/>
      <c r="W807" s="25"/>
      <c r="X807" s="25"/>
      <c r="Y807" s="25"/>
      <c r="Z807" s="25"/>
      <c r="AA807" s="25"/>
      <c r="AB807" s="25"/>
      <c r="AC807" s="25"/>
    </row>
    <row r="808" spans="1:29" ht="15.75" customHeight="1">
      <c r="A808" s="25"/>
      <c r="B808" s="25"/>
      <c r="C808" s="25"/>
      <c r="D808" s="25"/>
      <c r="E808" s="25"/>
      <c r="F808" s="25"/>
      <c r="G808" s="25"/>
      <c r="H808" s="25"/>
      <c r="I808" s="25"/>
      <c r="J808" s="25"/>
      <c r="K808" s="25"/>
      <c r="L808" s="25"/>
      <c r="M808" s="25"/>
      <c r="N808" s="25"/>
      <c r="O808" s="25"/>
      <c r="P808" s="25"/>
      <c r="Q808" s="25"/>
      <c r="R808" s="25"/>
      <c r="S808" s="25"/>
      <c r="T808" s="25"/>
      <c r="U808" s="25"/>
      <c r="V808" s="25"/>
      <c r="W808" s="25"/>
      <c r="X808" s="25"/>
      <c r="Y808" s="25"/>
      <c r="Z808" s="25"/>
      <c r="AA808" s="25"/>
      <c r="AB808" s="25"/>
      <c r="AC808" s="25"/>
    </row>
    <row r="809" spans="1:29" ht="15.75" customHeight="1">
      <c r="A809" s="25"/>
      <c r="B809" s="25"/>
      <c r="C809" s="25"/>
      <c r="D809" s="25"/>
      <c r="E809" s="25"/>
      <c r="F809" s="25"/>
      <c r="G809" s="25"/>
      <c r="H809" s="25"/>
      <c r="I809" s="25"/>
      <c r="J809" s="25"/>
      <c r="K809" s="25"/>
      <c r="L809" s="25"/>
      <c r="M809" s="25"/>
      <c r="N809" s="25"/>
      <c r="O809" s="25"/>
      <c r="P809" s="25"/>
      <c r="Q809" s="25"/>
      <c r="R809" s="25"/>
      <c r="S809" s="25"/>
      <c r="T809" s="25"/>
      <c r="U809" s="25"/>
      <c r="V809" s="25"/>
      <c r="W809" s="25"/>
      <c r="X809" s="25"/>
      <c r="Y809" s="25"/>
      <c r="Z809" s="25"/>
      <c r="AA809" s="25"/>
      <c r="AB809" s="25"/>
      <c r="AC809" s="25"/>
    </row>
    <row r="810" spans="1:29" ht="15.75" customHeight="1">
      <c r="A810" s="25"/>
      <c r="B810" s="25"/>
      <c r="C810" s="25"/>
      <c r="D810" s="25"/>
      <c r="E810" s="25"/>
      <c r="F810" s="25"/>
      <c r="G810" s="25"/>
      <c r="H810" s="25"/>
      <c r="I810" s="25"/>
      <c r="J810" s="25"/>
      <c r="K810" s="25"/>
      <c r="L810" s="25"/>
      <c r="M810" s="25"/>
      <c r="N810" s="25"/>
      <c r="O810" s="25"/>
      <c r="P810" s="25"/>
      <c r="Q810" s="25"/>
      <c r="R810" s="25"/>
      <c r="S810" s="25"/>
      <c r="T810" s="25"/>
      <c r="U810" s="25"/>
      <c r="V810" s="25"/>
      <c r="W810" s="25"/>
      <c r="X810" s="25"/>
      <c r="Y810" s="25"/>
      <c r="Z810" s="25"/>
      <c r="AA810" s="25"/>
      <c r="AB810" s="25"/>
      <c r="AC810" s="25"/>
    </row>
    <row r="811" spans="1:29" ht="15.75" customHeight="1">
      <c r="A811" s="25"/>
      <c r="B811" s="25"/>
      <c r="C811" s="25"/>
      <c r="D811" s="25"/>
      <c r="E811" s="25"/>
      <c r="F811" s="25"/>
      <c r="G811" s="25"/>
      <c r="H811" s="25"/>
      <c r="I811" s="25"/>
      <c r="J811" s="25"/>
      <c r="K811" s="25"/>
      <c r="L811" s="25"/>
      <c r="M811" s="25"/>
      <c r="N811" s="25"/>
      <c r="O811" s="25"/>
      <c r="P811" s="25"/>
      <c r="Q811" s="25"/>
      <c r="R811" s="25"/>
      <c r="S811" s="25"/>
      <c r="T811" s="25"/>
      <c r="U811" s="25"/>
      <c r="V811" s="25"/>
      <c r="W811" s="25"/>
      <c r="X811" s="25"/>
      <c r="Y811" s="25"/>
      <c r="Z811" s="25"/>
      <c r="AA811" s="25"/>
      <c r="AB811" s="25"/>
      <c r="AC811" s="25"/>
    </row>
    <row r="812" spans="1:29" ht="15.75" customHeight="1">
      <c r="A812" s="25"/>
      <c r="B812" s="25"/>
      <c r="C812" s="25"/>
      <c r="D812" s="25"/>
      <c r="E812" s="25"/>
      <c r="F812" s="25"/>
      <c r="G812" s="25"/>
      <c r="H812" s="25"/>
      <c r="I812" s="25"/>
      <c r="J812" s="25"/>
      <c r="K812" s="25"/>
      <c r="L812" s="25"/>
      <c r="M812" s="25"/>
      <c r="N812" s="25"/>
      <c r="O812" s="25"/>
      <c r="P812" s="25"/>
      <c r="Q812" s="25"/>
      <c r="R812" s="25"/>
      <c r="S812" s="25"/>
      <c r="T812" s="25"/>
      <c r="U812" s="25"/>
      <c r="V812" s="25"/>
      <c r="W812" s="25"/>
      <c r="X812" s="25"/>
      <c r="Y812" s="25"/>
      <c r="Z812" s="25"/>
      <c r="AA812" s="25"/>
      <c r="AB812" s="25"/>
      <c r="AC812" s="25"/>
    </row>
    <row r="813" spans="1:29" ht="15.75" customHeight="1">
      <c r="A813" s="25"/>
      <c r="B813" s="25"/>
      <c r="C813" s="25"/>
      <c r="D813" s="25"/>
      <c r="E813" s="25"/>
      <c r="F813" s="25"/>
      <c r="G813" s="25"/>
      <c r="H813" s="25"/>
      <c r="I813" s="25"/>
      <c r="J813" s="25"/>
      <c r="K813" s="25"/>
      <c r="L813" s="25"/>
      <c r="M813" s="25"/>
      <c r="N813" s="25"/>
      <c r="O813" s="25"/>
      <c r="P813" s="25"/>
      <c r="Q813" s="25"/>
      <c r="R813" s="25"/>
      <c r="S813" s="25"/>
      <c r="T813" s="25"/>
      <c r="U813" s="25"/>
      <c r="V813" s="25"/>
      <c r="W813" s="25"/>
      <c r="X813" s="25"/>
      <c r="Y813" s="25"/>
      <c r="Z813" s="25"/>
      <c r="AA813" s="25"/>
      <c r="AB813" s="25"/>
      <c r="AC813" s="25"/>
    </row>
    <row r="814" spans="1:29" ht="15.75" customHeight="1">
      <c r="A814" s="25"/>
      <c r="B814" s="25"/>
      <c r="C814" s="25"/>
      <c r="D814" s="25"/>
      <c r="E814" s="25"/>
      <c r="F814" s="25"/>
      <c r="G814" s="25"/>
      <c r="H814" s="25"/>
      <c r="I814" s="25"/>
      <c r="J814" s="25"/>
      <c r="K814" s="25"/>
      <c r="L814" s="25"/>
      <c r="M814" s="25"/>
      <c r="N814" s="25"/>
      <c r="O814" s="25"/>
      <c r="P814" s="25"/>
      <c r="Q814" s="25"/>
      <c r="R814" s="25"/>
      <c r="S814" s="25"/>
      <c r="T814" s="25"/>
      <c r="U814" s="25"/>
      <c r="V814" s="25"/>
      <c r="W814" s="25"/>
      <c r="X814" s="25"/>
      <c r="Y814" s="25"/>
      <c r="Z814" s="25"/>
      <c r="AA814" s="25"/>
      <c r="AB814" s="25"/>
      <c r="AC814" s="25"/>
    </row>
    <row r="815" spans="1:29" ht="15.75" customHeight="1">
      <c r="A815" s="25"/>
      <c r="B815" s="25"/>
      <c r="C815" s="25"/>
      <c r="D815" s="25"/>
      <c r="E815" s="25"/>
      <c r="F815" s="25"/>
      <c r="G815" s="25"/>
      <c r="H815" s="25"/>
      <c r="I815" s="25"/>
      <c r="J815" s="25"/>
      <c r="K815" s="25"/>
      <c r="L815" s="25"/>
      <c r="M815" s="25"/>
      <c r="N815" s="25"/>
      <c r="O815" s="25"/>
      <c r="P815" s="25"/>
      <c r="Q815" s="25"/>
      <c r="R815" s="25"/>
      <c r="S815" s="25"/>
      <c r="T815" s="25"/>
      <c r="U815" s="25"/>
      <c r="V815" s="25"/>
      <c r="W815" s="25"/>
      <c r="X815" s="25"/>
      <c r="Y815" s="25"/>
      <c r="Z815" s="25"/>
      <c r="AA815" s="25"/>
      <c r="AB815" s="25"/>
      <c r="AC815" s="25"/>
    </row>
    <row r="816" spans="1:29" ht="15.75" customHeight="1">
      <c r="A816" s="25"/>
      <c r="B816" s="25"/>
      <c r="C816" s="25"/>
      <c r="D816" s="25"/>
      <c r="E816" s="25"/>
      <c r="F816" s="25"/>
      <c r="G816" s="25"/>
      <c r="H816" s="25"/>
      <c r="I816" s="25"/>
      <c r="J816" s="25"/>
      <c r="K816" s="25"/>
      <c r="L816" s="25"/>
      <c r="M816" s="25"/>
      <c r="N816" s="25"/>
      <c r="O816" s="25"/>
      <c r="P816" s="25"/>
      <c r="Q816" s="25"/>
      <c r="R816" s="25"/>
      <c r="S816" s="25"/>
      <c r="T816" s="25"/>
      <c r="U816" s="25"/>
      <c r="V816" s="25"/>
      <c r="W816" s="25"/>
      <c r="X816" s="25"/>
      <c r="Y816" s="25"/>
      <c r="Z816" s="25"/>
      <c r="AA816" s="25"/>
      <c r="AB816" s="25"/>
      <c r="AC816" s="25"/>
    </row>
    <row r="817" spans="1:29" ht="15.75" customHeight="1">
      <c r="A817" s="25"/>
      <c r="B817" s="25"/>
      <c r="C817" s="25"/>
      <c r="D817" s="25"/>
      <c r="E817" s="25"/>
      <c r="F817" s="25"/>
      <c r="G817" s="25"/>
      <c r="H817" s="25"/>
      <c r="I817" s="25"/>
      <c r="J817" s="25"/>
      <c r="K817" s="25"/>
      <c r="L817" s="25"/>
      <c r="M817" s="25"/>
      <c r="N817" s="25"/>
      <c r="O817" s="25"/>
      <c r="P817" s="25"/>
      <c r="Q817" s="25"/>
      <c r="R817" s="25"/>
      <c r="S817" s="25"/>
      <c r="T817" s="25"/>
      <c r="U817" s="25"/>
      <c r="V817" s="25"/>
      <c r="W817" s="25"/>
      <c r="X817" s="25"/>
      <c r="Y817" s="25"/>
      <c r="Z817" s="25"/>
      <c r="AA817" s="25"/>
      <c r="AB817" s="25"/>
      <c r="AC817" s="25"/>
    </row>
    <row r="818" spans="1:29" ht="15.75" customHeight="1">
      <c r="A818" s="25"/>
      <c r="B818" s="25"/>
      <c r="C818" s="25"/>
      <c r="D818" s="25"/>
      <c r="E818" s="25"/>
      <c r="F818" s="25"/>
      <c r="G818" s="25"/>
      <c r="H818" s="25"/>
      <c r="I818" s="25"/>
      <c r="J818" s="25"/>
      <c r="K818" s="25"/>
      <c r="L818" s="25"/>
      <c r="M818" s="25"/>
      <c r="N818" s="25"/>
      <c r="O818" s="25"/>
      <c r="P818" s="25"/>
      <c r="Q818" s="25"/>
      <c r="R818" s="25"/>
      <c r="S818" s="25"/>
      <c r="T818" s="25"/>
      <c r="U818" s="25"/>
      <c r="V818" s="25"/>
      <c r="W818" s="25"/>
      <c r="X818" s="25"/>
      <c r="Y818" s="25"/>
      <c r="Z818" s="25"/>
      <c r="AA818" s="25"/>
      <c r="AB818" s="25"/>
      <c r="AC818" s="25"/>
    </row>
    <row r="819" spans="1:29" ht="15.75" customHeight="1">
      <c r="A819" s="25"/>
      <c r="B819" s="25"/>
      <c r="C819" s="25"/>
      <c r="D819" s="25"/>
      <c r="E819" s="25"/>
      <c r="F819" s="25"/>
      <c r="G819" s="25"/>
      <c r="H819" s="25"/>
      <c r="I819" s="25"/>
      <c r="J819" s="25"/>
      <c r="K819" s="25"/>
      <c r="L819" s="25"/>
      <c r="M819" s="25"/>
      <c r="N819" s="25"/>
      <c r="O819" s="25"/>
      <c r="P819" s="25"/>
      <c r="Q819" s="25"/>
      <c r="R819" s="25"/>
      <c r="S819" s="25"/>
      <c r="T819" s="25"/>
      <c r="U819" s="25"/>
      <c r="V819" s="25"/>
      <c r="W819" s="25"/>
      <c r="X819" s="25"/>
      <c r="Y819" s="25"/>
      <c r="Z819" s="25"/>
      <c r="AA819" s="25"/>
      <c r="AB819" s="25"/>
      <c r="AC819" s="25"/>
    </row>
    <row r="820" spans="1:29" ht="15.75" customHeight="1">
      <c r="A820" s="25"/>
      <c r="B820" s="25"/>
      <c r="C820" s="25"/>
      <c r="D820" s="25"/>
      <c r="E820" s="25"/>
      <c r="F820" s="25"/>
      <c r="G820" s="25"/>
      <c r="H820" s="25"/>
      <c r="I820" s="25"/>
      <c r="J820" s="25"/>
      <c r="K820" s="25"/>
      <c r="L820" s="25"/>
      <c r="M820" s="25"/>
      <c r="N820" s="25"/>
      <c r="O820" s="25"/>
      <c r="P820" s="25"/>
      <c r="Q820" s="25"/>
      <c r="R820" s="25"/>
      <c r="S820" s="25"/>
      <c r="T820" s="25"/>
      <c r="U820" s="25"/>
      <c r="V820" s="25"/>
      <c r="W820" s="25"/>
      <c r="X820" s="25"/>
      <c r="Y820" s="25"/>
      <c r="Z820" s="25"/>
      <c r="AA820" s="25"/>
      <c r="AB820" s="25"/>
      <c r="AC820" s="25"/>
    </row>
    <row r="821" spans="1:29" ht="15.75" customHeight="1">
      <c r="A821" s="25"/>
      <c r="B821" s="25"/>
      <c r="C821" s="25"/>
      <c r="D821" s="25"/>
      <c r="E821" s="25"/>
      <c r="F821" s="25"/>
      <c r="G821" s="25"/>
      <c r="H821" s="25"/>
      <c r="I821" s="25"/>
      <c r="J821" s="25"/>
      <c r="K821" s="25"/>
      <c r="L821" s="25"/>
      <c r="M821" s="25"/>
      <c r="N821" s="25"/>
      <c r="O821" s="25"/>
      <c r="P821" s="25"/>
      <c r="Q821" s="25"/>
      <c r="R821" s="25"/>
      <c r="S821" s="25"/>
      <c r="T821" s="25"/>
      <c r="U821" s="25"/>
      <c r="V821" s="25"/>
      <c r="W821" s="25"/>
      <c r="X821" s="25"/>
      <c r="Y821" s="25"/>
      <c r="Z821" s="25"/>
      <c r="AA821" s="25"/>
      <c r="AB821" s="25"/>
      <c r="AC821" s="25"/>
    </row>
    <row r="822" spans="1:29" ht="15.75" customHeight="1">
      <c r="A822" s="25"/>
      <c r="B822" s="25"/>
      <c r="C822" s="25"/>
      <c r="D822" s="25"/>
      <c r="E822" s="25"/>
      <c r="F822" s="25"/>
      <c r="G822" s="25"/>
      <c r="H822" s="25"/>
      <c r="I822" s="25"/>
      <c r="J822" s="25"/>
      <c r="K822" s="25"/>
      <c r="L822" s="25"/>
      <c r="M822" s="25"/>
      <c r="N822" s="25"/>
      <c r="O822" s="25"/>
      <c r="P822" s="25"/>
      <c r="Q822" s="25"/>
      <c r="R822" s="25"/>
      <c r="S822" s="25"/>
      <c r="T822" s="25"/>
      <c r="U822" s="25"/>
      <c r="V822" s="25"/>
      <c r="W822" s="25"/>
      <c r="X822" s="25"/>
      <c r="Y822" s="25"/>
      <c r="Z822" s="25"/>
      <c r="AA822" s="25"/>
      <c r="AB822" s="25"/>
      <c r="AC822" s="25"/>
    </row>
    <row r="823" spans="1:29" ht="15.75" customHeight="1">
      <c r="A823" s="25"/>
      <c r="B823" s="25"/>
      <c r="C823" s="25"/>
      <c r="D823" s="25"/>
      <c r="E823" s="25"/>
      <c r="F823" s="25"/>
      <c r="G823" s="25"/>
      <c r="H823" s="25"/>
      <c r="I823" s="25"/>
      <c r="J823" s="25"/>
      <c r="K823" s="25"/>
      <c r="L823" s="25"/>
      <c r="M823" s="25"/>
      <c r="N823" s="25"/>
      <c r="O823" s="25"/>
      <c r="P823" s="25"/>
      <c r="Q823" s="25"/>
      <c r="R823" s="25"/>
      <c r="S823" s="25"/>
      <c r="T823" s="25"/>
      <c r="U823" s="25"/>
      <c r="V823" s="25"/>
      <c r="W823" s="25"/>
      <c r="X823" s="25"/>
      <c r="Y823" s="25"/>
      <c r="Z823" s="25"/>
      <c r="AA823" s="25"/>
      <c r="AB823" s="25"/>
      <c r="AC823" s="25"/>
    </row>
    <row r="824" spans="1:29" ht="15.75" customHeight="1">
      <c r="A824" s="25"/>
      <c r="B824" s="25"/>
      <c r="C824" s="25"/>
      <c r="D824" s="25"/>
      <c r="E824" s="25"/>
      <c r="F824" s="25"/>
      <c r="G824" s="25"/>
      <c r="H824" s="25"/>
      <c r="I824" s="25"/>
      <c r="J824" s="25"/>
      <c r="K824" s="25"/>
      <c r="L824" s="25"/>
      <c r="M824" s="25"/>
      <c r="N824" s="25"/>
      <c r="O824" s="25"/>
      <c r="P824" s="25"/>
      <c r="Q824" s="25"/>
      <c r="R824" s="25"/>
      <c r="S824" s="25"/>
      <c r="T824" s="25"/>
      <c r="U824" s="25"/>
      <c r="V824" s="25"/>
      <c r="W824" s="25"/>
      <c r="X824" s="25"/>
      <c r="Y824" s="25"/>
      <c r="Z824" s="25"/>
      <c r="AA824" s="25"/>
      <c r="AB824" s="25"/>
      <c r="AC824" s="25"/>
    </row>
    <row r="825" spans="1:29" ht="15.75" customHeight="1">
      <c r="A825" s="25"/>
      <c r="B825" s="25"/>
      <c r="C825" s="25"/>
      <c r="D825" s="25"/>
      <c r="E825" s="25"/>
      <c r="F825" s="25"/>
      <c r="G825" s="25"/>
      <c r="H825" s="25"/>
      <c r="I825" s="25"/>
      <c r="J825" s="25"/>
      <c r="K825" s="25"/>
      <c r="L825" s="25"/>
      <c r="M825" s="25"/>
      <c r="N825" s="25"/>
      <c r="O825" s="25"/>
      <c r="P825" s="25"/>
      <c r="Q825" s="25"/>
      <c r="R825" s="25"/>
      <c r="S825" s="25"/>
      <c r="T825" s="25"/>
      <c r="U825" s="25"/>
      <c r="V825" s="25"/>
      <c r="W825" s="25"/>
      <c r="X825" s="25"/>
      <c r="Y825" s="25"/>
      <c r="Z825" s="25"/>
      <c r="AA825" s="25"/>
      <c r="AB825" s="25"/>
      <c r="AC825" s="25"/>
    </row>
    <row r="826" spans="1:29" ht="15.75" customHeight="1">
      <c r="A826" s="25"/>
      <c r="B826" s="25"/>
      <c r="C826" s="25"/>
      <c r="D826" s="25"/>
      <c r="E826" s="25"/>
      <c r="F826" s="25"/>
      <c r="G826" s="25"/>
      <c r="H826" s="25"/>
      <c r="I826" s="25"/>
      <c r="J826" s="25"/>
      <c r="K826" s="25"/>
      <c r="L826" s="25"/>
      <c r="M826" s="25"/>
      <c r="N826" s="25"/>
      <c r="O826" s="25"/>
      <c r="P826" s="25"/>
      <c r="Q826" s="25"/>
      <c r="R826" s="25"/>
      <c r="S826" s="25"/>
      <c r="T826" s="25"/>
      <c r="U826" s="25"/>
      <c r="V826" s="25"/>
      <c r="W826" s="25"/>
      <c r="X826" s="25"/>
      <c r="Y826" s="25"/>
      <c r="Z826" s="25"/>
      <c r="AA826" s="25"/>
      <c r="AB826" s="25"/>
      <c r="AC826" s="25"/>
    </row>
    <row r="827" spans="1:29" ht="15.75" customHeight="1">
      <c r="A827" s="25"/>
      <c r="B827" s="25"/>
      <c r="C827" s="25"/>
      <c r="D827" s="25"/>
      <c r="E827" s="25"/>
      <c r="F827" s="25"/>
      <c r="G827" s="25"/>
      <c r="H827" s="25"/>
      <c r="I827" s="25"/>
      <c r="J827" s="25"/>
      <c r="K827" s="25"/>
      <c r="L827" s="25"/>
      <c r="M827" s="25"/>
      <c r="N827" s="25"/>
      <c r="O827" s="25"/>
      <c r="P827" s="25"/>
      <c r="Q827" s="25"/>
      <c r="R827" s="25"/>
      <c r="S827" s="25"/>
      <c r="T827" s="25"/>
      <c r="U827" s="25"/>
      <c r="V827" s="25"/>
      <c r="W827" s="25"/>
      <c r="X827" s="25"/>
      <c r="Y827" s="25"/>
      <c r="Z827" s="25"/>
      <c r="AA827" s="25"/>
      <c r="AB827" s="25"/>
      <c r="AC827" s="25"/>
    </row>
    <row r="828" spans="1:29" ht="15.75" customHeight="1">
      <c r="A828" s="25"/>
      <c r="B828" s="25"/>
      <c r="C828" s="25"/>
      <c r="D828" s="25"/>
      <c r="E828" s="25"/>
      <c r="F828" s="25"/>
      <c r="G828" s="25"/>
      <c r="H828" s="25"/>
      <c r="I828" s="25"/>
      <c r="J828" s="25"/>
      <c r="K828" s="25"/>
      <c r="L828" s="25"/>
      <c r="M828" s="25"/>
      <c r="N828" s="25"/>
      <c r="O828" s="25"/>
      <c r="P828" s="25"/>
      <c r="Q828" s="25"/>
      <c r="R828" s="25"/>
      <c r="S828" s="25"/>
      <c r="T828" s="25"/>
      <c r="U828" s="25"/>
      <c r="V828" s="25"/>
      <c r="W828" s="25"/>
      <c r="X828" s="25"/>
      <c r="Y828" s="25"/>
      <c r="Z828" s="25"/>
      <c r="AA828" s="25"/>
      <c r="AB828" s="25"/>
      <c r="AC828" s="25"/>
    </row>
    <row r="829" spans="1:29" ht="15.75" customHeight="1">
      <c r="A829" s="25"/>
      <c r="B829" s="25"/>
      <c r="C829" s="25"/>
      <c r="D829" s="25"/>
      <c r="E829" s="25"/>
      <c r="F829" s="25"/>
      <c r="G829" s="25"/>
      <c r="H829" s="25"/>
      <c r="I829" s="25"/>
      <c r="J829" s="25"/>
      <c r="K829" s="25"/>
      <c r="L829" s="25"/>
      <c r="M829" s="25"/>
      <c r="N829" s="25"/>
      <c r="O829" s="25"/>
      <c r="P829" s="25"/>
      <c r="Q829" s="25"/>
      <c r="R829" s="25"/>
      <c r="S829" s="25"/>
      <c r="T829" s="25"/>
      <c r="U829" s="25"/>
      <c r="V829" s="25"/>
      <c r="W829" s="25"/>
      <c r="X829" s="25"/>
      <c r="Y829" s="25"/>
      <c r="Z829" s="25"/>
      <c r="AA829" s="25"/>
      <c r="AB829" s="25"/>
      <c r="AC829" s="25"/>
    </row>
    <row r="830" spans="1:29" ht="15.75" customHeight="1">
      <c r="A830" s="25"/>
      <c r="B830" s="25"/>
      <c r="C830" s="25"/>
      <c r="D830" s="25"/>
      <c r="E830" s="25"/>
      <c r="F830" s="25"/>
      <c r="G830" s="25"/>
      <c r="H830" s="25"/>
      <c r="I830" s="25"/>
      <c r="J830" s="25"/>
      <c r="K830" s="25"/>
      <c r="L830" s="25"/>
      <c r="M830" s="25"/>
      <c r="N830" s="25"/>
      <c r="O830" s="25"/>
      <c r="P830" s="25"/>
      <c r="Q830" s="25"/>
      <c r="R830" s="25"/>
      <c r="S830" s="25"/>
      <c r="T830" s="25"/>
      <c r="U830" s="25"/>
      <c r="V830" s="25"/>
      <c r="W830" s="25"/>
      <c r="X830" s="25"/>
      <c r="Y830" s="25"/>
      <c r="Z830" s="25"/>
      <c r="AA830" s="25"/>
      <c r="AB830" s="25"/>
      <c r="AC830" s="25"/>
    </row>
    <row r="831" spans="1:29" ht="15.75" customHeight="1">
      <c r="A831" s="25"/>
      <c r="B831" s="25"/>
      <c r="C831" s="25"/>
      <c r="D831" s="25"/>
      <c r="E831" s="25"/>
      <c r="F831" s="25"/>
      <c r="G831" s="25"/>
      <c r="H831" s="25"/>
      <c r="I831" s="25"/>
      <c r="J831" s="25"/>
      <c r="K831" s="25"/>
      <c r="L831" s="25"/>
      <c r="M831" s="25"/>
      <c r="N831" s="25"/>
      <c r="O831" s="25"/>
      <c r="P831" s="25"/>
      <c r="Q831" s="25"/>
      <c r="R831" s="25"/>
      <c r="S831" s="25"/>
      <c r="T831" s="25"/>
      <c r="U831" s="25"/>
      <c r="V831" s="25"/>
      <c r="W831" s="25"/>
      <c r="X831" s="25"/>
      <c r="Y831" s="25"/>
      <c r="Z831" s="25"/>
      <c r="AA831" s="25"/>
      <c r="AB831" s="25"/>
      <c r="AC831" s="25"/>
    </row>
    <row r="832" spans="1:29" ht="15.75" customHeight="1">
      <c r="A832" s="25"/>
      <c r="B832" s="25"/>
      <c r="C832" s="25"/>
      <c r="D832" s="25"/>
      <c r="E832" s="25"/>
      <c r="F832" s="25"/>
      <c r="G832" s="25"/>
      <c r="H832" s="25"/>
      <c r="I832" s="25"/>
      <c r="J832" s="25"/>
      <c r="K832" s="25"/>
      <c r="L832" s="25"/>
      <c r="M832" s="25"/>
      <c r="N832" s="25"/>
      <c r="O832" s="25"/>
      <c r="P832" s="25"/>
      <c r="Q832" s="25"/>
      <c r="R832" s="25"/>
      <c r="S832" s="25"/>
      <c r="T832" s="25"/>
      <c r="U832" s="25"/>
      <c r="V832" s="25"/>
      <c r="W832" s="25"/>
      <c r="X832" s="25"/>
      <c r="Y832" s="25"/>
      <c r="Z832" s="25"/>
      <c r="AA832" s="25"/>
      <c r="AB832" s="25"/>
      <c r="AC832" s="25"/>
    </row>
    <row r="833" spans="1:29" ht="15.75" customHeight="1">
      <c r="A833" s="25"/>
      <c r="B833" s="25"/>
      <c r="C833" s="25"/>
      <c r="D833" s="25"/>
      <c r="E833" s="25"/>
      <c r="F833" s="25"/>
      <c r="G833" s="25"/>
      <c r="H833" s="25"/>
      <c r="I833" s="25"/>
      <c r="J833" s="25"/>
      <c r="K833" s="25"/>
      <c r="L833" s="25"/>
      <c r="M833" s="25"/>
      <c r="N833" s="25"/>
      <c r="O833" s="25"/>
      <c r="P833" s="25"/>
      <c r="Q833" s="25"/>
      <c r="R833" s="25"/>
      <c r="S833" s="25"/>
      <c r="T833" s="25"/>
      <c r="U833" s="25"/>
      <c r="V833" s="25"/>
      <c r="W833" s="25"/>
      <c r="X833" s="25"/>
      <c r="Y833" s="25"/>
      <c r="Z833" s="25"/>
      <c r="AA833" s="25"/>
      <c r="AB833" s="25"/>
      <c r="AC833" s="25"/>
    </row>
    <row r="834" spans="1:29" ht="15.75" customHeight="1">
      <c r="A834" s="25"/>
      <c r="B834" s="25"/>
      <c r="C834" s="25"/>
      <c r="D834" s="25"/>
      <c r="E834" s="25"/>
      <c r="F834" s="25"/>
      <c r="G834" s="25"/>
      <c r="H834" s="25"/>
      <c r="I834" s="25"/>
      <c r="J834" s="25"/>
      <c r="K834" s="25"/>
      <c r="L834" s="25"/>
      <c r="M834" s="25"/>
      <c r="N834" s="25"/>
      <c r="O834" s="25"/>
      <c r="P834" s="25"/>
      <c r="Q834" s="25"/>
      <c r="R834" s="25"/>
      <c r="S834" s="25"/>
      <c r="T834" s="25"/>
      <c r="U834" s="25"/>
      <c r="V834" s="25"/>
      <c r="W834" s="25"/>
      <c r="X834" s="25"/>
      <c r="Y834" s="25"/>
      <c r="Z834" s="25"/>
      <c r="AA834" s="25"/>
      <c r="AB834" s="25"/>
      <c r="AC834" s="25"/>
    </row>
    <row r="835" spans="1:29" ht="15.75" customHeight="1">
      <c r="A835" s="25"/>
      <c r="B835" s="25"/>
      <c r="C835" s="25"/>
      <c r="D835" s="25"/>
      <c r="E835" s="25"/>
      <c r="F835" s="25"/>
      <c r="G835" s="25"/>
      <c r="H835" s="25"/>
      <c r="I835" s="25"/>
      <c r="J835" s="25"/>
      <c r="K835" s="25"/>
      <c r="L835" s="25"/>
      <c r="M835" s="25"/>
      <c r="N835" s="25"/>
      <c r="O835" s="25"/>
      <c r="P835" s="25"/>
      <c r="Q835" s="25"/>
      <c r="R835" s="25"/>
      <c r="S835" s="25"/>
      <c r="T835" s="25"/>
      <c r="U835" s="25"/>
      <c r="V835" s="25"/>
      <c r="W835" s="25"/>
      <c r="X835" s="25"/>
      <c r="Y835" s="25"/>
      <c r="Z835" s="25"/>
      <c r="AA835" s="25"/>
      <c r="AB835" s="25"/>
      <c r="AC835" s="25"/>
    </row>
    <row r="836" spans="1:29" ht="15.75" customHeight="1">
      <c r="A836" s="25"/>
      <c r="B836" s="25"/>
      <c r="C836" s="25"/>
      <c r="D836" s="25"/>
      <c r="E836" s="25"/>
      <c r="F836" s="25"/>
      <c r="G836" s="25"/>
      <c r="H836" s="25"/>
      <c r="I836" s="25"/>
      <c r="J836" s="25"/>
      <c r="K836" s="25"/>
      <c r="L836" s="25"/>
      <c r="M836" s="25"/>
      <c r="N836" s="25"/>
      <c r="O836" s="25"/>
      <c r="P836" s="25"/>
      <c r="Q836" s="25"/>
      <c r="R836" s="25"/>
      <c r="S836" s="25"/>
      <c r="T836" s="25"/>
      <c r="U836" s="25"/>
      <c r="V836" s="25"/>
      <c r="W836" s="25"/>
      <c r="X836" s="25"/>
      <c r="Y836" s="25"/>
      <c r="Z836" s="25"/>
      <c r="AA836" s="25"/>
      <c r="AB836" s="25"/>
      <c r="AC836" s="25"/>
    </row>
    <row r="837" spans="1:29" ht="15.75" customHeight="1">
      <c r="A837" s="25"/>
      <c r="B837" s="25"/>
      <c r="C837" s="25"/>
      <c r="D837" s="25"/>
      <c r="E837" s="25"/>
      <c r="F837" s="25"/>
      <c r="G837" s="25"/>
      <c r="H837" s="25"/>
      <c r="I837" s="25"/>
      <c r="J837" s="25"/>
      <c r="K837" s="25"/>
      <c r="L837" s="25"/>
      <c r="M837" s="25"/>
      <c r="N837" s="25"/>
      <c r="O837" s="25"/>
      <c r="P837" s="25"/>
      <c r="Q837" s="25"/>
      <c r="R837" s="25"/>
      <c r="S837" s="25"/>
      <c r="T837" s="25"/>
      <c r="U837" s="25"/>
      <c r="V837" s="25"/>
      <c r="W837" s="25"/>
      <c r="X837" s="25"/>
      <c r="Y837" s="25"/>
      <c r="Z837" s="25"/>
      <c r="AA837" s="25"/>
      <c r="AB837" s="25"/>
      <c r="AC837" s="25"/>
    </row>
    <row r="838" spans="1:29" ht="15.75" customHeight="1">
      <c r="A838" s="25"/>
      <c r="B838" s="25"/>
      <c r="C838" s="25"/>
      <c r="D838" s="25"/>
      <c r="E838" s="25"/>
      <c r="F838" s="25"/>
      <c r="G838" s="25"/>
      <c r="H838" s="25"/>
      <c r="I838" s="25"/>
      <c r="J838" s="25"/>
      <c r="K838" s="25"/>
      <c r="L838" s="25"/>
      <c r="M838" s="25"/>
      <c r="N838" s="25"/>
      <c r="O838" s="25"/>
      <c r="P838" s="25"/>
      <c r="Q838" s="25"/>
      <c r="R838" s="25"/>
      <c r="S838" s="25"/>
      <c r="T838" s="25"/>
      <c r="U838" s="25"/>
      <c r="V838" s="25"/>
      <c r="W838" s="25"/>
      <c r="X838" s="25"/>
      <c r="Y838" s="25"/>
      <c r="Z838" s="25"/>
      <c r="AA838" s="25"/>
      <c r="AB838" s="25"/>
      <c r="AC838" s="25"/>
    </row>
    <row r="839" spans="1:29" ht="15.75" customHeight="1">
      <c r="A839" s="25"/>
      <c r="B839" s="25"/>
      <c r="C839" s="25"/>
      <c r="D839" s="25"/>
      <c r="E839" s="25"/>
      <c r="F839" s="25"/>
      <c r="G839" s="25"/>
      <c r="H839" s="25"/>
      <c r="I839" s="25"/>
      <c r="J839" s="25"/>
      <c r="K839" s="25"/>
      <c r="L839" s="25"/>
      <c r="M839" s="25"/>
      <c r="N839" s="25"/>
      <c r="O839" s="25"/>
      <c r="P839" s="25"/>
      <c r="Q839" s="25"/>
      <c r="R839" s="25"/>
      <c r="S839" s="25"/>
      <c r="T839" s="25"/>
      <c r="U839" s="25"/>
      <c r="V839" s="25"/>
      <c r="W839" s="25"/>
      <c r="X839" s="25"/>
      <c r="Y839" s="25"/>
      <c r="Z839" s="25"/>
      <c r="AA839" s="25"/>
      <c r="AB839" s="25"/>
      <c r="AC839" s="25"/>
    </row>
    <row r="840" spans="1:29" ht="15.75" customHeight="1">
      <c r="A840" s="25"/>
      <c r="B840" s="25"/>
      <c r="C840" s="25"/>
      <c r="D840" s="25"/>
      <c r="E840" s="25"/>
      <c r="F840" s="25"/>
      <c r="G840" s="25"/>
      <c r="H840" s="25"/>
      <c r="I840" s="25"/>
      <c r="J840" s="25"/>
      <c r="K840" s="25"/>
      <c r="L840" s="25"/>
      <c r="M840" s="25"/>
      <c r="N840" s="25"/>
      <c r="O840" s="25"/>
      <c r="P840" s="25"/>
      <c r="Q840" s="25"/>
      <c r="R840" s="25"/>
      <c r="S840" s="25"/>
      <c r="T840" s="25"/>
      <c r="U840" s="25"/>
      <c r="V840" s="25"/>
      <c r="W840" s="25"/>
      <c r="X840" s="25"/>
      <c r="Y840" s="25"/>
      <c r="Z840" s="25"/>
      <c r="AA840" s="25"/>
      <c r="AB840" s="25"/>
      <c r="AC840" s="25"/>
    </row>
    <row r="841" spans="1:29" ht="15.75" customHeight="1">
      <c r="A841" s="25"/>
      <c r="B841" s="25"/>
      <c r="C841" s="25"/>
      <c r="D841" s="25"/>
      <c r="E841" s="25"/>
      <c r="F841" s="25"/>
      <c r="G841" s="25"/>
      <c r="H841" s="25"/>
      <c r="I841" s="25"/>
      <c r="J841" s="25"/>
      <c r="K841" s="25"/>
      <c r="L841" s="25"/>
      <c r="M841" s="25"/>
      <c r="N841" s="25"/>
      <c r="O841" s="25"/>
      <c r="P841" s="25"/>
      <c r="Q841" s="25"/>
      <c r="R841" s="25"/>
      <c r="S841" s="25"/>
      <c r="T841" s="25"/>
      <c r="U841" s="25"/>
      <c r="V841" s="25"/>
      <c r="W841" s="25"/>
      <c r="X841" s="25"/>
      <c r="Y841" s="25"/>
      <c r="Z841" s="25"/>
      <c r="AA841" s="25"/>
      <c r="AB841" s="25"/>
      <c r="AC841" s="25"/>
    </row>
    <row r="842" spans="1:29" ht="15.75" customHeight="1">
      <c r="A842" s="25"/>
      <c r="B842" s="25"/>
      <c r="C842" s="25"/>
      <c r="D842" s="25"/>
      <c r="E842" s="25"/>
      <c r="F842" s="25"/>
      <c r="G842" s="25"/>
      <c r="H842" s="25"/>
      <c r="I842" s="25"/>
      <c r="J842" s="25"/>
      <c r="K842" s="25"/>
      <c r="L842" s="25"/>
      <c r="M842" s="25"/>
      <c r="N842" s="25"/>
      <c r="O842" s="25"/>
      <c r="P842" s="25"/>
      <c r="Q842" s="25"/>
      <c r="R842" s="25"/>
      <c r="S842" s="25"/>
      <c r="T842" s="25"/>
      <c r="U842" s="25"/>
      <c r="V842" s="25"/>
      <c r="W842" s="25"/>
      <c r="X842" s="25"/>
      <c r="Y842" s="25"/>
      <c r="Z842" s="25"/>
      <c r="AA842" s="25"/>
      <c r="AB842" s="25"/>
      <c r="AC842" s="25"/>
    </row>
    <row r="843" spans="1:29" ht="15.75" customHeight="1">
      <c r="A843" s="25"/>
      <c r="B843" s="25"/>
      <c r="C843" s="25"/>
      <c r="D843" s="25"/>
      <c r="E843" s="25"/>
      <c r="F843" s="25"/>
      <c r="G843" s="25"/>
      <c r="H843" s="25"/>
      <c r="I843" s="25"/>
      <c r="J843" s="25"/>
      <c r="K843" s="25"/>
      <c r="L843" s="25"/>
      <c r="M843" s="25"/>
      <c r="N843" s="25"/>
      <c r="O843" s="25"/>
      <c r="P843" s="25"/>
      <c r="Q843" s="25"/>
      <c r="R843" s="25"/>
      <c r="S843" s="25"/>
      <c r="T843" s="25"/>
      <c r="U843" s="25"/>
      <c r="V843" s="25"/>
      <c r="W843" s="25"/>
      <c r="X843" s="25"/>
      <c r="Y843" s="25"/>
      <c r="Z843" s="25"/>
      <c r="AA843" s="25"/>
      <c r="AB843" s="25"/>
      <c r="AC843" s="25"/>
    </row>
    <row r="844" spans="1:29" ht="15.75" customHeight="1">
      <c r="A844" s="25"/>
      <c r="B844" s="25"/>
      <c r="C844" s="25"/>
      <c r="D844" s="25"/>
      <c r="E844" s="25"/>
      <c r="F844" s="25"/>
      <c r="G844" s="25"/>
      <c r="H844" s="25"/>
      <c r="I844" s="25"/>
      <c r="J844" s="25"/>
      <c r="K844" s="25"/>
      <c r="L844" s="25"/>
      <c r="M844" s="25"/>
      <c r="N844" s="25"/>
      <c r="O844" s="25"/>
      <c r="P844" s="25"/>
      <c r="Q844" s="25"/>
      <c r="R844" s="25"/>
      <c r="S844" s="25"/>
      <c r="T844" s="25"/>
      <c r="U844" s="25"/>
      <c r="V844" s="25"/>
      <c r="W844" s="25"/>
      <c r="X844" s="25"/>
      <c r="Y844" s="25"/>
      <c r="Z844" s="25"/>
      <c r="AA844" s="25"/>
      <c r="AB844" s="25"/>
      <c r="AC844" s="25"/>
    </row>
    <row r="845" spans="1:29" ht="15.75" customHeight="1">
      <c r="A845" s="25"/>
      <c r="B845" s="25"/>
      <c r="C845" s="25"/>
      <c r="D845" s="25"/>
      <c r="E845" s="25"/>
      <c r="F845" s="25"/>
      <c r="G845" s="25"/>
      <c r="H845" s="25"/>
      <c r="I845" s="25"/>
      <c r="J845" s="25"/>
      <c r="K845" s="25"/>
      <c r="L845" s="25"/>
      <c r="M845" s="25"/>
      <c r="N845" s="25"/>
      <c r="O845" s="25"/>
      <c r="P845" s="25"/>
      <c r="Q845" s="25"/>
      <c r="R845" s="25"/>
      <c r="S845" s="25"/>
      <c r="T845" s="25"/>
      <c r="U845" s="25"/>
      <c r="V845" s="25"/>
      <c r="W845" s="25"/>
      <c r="X845" s="25"/>
      <c r="Y845" s="25"/>
      <c r="Z845" s="25"/>
      <c r="AA845" s="25"/>
      <c r="AB845" s="25"/>
      <c r="AC845" s="25"/>
    </row>
    <row r="846" spans="1:29" ht="15.75" customHeight="1">
      <c r="A846" s="25"/>
      <c r="B846" s="25"/>
      <c r="C846" s="25"/>
      <c r="D846" s="25"/>
      <c r="E846" s="25"/>
      <c r="F846" s="25"/>
      <c r="G846" s="25"/>
      <c r="H846" s="25"/>
      <c r="I846" s="25"/>
      <c r="J846" s="25"/>
      <c r="K846" s="25"/>
      <c r="L846" s="25"/>
      <c r="M846" s="25"/>
      <c r="N846" s="25"/>
      <c r="O846" s="25"/>
      <c r="P846" s="25"/>
      <c r="Q846" s="25"/>
      <c r="R846" s="25"/>
      <c r="S846" s="25"/>
      <c r="T846" s="25"/>
      <c r="U846" s="25"/>
      <c r="V846" s="25"/>
      <c r="W846" s="25"/>
      <c r="X846" s="25"/>
      <c r="Y846" s="25"/>
      <c r="Z846" s="25"/>
      <c r="AA846" s="25"/>
      <c r="AB846" s="25"/>
      <c r="AC846" s="25"/>
    </row>
    <row r="847" spans="1:29" ht="15.75" customHeight="1">
      <c r="A847" s="25"/>
      <c r="B847" s="25"/>
      <c r="C847" s="25"/>
      <c r="D847" s="25"/>
      <c r="E847" s="25"/>
      <c r="F847" s="25"/>
      <c r="G847" s="25"/>
      <c r="H847" s="25"/>
      <c r="I847" s="25"/>
      <c r="J847" s="25"/>
      <c r="K847" s="25"/>
      <c r="L847" s="25"/>
      <c r="M847" s="25"/>
      <c r="N847" s="25"/>
      <c r="O847" s="25"/>
      <c r="P847" s="25"/>
      <c r="Q847" s="25"/>
      <c r="R847" s="25"/>
      <c r="S847" s="25"/>
      <c r="T847" s="25"/>
      <c r="U847" s="25"/>
      <c r="V847" s="25"/>
      <c r="W847" s="25"/>
      <c r="X847" s="25"/>
      <c r="Y847" s="25"/>
      <c r="Z847" s="25"/>
      <c r="AA847" s="25"/>
      <c r="AB847" s="25"/>
      <c r="AC847" s="25"/>
    </row>
    <row r="848" spans="1:29" ht="15.75" customHeight="1">
      <c r="A848" s="25"/>
      <c r="B848" s="25"/>
      <c r="C848" s="25"/>
      <c r="D848" s="25"/>
      <c r="E848" s="25"/>
      <c r="F848" s="25"/>
      <c r="G848" s="25"/>
      <c r="H848" s="25"/>
      <c r="I848" s="25"/>
      <c r="J848" s="25"/>
      <c r="K848" s="25"/>
      <c r="L848" s="25"/>
      <c r="M848" s="25"/>
      <c r="N848" s="25"/>
      <c r="O848" s="25"/>
      <c r="P848" s="25"/>
      <c r="Q848" s="25"/>
      <c r="R848" s="25"/>
      <c r="S848" s="25"/>
      <c r="T848" s="25"/>
      <c r="U848" s="25"/>
      <c r="V848" s="25"/>
      <c r="W848" s="25"/>
      <c r="X848" s="25"/>
      <c r="Y848" s="25"/>
      <c r="Z848" s="25"/>
      <c r="AA848" s="25"/>
      <c r="AB848" s="25"/>
      <c r="AC848" s="25"/>
    </row>
    <row r="849" spans="1:29" ht="15.75" customHeight="1">
      <c r="A849" s="25"/>
      <c r="B849" s="25"/>
      <c r="C849" s="25"/>
      <c r="D849" s="25"/>
      <c r="E849" s="25"/>
      <c r="F849" s="25"/>
      <c r="G849" s="25"/>
      <c r="H849" s="25"/>
      <c r="I849" s="25"/>
      <c r="J849" s="25"/>
      <c r="K849" s="25"/>
      <c r="L849" s="25"/>
      <c r="M849" s="25"/>
      <c r="N849" s="25"/>
      <c r="O849" s="25"/>
      <c r="P849" s="25"/>
      <c r="Q849" s="25"/>
      <c r="R849" s="25"/>
      <c r="S849" s="25"/>
      <c r="T849" s="25"/>
      <c r="U849" s="25"/>
      <c r="V849" s="25"/>
      <c r="W849" s="25"/>
      <c r="X849" s="25"/>
      <c r="Y849" s="25"/>
      <c r="Z849" s="25"/>
      <c r="AA849" s="25"/>
      <c r="AB849" s="25"/>
      <c r="AC849" s="25"/>
    </row>
    <row r="850" spans="1:29" ht="15.75" customHeight="1">
      <c r="A850" s="25"/>
      <c r="B850" s="25"/>
      <c r="C850" s="25"/>
      <c r="D850" s="25"/>
      <c r="E850" s="25"/>
      <c r="F850" s="25"/>
      <c r="G850" s="25"/>
      <c r="H850" s="25"/>
      <c r="I850" s="25"/>
      <c r="J850" s="25"/>
      <c r="K850" s="25"/>
      <c r="L850" s="25"/>
      <c r="M850" s="25"/>
      <c r="N850" s="25"/>
      <c r="O850" s="25"/>
      <c r="P850" s="25"/>
      <c r="Q850" s="25"/>
      <c r="R850" s="25"/>
      <c r="S850" s="25"/>
      <c r="T850" s="25"/>
      <c r="U850" s="25"/>
      <c r="V850" s="25"/>
      <c r="W850" s="25"/>
      <c r="X850" s="25"/>
      <c r="Y850" s="25"/>
      <c r="Z850" s="25"/>
      <c r="AA850" s="25"/>
      <c r="AB850" s="25"/>
      <c r="AC850" s="25"/>
    </row>
    <row r="851" spans="1:29" ht="15.75" customHeight="1">
      <c r="A851" s="25"/>
      <c r="B851" s="25"/>
      <c r="C851" s="25"/>
      <c r="D851" s="25"/>
      <c r="E851" s="25"/>
      <c r="F851" s="25"/>
      <c r="G851" s="25"/>
      <c r="H851" s="25"/>
      <c r="I851" s="25"/>
      <c r="J851" s="25"/>
      <c r="K851" s="25"/>
      <c r="L851" s="25"/>
      <c r="M851" s="25"/>
      <c r="N851" s="25"/>
      <c r="O851" s="25"/>
      <c r="P851" s="25"/>
      <c r="Q851" s="25"/>
      <c r="R851" s="25"/>
      <c r="S851" s="25"/>
      <c r="T851" s="25"/>
      <c r="U851" s="25"/>
      <c r="V851" s="25"/>
      <c r="W851" s="25"/>
      <c r="X851" s="25"/>
      <c r="Y851" s="25"/>
      <c r="Z851" s="25"/>
      <c r="AA851" s="25"/>
      <c r="AB851" s="25"/>
      <c r="AC851" s="25"/>
    </row>
    <row r="852" spans="1:29" ht="15.75" customHeight="1">
      <c r="A852" s="25"/>
      <c r="B852" s="25"/>
      <c r="C852" s="25"/>
      <c r="D852" s="25"/>
      <c r="E852" s="25"/>
      <c r="F852" s="25"/>
      <c r="G852" s="25"/>
      <c r="H852" s="25"/>
      <c r="I852" s="25"/>
      <c r="J852" s="25"/>
      <c r="K852" s="25"/>
      <c r="L852" s="25"/>
      <c r="M852" s="25"/>
      <c r="N852" s="25"/>
      <c r="O852" s="25"/>
      <c r="P852" s="25"/>
      <c r="Q852" s="25"/>
      <c r="R852" s="25"/>
      <c r="S852" s="25"/>
      <c r="T852" s="25"/>
      <c r="U852" s="25"/>
      <c r="V852" s="25"/>
      <c r="W852" s="25"/>
      <c r="X852" s="25"/>
      <c r="Y852" s="25"/>
      <c r="Z852" s="25"/>
      <c r="AA852" s="25"/>
      <c r="AB852" s="25"/>
      <c r="AC852" s="25"/>
    </row>
    <row r="853" spans="1:29" ht="15.75" customHeight="1">
      <c r="A853" s="25"/>
      <c r="B853" s="25"/>
      <c r="C853" s="25"/>
      <c r="D853" s="25"/>
      <c r="E853" s="25"/>
      <c r="F853" s="25"/>
      <c r="G853" s="25"/>
      <c r="H853" s="25"/>
      <c r="I853" s="25"/>
      <c r="J853" s="25"/>
      <c r="K853" s="25"/>
      <c r="L853" s="25"/>
      <c r="M853" s="25"/>
      <c r="N853" s="25"/>
      <c r="O853" s="25"/>
      <c r="P853" s="25"/>
      <c r="Q853" s="25"/>
      <c r="R853" s="25"/>
      <c r="S853" s="25"/>
      <c r="T853" s="25"/>
      <c r="U853" s="25"/>
      <c r="V853" s="25"/>
      <c r="W853" s="25"/>
      <c r="X853" s="25"/>
      <c r="Y853" s="25"/>
      <c r="Z853" s="25"/>
      <c r="AA853" s="25"/>
      <c r="AB853" s="25"/>
      <c r="AC853" s="25"/>
    </row>
    <row r="854" spans="1:29" ht="15.75" customHeight="1">
      <c r="A854" s="25"/>
      <c r="B854" s="25"/>
      <c r="C854" s="25"/>
      <c r="D854" s="25"/>
      <c r="E854" s="25"/>
      <c r="F854" s="25"/>
      <c r="G854" s="25"/>
      <c r="H854" s="25"/>
      <c r="I854" s="25"/>
      <c r="J854" s="25"/>
      <c r="K854" s="25"/>
      <c r="L854" s="25"/>
      <c r="M854" s="25"/>
      <c r="N854" s="25"/>
      <c r="O854" s="25"/>
      <c r="P854" s="25"/>
      <c r="Q854" s="25"/>
      <c r="R854" s="25"/>
      <c r="S854" s="25"/>
      <c r="T854" s="25"/>
      <c r="U854" s="25"/>
      <c r="V854" s="25"/>
      <c r="W854" s="25"/>
      <c r="X854" s="25"/>
      <c r="Y854" s="25"/>
      <c r="Z854" s="25"/>
      <c r="AA854" s="25"/>
      <c r="AB854" s="25"/>
      <c r="AC854" s="25"/>
    </row>
    <row r="855" spans="1:29" ht="15.75" customHeight="1">
      <c r="A855" s="25"/>
      <c r="B855" s="25"/>
      <c r="C855" s="25"/>
      <c r="D855" s="25"/>
      <c r="E855" s="25"/>
      <c r="F855" s="25"/>
      <c r="G855" s="25"/>
      <c r="H855" s="25"/>
      <c r="I855" s="25"/>
      <c r="J855" s="25"/>
      <c r="K855" s="25"/>
      <c r="L855" s="25"/>
      <c r="M855" s="25"/>
      <c r="N855" s="25"/>
      <c r="O855" s="25"/>
      <c r="P855" s="25"/>
      <c r="Q855" s="25"/>
      <c r="R855" s="25"/>
      <c r="S855" s="25"/>
      <c r="T855" s="25"/>
      <c r="U855" s="25"/>
      <c r="V855" s="25"/>
      <c r="W855" s="25"/>
      <c r="X855" s="25"/>
      <c r="Y855" s="25"/>
      <c r="Z855" s="25"/>
      <c r="AA855" s="25"/>
      <c r="AB855" s="25"/>
      <c r="AC855" s="25"/>
    </row>
    <row r="856" spans="1:29" ht="15.75" customHeight="1">
      <c r="A856" s="25"/>
      <c r="B856" s="25"/>
      <c r="C856" s="25"/>
      <c r="D856" s="25"/>
      <c r="E856" s="25"/>
      <c r="F856" s="25"/>
      <c r="G856" s="25"/>
      <c r="H856" s="25"/>
      <c r="I856" s="25"/>
      <c r="J856" s="25"/>
      <c r="K856" s="25"/>
      <c r="L856" s="25"/>
      <c r="M856" s="25"/>
      <c r="N856" s="25"/>
      <c r="O856" s="25"/>
      <c r="P856" s="25"/>
      <c r="Q856" s="25"/>
      <c r="R856" s="25"/>
      <c r="S856" s="25"/>
      <c r="T856" s="25"/>
      <c r="U856" s="25"/>
      <c r="V856" s="25"/>
      <c r="W856" s="25"/>
      <c r="X856" s="25"/>
      <c r="Y856" s="25"/>
      <c r="Z856" s="25"/>
      <c r="AA856" s="25"/>
      <c r="AB856" s="25"/>
      <c r="AC856" s="25"/>
    </row>
    <row r="857" spans="1:29" ht="15.75" customHeight="1">
      <c r="A857" s="25"/>
      <c r="B857" s="25"/>
      <c r="C857" s="25"/>
      <c r="D857" s="25"/>
      <c r="E857" s="25"/>
      <c r="F857" s="25"/>
      <c r="G857" s="25"/>
      <c r="H857" s="25"/>
      <c r="I857" s="25"/>
      <c r="J857" s="25"/>
      <c r="K857" s="25"/>
      <c r="L857" s="25"/>
      <c r="M857" s="25"/>
      <c r="N857" s="25"/>
      <c r="O857" s="25"/>
      <c r="P857" s="25"/>
      <c r="Q857" s="25"/>
      <c r="R857" s="25"/>
      <c r="S857" s="25"/>
      <c r="T857" s="25"/>
      <c r="U857" s="25"/>
      <c r="V857" s="25"/>
      <c r="W857" s="25"/>
      <c r="X857" s="25"/>
      <c r="Y857" s="25"/>
      <c r="Z857" s="25"/>
      <c r="AA857" s="25"/>
      <c r="AB857" s="25"/>
      <c r="AC857" s="25"/>
    </row>
    <row r="858" spans="1:29" ht="15.75" customHeight="1">
      <c r="A858" s="25"/>
      <c r="B858" s="25"/>
      <c r="C858" s="25"/>
      <c r="D858" s="25"/>
      <c r="E858" s="25"/>
      <c r="F858" s="25"/>
      <c r="G858" s="25"/>
      <c r="H858" s="25"/>
      <c r="I858" s="25"/>
      <c r="J858" s="25"/>
      <c r="K858" s="25"/>
      <c r="L858" s="25"/>
      <c r="M858" s="25"/>
      <c r="N858" s="25"/>
      <c r="O858" s="25"/>
      <c r="P858" s="25"/>
      <c r="Q858" s="25"/>
      <c r="R858" s="25"/>
      <c r="S858" s="25"/>
      <c r="T858" s="25"/>
      <c r="U858" s="25"/>
      <c r="V858" s="25"/>
      <c r="W858" s="25"/>
      <c r="X858" s="25"/>
      <c r="Y858" s="25"/>
      <c r="Z858" s="25"/>
      <c r="AA858" s="25"/>
      <c r="AB858" s="25"/>
      <c r="AC858" s="25"/>
    </row>
    <row r="859" spans="1:29" ht="15.75" customHeight="1">
      <c r="A859" s="25"/>
      <c r="B859" s="25"/>
      <c r="C859" s="25"/>
      <c r="D859" s="25"/>
      <c r="E859" s="25"/>
      <c r="F859" s="25"/>
      <c r="G859" s="25"/>
      <c r="H859" s="25"/>
      <c r="I859" s="25"/>
      <c r="J859" s="25"/>
      <c r="K859" s="25"/>
      <c r="L859" s="25"/>
      <c r="M859" s="25"/>
      <c r="N859" s="25"/>
      <c r="O859" s="25"/>
      <c r="P859" s="25"/>
      <c r="Q859" s="25"/>
      <c r="R859" s="25"/>
      <c r="S859" s="25"/>
      <c r="T859" s="25"/>
      <c r="U859" s="25"/>
      <c r="V859" s="25"/>
      <c r="W859" s="25"/>
      <c r="X859" s="25"/>
      <c r="Y859" s="25"/>
      <c r="Z859" s="25"/>
      <c r="AA859" s="25"/>
      <c r="AB859" s="25"/>
      <c r="AC859" s="25"/>
    </row>
    <row r="860" spans="1:29" ht="15.75" customHeight="1">
      <c r="A860" s="25"/>
      <c r="B860" s="25"/>
      <c r="C860" s="25"/>
      <c r="D860" s="25"/>
      <c r="E860" s="25"/>
      <c r="F860" s="25"/>
      <c r="G860" s="25"/>
      <c r="H860" s="25"/>
      <c r="I860" s="25"/>
      <c r="J860" s="25"/>
      <c r="K860" s="25"/>
      <c r="L860" s="25"/>
      <c r="M860" s="25"/>
      <c r="N860" s="25"/>
      <c r="O860" s="25"/>
      <c r="P860" s="25"/>
      <c r="Q860" s="25"/>
      <c r="R860" s="25"/>
      <c r="S860" s="25"/>
      <c r="T860" s="25"/>
      <c r="U860" s="25"/>
      <c r="V860" s="25"/>
      <c r="W860" s="25"/>
      <c r="X860" s="25"/>
      <c r="Y860" s="25"/>
      <c r="Z860" s="25"/>
      <c r="AA860" s="25"/>
      <c r="AB860" s="25"/>
      <c r="AC860" s="25"/>
    </row>
    <row r="861" spans="1:29" ht="15.75" customHeight="1">
      <c r="A861" s="25"/>
      <c r="B861" s="25"/>
      <c r="C861" s="25"/>
      <c r="D861" s="25"/>
      <c r="E861" s="25"/>
      <c r="F861" s="25"/>
      <c r="G861" s="25"/>
      <c r="H861" s="25"/>
      <c r="I861" s="25"/>
      <c r="J861" s="25"/>
      <c r="K861" s="25"/>
      <c r="L861" s="25"/>
      <c r="M861" s="25"/>
      <c r="N861" s="25"/>
      <c r="O861" s="25"/>
      <c r="P861" s="25"/>
      <c r="Q861" s="25"/>
      <c r="R861" s="25"/>
      <c r="S861" s="25"/>
      <c r="T861" s="25"/>
      <c r="U861" s="25"/>
      <c r="V861" s="25"/>
      <c r="W861" s="25"/>
      <c r="X861" s="25"/>
      <c r="Y861" s="25"/>
      <c r="Z861" s="25"/>
      <c r="AA861" s="25"/>
      <c r="AB861" s="25"/>
      <c r="AC861" s="25"/>
    </row>
    <row r="862" spans="1:29" ht="15.75" customHeight="1">
      <c r="A862" s="25"/>
      <c r="B862" s="25"/>
      <c r="C862" s="25"/>
      <c r="D862" s="25"/>
      <c r="E862" s="25"/>
      <c r="F862" s="25"/>
      <c r="G862" s="25"/>
      <c r="H862" s="25"/>
      <c r="I862" s="25"/>
      <c r="J862" s="25"/>
      <c r="K862" s="25"/>
      <c r="L862" s="25"/>
      <c r="M862" s="25"/>
      <c r="N862" s="25"/>
      <c r="O862" s="25"/>
      <c r="P862" s="25"/>
      <c r="Q862" s="25"/>
      <c r="R862" s="25"/>
      <c r="S862" s="25"/>
      <c r="T862" s="25"/>
      <c r="U862" s="25"/>
      <c r="V862" s="25"/>
      <c r="W862" s="25"/>
      <c r="X862" s="25"/>
      <c r="Y862" s="25"/>
      <c r="Z862" s="25"/>
      <c r="AA862" s="25"/>
      <c r="AB862" s="25"/>
      <c r="AC862" s="25"/>
    </row>
    <row r="863" spans="1:29" ht="15.75" customHeight="1">
      <c r="A863" s="25"/>
      <c r="B863" s="25"/>
      <c r="C863" s="25"/>
      <c r="D863" s="25"/>
      <c r="E863" s="25"/>
      <c r="F863" s="25"/>
      <c r="G863" s="25"/>
      <c r="H863" s="25"/>
      <c r="I863" s="25"/>
      <c r="J863" s="25"/>
      <c r="K863" s="25"/>
      <c r="L863" s="25"/>
      <c r="M863" s="25"/>
      <c r="N863" s="25"/>
      <c r="O863" s="25"/>
      <c r="P863" s="25"/>
      <c r="Q863" s="25"/>
      <c r="R863" s="25"/>
      <c r="S863" s="25"/>
      <c r="T863" s="25"/>
      <c r="U863" s="25"/>
      <c r="V863" s="25"/>
      <c r="W863" s="25"/>
      <c r="X863" s="25"/>
      <c r="Y863" s="25"/>
      <c r="Z863" s="25"/>
      <c r="AA863" s="25"/>
      <c r="AB863" s="25"/>
      <c r="AC863" s="25"/>
    </row>
    <row r="864" spans="1:29" ht="15.75" customHeight="1">
      <c r="A864" s="25"/>
      <c r="B864" s="25"/>
      <c r="C864" s="25"/>
      <c r="D864" s="25"/>
      <c r="E864" s="25"/>
      <c r="F864" s="25"/>
      <c r="G864" s="25"/>
      <c r="H864" s="25"/>
      <c r="I864" s="25"/>
      <c r="J864" s="25"/>
      <c r="K864" s="25"/>
      <c r="L864" s="25"/>
      <c r="M864" s="25"/>
      <c r="N864" s="25"/>
      <c r="O864" s="25"/>
      <c r="P864" s="25"/>
      <c r="Q864" s="25"/>
      <c r="R864" s="25"/>
      <c r="S864" s="25"/>
      <c r="T864" s="25"/>
      <c r="U864" s="25"/>
      <c r="V864" s="25"/>
      <c r="W864" s="25"/>
      <c r="X864" s="25"/>
      <c r="Y864" s="25"/>
      <c r="Z864" s="25"/>
      <c r="AA864" s="25"/>
      <c r="AB864" s="25"/>
      <c r="AC864" s="25"/>
    </row>
    <row r="865" spans="1:29" ht="15.75" customHeight="1">
      <c r="A865" s="25"/>
      <c r="B865" s="25"/>
      <c r="C865" s="25"/>
      <c r="D865" s="25"/>
      <c r="E865" s="25"/>
      <c r="F865" s="25"/>
      <c r="G865" s="25"/>
      <c r="H865" s="25"/>
      <c r="I865" s="25"/>
      <c r="J865" s="25"/>
      <c r="K865" s="25"/>
      <c r="L865" s="25"/>
      <c r="M865" s="25"/>
      <c r="N865" s="25"/>
      <c r="O865" s="25"/>
      <c r="P865" s="25"/>
      <c r="Q865" s="25"/>
      <c r="R865" s="25"/>
      <c r="S865" s="25"/>
      <c r="T865" s="25"/>
      <c r="U865" s="25"/>
      <c r="V865" s="25"/>
      <c r="W865" s="25"/>
      <c r="X865" s="25"/>
      <c r="Y865" s="25"/>
      <c r="Z865" s="25"/>
      <c r="AA865" s="25"/>
      <c r="AB865" s="25"/>
      <c r="AC865" s="25"/>
    </row>
    <row r="866" spans="1:29" ht="15.75" customHeight="1">
      <c r="A866" s="25"/>
      <c r="B866" s="25"/>
      <c r="C866" s="25"/>
      <c r="D866" s="25"/>
      <c r="E866" s="25"/>
      <c r="F866" s="25"/>
      <c r="G866" s="25"/>
      <c r="H866" s="25"/>
      <c r="I866" s="25"/>
      <c r="J866" s="25"/>
      <c r="K866" s="25"/>
      <c r="L866" s="25"/>
      <c r="M866" s="25"/>
      <c r="N866" s="25"/>
      <c r="O866" s="25"/>
      <c r="P866" s="25"/>
      <c r="Q866" s="25"/>
      <c r="R866" s="25"/>
      <c r="S866" s="25"/>
      <c r="T866" s="25"/>
      <c r="U866" s="25"/>
      <c r="V866" s="25"/>
      <c r="W866" s="25"/>
      <c r="X866" s="25"/>
      <c r="Y866" s="25"/>
      <c r="Z866" s="25"/>
      <c r="AA866" s="25"/>
      <c r="AB866" s="25"/>
      <c r="AC866" s="25"/>
    </row>
    <row r="867" spans="1:29" ht="15.75" customHeight="1">
      <c r="A867" s="25"/>
      <c r="B867" s="25"/>
      <c r="C867" s="25"/>
      <c r="D867" s="25"/>
      <c r="E867" s="25"/>
      <c r="F867" s="25"/>
      <c r="G867" s="25"/>
      <c r="H867" s="25"/>
      <c r="I867" s="25"/>
      <c r="J867" s="25"/>
      <c r="K867" s="25"/>
      <c r="L867" s="25"/>
      <c r="M867" s="25"/>
      <c r="N867" s="25"/>
      <c r="O867" s="25"/>
      <c r="P867" s="25"/>
      <c r="Q867" s="25"/>
      <c r="R867" s="25"/>
      <c r="S867" s="25"/>
      <c r="T867" s="25"/>
      <c r="U867" s="25"/>
      <c r="V867" s="25"/>
      <c r="W867" s="25"/>
      <c r="X867" s="25"/>
      <c r="Y867" s="25"/>
      <c r="Z867" s="25"/>
      <c r="AA867" s="25"/>
      <c r="AB867" s="25"/>
      <c r="AC867" s="25"/>
    </row>
    <row r="868" spans="1:29" ht="15.75" customHeight="1">
      <c r="A868" s="25"/>
      <c r="B868" s="25"/>
      <c r="C868" s="25"/>
      <c r="D868" s="25"/>
      <c r="E868" s="25"/>
      <c r="F868" s="25"/>
      <c r="G868" s="25"/>
      <c r="H868" s="25"/>
      <c r="I868" s="25"/>
      <c r="J868" s="25"/>
      <c r="K868" s="25"/>
      <c r="L868" s="25"/>
      <c r="M868" s="25"/>
      <c r="N868" s="25"/>
      <c r="O868" s="25"/>
      <c r="P868" s="25"/>
      <c r="Q868" s="25"/>
      <c r="R868" s="25"/>
      <c r="S868" s="25"/>
      <c r="T868" s="25"/>
      <c r="U868" s="25"/>
      <c r="V868" s="25"/>
      <c r="W868" s="25"/>
      <c r="X868" s="25"/>
      <c r="Y868" s="25"/>
      <c r="Z868" s="25"/>
      <c r="AA868" s="25"/>
      <c r="AB868" s="25"/>
      <c r="AC868" s="25"/>
    </row>
    <row r="869" spans="1:29" ht="15.75" customHeight="1">
      <c r="A869" s="25"/>
      <c r="B869" s="25"/>
      <c r="C869" s="25"/>
      <c r="D869" s="25"/>
      <c r="E869" s="25"/>
      <c r="F869" s="25"/>
      <c r="G869" s="25"/>
      <c r="H869" s="25"/>
      <c r="I869" s="25"/>
      <c r="J869" s="25"/>
      <c r="K869" s="25"/>
      <c r="L869" s="25"/>
      <c r="M869" s="25"/>
      <c r="N869" s="25"/>
      <c r="O869" s="25"/>
      <c r="P869" s="25"/>
      <c r="Q869" s="25"/>
      <c r="R869" s="25"/>
      <c r="S869" s="25"/>
      <c r="T869" s="25"/>
      <c r="U869" s="25"/>
      <c r="V869" s="25"/>
      <c r="W869" s="25"/>
      <c r="X869" s="25"/>
      <c r="Y869" s="25"/>
      <c r="Z869" s="25"/>
      <c r="AA869" s="25"/>
      <c r="AB869" s="25"/>
      <c r="AC869" s="25"/>
    </row>
    <row r="870" spans="1:29" ht="15.75" customHeight="1">
      <c r="A870" s="25"/>
      <c r="B870" s="25"/>
      <c r="C870" s="25"/>
      <c r="D870" s="25"/>
      <c r="E870" s="25"/>
      <c r="F870" s="25"/>
      <c r="G870" s="25"/>
      <c r="H870" s="25"/>
      <c r="I870" s="25"/>
      <c r="J870" s="25"/>
      <c r="K870" s="25"/>
      <c r="L870" s="25"/>
      <c r="M870" s="25"/>
      <c r="N870" s="25"/>
      <c r="O870" s="25"/>
      <c r="P870" s="25"/>
      <c r="Q870" s="25"/>
      <c r="R870" s="25"/>
      <c r="S870" s="25"/>
      <c r="T870" s="25"/>
      <c r="U870" s="25"/>
      <c r="V870" s="25"/>
      <c r="W870" s="25"/>
      <c r="X870" s="25"/>
      <c r="Y870" s="25"/>
      <c r="Z870" s="25"/>
      <c r="AA870" s="25"/>
      <c r="AB870" s="25"/>
      <c r="AC870" s="25"/>
    </row>
    <row r="871" spans="1:29" ht="15.75" customHeight="1">
      <c r="A871" s="25"/>
      <c r="B871" s="25"/>
      <c r="C871" s="25"/>
      <c r="D871" s="25"/>
      <c r="E871" s="25"/>
      <c r="F871" s="25"/>
      <c r="G871" s="25"/>
      <c r="H871" s="25"/>
      <c r="I871" s="25"/>
      <c r="J871" s="25"/>
      <c r="K871" s="25"/>
      <c r="L871" s="25"/>
      <c r="M871" s="25"/>
      <c r="N871" s="25"/>
      <c r="O871" s="25"/>
      <c r="P871" s="25"/>
      <c r="Q871" s="25"/>
      <c r="R871" s="25"/>
      <c r="S871" s="25"/>
      <c r="T871" s="25"/>
      <c r="U871" s="25"/>
      <c r="V871" s="25"/>
      <c r="W871" s="25"/>
      <c r="X871" s="25"/>
      <c r="Y871" s="25"/>
      <c r="Z871" s="25"/>
      <c r="AA871" s="25"/>
      <c r="AB871" s="25"/>
      <c r="AC871" s="25"/>
    </row>
    <row r="872" spans="1:29" ht="15.75" customHeight="1">
      <c r="A872" s="25"/>
      <c r="B872" s="25"/>
      <c r="C872" s="25"/>
      <c r="D872" s="25"/>
      <c r="E872" s="25"/>
      <c r="F872" s="25"/>
      <c r="G872" s="25"/>
      <c r="H872" s="25"/>
      <c r="I872" s="25"/>
      <c r="J872" s="25"/>
      <c r="K872" s="25"/>
      <c r="L872" s="25"/>
      <c r="M872" s="25"/>
      <c r="N872" s="25"/>
      <c r="O872" s="25"/>
      <c r="P872" s="25"/>
      <c r="Q872" s="25"/>
      <c r="R872" s="25"/>
      <c r="S872" s="25"/>
      <c r="T872" s="25"/>
      <c r="U872" s="25"/>
      <c r="V872" s="25"/>
      <c r="W872" s="25"/>
      <c r="X872" s="25"/>
      <c r="Y872" s="25"/>
      <c r="Z872" s="25"/>
      <c r="AA872" s="25"/>
      <c r="AB872" s="25"/>
      <c r="AC872" s="25"/>
    </row>
    <row r="873" spans="1:29" ht="15.75" customHeight="1">
      <c r="A873" s="25"/>
      <c r="B873" s="25"/>
      <c r="C873" s="25"/>
      <c r="D873" s="25"/>
      <c r="E873" s="25"/>
      <c r="F873" s="25"/>
      <c r="G873" s="25"/>
      <c r="H873" s="25"/>
      <c r="I873" s="25"/>
      <c r="J873" s="25"/>
      <c r="K873" s="25"/>
      <c r="L873" s="25"/>
      <c r="M873" s="25"/>
      <c r="N873" s="25"/>
      <c r="O873" s="25"/>
      <c r="P873" s="25"/>
      <c r="Q873" s="25"/>
      <c r="R873" s="25"/>
      <c r="S873" s="25"/>
      <c r="T873" s="25"/>
      <c r="U873" s="25"/>
      <c r="V873" s="25"/>
      <c r="W873" s="25"/>
      <c r="X873" s="25"/>
      <c r="Y873" s="25"/>
      <c r="Z873" s="25"/>
      <c r="AA873" s="25"/>
      <c r="AB873" s="25"/>
      <c r="AC873" s="25"/>
    </row>
    <row r="874" spans="1:29" ht="15.75" customHeight="1">
      <c r="A874" s="25"/>
      <c r="B874" s="25"/>
      <c r="C874" s="25"/>
      <c r="D874" s="25"/>
      <c r="E874" s="25"/>
      <c r="F874" s="25"/>
      <c r="G874" s="25"/>
      <c r="H874" s="25"/>
      <c r="I874" s="25"/>
      <c r="J874" s="25"/>
      <c r="K874" s="25"/>
      <c r="L874" s="25"/>
      <c r="M874" s="25"/>
      <c r="N874" s="25"/>
      <c r="O874" s="25"/>
      <c r="P874" s="25"/>
      <c r="Q874" s="25"/>
      <c r="R874" s="25"/>
      <c r="S874" s="25"/>
      <c r="T874" s="25"/>
      <c r="U874" s="25"/>
      <c r="V874" s="25"/>
      <c r="W874" s="25"/>
      <c r="X874" s="25"/>
      <c r="Y874" s="25"/>
      <c r="Z874" s="25"/>
      <c r="AA874" s="25"/>
      <c r="AB874" s="25"/>
      <c r="AC874" s="25"/>
    </row>
    <row r="875" spans="1:29" ht="15.75" customHeight="1">
      <c r="A875" s="25"/>
      <c r="B875" s="25"/>
      <c r="C875" s="25"/>
      <c r="D875" s="25"/>
      <c r="E875" s="25"/>
      <c r="F875" s="25"/>
      <c r="G875" s="25"/>
      <c r="H875" s="25"/>
      <c r="I875" s="25"/>
      <c r="J875" s="25"/>
      <c r="K875" s="25"/>
      <c r="L875" s="25"/>
      <c r="M875" s="25"/>
      <c r="N875" s="25"/>
      <c r="O875" s="25"/>
      <c r="P875" s="25"/>
      <c r="Q875" s="25"/>
      <c r="R875" s="25"/>
      <c r="S875" s="25"/>
      <c r="T875" s="25"/>
      <c r="U875" s="25"/>
      <c r="V875" s="25"/>
      <c r="W875" s="25"/>
      <c r="X875" s="25"/>
      <c r="Y875" s="25"/>
      <c r="Z875" s="25"/>
      <c r="AA875" s="25"/>
      <c r="AB875" s="25"/>
      <c r="AC875" s="25"/>
    </row>
    <row r="876" spans="1:29" ht="15.75" customHeight="1">
      <c r="A876" s="25"/>
      <c r="B876" s="25"/>
      <c r="C876" s="25"/>
      <c r="D876" s="25"/>
      <c r="E876" s="25"/>
      <c r="F876" s="25"/>
      <c r="G876" s="25"/>
      <c r="H876" s="25"/>
      <c r="I876" s="25"/>
      <c r="J876" s="25"/>
      <c r="K876" s="25"/>
      <c r="L876" s="25"/>
      <c r="M876" s="25"/>
      <c r="N876" s="25"/>
      <c r="O876" s="25"/>
      <c r="P876" s="25"/>
      <c r="Q876" s="25"/>
      <c r="R876" s="25"/>
      <c r="S876" s="25"/>
      <c r="T876" s="25"/>
      <c r="U876" s="25"/>
      <c r="V876" s="25"/>
      <c r="W876" s="25"/>
      <c r="X876" s="25"/>
      <c r="Y876" s="25"/>
      <c r="Z876" s="25"/>
      <c r="AA876" s="25"/>
      <c r="AB876" s="25"/>
      <c r="AC876" s="25"/>
    </row>
    <row r="877" spans="1:29" ht="15.75" customHeight="1">
      <c r="A877" s="25"/>
      <c r="B877" s="25"/>
      <c r="C877" s="25"/>
      <c r="D877" s="25"/>
      <c r="E877" s="25"/>
      <c r="F877" s="25"/>
      <c r="G877" s="25"/>
      <c r="H877" s="25"/>
      <c r="I877" s="25"/>
      <c r="J877" s="25"/>
      <c r="K877" s="25"/>
      <c r="L877" s="25"/>
      <c r="M877" s="25"/>
      <c r="N877" s="25"/>
      <c r="O877" s="25"/>
      <c r="P877" s="25"/>
      <c r="Q877" s="25"/>
      <c r="R877" s="25"/>
      <c r="S877" s="25"/>
      <c r="T877" s="25"/>
      <c r="U877" s="25"/>
      <c r="V877" s="25"/>
      <c r="W877" s="25"/>
      <c r="X877" s="25"/>
      <c r="Y877" s="25"/>
      <c r="Z877" s="25"/>
      <c r="AA877" s="25"/>
      <c r="AB877" s="25"/>
      <c r="AC877" s="25"/>
    </row>
    <row r="878" spans="1:29" ht="15.75" customHeight="1">
      <c r="A878" s="25"/>
      <c r="B878" s="25"/>
      <c r="C878" s="25"/>
      <c r="D878" s="25"/>
      <c r="E878" s="25"/>
      <c r="F878" s="25"/>
      <c r="G878" s="25"/>
      <c r="H878" s="25"/>
      <c r="I878" s="25"/>
      <c r="J878" s="25"/>
      <c r="K878" s="25"/>
      <c r="L878" s="25"/>
      <c r="M878" s="25"/>
      <c r="N878" s="25"/>
      <c r="O878" s="25"/>
      <c r="P878" s="25"/>
      <c r="Q878" s="25"/>
      <c r="R878" s="25"/>
      <c r="S878" s="25"/>
      <c r="T878" s="25"/>
      <c r="U878" s="25"/>
      <c r="V878" s="25"/>
      <c r="W878" s="25"/>
      <c r="X878" s="25"/>
      <c r="Y878" s="25"/>
      <c r="Z878" s="25"/>
      <c r="AA878" s="25"/>
      <c r="AB878" s="25"/>
      <c r="AC878" s="25"/>
    </row>
    <row r="879" spans="1:29" ht="15.75" customHeight="1">
      <c r="A879" s="25"/>
      <c r="B879" s="25"/>
      <c r="C879" s="25"/>
      <c r="D879" s="25"/>
      <c r="E879" s="25"/>
      <c r="F879" s="25"/>
      <c r="G879" s="25"/>
      <c r="H879" s="25"/>
      <c r="I879" s="25"/>
      <c r="J879" s="25"/>
      <c r="K879" s="25"/>
      <c r="L879" s="25"/>
      <c r="M879" s="25"/>
      <c r="N879" s="25"/>
      <c r="O879" s="25"/>
      <c r="P879" s="25"/>
      <c r="Q879" s="25"/>
      <c r="R879" s="25"/>
      <c r="S879" s="25"/>
      <c r="T879" s="25"/>
      <c r="U879" s="25"/>
      <c r="V879" s="25"/>
      <c r="W879" s="25"/>
      <c r="X879" s="25"/>
      <c r="Y879" s="25"/>
      <c r="Z879" s="25"/>
      <c r="AA879" s="25"/>
      <c r="AB879" s="25"/>
      <c r="AC879" s="25"/>
    </row>
    <row r="880" spans="1:29" ht="15.75" customHeight="1">
      <c r="A880" s="25"/>
      <c r="B880" s="25"/>
      <c r="C880" s="25"/>
      <c r="D880" s="25"/>
      <c r="E880" s="25"/>
      <c r="F880" s="25"/>
      <c r="G880" s="25"/>
      <c r="H880" s="25"/>
      <c r="I880" s="25"/>
      <c r="J880" s="25"/>
      <c r="K880" s="25"/>
      <c r="L880" s="25"/>
      <c r="M880" s="25"/>
      <c r="N880" s="25"/>
      <c r="O880" s="25"/>
      <c r="P880" s="25"/>
      <c r="Q880" s="25"/>
      <c r="R880" s="25"/>
      <c r="S880" s="25"/>
      <c r="T880" s="25"/>
      <c r="U880" s="25"/>
      <c r="V880" s="25"/>
      <c r="W880" s="25"/>
      <c r="X880" s="25"/>
      <c r="Y880" s="25"/>
      <c r="Z880" s="25"/>
      <c r="AA880" s="25"/>
      <c r="AB880" s="25"/>
      <c r="AC880" s="25"/>
    </row>
    <row r="881" spans="1:29" ht="15.75" customHeight="1">
      <c r="A881" s="25"/>
      <c r="B881" s="25"/>
      <c r="C881" s="25"/>
      <c r="D881" s="25"/>
      <c r="E881" s="25"/>
      <c r="F881" s="25"/>
      <c r="G881" s="25"/>
      <c r="H881" s="25"/>
      <c r="I881" s="25"/>
      <c r="J881" s="25"/>
      <c r="K881" s="25"/>
      <c r="L881" s="25"/>
      <c r="M881" s="25"/>
      <c r="N881" s="25"/>
      <c r="O881" s="25"/>
      <c r="P881" s="25"/>
      <c r="Q881" s="25"/>
      <c r="R881" s="25"/>
      <c r="S881" s="25"/>
      <c r="T881" s="25"/>
      <c r="U881" s="25"/>
      <c r="V881" s="25"/>
      <c r="W881" s="25"/>
      <c r="X881" s="25"/>
      <c r="Y881" s="25"/>
      <c r="Z881" s="25"/>
      <c r="AA881" s="25"/>
      <c r="AB881" s="25"/>
      <c r="AC881" s="25"/>
    </row>
    <row r="882" spans="1:29" ht="15.75" customHeight="1">
      <c r="A882" s="25"/>
      <c r="B882" s="25"/>
      <c r="C882" s="25"/>
      <c r="D882" s="25"/>
      <c r="E882" s="25"/>
      <c r="F882" s="25"/>
      <c r="G882" s="25"/>
      <c r="H882" s="25"/>
      <c r="I882" s="25"/>
      <c r="J882" s="25"/>
      <c r="K882" s="25"/>
      <c r="L882" s="25"/>
      <c r="M882" s="25"/>
      <c r="N882" s="25"/>
      <c r="O882" s="25"/>
      <c r="P882" s="25"/>
      <c r="Q882" s="25"/>
      <c r="R882" s="25"/>
      <c r="S882" s="25"/>
      <c r="T882" s="25"/>
      <c r="U882" s="25"/>
      <c r="V882" s="25"/>
      <c r="W882" s="25"/>
      <c r="X882" s="25"/>
      <c r="Y882" s="25"/>
      <c r="Z882" s="25"/>
      <c r="AA882" s="25"/>
      <c r="AB882" s="25"/>
      <c r="AC882" s="25"/>
    </row>
    <row r="883" spans="1:29" ht="15.75" customHeight="1">
      <c r="A883" s="25"/>
      <c r="B883" s="25"/>
      <c r="C883" s="25"/>
      <c r="D883" s="25"/>
      <c r="E883" s="25"/>
      <c r="F883" s="25"/>
      <c r="G883" s="25"/>
      <c r="H883" s="25"/>
      <c r="I883" s="25"/>
      <c r="J883" s="25"/>
      <c r="K883" s="25"/>
      <c r="L883" s="25"/>
      <c r="M883" s="25"/>
      <c r="N883" s="25"/>
      <c r="O883" s="25"/>
      <c r="P883" s="25"/>
      <c r="Q883" s="25"/>
      <c r="R883" s="25"/>
      <c r="S883" s="25"/>
      <c r="T883" s="25"/>
      <c r="U883" s="25"/>
      <c r="V883" s="25"/>
      <c r="W883" s="25"/>
      <c r="X883" s="25"/>
      <c r="Y883" s="25"/>
      <c r="Z883" s="25"/>
      <c r="AA883" s="25"/>
      <c r="AB883" s="25"/>
      <c r="AC883" s="25"/>
    </row>
    <row r="884" spans="1:29" ht="15.75" customHeight="1">
      <c r="A884" s="25"/>
      <c r="B884" s="25"/>
      <c r="C884" s="25"/>
      <c r="D884" s="25"/>
      <c r="E884" s="25"/>
      <c r="F884" s="25"/>
      <c r="G884" s="25"/>
      <c r="H884" s="25"/>
      <c r="I884" s="25"/>
      <c r="J884" s="25"/>
      <c r="K884" s="25"/>
      <c r="L884" s="25"/>
      <c r="M884" s="25"/>
      <c r="N884" s="25"/>
      <c r="O884" s="25"/>
      <c r="P884" s="25"/>
      <c r="Q884" s="25"/>
      <c r="R884" s="25"/>
      <c r="S884" s="25"/>
      <c r="T884" s="25"/>
      <c r="U884" s="25"/>
      <c r="V884" s="25"/>
      <c r="W884" s="25"/>
      <c r="X884" s="25"/>
      <c r="Y884" s="25"/>
      <c r="Z884" s="25"/>
      <c r="AA884" s="25"/>
      <c r="AB884" s="25"/>
      <c r="AC884" s="25"/>
    </row>
    <row r="885" spans="1:29" ht="15.75" customHeight="1">
      <c r="A885" s="25"/>
      <c r="B885" s="25"/>
      <c r="C885" s="25"/>
      <c r="D885" s="25"/>
      <c r="E885" s="25"/>
      <c r="F885" s="25"/>
      <c r="G885" s="25"/>
      <c r="H885" s="25"/>
      <c r="I885" s="25"/>
      <c r="J885" s="25"/>
      <c r="K885" s="25"/>
      <c r="L885" s="25"/>
      <c r="M885" s="25"/>
      <c r="N885" s="25"/>
      <c r="O885" s="25"/>
      <c r="P885" s="25"/>
      <c r="Q885" s="25"/>
      <c r="R885" s="25"/>
      <c r="S885" s="25"/>
      <c r="T885" s="25"/>
      <c r="U885" s="25"/>
      <c r="V885" s="25"/>
      <c r="W885" s="25"/>
      <c r="X885" s="25"/>
      <c r="Y885" s="25"/>
      <c r="Z885" s="25"/>
      <c r="AA885" s="25"/>
      <c r="AB885" s="25"/>
      <c r="AC885" s="25"/>
    </row>
    <row r="886" spans="1:29" ht="15.75" customHeight="1">
      <c r="A886" s="25"/>
      <c r="B886" s="25"/>
      <c r="C886" s="25"/>
      <c r="D886" s="25"/>
      <c r="E886" s="25"/>
      <c r="F886" s="25"/>
      <c r="G886" s="25"/>
      <c r="H886" s="25"/>
      <c r="I886" s="25"/>
      <c r="J886" s="25"/>
      <c r="K886" s="25"/>
      <c r="L886" s="25"/>
      <c r="M886" s="25"/>
      <c r="N886" s="25"/>
      <c r="O886" s="25"/>
      <c r="P886" s="25"/>
      <c r="Q886" s="25"/>
      <c r="R886" s="25"/>
      <c r="S886" s="25"/>
      <c r="T886" s="25"/>
      <c r="U886" s="25"/>
      <c r="V886" s="25"/>
      <c r="W886" s="25"/>
      <c r="X886" s="25"/>
      <c r="Y886" s="25"/>
      <c r="Z886" s="25"/>
      <c r="AA886" s="25"/>
      <c r="AB886" s="25"/>
      <c r="AC886" s="25"/>
    </row>
    <row r="887" spans="1:29" ht="15.75" customHeight="1">
      <c r="A887" s="25"/>
      <c r="B887" s="25"/>
      <c r="C887" s="25"/>
      <c r="D887" s="25"/>
      <c r="E887" s="25"/>
      <c r="F887" s="25"/>
      <c r="G887" s="25"/>
      <c r="H887" s="25"/>
      <c r="I887" s="25"/>
      <c r="J887" s="25"/>
      <c r="K887" s="25"/>
      <c r="L887" s="25"/>
      <c r="M887" s="25"/>
      <c r="N887" s="25"/>
      <c r="O887" s="25"/>
      <c r="P887" s="25"/>
      <c r="Q887" s="25"/>
      <c r="R887" s="25"/>
      <c r="S887" s="25"/>
      <c r="T887" s="25"/>
      <c r="U887" s="25"/>
      <c r="V887" s="25"/>
      <c r="W887" s="25"/>
      <c r="X887" s="25"/>
      <c r="Y887" s="25"/>
      <c r="Z887" s="25"/>
      <c r="AA887" s="25"/>
      <c r="AB887" s="25"/>
      <c r="AC887" s="25"/>
    </row>
    <row r="888" spans="1:29" ht="15.75" customHeight="1">
      <c r="A888" s="25"/>
      <c r="B888" s="25"/>
      <c r="C888" s="25"/>
      <c r="D888" s="25"/>
      <c r="E888" s="25"/>
      <c r="F888" s="25"/>
      <c r="G888" s="25"/>
      <c r="H888" s="25"/>
      <c r="I888" s="25"/>
      <c r="J888" s="25"/>
      <c r="K888" s="25"/>
      <c r="L888" s="25"/>
      <c r="M888" s="25"/>
      <c r="N888" s="25"/>
      <c r="O888" s="25"/>
      <c r="P888" s="25"/>
      <c r="Q888" s="25"/>
      <c r="R888" s="25"/>
      <c r="S888" s="25"/>
      <c r="T888" s="25"/>
      <c r="U888" s="25"/>
      <c r="V888" s="25"/>
      <c r="W888" s="25"/>
      <c r="X888" s="25"/>
      <c r="Y888" s="25"/>
      <c r="Z888" s="25"/>
      <c r="AA888" s="25"/>
      <c r="AB888" s="25"/>
      <c r="AC888" s="25"/>
    </row>
    <row r="889" spans="1:29" ht="15.75" customHeight="1">
      <c r="A889" s="25"/>
      <c r="B889" s="25"/>
      <c r="C889" s="25"/>
      <c r="D889" s="25"/>
      <c r="E889" s="25"/>
      <c r="F889" s="25"/>
      <c r="G889" s="25"/>
      <c r="H889" s="25"/>
      <c r="I889" s="25"/>
      <c r="J889" s="25"/>
      <c r="K889" s="25"/>
      <c r="L889" s="25"/>
      <c r="M889" s="25"/>
      <c r="N889" s="25"/>
      <c r="O889" s="25"/>
      <c r="P889" s="25"/>
      <c r="Q889" s="25"/>
      <c r="R889" s="25"/>
      <c r="S889" s="25"/>
      <c r="T889" s="25"/>
      <c r="U889" s="25"/>
      <c r="V889" s="25"/>
      <c r="W889" s="25"/>
      <c r="X889" s="25"/>
      <c r="Y889" s="25"/>
      <c r="Z889" s="25"/>
      <c r="AA889" s="25"/>
      <c r="AB889" s="25"/>
      <c r="AC889" s="25"/>
    </row>
    <row r="890" spans="1:29" ht="15.75" customHeight="1">
      <c r="A890" s="25"/>
      <c r="B890" s="25"/>
      <c r="C890" s="25"/>
      <c r="D890" s="25"/>
      <c r="E890" s="25"/>
      <c r="F890" s="25"/>
      <c r="G890" s="25"/>
      <c r="H890" s="25"/>
      <c r="I890" s="25"/>
      <c r="J890" s="25"/>
      <c r="K890" s="25"/>
      <c r="L890" s="25"/>
      <c r="M890" s="25"/>
      <c r="N890" s="25"/>
      <c r="O890" s="25"/>
      <c r="P890" s="25"/>
      <c r="Q890" s="25"/>
      <c r="R890" s="25"/>
      <c r="S890" s="25"/>
      <c r="T890" s="25"/>
      <c r="U890" s="25"/>
      <c r="V890" s="25"/>
      <c r="W890" s="25"/>
      <c r="X890" s="25"/>
      <c r="Y890" s="25"/>
      <c r="Z890" s="25"/>
      <c r="AA890" s="25"/>
      <c r="AB890" s="25"/>
      <c r="AC890" s="25"/>
    </row>
    <row r="891" spans="1:29" ht="15.75" customHeight="1">
      <c r="A891" s="25"/>
      <c r="B891" s="25"/>
      <c r="C891" s="25"/>
      <c r="D891" s="25"/>
      <c r="E891" s="25"/>
      <c r="F891" s="25"/>
      <c r="G891" s="25"/>
      <c r="H891" s="25"/>
      <c r="I891" s="25"/>
      <c r="J891" s="25"/>
      <c r="K891" s="25"/>
      <c r="L891" s="25"/>
      <c r="M891" s="25"/>
      <c r="N891" s="25"/>
      <c r="O891" s="25"/>
      <c r="P891" s="25"/>
      <c r="Q891" s="25"/>
      <c r="R891" s="25"/>
      <c r="S891" s="25"/>
      <c r="T891" s="25"/>
      <c r="U891" s="25"/>
      <c r="V891" s="25"/>
      <c r="W891" s="25"/>
      <c r="X891" s="25"/>
      <c r="Y891" s="25"/>
      <c r="Z891" s="25"/>
      <c r="AA891" s="25"/>
      <c r="AB891" s="25"/>
      <c r="AC891" s="25"/>
    </row>
    <row r="892" spans="1:29" ht="15.75" customHeight="1">
      <c r="A892" s="25"/>
      <c r="B892" s="25"/>
      <c r="C892" s="25"/>
      <c r="D892" s="25"/>
      <c r="E892" s="25"/>
      <c r="F892" s="25"/>
      <c r="G892" s="25"/>
      <c r="H892" s="25"/>
      <c r="I892" s="25"/>
      <c r="J892" s="25"/>
      <c r="K892" s="25"/>
      <c r="L892" s="25"/>
      <c r="M892" s="25"/>
      <c r="N892" s="25"/>
      <c r="O892" s="25"/>
      <c r="P892" s="25"/>
      <c r="Q892" s="25"/>
      <c r="R892" s="25"/>
      <c r="S892" s="25"/>
      <c r="T892" s="25"/>
      <c r="U892" s="25"/>
      <c r="V892" s="25"/>
      <c r="W892" s="25"/>
      <c r="X892" s="25"/>
      <c r="Y892" s="25"/>
      <c r="Z892" s="25"/>
      <c r="AA892" s="25"/>
      <c r="AB892" s="25"/>
      <c r="AC892" s="25"/>
    </row>
    <row r="893" spans="1:29" ht="15.75" customHeight="1">
      <c r="A893" s="25"/>
      <c r="B893" s="25"/>
      <c r="C893" s="25"/>
      <c r="D893" s="25"/>
      <c r="E893" s="25"/>
      <c r="F893" s="25"/>
      <c r="G893" s="25"/>
      <c r="H893" s="25"/>
      <c r="I893" s="25"/>
      <c r="J893" s="25"/>
      <c r="K893" s="25"/>
      <c r="L893" s="25"/>
      <c r="M893" s="25"/>
      <c r="N893" s="25"/>
      <c r="O893" s="25"/>
      <c r="P893" s="25"/>
      <c r="Q893" s="25"/>
      <c r="R893" s="25"/>
      <c r="S893" s="25"/>
      <c r="T893" s="25"/>
      <c r="U893" s="25"/>
      <c r="V893" s="25"/>
      <c r="W893" s="25"/>
      <c r="X893" s="25"/>
      <c r="Y893" s="25"/>
      <c r="Z893" s="25"/>
      <c r="AA893" s="25"/>
      <c r="AB893" s="25"/>
      <c r="AC893" s="25"/>
    </row>
    <row r="894" spans="1:29" ht="15.75" customHeight="1">
      <c r="A894" s="25"/>
      <c r="B894" s="25"/>
      <c r="C894" s="25"/>
      <c r="D894" s="25"/>
      <c r="E894" s="25"/>
      <c r="F894" s="25"/>
      <c r="G894" s="25"/>
      <c r="H894" s="25"/>
      <c r="I894" s="25"/>
      <c r="J894" s="25"/>
      <c r="K894" s="25"/>
      <c r="L894" s="25"/>
      <c r="M894" s="25"/>
      <c r="N894" s="25"/>
      <c r="O894" s="25"/>
      <c r="P894" s="25"/>
      <c r="Q894" s="25"/>
      <c r="R894" s="25"/>
      <c r="S894" s="25"/>
      <c r="T894" s="25"/>
      <c r="U894" s="25"/>
      <c r="V894" s="25"/>
      <c r="W894" s="25"/>
      <c r="X894" s="25"/>
      <c r="Y894" s="25"/>
      <c r="Z894" s="25"/>
      <c r="AA894" s="25"/>
      <c r="AB894" s="25"/>
      <c r="AC894" s="25"/>
    </row>
    <row r="895" spans="1:29" ht="15.75" customHeight="1">
      <c r="A895" s="25"/>
      <c r="B895" s="25"/>
      <c r="C895" s="25"/>
      <c r="D895" s="25"/>
      <c r="E895" s="25"/>
      <c r="F895" s="25"/>
      <c r="G895" s="25"/>
      <c r="H895" s="25"/>
      <c r="I895" s="25"/>
      <c r="J895" s="25"/>
      <c r="K895" s="25"/>
      <c r="L895" s="25"/>
      <c r="M895" s="25"/>
      <c r="N895" s="25"/>
      <c r="O895" s="25"/>
      <c r="P895" s="25"/>
      <c r="Q895" s="25"/>
      <c r="R895" s="25"/>
      <c r="S895" s="25"/>
      <c r="T895" s="25"/>
      <c r="U895" s="25"/>
      <c r="V895" s="25"/>
      <c r="W895" s="25"/>
      <c r="X895" s="25"/>
      <c r="Y895" s="25"/>
      <c r="Z895" s="25"/>
      <c r="AA895" s="25"/>
      <c r="AB895" s="25"/>
      <c r="AC895" s="25"/>
    </row>
    <row r="896" spans="1:29" ht="15.75" customHeight="1">
      <c r="A896" s="25"/>
      <c r="B896" s="25"/>
      <c r="C896" s="25"/>
      <c r="D896" s="25"/>
      <c r="E896" s="25"/>
      <c r="F896" s="25"/>
      <c r="G896" s="25"/>
      <c r="H896" s="25"/>
      <c r="I896" s="25"/>
      <c r="J896" s="25"/>
      <c r="K896" s="25"/>
      <c r="L896" s="25"/>
      <c r="M896" s="25"/>
      <c r="N896" s="25"/>
      <c r="O896" s="25"/>
      <c r="P896" s="25"/>
      <c r="Q896" s="25"/>
      <c r="R896" s="25"/>
      <c r="S896" s="25"/>
      <c r="T896" s="25"/>
      <c r="U896" s="25"/>
      <c r="V896" s="25"/>
      <c r="W896" s="25"/>
      <c r="X896" s="25"/>
      <c r="Y896" s="25"/>
      <c r="Z896" s="25"/>
      <c r="AA896" s="25"/>
      <c r="AB896" s="25"/>
      <c r="AC896" s="25"/>
    </row>
    <row r="897" spans="1:29" ht="15.75" customHeight="1">
      <c r="A897" s="25"/>
      <c r="B897" s="25"/>
      <c r="C897" s="25"/>
      <c r="D897" s="25"/>
      <c r="E897" s="25"/>
      <c r="F897" s="25"/>
      <c r="G897" s="25"/>
      <c r="H897" s="25"/>
      <c r="I897" s="25"/>
      <c r="J897" s="25"/>
      <c r="K897" s="25"/>
      <c r="L897" s="25"/>
      <c r="M897" s="25"/>
      <c r="N897" s="25"/>
      <c r="O897" s="25"/>
      <c r="P897" s="25"/>
      <c r="Q897" s="25"/>
      <c r="R897" s="25"/>
      <c r="S897" s="25"/>
      <c r="T897" s="25"/>
      <c r="U897" s="25"/>
      <c r="V897" s="25"/>
      <c r="W897" s="25"/>
      <c r="X897" s="25"/>
      <c r="Y897" s="25"/>
      <c r="Z897" s="25"/>
      <c r="AA897" s="25"/>
      <c r="AB897" s="25"/>
      <c r="AC897" s="25"/>
    </row>
    <row r="898" spans="1:29" ht="15.75" customHeight="1">
      <c r="A898" s="25"/>
      <c r="B898" s="25"/>
      <c r="C898" s="25"/>
      <c r="D898" s="25"/>
      <c r="E898" s="25"/>
      <c r="F898" s="25"/>
      <c r="G898" s="25"/>
      <c r="H898" s="25"/>
      <c r="I898" s="25"/>
      <c r="J898" s="25"/>
      <c r="K898" s="25"/>
      <c r="L898" s="25"/>
      <c r="M898" s="25"/>
      <c r="N898" s="25"/>
      <c r="O898" s="25"/>
      <c r="P898" s="25"/>
      <c r="Q898" s="25"/>
      <c r="R898" s="25"/>
      <c r="S898" s="25"/>
      <c r="T898" s="25"/>
      <c r="U898" s="25"/>
      <c r="V898" s="25"/>
      <c r="W898" s="25"/>
      <c r="X898" s="25"/>
      <c r="Y898" s="25"/>
      <c r="Z898" s="25"/>
      <c r="AA898" s="25"/>
      <c r="AB898" s="25"/>
      <c r="AC898" s="25"/>
    </row>
    <row r="899" spans="1:29" ht="15.75" customHeight="1">
      <c r="A899" s="25"/>
      <c r="B899" s="25"/>
      <c r="C899" s="25"/>
      <c r="D899" s="25"/>
      <c r="E899" s="25"/>
      <c r="F899" s="25"/>
      <c r="G899" s="25"/>
      <c r="H899" s="25"/>
      <c r="I899" s="25"/>
      <c r="J899" s="25"/>
      <c r="K899" s="25"/>
      <c r="L899" s="25"/>
      <c r="M899" s="25"/>
      <c r="N899" s="25"/>
      <c r="O899" s="25"/>
      <c r="P899" s="25"/>
      <c r="Q899" s="25"/>
      <c r="R899" s="25"/>
      <c r="S899" s="25"/>
      <c r="T899" s="25"/>
      <c r="U899" s="25"/>
      <c r="V899" s="25"/>
      <c r="W899" s="25"/>
      <c r="X899" s="25"/>
      <c r="Y899" s="25"/>
      <c r="Z899" s="25"/>
      <c r="AA899" s="25"/>
      <c r="AB899" s="25"/>
      <c r="AC899" s="25"/>
    </row>
    <row r="900" spans="1:29" ht="15.75" customHeight="1">
      <c r="A900" s="25"/>
      <c r="B900" s="25"/>
      <c r="C900" s="25"/>
      <c r="D900" s="25"/>
      <c r="E900" s="25"/>
      <c r="F900" s="25"/>
      <c r="G900" s="25"/>
      <c r="H900" s="25"/>
      <c r="I900" s="25"/>
      <c r="J900" s="25"/>
      <c r="K900" s="25"/>
      <c r="L900" s="25"/>
      <c r="M900" s="25"/>
      <c r="N900" s="25"/>
      <c r="O900" s="25"/>
      <c r="P900" s="25"/>
      <c r="Q900" s="25"/>
      <c r="R900" s="25"/>
      <c r="S900" s="25"/>
      <c r="T900" s="25"/>
      <c r="U900" s="25"/>
      <c r="V900" s="25"/>
      <c r="W900" s="25"/>
      <c r="X900" s="25"/>
      <c r="Y900" s="25"/>
      <c r="Z900" s="25"/>
      <c r="AA900" s="25"/>
      <c r="AB900" s="25"/>
      <c r="AC900" s="25"/>
    </row>
    <row r="901" spans="1:29" ht="15.75" customHeight="1">
      <c r="A901" s="25"/>
      <c r="B901" s="25"/>
      <c r="C901" s="25"/>
      <c r="D901" s="25"/>
      <c r="E901" s="25"/>
      <c r="F901" s="25"/>
      <c r="G901" s="25"/>
      <c r="H901" s="25"/>
      <c r="I901" s="25"/>
      <c r="J901" s="25"/>
      <c r="K901" s="25"/>
      <c r="L901" s="25"/>
      <c r="M901" s="25"/>
      <c r="N901" s="25"/>
      <c r="O901" s="25"/>
      <c r="P901" s="25"/>
      <c r="Q901" s="25"/>
      <c r="R901" s="25"/>
      <c r="S901" s="25"/>
      <c r="T901" s="25"/>
      <c r="U901" s="25"/>
      <c r="V901" s="25"/>
      <c r="W901" s="25"/>
      <c r="X901" s="25"/>
      <c r="Y901" s="25"/>
      <c r="Z901" s="25"/>
      <c r="AA901" s="25"/>
      <c r="AB901" s="25"/>
      <c r="AC901" s="25"/>
    </row>
    <row r="902" spans="1:29" ht="15.75" customHeight="1">
      <c r="A902" s="25"/>
      <c r="B902" s="25"/>
      <c r="C902" s="25"/>
      <c r="D902" s="25"/>
      <c r="E902" s="25"/>
      <c r="F902" s="25"/>
      <c r="G902" s="25"/>
      <c r="H902" s="25"/>
      <c r="I902" s="25"/>
      <c r="J902" s="25"/>
      <c r="K902" s="25"/>
      <c r="L902" s="25"/>
      <c r="M902" s="25"/>
      <c r="N902" s="25"/>
      <c r="O902" s="25"/>
      <c r="P902" s="25"/>
      <c r="Q902" s="25"/>
      <c r="R902" s="25"/>
      <c r="S902" s="25"/>
      <c r="T902" s="25"/>
      <c r="U902" s="25"/>
      <c r="V902" s="25"/>
      <c r="W902" s="25"/>
      <c r="X902" s="25"/>
      <c r="Y902" s="25"/>
      <c r="Z902" s="25"/>
      <c r="AA902" s="25"/>
      <c r="AB902" s="25"/>
      <c r="AC902" s="25"/>
    </row>
    <row r="903" spans="1:29" ht="15.75" customHeight="1">
      <c r="A903" s="25"/>
      <c r="B903" s="25"/>
      <c r="C903" s="25"/>
      <c r="D903" s="25"/>
      <c r="E903" s="25"/>
      <c r="F903" s="25"/>
      <c r="G903" s="25"/>
      <c r="H903" s="25"/>
      <c r="I903" s="25"/>
      <c r="J903" s="25"/>
      <c r="K903" s="25"/>
      <c r="L903" s="25"/>
      <c r="M903" s="25"/>
      <c r="N903" s="25"/>
      <c r="O903" s="25"/>
      <c r="P903" s="25"/>
      <c r="Q903" s="25"/>
      <c r="R903" s="25"/>
      <c r="S903" s="25"/>
      <c r="T903" s="25"/>
      <c r="U903" s="25"/>
      <c r="V903" s="25"/>
      <c r="W903" s="25"/>
      <c r="X903" s="25"/>
      <c r="Y903" s="25"/>
      <c r="Z903" s="25"/>
      <c r="AA903" s="25"/>
      <c r="AB903" s="25"/>
      <c r="AC903" s="25"/>
    </row>
    <row r="904" spans="1:29" ht="15.75" customHeight="1">
      <c r="A904" s="25"/>
      <c r="B904" s="25"/>
      <c r="C904" s="25"/>
      <c r="D904" s="25"/>
      <c r="E904" s="25"/>
      <c r="F904" s="25"/>
      <c r="G904" s="25"/>
      <c r="H904" s="25"/>
      <c r="I904" s="25"/>
      <c r="J904" s="25"/>
      <c r="K904" s="25"/>
      <c r="L904" s="25"/>
      <c r="M904" s="25"/>
      <c r="N904" s="25"/>
      <c r="O904" s="25"/>
      <c r="P904" s="25"/>
      <c r="Q904" s="25"/>
      <c r="R904" s="25"/>
      <c r="S904" s="25"/>
      <c r="T904" s="25"/>
      <c r="U904" s="25"/>
      <c r="V904" s="25"/>
      <c r="W904" s="25"/>
      <c r="X904" s="25"/>
      <c r="Y904" s="25"/>
      <c r="Z904" s="25"/>
      <c r="AA904" s="25"/>
      <c r="AB904" s="25"/>
      <c r="AC904" s="25"/>
    </row>
    <row r="905" spans="1:29" ht="15.75" customHeight="1">
      <c r="A905" s="25"/>
      <c r="B905" s="25"/>
      <c r="C905" s="25"/>
      <c r="D905" s="25"/>
      <c r="E905" s="25"/>
      <c r="F905" s="25"/>
      <c r="G905" s="25"/>
      <c r="H905" s="25"/>
      <c r="I905" s="25"/>
      <c r="J905" s="25"/>
      <c r="K905" s="25"/>
      <c r="L905" s="25"/>
      <c r="M905" s="25"/>
      <c r="N905" s="25"/>
      <c r="O905" s="25"/>
      <c r="P905" s="25"/>
      <c r="Q905" s="25"/>
      <c r="R905" s="25"/>
      <c r="S905" s="25"/>
      <c r="T905" s="25"/>
      <c r="U905" s="25"/>
      <c r="V905" s="25"/>
      <c r="W905" s="25"/>
      <c r="X905" s="25"/>
      <c r="Y905" s="25"/>
      <c r="Z905" s="25"/>
      <c r="AA905" s="25"/>
      <c r="AB905" s="25"/>
      <c r="AC905" s="25"/>
    </row>
    <row r="906" spans="1:29" ht="15.75" customHeight="1">
      <c r="A906" s="25"/>
      <c r="B906" s="25"/>
      <c r="C906" s="25"/>
      <c r="D906" s="25"/>
      <c r="E906" s="25"/>
      <c r="F906" s="25"/>
      <c r="G906" s="25"/>
      <c r="H906" s="25"/>
      <c r="I906" s="25"/>
      <c r="J906" s="25"/>
      <c r="K906" s="25"/>
      <c r="L906" s="25"/>
      <c r="M906" s="25"/>
      <c r="N906" s="25"/>
      <c r="O906" s="25"/>
      <c r="P906" s="25"/>
      <c r="Q906" s="25"/>
      <c r="R906" s="25"/>
      <c r="S906" s="25"/>
      <c r="T906" s="25"/>
      <c r="U906" s="25"/>
      <c r="V906" s="25"/>
      <c r="W906" s="25"/>
      <c r="X906" s="25"/>
      <c r="Y906" s="25"/>
      <c r="Z906" s="25"/>
      <c r="AA906" s="25"/>
      <c r="AB906" s="25"/>
      <c r="AC906" s="25"/>
    </row>
    <row r="907" spans="1:29" ht="15.75" customHeight="1">
      <c r="A907" s="25"/>
      <c r="B907" s="25"/>
      <c r="C907" s="25"/>
      <c r="D907" s="25"/>
      <c r="E907" s="25"/>
      <c r="F907" s="25"/>
      <c r="G907" s="25"/>
      <c r="H907" s="25"/>
      <c r="I907" s="25"/>
      <c r="J907" s="25"/>
      <c r="K907" s="25"/>
      <c r="L907" s="25"/>
      <c r="M907" s="25"/>
      <c r="N907" s="25"/>
      <c r="O907" s="25"/>
      <c r="P907" s="25"/>
      <c r="Q907" s="25"/>
      <c r="R907" s="25"/>
      <c r="S907" s="25"/>
      <c r="T907" s="25"/>
      <c r="U907" s="25"/>
      <c r="V907" s="25"/>
      <c r="W907" s="25"/>
      <c r="X907" s="25"/>
      <c r="Y907" s="25"/>
      <c r="Z907" s="25"/>
      <c r="AA907" s="25"/>
      <c r="AB907" s="25"/>
      <c r="AC907" s="25"/>
    </row>
    <row r="908" spans="1:29" ht="15.75" customHeight="1">
      <c r="A908" s="25"/>
      <c r="B908" s="25"/>
      <c r="C908" s="25"/>
      <c r="D908" s="25"/>
      <c r="E908" s="25"/>
      <c r="F908" s="25"/>
      <c r="G908" s="25"/>
      <c r="H908" s="25"/>
      <c r="I908" s="25"/>
      <c r="J908" s="25"/>
      <c r="K908" s="25"/>
      <c r="L908" s="25"/>
      <c r="M908" s="25"/>
      <c r="N908" s="25"/>
      <c r="O908" s="25"/>
      <c r="P908" s="25"/>
      <c r="Q908" s="25"/>
      <c r="R908" s="25"/>
      <c r="S908" s="25"/>
      <c r="T908" s="25"/>
      <c r="U908" s="25"/>
      <c r="V908" s="25"/>
      <c r="W908" s="25"/>
      <c r="X908" s="25"/>
      <c r="Y908" s="25"/>
      <c r="Z908" s="25"/>
      <c r="AA908" s="25"/>
      <c r="AB908" s="25"/>
      <c r="AC908" s="25"/>
    </row>
    <row r="909" spans="1:29" ht="15.75" customHeight="1">
      <c r="A909" s="25"/>
      <c r="B909" s="25"/>
      <c r="C909" s="25"/>
      <c r="D909" s="25"/>
      <c r="E909" s="25"/>
      <c r="F909" s="25"/>
      <c r="G909" s="25"/>
      <c r="H909" s="25"/>
      <c r="I909" s="25"/>
      <c r="J909" s="25"/>
      <c r="K909" s="25"/>
      <c r="L909" s="25"/>
      <c r="M909" s="25"/>
      <c r="N909" s="25"/>
      <c r="O909" s="25"/>
      <c r="P909" s="25"/>
      <c r="Q909" s="25"/>
      <c r="R909" s="25"/>
      <c r="S909" s="25"/>
      <c r="T909" s="25"/>
      <c r="U909" s="25"/>
      <c r="V909" s="25"/>
      <c r="W909" s="25"/>
      <c r="X909" s="25"/>
      <c r="Y909" s="25"/>
      <c r="Z909" s="25"/>
      <c r="AA909" s="25"/>
      <c r="AB909" s="25"/>
      <c r="AC909" s="25"/>
    </row>
    <row r="910" spans="1:29" ht="15.75" customHeight="1">
      <c r="A910" s="25"/>
      <c r="B910" s="25"/>
      <c r="C910" s="25"/>
      <c r="D910" s="25"/>
      <c r="E910" s="25"/>
      <c r="F910" s="25"/>
      <c r="G910" s="25"/>
      <c r="H910" s="25"/>
      <c r="I910" s="25"/>
      <c r="J910" s="25"/>
      <c r="K910" s="25"/>
      <c r="L910" s="25"/>
      <c r="M910" s="25"/>
      <c r="N910" s="25"/>
      <c r="O910" s="25"/>
      <c r="P910" s="25"/>
      <c r="Q910" s="25"/>
      <c r="R910" s="25"/>
      <c r="S910" s="25"/>
      <c r="T910" s="25"/>
      <c r="U910" s="25"/>
      <c r="V910" s="25"/>
      <c r="W910" s="25"/>
      <c r="X910" s="25"/>
      <c r="Y910" s="25"/>
      <c r="Z910" s="25"/>
      <c r="AA910" s="25"/>
      <c r="AB910" s="25"/>
      <c r="AC910" s="25"/>
    </row>
    <row r="911" spans="1:29" ht="15.75" customHeight="1">
      <c r="A911" s="25"/>
      <c r="B911" s="25"/>
      <c r="C911" s="25"/>
      <c r="D911" s="25"/>
      <c r="E911" s="25"/>
      <c r="F911" s="25"/>
      <c r="G911" s="25"/>
      <c r="H911" s="25"/>
      <c r="I911" s="25"/>
      <c r="J911" s="25"/>
      <c r="K911" s="25"/>
      <c r="L911" s="25"/>
      <c r="M911" s="25"/>
      <c r="N911" s="25"/>
      <c r="O911" s="25"/>
      <c r="P911" s="25"/>
      <c r="Q911" s="25"/>
      <c r="R911" s="25"/>
      <c r="S911" s="25"/>
      <c r="T911" s="25"/>
      <c r="U911" s="25"/>
      <c r="V911" s="25"/>
      <c r="W911" s="25"/>
      <c r="X911" s="25"/>
      <c r="Y911" s="25"/>
      <c r="Z911" s="25"/>
      <c r="AA911" s="25"/>
      <c r="AB911" s="25"/>
      <c r="AC911" s="25"/>
    </row>
    <row r="912" spans="1:29" ht="15.75" customHeight="1">
      <c r="A912" s="25"/>
      <c r="B912" s="25"/>
      <c r="C912" s="25"/>
      <c r="D912" s="25"/>
      <c r="E912" s="25"/>
      <c r="F912" s="25"/>
      <c r="G912" s="25"/>
      <c r="H912" s="25"/>
      <c r="I912" s="25"/>
      <c r="J912" s="25"/>
      <c r="K912" s="25"/>
      <c r="L912" s="25"/>
      <c r="M912" s="25"/>
      <c r="N912" s="25"/>
      <c r="O912" s="25"/>
      <c r="P912" s="25"/>
      <c r="Q912" s="25"/>
      <c r="R912" s="25"/>
      <c r="S912" s="25"/>
      <c r="T912" s="25"/>
      <c r="U912" s="25"/>
      <c r="V912" s="25"/>
      <c r="W912" s="25"/>
      <c r="X912" s="25"/>
      <c r="Y912" s="25"/>
      <c r="Z912" s="25"/>
      <c r="AA912" s="25"/>
      <c r="AB912" s="25"/>
      <c r="AC912" s="25"/>
    </row>
    <row r="913" spans="1:29" ht="15.75" customHeight="1">
      <c r="A913" s="25"/>
      <c r="B913" s="25"/>
      <c r="C913" s="25"/>
      <c r="D913" s="25"/>
      <c r="E913" s="25"/>
      <c r="F913" s="25"/>
      <c r="G913" s="25"/>
      <c r="H913" s="25"/>
      <c r="I913" s="25"/>
      <c r="J913" s="25"/>
      <c r="K913" s="25"/>
      <c r="L913" s="25"/>
      <c r="M913" s="25"/>
      <c r="N913" s="25"/>
      <c r="O913" s="25"/>
      <c r="P913" s="25"/>
      <c r="Q913" s="25"/>
      <c r="R913" s="25"/>
      <c r="S913" s="25"/>
      <c r="T913" s="25"/>
      <c r="U913" s="25"/>
      <c r="V913" s="25"/>
      <c r="W913" s="25"/>
      <c r="X913" s="25"/>
      <c r="Y913" s="25"/>
      <c r="Z913" s="25"/>
      <c r="AA913" s="25"/>
      <c r="AB913" s="25"/>
      <c r="AC913" s="25"/>
    </row>
    <row r="914" spans="1:29" ht="15.75" customHeight="1">
      <c r="A914" s="25"/>
      <c r="B914" s="25"/>
      <c r="C914" s="25"/>
      <c r="D914" s="25"/>
      <c r="E914" s="25"/>
      <c r="F914" s="25"/>
      <c r="G914" s="25"/>
      <c r="H914" s="25"/>
      <c r="I914" s="25"/>
      <c r="J914" s="25"/>
      <c r="K914" s="25"/>
      <c r="L914" s="25"/>
      <c r="M914" s="25"/>
      <c r="N914" s="25"/>
      <c r="O914" s="25"/>
      <c r="P914" s="25"/>
      <c r="Q914" s="25"/>
      <c r="R914" s="25"/>
      <c r="S914" s="25"/>
      <c r="T914" s="25"/>
      <c r="U914" s="25"/>
      <c r="V914" s="25"/>
      <c r="W914" s="25"/>
      <c r="X914" s="25"/>
      <c r="Y914" s="25"/>
      <c r="Z914" s="25"/>
      <c r="AA914" s="25"/>
      <c r="AB914" s="25"/>
      <c r="AC914" s="25"/>
    </row>
    <row r="915" spans="1:29" ht="15.75" customHeight="1">
      <c r="A915" s="25"/>
      <c r="B915" s="25"/>
      <c r="C915" s="25"/>
      <c r="D915" s="25"/>
      <c r="E915" s="25"/>
      <c r="F915" s="25"/>
      <c r="G915" s="25"/>
      <c r="H915" s="25"/>
      <c r="I915" s="25"/>
      <c r="J915" s="25"/>
      <c r="K915" s="25"/>
      <c r="L915" s="25"/>
      <c r="M915" s="25"/>
      <c r="N915" s="25"/>
      <c r="O915" s="25"/>
      <c r="P915" s="25"/>
      <c r="Q915" s="25"/>
      <c r="R915" s="25"/>
      <c r="S915" s="25"/>
      <c r="T915" s="25"/>
      <c r="U915" s="25"/>
      <c r="V915" s="25"/>
      <c r="W915" s="25"/>
      <c r="X915" s="25"/>
      <c r="Y915" s="25"/>
      <c r="Z915" s="25"/>
      <c r="AA915" s="25"/>
      <c r="AB915" s="25"/>
      <c r="AC915" s="25"/>
    </row>
    <row r="916" spans="1:29" ht="15.75" customHeight="1">
      <c r="A916" s="25"/>
      <c r="B916" s="25"/>
      <c r="C916" s="25"/>
      <c r="D916" s="25"/>
      <c r="E916" s="25"/>
      <c r="F916" s="25"/>
      <c r="G916" s="25"/>
      <c r="H916" s="25"/>
      <c r="I916" s="25"/>
      <c r="J916" s="25"/>
      <c r="K916" s="25"/>
      <c r="L916" s="25"/>
      <c r="M916" s="25"/>
      <c r="N916" s="25"/>
      <c r="O916" s="25"/>
      <c r="P916" s="25"/>
      <c r="Q916" s="25"/>
      <c r="R916" s="25"/>
      <c r="S916" s="25"/>
      <c r="T916" s="25"/>
      <c r="U916" s="25"/>
      <c r="V916" s="25"/>
      <c r="W916" s="25"/>
      <c r="X916" s="25"/>
      <c r="Y916" s="25"/>
      <c r="Z916" s="25"/>
      <c r="AA916" s="25"/>
      <c r="AB916" s="25"/>
      <c r="AC916" s="25"/>
    </row>
    <row r="917" spans="1:29" ht="15.75" customHeight="1">
      <c r="A917" s="25"/>
      <c r="B917" s="25"/>
      <c r="C917" s="25"/>
      <c r="D917" s="25"/>
      <c r="E917" s="25"/>
      <c r="F917" s="25"/>
      <c r="G917" s="25"/>
      <c r="H917" s="25"/>
      <c r="I917" s="25"/>
      <c r="J917" s="25"/>
      <c r="K917" s="25"/>
      <c r="L917" s="25"/>
      <c r="M917" s="25"/>
      <c r="N917" s="25"/>
      <c r="O917" s="25"/>
      <c r="P917" s="25"/>
      <c r="Q917" s="25"/>
      <c r="R917" s="25"/>
      <c r="S917" s="25"/>
      <c r="T917" s="25"/>
      <c r="U917" s="25"/>
      <c r="V917" s="25"/>
      <c r="W917" s="25"/>
      <c r="X917" s="25"/>
      <c r="Y917" s="25"/>
      <c r="Z917" s="25"/>
      <c r="AA917" s="25"/>
      <c r="AB917" s="25"/>
      <c r="AC917" s="25"/>
    </row>
    <row r="918" spans="1:29" ht="15.75" customHeight="1">
      <c r="A918" s="25"/>
      <c r="B918" s="25"/>
      <c r="C918" s="25"/>
      <c r="D918" s="25"/>
      <c r="E918" s="25"/>
      <c r="F918" s="25"/>
      <c r="G918" s="25"/>
      <c r="H918" s="25"/>
      <c r="I918" s="25"/>
      <c r="J918" s="25"/>
      <c r="K918" s="25"/>
      <c r="L918" s="25"/>
      <c r="M918" s="25"/>
      <c r="N918" s="25"/>
      <c r="O918" s="25"/>
      <c r="P918" s="25"/>
      <c r="Q918" s="25"/>
      <c r="R918" s="25"/>
      <c r="S918" s="25"/>
      <c r="T918" s="25"/>
      <c r="U918" s="25"/>
      <c r="V918" s="25"/>
      <c r="W918" s="25"/>
      <c r="X918" s="25"/>
      <c r="Y918" s="25"/>
      <c r="Z918" s="25"/>
      <c r="AA918" s="25"/>
      <c r="AB918" s="25"/>
      <c r="AC918" s="25"/>
    </row>
    <row r="919" spans="1:29" ht="15.75" customHeight="1">
      <c r="A919" s="25"/>
      <c r="B919" s="25"/>
      <c r="C919" s="25"/>
      <c r="D919" s="25"/>
      <c r="E919" s="25"/>
      <c r="F919" s="25"/>
      <c r="G919" s="25"/>
      <c r="H919" s="25"/>
      <c r="I919" s="25"/>
      <c r="J919" s="25"/>
      <c r="K919" s="25"/>
      <c r="L919" s="25"/>
      <c r="M919" s="25"/>
      <c r="N919" s="25"/>
      <c r="O919" s="25"/>
      <c r="P919" s="25"/>
      <c r="Q919" s="25"/>
      <c r="R919" s="25"/>
      <c r="S919" s="25"/>
      <c r="T919" s="25"/>
      <c r="U919" s="25"/>
      <c r="V919" s="25"/>
      <c r="W919" s="25"/>
      <c r="X919" s="25"/>
      <c r="Y919" s="25"/>
      <c r="Z919" s="25"/>
      <c r="AA919" s="25"/>
      <c r="AB919" s="25"/>
      <c r="AC919" s="25"/>
    </row>
    <row r="920" spans="1:29" ht="15.75" customHeight="1">
      <c r="A920" s="25"/>
      <c r="B920" s="25"/>
      <c r="C920" s="25"/>
      <c r="D920" s="25"/>
      <c r="E920" s="25"/>
      <c r="F920" s="25"/>
      <c r="G920" s="25"/>
      <c r="H920" s="25"/>
      <c r="I920" s="25"/>
      <c r="J920" s="25"/>
      <c r="K920" s="25"/>
      <c r="L920" s="25"/>
      <c r="M920" s="25"/>
      <c r="N920" s="25"/>
      <c r="O920" s="25"/>
      <c r="P920" s="25"/>
      <c r="Q920" s="25"/>
      <c r="R920" s="25"/>
      <c r="S920" s="25"/>
      <c r="T920" s="25"/>
      <c r="U920" s="25"/>
      <c r="V920" s="25"/>
      <c r="W920" s="25"/>
      <c r="X920" s="25"/>
      <c r="Y920" s="25"/>
      <c r="Z920" s="25"/>
      <c r="AA920" s="25"/>
      <c r="AB920" s="25"/>
      <c r="AC920" s="25"/>
    </row>
    <row r="921" spans="1:29" ht="15.75" customHeight="1">
      <c r="A921" s="25"/>
      <c r="B921" s="25"/>
      <c r="C921" s="25"/>
      <c r="D921" s="25"/>
      <c r="E921" s="25"/>
      <c r="F921" s="25"/>
      <c r="G921" s="25"/>
      <c r="H921" s="25"/>
      <c r="I921" s="25"/>
      <c r="J921" s="25"/>
      <c r="K921" s="25"/>
      <c r="L921" s="25"/>
      <c r="M921" s="25"/>
      <c r="N921" s="25"/>
      <c r="O921" s="25"/>
      <c r="P921" s="25"/>
      <c r="Q921" s="25"/>
      <c r="R921" s="25"/>
      <c r="S921" s="25"/>
      <c r="T921" s="25"/>
      <c r="U921" s="25"/>
      <c r="V921" s="25"/>
      <c r="W921" s="25"/>
      <c r="X921" s="25"/>
      <c r="Y921" s="25"/>
      <c r="Z921" s="25"/>
      <c r="AA921" s="25"/>
      <c r="AB921" s="25"/>
      <c r="AC921" s="25"/>
    </row>
    <row r="922" spans="1:29" ht="15.75" customHeight="1">
      <c r="A922" s="25"/>
      <c r="B922" s="25"/>
      <c r="C922" s="25"/>
      <c r="D922" s="25"/>
      <c r="E922" s="25"/>
      <c r="F922" s="25"/>
      <c r="G922" s="25"/>
      <c r="H922" s="25"/>
      <c r="I922" s="25"/>
      <c r="J922" s="25"/>
      <c r="K922" s="25"/>
      <c r="L922" s="25"/>
      <c r="M922" s="25"/>
      <c r="N922" s="25"/>
      <c r="O922" s="25"/>
      <c r="P922" s="25"/>
      <c r="Q922" s="25"/>
      <c r="R922" s="25"/>
      <c r="S922" s="25"/>
      <c r="T922" s="25"/>
      <c r="U922" s="25"/>
      <c r="V922" s="25"/>
      <c r="W922" s="25"/>
      <c r="X922" s="25"/>
      <c r="Y922" s="25"/>
      <c r="Z922" s="25"/>
      <c r="AA922" s="25"/>
      <c r="AB922" s="25"/>
      <c r="AC922" s="25"/>
    </row>
    <row r="923" spans="1:29" ht="15.75" customHeight="1">
      <c r="A923" s="25"/>
      <c r="B923" s="25"/>
      <c r="C923" s="25"/>
      <c r="D923" s="25"/>
      <c r="E923" s="25"/>
      <c r="F923" s="25"/>
      <c r="G923" s="25"/>
      <c r="H923" s="25"/>
      <c r="I923" s="25"/>
      <c r="J923" s="25"/>
      <c r="K923" s="25"/>
      <c r="L923" s="25"/>
      <c r="M923" s="25"/>
      <c r="N923" s="25"/>
      <c r="O923" s="25"/>
      <c r="P923" s="25"/>
      <c r="Q923" s="25"/>
      <c r="R923" s="25"/>
      <c r="S923" s="25"/>
      <c r="T923" s="25"/>
      <c r="U923" s="25"/>
      <c r="V923" s="25"/>
      <c r="W923" s="25"/>
      <c r="X923" s="25"/>
      <c r="Y923" s="25"/>
      <c r="Z923" s="25"/>
      <c r="AA923" s="25"/>
      <c r="AB923" s="25"/>
      <c r="AC923" s="25"/>
    </row>
    <row r="924" spans="1:29" ht="15.75" customHeight="1">
      <c r="A924" s="25"/>
      <c r="B924" s="25"/>
      <c r="C924" s="25"/>
      <c r="D924" s="25"/>
      <c r="E924" s="25"/>
      <c r="F924" s="25"/>
      <c r="G924" s="25"/>
      <c r="H924" s="25"/>
      <c r="I924" s="25"/>
      <c r="J924" s="25"/>
      <c r="K924" s="25"/>
      <c r="L924" s="25"/>
      <c r="M924" s="25"/>
      <c r="N924" s="25"/>
      <c r="O924" s="25"/>
      <c r="P924" s="25"/>
      <c r="Q924" s="25"/>
      <c r="R924" s="25"/>
      <c r="S924" s="25"/>
      <c r="T924" s="25"/>
      <c r="U924" s="25"/>
      <c r="V924" s="25"/>
      <c r="W924" s="25"/>
      <c r="X924" s="25"/>
      <c r="Y924" s="25"/>
      <c r="Z924" s="25"/>
      <c r="AA924" s="25"/>
      <c r="AB924" s="25"/>
      <c r="AC924" s="25"/>
    </row>
    <row r="925" spans="1:29" ht="15.75" customHeight="1">
      <c r="A925" s="25"/>
      <c r="B925" s="25"/>
      <c r="C925" s="25"/>
      <c r="D925" s="25"/>
      <c r="E925" s="25"/>
      <c r="F925" s="25"/>
      <c r="G925" s="25"/>
      <c r="H925" s="25"/>
      <c r="I925" s="25"/>
      <c r="J925" s="25"/>
      <c r="K925" s="25"/>
      <c r="L925" s="25"/>
      <c r="M925" s="25"/>
      <c r="N925" s="25"/>
      <c r="O925" s="25"/>
      <c r="P925" s="25"/>
      <c r="Q925" s="25"/>
      <c r="R925" s="25"/>
      <c r="S925" s="25"/>
      <c r="T925" s="25"/>
      <c r="U925" s="25"/>
      <c r="V925" s="25"/>
      <c r="W925" s="25"/>
      <c r="X925" s="25"/>
      <c r="Y925" s="25"/>
      <c r="Z925" s="25"/>
      <c r="AA925" s="25"/>
      <c r="AB925" s="25"/>
      <c r="AC925" s="25"/>
    </row>
    <row r="926" spans="1:29" ht="15.75" customHeight="1">
      <c r="A926" s="25"/>
      <c r="B926" s="25"/>
      <c r="C926" s="25"/>
      <c r="D926" s="25"/>
      <c r="E926" s="25"/>
      <c r="F926" s="25"/>
      <c r="G926" s="25"/>
      <c r="H926" s="25"/>
      <c r="I926" s="25"/>
      <c r="J926" s="25"/>
      <c r="K926" s="25"/>
      <c r="L926" s="25"/>
      <c r="M926" s="25"/>
      <c r="N926" s="25"/>
      <c r="O926" s="25"/>
      <c r="P926" s="25"/>
      <c r="Q926" s="25"/>
      <c r="R926" s="25"/>
      <c r="S926" s="25"/>
      <c r="T926" s="25"/>
      <c r="U926" s="25"/>
      <c r="V926" s="25"/>
      <c r="W926" s="25"/>
      <c r="X926" s="25"/>
      <c r="Y926" s="25"/>
      <c r="Z926" s="25"/>
      <c r="AA926" s="25"/>
      <c r="AB926" s="25"/>
      <c r="AC926" s="25"/>
    </row>
    <row r="927" spans="1:29" ht="15.75" customHeight="1">
      <c r="A927" s="25"/>
      <c r="B927" s="25"/>
      <c r="C927" s="25"/>
      <c r="D927" s="25"/>
      <c r="E927" s="25"/>
      <c r="F927" s="25"/>
      <c r="G927" s="25"/>
      <c r="H927" s="25"/>
      <c r="I927" s="25"/>
      <c r="J927" s="25"/>
      <c r="K927" s="25"/>
      <c r="L927" s="25"/>
      <c r="M927" s="25"/>
      <c r="N927" s="25"/>
      <c r="O927" s="25"/>
      <c r="P927" s="25"/>
      <c r="Q927" s="25"/>
      <c r="R927" s="25"/>
      <c r="S927" s="25"/>
      <c r="T927" s="25"/>
      <c r="U927" s="25"/>
      <c r="V927" s="25"/>
      <c r="W927" s="25"/>
      <c r="X927" s="25"/>
      <c r="Y927" s="25"/>
      <c r="Z927" s="25"/>
      <c r="AA927" s="25"/>
      <c r="AB927" s="25"/>
      <c r="AC927" s="25"/>
    </row>
    <row r="928" spans="1:29" ht="15.75" customHeight="1">
      <c r="A928" s="25"/>
      <c r="B928" s="25"/>
      <c r="C928" s="25"/>
      <c r="D928" s="25"/>
      <c r="E928" s="25"/>
      <c r="F928" s="25"/>
      <c r="G928" s="25"/>
      <c r="H928" s="25"/>
      <c r="I928" s="25"/>
      <c r="J928" s="25"/>
      <c r="K928" s="25"/>
      <c r="L928" s="25"/>
      <c r="M928" s="25"/>
      <c r="N928" s="25"/>
      <c r="O928" s="25"/>
      <c r="P928" s="25"/>
      <c r="Q928" s="25"/>
      <c r="R928" s="25"/>
      <c r="S928" s="25"/>
      <c r="T928" s="25"/>
      <c r="U928" s="25"/>
      <c r="V928" s="25"/>
      <c r="W928" s="25"/>
      <c r="X928" s="25"/>
      <c r="Y928" s="25"/>
      <c r="Z928" s="25"/>
      <c r="AA928" s="25"/>
      <c r="AB928" s="25"/>
      <c r="AC928" s="25"/>
    </row>
    <row r="929" spans="1:29" ht="15.75" customHeight="1">
      <c r="A929" s="25"/>
      <c r="B929" s="25"/>
      <c r="C929" s="25"/>
      <c r="D929" s="25"/>
      <c r="E929" s="25"/>
      <c r="F929" s="25"/>
      <c r="G929" s="25"/>
      <c r="H929" s="25"/>
      <c r="I929" s="25"/>
      <c r="J929" s="25"/>
      <c r="K929" s="25"/>
      <c r="L929" s="25"/>
      <c r="M929" s="25"/>
      <c r="N929" s="25"/>
      <c r="O929" s="25"/>
      <c r="P929" s="25"/>
      <c r="Q929" s="25"/>
      <c r="R929" s="25"/>
      <c r="S929" s="25"/>
      <c r="T929" s="25"/>
      <c r="U929" s="25"/>
      <c r="V929" s="25"/>
      <c r="W929" s="25"/>
      <c r="X929" s="25"/>
      <c r="Y929" s="25"/>
      <c r="Z929" s="25"/>
      <c r="AA929" s="25"/>
      <c r="AB929" s="25"/>
      <c r="AC929" s="25"/>
    </row>
    <row r="930" spans="1:29" ht="15.75" customHeight="1">
      <c r="A930" s="25"/>
      <c r="B930" s="25"/>
      <c r="C930" s="25"/>
      <c r="D930" s="25"/>
      <c r="E930" s="25"/>
      <c r="F930" s="25"/>
      <c r="G930" s="25"/>
      <c r="H930" s="25"/>
      <c r="I930" s="25"/>
      <c r="J930" s="25"/>
      <c r="K930" s="25"/>
      <c r="L930" s="25"/>
      <c r="M930" s="25"/>
      <c r="N930" s="25"/>
      <c r="O930" s="25"/>
      <c r="P930" s="25"/>
      <c r="Q930" s="25"/>
      <c r="R930" s="25"/>
      <c r="S930" s="25"/>
      <c r="T930" s="25"/>
      <c r="U930" s="25"/>
      <c r="V930" s="25"/>
      <c r="W930" s="25"/>
      <c r="X930" s="25"/>
      <c r="Y930" s="25"/>
      <c r="Z930" s="25"/>
      <c r="AA930" s="25"/>
      <c r="AB930" s="25"/>
      <c r="AC930" s="25"/>
    </row>
    <row r="931" spans="1:29" ht="15.75" customHeight="1">
      <c r="A931" s="25"/>
      <c r="B931" s="25"/>
      <c r="C931" s="25"/>
      <c r="D931" s="25"/>
      <c r="E931" s="25"/>
      <c r="F931" s="25"/>
      <c r="G931" s="25"/>
      <c r="H931" s="25"/>
      <c r="I931" s="25"/>
      <c r="J931" s="25"/>
      <c r="K931" s="25"/>
      <c r="L931" s="25"/>
      <c r="M931" s="25"/>
      <c r="N931" s="25"/>
      <c r="O931" s="25"/>
      <c r="P931" s="25"/>
      <c r="Q931" s="25"/>
      <c r="R931" s="25"/>
      <c r="S931" s="25"/>
      <c r="T931" s="25"/>
      <c r="U931" s="25"/>
      <c r="V931" s="25"/>
      <c r="W931" s="25"/>
      <c r="X931" s="25"/>
      <c r="Y931" s="25"/>
      <c r="Z931" s="25"/>
      <c r="AA931" s="25"/>
      <c r="AB931" s="25"/>
      <c r="AC931" s="25"/>
    </row>
    <row r="932" spans="1:29" ht="15.75" customHeight="1">
      <c r="A932" s="25"/>
      <c r="B932" s="25"/>
      <c r="C932" s="25"/>
      <c r="D932" s="25"/>
      <c r="E932" s="25"/>
      <c r="F932" s="25"/>
      <c r="G932" s="25"/>
      <c r="H932" s="25"/>
      <c r="I932" s="25"/>
      <c r="J932" s="25"/>
      <c r="K932" s="25"/>
      <c r="L932" s="25"/>
      <c r="M932" s="25"/>
      <c r="N932" s="25"/>
      <c r="O932" s="25"/>
      <c r="P932" s="25"/>
      <c r="Q932" s="25"/>
      <c r="R932" s="25"/>
      <c r="S932" s="25"/>
      <c r="T932" s="25"/>
      <c r="U932" s="25"/>
      <c r="V932" s="25"/>
      <c r="W932" s="25"/>
      <c r="X932" s="25"/>
      <c r="Y932" s="25"/>
      <c r="Z932" s="25"/>
      <c r="AA932" s="25"/>
      <c r="AB932" s="25"/>
      <c r="AC932" s="25"/>
    </row>
    <row r="933" spans="1:29" ht="15.75" customHeight="1">
      <c r="A933" s="25"/>
      <c r="B933" s="25"/>
      <c r="C933" s="25"/>
      <c r="D933" s="25"/>
      <c r="E933" s="25"/>
      <c r="F933" s="25"/>
      <c r="G933" s="25"/>
      <c r="H933" s="25"/>
      <c r="I933" s="25"/>
      <c r="J933" s="25"/>
      <c r="K933" s="25"/>
      <c r="L933" s="25"/>
      <c r="M933" s="25"/>
      <c r="N933" s="25"/>
      <c r="O933" s="25"/>
      <c r="P933" s="25"/>
      <c r="Q933" s="25"/>
      <c r="R933" s="25"/>
      <c r="S933" s="25"/>
      <c r="T933" s="25"/>
      <c r="U933" s="25"/>
      <c r="V933" s="25"/>
      <c r="W933" s="25"/>
      <c r="X933" s="25"/>
      <c r="Y933" s="25"/>
      <c r="Z933" s="25"/>
      <c r="AA933" s="25"/>
      <c r="AB933" s="25"/>
      <c r="AC933" s="25"/>
    </row>
    <row r="934" spans="1:29" ht="15.75" customHeight="1">
      <c r="A934" s="25"/>
      <c r="B934" s="25"/>
      <c r="C934" s="25"/>
      <c r="D934" s="25"/>
      <c r="E934" s="25"/>
      <c r="F934" s="25"/>
      <c r="G934" s="25"/>
      <c r="H934" s="25"/>
      <c r="I934" s="25"/>
      <c r="J934" s="25"/>
      <c r="K934" s="25"/>
      <c r="L934" s="25"/>
      <c r="M934" s="25"/>
      <c r="N934" s="25"/>
      <c r="O934" s="25"/>
      <c r="P934" s="25"/>
      <c r="Q934" s="25"/>
      <c r="R934" s="25"/>
      <c r="S934" s="25"/>
      <c r="T934" s="25"/>
      <c r="U934" s="25"/>
      <c r="V934" s="25"/>
      <c r="W934" s="25"/>
      <c r="X934" s="25"/>
      <c r="Y934" s="25"/>
      <c r="Z934" s="25"/>
      <c r="AA934" s="25"/>
      <c r="AB934" s="25"/>
      <c r="AC934" s="25"/>
    </row>
    <row r="935" spans="1:29" ht="15.75" customHeight="1">
      <c r="A935" s="25"/>
      <c r="B935" s="25"/>
      <c r="C935" s="25"/>
      <c r="D935" s="25"/>
      <c r="E935" s="25"/>
      <c r="F935" s="25"/>
      <c r="G935" s="25"/>
      <c r="H935" s="25"/>
      <c r="I935" s="25"/>
      <c r="J935" s="25"/>
      <c r="K935" s="25"/>
      <c r="L935" s="25"/>
      <c r="M935" s="25"/>
      <c r="N935" s="25"/>
      <c r="O935" s="25"/>
      <c r="P935" s="25"/>
      <c r="Q935" s="25"/>
      <c r="R935" s="25"/>
      <c r="S935" s="25"/>
      <c r="T935" s="25"/>
      <c r="U935" s="25"/>
      <c r="V935" s="25"/>
      <c r="W935" s="25"/>
      <c r="X935" s="25"/>
      <c r="Y935" s="25"/>
      <c r="Z935" s="25"/>
      <c r="AA935" s="25"/>
      <c r="AB935" s="25"/>
      <c r="AC935" s="25"/>
    </row>
    <row r="936" spans="1:29" ht="15.75" customHeight="1">
      <c r="A936" s="25"/>
      <c r="B936" s="25"/>
      <c r="C936" s="25"/>
      <c r="D936" s="25"/>
      <c r="E936" s="25"/>
      <c r="F936" s="25"/>
      <c r="G936" s="25"/>
      <c r="H936" s="25"/>
      <c r="I936" s="25"/>
      <c r="J936" s="25"/>
      <c r="K936" s="25"/>
      <c r="L936" s="25"/>
      <c r="M936" s="25"/>
      <c r="N936" s="25"/>
      <c r="O936" s="25"/>
      <c r="P936" s="25"/>
      <c r="Q936" s="25"/>
      <c r="R936" s="25"/>
      <c r="S936" s="25"/>
      <c r="T936" s="25"/>
      <c r="U936" s="25"/>
      <c r="V936" s="25"/>
      <c r="W936" s="25"/>
      <c r="X936" s="25"/>
      <c r="Y936" s="25"/>
      <c r="Z936" s="25"/>
      <c r="AA936" s="25"/>
      <c r="AB936" s="25"/>
      <c r="AC936" s="25"/>
    </row>
    <row r="937" spans="1:29" ht="15.75" customHeight="1">
      <c r="A937" s="25"/>
      <c r="B937" s="25"/>
      <c r="C937" s="25"/>
      <c r="D937" s="25"/>
      <c r="E937" s="25"/>
      <c r="F937" s="25"/>
      <c r="G937" s="25"/>
      <c r="H937" s="25"/>
      <c r="I937" s="25"/>
      <c r="J937" s="25"/>
      <c r="K937" s="25"/>
      <c r="L937" s="25"/>
      <c r="M937" s="25"/>
      <c r="N937" s="25"/>
      <c r="O937" s="25"/>
      <c r="P937" s="25"/>
      <c r="Q937" s="25"/>
      <c r="R937" s="25"/>
      <c r="S937" s="25"/>
      <c r="T937" s="25"/>
      <c r="U937" s="25"/>
      <c r="V937" s="25"/>
      <c r="W937" s="25"/>
      <c r="X937" s="25"/>
      <c r="Y937" s="25"/>
      <c r="Z937" s="25"/>
      <c r="AA937" s="25"/>
      <c r="AB937" s="25"/>
      <c r="AC937" s="25"/>
    </row>
    <row r="938" spans="1:29" ht="15.75" customHeight="1">
      <c r="A938" s="25"/>
      <c r="B938" s="25"/>
      <c r="C938" s="25"/>
      <c r="D938" s="25"/>
      <c r="E938" s="25"/>
      <c r="F938" s="25"/>
      <c r="G938" s="25"/>
      <c r="H938" s="25"/>
      <c r="I938" s="25"/>
      <c r="J938" s="25"/>
      <c r="K938" s="25"/>
      <c r="L938" s="25"/>
      <c r="M938" s="25"/>
      <c r="N938" s="25"/>
      <c r="O938" s="25"/>
      <c r="P938" s="25"/>
      <c r="Q938" s="25"/>
      <c r="R938" s="25"/>
      <c r="S938" s="25"/>
      <c r="T938" s="25"/>
      <c r="U938" s="25"/>
      <c r="V938" s="25"/>
      <c r="W938" s="25"/>
      <c r="X938" s="25"/>
      <c r="Y938" s="25"/>
      <c r="Z938" s="25"/>
      <c r="AA938" s="25"/>
      <c r="AB938" s="25"/>
      <c r="AC938" s="25"/>
    </row>
    <row r="939" spans="1:29" ht="15.75" customHeight="1">
      <c r="A939" s="25"/>
      <c r="B939" s="25"/>
      <c r="C939" s="25"/>
      <c r="D939" s="25"/>
      <c r="E939" s="25"/>
      <c r="F939" s="25"/>
      <c r="G939" s="25"/>
      <c r="H939" s="25"/>
      <c r="I939" s="25"/>
      <c r="J939" s="25"/>
      <c r="K939" s="25"/>
      <c r="L939" s="25"/>
      <c r="M939" s="25"/>
      <c r="N939" s="25"/>
      <c r="O939" s="25"/>
      <c r="P939" s="25"/>
      <c r="Q939" s="25"/>
      <c r="R939" s="25"/>
      <c r="S939" s="25"/>
      <c r="T939" s="25"/>
      <c r="U939" s="25"/>
      <c r="V939" s="25"/>
      <c r="W939" s="25"/>
      <c r="X939" s="25"/>
      <c r="Y939" s="25"/>
      <c r="Z939" s="25"/>
      <c r="AA939" s="25"/>
      <c r="AB939" s="25"/>
      <c r="AC939" s="25"/>
    </row>
    <row r="940" spans="1:29" ht="15.75" customHeight="1">
      <c r="A940" s="25"/>
      <c r="B940" s="25"/>
      <c r="C940" s="25"/>
      <c r="D940" s="25"/>
      <c r="E940" s="25"/>
      <c r="F940" s="25"/>
      <c r="G940" s="25"/>
      <c r="H940" s="25"/>
      <c r="I940" s="25"/>
      <c r="J940" s="25"/>
      <c r="K940" s="25"/>
      <c r="L940" s="25"/>
      <c r="M940" s="25"/>
      <c r="N940" s="25"/>
      <c r="O940" s="25"/>
      <c r="P940" s="25"/>
      <c r="Q940" s="25"/>
      <c r="R940" s="25"/>
      <c r="S940" s="25"/>
      <c r="T940" s="25"/>
      <c r="U940" s="25"/>
      <c r="V940" s="25"/>
      <c r="W940" s="25"/>
      <c r="X940" s="25"/>
      <c r="Y940" s="25"/>
      <c r="Z940" s="25"/>
      <c r="AA940" s="25"/>
      <c r="AB940" s="25"/>
      <c r="AC940" s="25"/>
    </row>
    <row r="941" spans="1:29" ht="15.75" customHeight="1">
      <c r="A941" s="25"/>
      <c r="B941" s="25"/>
      <c r="C941" s="25"/>
      <c r="D941" s="25"/>
      <c r="E941" s="25"/>
      <c r="F941" s="25"/>
      <c r="G941" s="25"/>
      <c r="H941" s="25"/>
      <c r="I941" s="25"/>
      <c r="J941" s="25"/>
      <c r="K941" s="25"/>
      <c r="L941" s="25"/>
      <c r="M941" s="25"/>
      <c r="N941" s="25"/>
      <c r="O941" s="25"/>
      <c r="P941" s="25"/>
      <c r="Q941" s="25"/>
      <c r="R941" s="25"/>
      <c r="S941" s="25"/>
      <c r="T941" s="25"/>
      <c r="U941" s="25"/>
      <c r="V941" s="25"/>
      <c r="W941" s="25"/>
      <c r="X941" s="25"/>
      <c r="Y941" s="25"/>
      <c r="Z941" s="25"/>
      <c r="AA941" s="25"/>
      <c r="AB941" s="25"/>
      <c r="AC941" s="25"/>
    </row>
    <row r="942" spans="1:29" ht="15.75" customHeight="1">
      <c r="A942" s="25"/>
      <c r="B942" s="25"/>
      <c r="C942" s="25"/>
      <c r="D942" s="25"/>
      <c r="E942" s="25"/>
      <c r="F942" s="25"/>
      <c r="G942" s="25"/>
      <c r="H942" s="25"/>
      <c r="I942" s="25"/>
      <c r="J942" s="25"/>
      <c r="K942" s="25"/>
      <c r="L942" s="25"/>
      <c r="M942" s="25"/>
      <c r="N942" s="25"/>
      <c r="O942" s="25"/>
      <c r="P942" s="25"/>
      <c r="Q942" s="25"/>
      <c r="R942" s="25"/>
      <c r="S942" s="25"/>
      <c r="T942" s="25"/>
      <c r="U942" s="25"/>
      <c r="V942" s="25"/>
      <c r="W942" s="25"/>
      <c r="X942" s="25"/>
      <c r="Y942" s="25"/>
      <c r="Z942" s="25"/>
      <c r="AA942" s="25"/>
      <c r="AB942" s="25"/>
      <c r="AC942" s="25"/>
    </row>
    <row r="943" spans="1:29" ht="15.75" customHeight="1">
      <c r="A943" s="25"/>
      <c r="B943" s="25"/>
      <c r="C943" s="25"/>
      <c r="D943" s="25"/>
      <c r="E943" s="25"/>
      <c r="F943" s="25"/>
      <c r="G943" s="25"/>
      <c r="H943" s="25"/>
      <c r="I943" s="25"/>
      <c r="J943" s="25"/>
      <c r="K943" s="25"/>
      <c r="L943" s="25"/>
      <c r="M943" s="25"/>
      <c r="N943" s="25"/>
      <c r="O943" s="25"/>
      <c r="P943" s="25"/>
      <c r="Q943" s="25"/>
      <c r="R943" s="25"/>
      <c r="S943" s="25"/>
      <c r="T943" s="25"/>
      <c r="U943" s="25"/>
      <c r="V943" s="25"/>
      <c r="W943" s="25"/>
      <c r="X943" s="25"/>
      <c r="Y943" s="25"/>
      <c r="Z943" s="25"/>
      <c r="AA943" s="25"/>
      <c r="AB943" s="25"/>
      <c r="AC943" s="25"/>
    </row>
    <row r="944" spans="1:29" ht="15.75" customHeight="1">
      <c r="A944" s="25"/>
      <c r="B944" s="25"/>
      <c r="C944" s="25"/>
      <c r="D944" s="25"/>
      <c r="E944" s="25"/>
      <c r="F944" s="25"/>
      <c r="G944" s="25"/>
      <c r="H944" s="25"/>
      <c r="I944" s="25"/>
      <c r="J944" s="25"/>
      <c r="K944" s="25"/>
      <c r="L944" s="25"/>
      <c r="M944" s="25"/>
      <c r="N944" s="25"/>
      <c r="O944" s="25"/>
      <c r="P944" s="25"/>
      <c r="Q944" s="25"/>
      <c r="R944" s="25"/>
      <c r="S944" s="25"/>
      <c r="T944" s="25"/>
      <c r="U944" s="25"/>
      <c r="V944" s="25"/>
      <c r="W944" s="25"/>
      <c r="X944" s="25"/>
      <c r="Y944" s="25"/>
      <c r="Z944" s="25"/>
      <c r="AA944" s="25"/>
      <c r="AB944" s="25"/>
      <c r="AC944" s="25"/>
    </row>
    <row r="945" spans="1:29" ht="15.75" customHeight="1">
      <c r="A945" s="25"/>
      <c r="B945" s="25"/>
      <c r="C945" s="25"/>
      <c r="D945" s="25"/>
      <c r="E945" s="25"/>
      <c r="F945" s="25"/>
      <c r="G945" s="25"/>
      <c r="H945" s="25"/>
      <c r="I945" s="25"/>
      <c r="J945" s="25"/>
      <c r="K945" s="25"/>
      <c r="L945" s="25"/>
      <c r="M945" s="25"/>
      <c r="N945" s="25"/>
      <c r="O945" s="25"/>
      <c r="P945" s="25"/>
      <c r="Q945" s="25"/>
      <c r="R945" s="25"/>
      <c r="S945" s="25"/>
      <c r="T945" s="25"/>
      <c r="U945" s="25"/>
      <c r="V945" s="25"/>
      <c r="W945" s="25"/>
      <c r="X945" s="25"/>
      <c r="Y945" s="25"/>
      <c r="Z945" s="25"/>
      <c r="AA945" s="25"/>
      <c r="AB945" s="25"/>
      <c r="AC945" s="25"/>
    </row>
    <row r="946" spans="1:29" ht="15.75" customHeight="1">
      <c r="A946" s="25"/>
      <c r="B946" s="25"/>
      <c r="C946" s="25"/>
      <c r="D946" s="25"/>
      <c r="E946" s="25"/>
      <c r="F946" s="25"/>
      <c r="G946" s="25"/>
      <c r="H946" s="25"/>
      <c r="I946" s="25"/>
      <c r="J946" s="25"/>
      <c r="K946" s="25"/>
      <c r="L946" s="25"/>
      <c r="M946" s="25"/>
      <c r="N946" s="25"/>
      <c r="O946" s="25"/>
      <c r="P946" s="25"/>
      <c r="Q946" s="25"/>
      <c r="R946" s="25"/>
      <c r="S946" s="25"/>
      <c r="T946" s="25"/>
      <c r="U946" s="25"/>
      <c r="V946" s="25"/>
      <c r="W946" s="25"/>
      <c r="X946" s="25"/>
      <c r="Y946" s="25"/>
      <c r="Z946" s="25"/>
      <c r="AA946" s="25"/>
      <c r="AB946" s="25"/>
      <c r="AC946" s="25"/>
    </row>
    <row r="947" spans="1:29" ht="15.75" customHeight="1">
      <c r="A947" s="25"/>
      <c r="B947" s="25"/>
      <c r="C947" s="25"/>
      <c r="D947" s="25"/>
      <c r="E947" s="25"/>
      <c r="F947" s="25"/>
      <c r="G947" s="25"/>
      <c r="H947" s="25"/>
      <c r="I947" s="25"/>
      <c r="J947" s="25"/>
      <c r="K947" s="25"/>
      <c r="L947" s="25"/>
      <c r="M947" s="25"/>
      <c r="N947" s="25"/>
      <c r="O947" s="25"/>
      <c r="P947" s="25"/>
      <c r="Q947" s="25"/>
      <c r="R947" s="25"/>
      <c r="S947" s="25"/>
      <c r="T947" s="25"/>
      <c r="U947" s="25"/>
      <c r="V947" s="25"/>
      <c r="W947" s="25"/>
      <c r="X947" s="25"/>
      <c r="Y947" s="25"/>
      <c r="Z947" s="25"/>
      <c r="AA947" s="25"/>
      <c r="AB947" s="25"/>
      <c r="AC947" s="25"/>
    </row>
    <row r="948" spans="1:29" ht="15.75" customHeight="1">
      <c r="A948" s="25"/>
      <c r="B948" s="25"/>
      <c r="C948" s="25"/>
      <c r="D948" s="25"/>
      <c r="E948" s="25"/>
      <c r="F948" s="25"/>
      <c r="G948" s="25"/>
      <c r="H948" s="25"/>
      <c r="I948" s="25"/>
      <c r="J948" s="25"/>
      <c r="K948" s="25"/>
      <c r="L948" s="25"/>
      <c r="M948" s="25"/>
      <c r="N948" s="25"/>
      <c r="O948" s="25"/>
      <c r="P948" s="25"/>
      <c r="Q948" s="25"/>
      <c r="R948" s="25"/>
      <c r="S948" s="25"/>
      <c r="T948" s="25"/>
      <c r="U948" s="25"/>
      <c r="V948" s="25"/>
      <c r="W948" s="25"/>
      <c r="X948" s="25"/>
      <c r="Y948" s="25"/>
      <c r="Z948" s="25"/>
      <c r="AA948" s="25"/>
      <c r="AB948" s="25"/>
      <c r="AC948" s="25"/>
    </row>
    <row r="949" spans="1:29" ht="15.75" customHeight="1">
      <c r="A949" s="25"/>
      <c r="B949" s="25"/>
      <c r="C949" s="25"/>
      <c r="D949" s="25"/>
      <c r="E949" s="25"/>
      <c r="F949" s="25"/>
      <c r="G949" s="25"/>
      <c r="H949" s="25"/>
      <c r="I949" s="25"/>
      <c r="J949" s="25"/>
      <c r="K949" s="25"/>
      <c r="L949" s="25"/>
      <c r="M949" s="25"/>
      <c r="N949" s="25"/>
      <c r="O949" s="25"/>
      <c r="P949" s="25"/>
      <c r="Q949" s="25"/>
      <c r="R949" s="25"/>
      <c r="S949" s="25"/>
      <c r="T949" s="25"/>
      <c r="U949" s="25"/>
      <c r="V949" s="25"/>
      <c r="W949" s="25"/>
      <c r="X949" s="25"/>
      <c r="Y949" s="25"/>
      <c r="Z949" s="25"/>
      <c r="AA949" s="25"/>
      <c r="AB949" s="25"/>
      <c r="AC949" s="25"/>
    </row>
    <row r="950" spans="1:29" ht="15.75" customHeight="1">
      <c r="A950" s="25"/>
      <c r="B950" s="25"/>
      <c r="C950" s="25"/>
      <c r="D950" s="25"/>
      <c r="E950" s="25"/>
      <c r="F950" s="25"/>
      <c r="G950" s="25"/>
      <c r="H950" s="25"/>
      <c r="I950" s="25"/>
      <c r="J950" s="25"/>
      <c r="K950" s="25"/>
      <c r="L950" s="25"/>
      <c r="M950" s="25"/>
      <c r="N950" s="25"/>
      <c r="O950" s="25"/>
      <c r="P950" s="25"/>
      <c r="Q950" s="25"/>
      <c r="R950" s="25"/>
      <c r="S950" s="25"/>
      <c r="T950" s="25"/>
      <c r="U950" s="25"/>
      <c r="V950" s="25"/>
      <c r="W950" s="25"/>
      <c r="X950" s="25"/>
      <c r="Y950" s="25"/>
      <c r="Z950" s="25"/>
      <c r="AA950" s="25"/>
      <c r="AB950" s="25"/>
      <c r="AC950" s="25"/>
    </row>
    <row r="951" spans="1:29" ht="15.75" customHeight="1">
      <c r="A951" s="25"/>
      <c r="B951" s="25"/>
      <c r="C951" s="25"/>
      <c r="D951" s="25"/>
      <c r="E951" s="25"/>
      <c r="F951" s="25"/>
      <c r="G951" s="25"/>
      <c r="H951" s="25"/>
      <c r="I951" s="25"/>
      <c r="J951" s="25"/>
      <c r="K951" s="25"/>
      <c r="L951" s="25"/>
      <c r="M951" s="25"/>
      <c r="N951" s="25"/>
      <c r="O951" s="25"/>
      <c r="P951" s="25"/>
      <c r="Q951" s="25"/>
      <c r="R951" s="25"/>
      <c r="S951" s="25"/>
      <c r="T951" s="25"/>
      <c r="U951" s="25"/>
      <c r="V951" s="25"/>
      <c r="W951" s="25"/>
      <c r="X951" s="25"/>
      <c r="Y951" s="25"/>
      <c r="Z951" s="25"/>
      <c r="AA951" s="25"/>
      <c r="AB951" s="25"/>
      <c r="AC951" s="25"/>
    </row>
    <row r="952" spans="1:29" ht="15.75" customHeight="1">
      <c r="A952" s="25"/>
      <c r="B952" s="25"/>
      <c r="C952" s="25"/>
      <c r="D952" s="25"/>
      <c r="E952" s="25"/>
      <c r="F952" s="25"/>
      <c r="G952" s="25"/>
      <c r="H952" s="25"/>
      <c r="I952" s="25"/>
      <c r="J952" s="25"/>
      <c r="K952" s="25"/>
      <c r="L952" s="25"/>
      <c r="M952" s="25"/>
      <c r="N952" s="25"/>
      <c r="O952" s="25"/>
      <c r="P952" s="25"/>
      <c r="Q952" s="25"/>
      <c r="R952" s="25"/>
      <c r="S952" s="25"/>
      <c r="T952" s="25"/>
      <c r="U952" s="25"/>
      <c r="V952" s="25"/>
      <c r="W952" s="25"/>
      <c r="X952" s="25"/>
      <c r="Y952" s="25"/>
      <c r="Z952" s="25"/>
      <c r="AA952" s="25"/>
      <c r="AB952" s="25"/>
      <c r="AC952" s="25"/>
    </row>
    <row r="953" spans="1:29" ht="15.75" customHeight="1">
      <c r="A953" s="25"/>
      <c r="B953" s="25"/>
      <c r="C953" s="25"/>
      <c r="D953" s="25"/>
      <c r="E953" s="25"/>
      <c r="F953" s="25"/>
      <c r="G953" s="25"/>
      <c r="H953" s="25"/>
      <c r="I953" s="25"/>
      <c r="J953" s="25"/>
      <c r="K953" s="25"/>
      <c r="L953" s="25"/>
      <c r="M953" s="25"/>
      <c r="N953" s="25"/>
      <c r="O953" s="25"/>
      <c r="P953" s="25"/>
      <c r="Q953" s="25"/>
      <c r="R953" s="25"/>
      <c r="S953" s="25"/>
      <c r="T953" s="25"/>
      <c r="U953" s="25"/>
      <c r="V953" s="25"/>
      <c r="W953" s="25"/>
      <c r="X953" s="25"/>
      <c r="Y953" s="25"/>
      <c r="Z953" s="25"/>
      <c r="AA953" s="25"/>
      <c r="AB953" s="25"/>
      <c r="AC953" s="25"/>
    </row>
    <row r="954" spans="1:29" ht="15.75" customHeight="1">
      <c r="A954" s="25"/>
      <c r="B954" s="25"/>
      <c r="C954" s="25"/>
      <c r="D954" s="25"/>
      <c r="E954" s="25"/>
      <c r="F954" s="25"/>
      <c r="G954" s="25"/>
      <c r="H954" s="25"/>
      <c r="I954" s="25"/>
      <c r="J954" s="25"/>
      <c r="K954" s="25"/>
      <c r="L954" s="25"/>
      <c r="M954" s="25"/>
      <c r="N954" s="25"/>
      <c r="O954" s="25"/>
      <c r="P954" s="25"/>
      <c r="Q954" s="25"/>
      <c r="R954" s="25"/>
      <c r="S954" s="25"/>
      <c r="T954" s="25"/>
      <c r="U954" s="25"/>
      <c r="V954" s="25"/>
      <c r="W954" s="25"/>
      <c r="X954" s="25"/>
      <c r="Y954" s="25"/>
      <c r="Z954" s="25"/>
      <c r="AA954" s="25"/>
      <c r="AB954" s="25"/>
      <c r="AC954" s="25"/>
    </row>
    <row r="955" spans="1:29" ht="15.75" customHeight="1">
      <c r="A955" s="25"/>
      <c r="B955" s="25"/>
      <c r="C955" s="25"/>
      <c r="D955" s="25"/>
      <c r="E955" s="25"/>
      <c r="F955" s="25"/>
      <c r="G955" s="25"/>
      <c r="H955" s="25"/>
      <c r="I955" s="25"/>
      <c r="J955" s="25"/>
      <c r="K955" s="25"/>
      <c r="L955" s="25"/>
      <c r="M955" s="25"/>
      <c r="N955" s="25"/>
      <c r="O955" s="25"/>
      <c r="P955" s="25"/>
      <c r="Q955" s="25"/>
      <c r="R955" s="25"/>
      <c r="S955" s="25"/>
      <c r="T955" s="25"/>
      <c r="U955" s="25"/>
      <c r="V955" s="25"/>
      <c r="W955" s="25"/>
      <c r="X955" s="25"/>
      <c r="Y955" s="25"/>
      <c r="Z955" s="25"/>
      <c r="AA955" s="25"/>
      <c r="AB955" s="25"/>
      <c r="AC955" s="25"/>
    </row>
    <row r="956" spans="1:29" ht="15.75" customHeight="1">
      <c r="A956" s="25"/>
      <c r="B956" s="25"/>
      <c r="C956" s="25"/>
      <c r="D956" s="25"/>
      <c r="E956" s="25"/>
      <c r="F956" s="25"/>
      <c r="G956" s="25"/>
      <c r="H956" s="25"/>
      <c r="I956" s="25"/>
      <c r="J956" s="25"/>
      <c r="K956" s="25"/>
      <c r="L956" s="25"/>
      <c r="M956" s="25"/>
      <c r="N956" s="25"/>
      <c r="O956" s="25"/>
      <c r="P956" s="25"/>
      <c r="Q956" s="25"/>
      <c r="R956" s="25"/>
      <c r="S956" s="25"/>
      <c r="T956" s="25"/>
      <c r="U956" s="25"/>
      <c r="V956" s="25"/>
      <c r="W956" s="25"/>
      <c r="X956" s="25"/>
      <c r="Y956" s="25"/>
      <c r="Z956" s="25"/>
      <c r="AA956" s="25"/>
      <c r="AB956" s="25"/>
      <c r="AC956" s="25"/>
    </row>
    <row r="957" spans="1:29" ht="15.75" customHeight="1">
      <c r="A957" s="25"/>
      <c r="B957" s="25"/>
      <c r="C957" s="25"/>
      <c r="D957" s="25"/>
      <c r="E957" s="25"/>
      <c r="F957" s="25"/>
      <c r="G957" s="25"/>
      <c r="H957" s="25"/>
      <c r="I957" s="25"/>
      <c r="J957" s="25"/>
      <c r="K957" s="25"/>
      <c r="L957" s="25"/>
      <c r="M957" s="25"/>
      <c r="N957" s="25"/>
      <c r="O957" s="25"/>
      <c r="P957" s="25"/>
      <c r="Q957" s="25"/>
      <c r="R957" s="25"/>
      <c r="S957" s="25"/>
      <c r="T957" s="25"/>
      <c r="U957" s="25"/>
      <c r="V957" s="25"/>
      <c r="W957" s="25"/>
      <c r="X957" s="25"/>
      <c r="Y957" s="25"/>
      <c r="Z957" s="25"/>
      <c r="AA957" s="25"/>
      <c r="AB957" s="25"/>
      <c r="AC957" s="25"/>
    </row>
    <row r="958" spans="1:29" ht="15.75" customHeight="1">
      <c r="A958" s="25"/>
      <c r="B958" s="25"/>
      <c r="C958" s="25"/>
      <c r="D958" s="25"/>
      <c r="E958" s="25"/>
      <c r="F958" s="25"/>
      <c r="G958" s="25"/>
      <c r="H958" s="25"/>
      <c r="I958" s="25"/>
      <c r="J958" s="25"/>
      <c r="K958" s="25"/>
      <c r="L958" s="25"/>
      <c r="M958" s="25"/>
      <c r="N958" s="25"/>
      <c r="O958" s="25"/>
      <c r="P958" s="25"/>
      <c r="Q958" s="25"/>
      <c r="R958" s="25"/>
      <c r="S958" s="25"/>
      <c r="T958" s="25"/>
      <c r="U958" s="25"/>
      <c r="V958" s="25"/>
      <c r="W958" s="25"/>
      <c r="X958" s="25"/>
      <c r="Y958" s="25"/>
      <c r="Z958" s="25"/>
      <c r="AA958" s="25"/>
      <c r="AB958" s="25"/>
      <c r="AC958" s="25"/>
    </row>
    <row r="959" spans="1:29" ht="15.75" customHeight="1">
      <c r="A959" s="25"/>
      <c r="B959" s="25"/>
      <c r="C959" s="25"/>
      <c r="D959" s="25"/>
      <c r="E959" s="25"/>
      <c r="F959" s="25"/>
      <c r="G959" s="25"/>
      <c r="H959" s="25"/>
      <c r="I959" s="25"/>
      <c r="J959" s="25"/>
      <c r="K959" s="25"/>
      <c r="L959" s="25"/>
      <c r="M959" s="25"/>
      <c r="N959" s="25"/>
      <c r="O959" s="25"/>
      <c r="P959" s="25"/>
      <c r="Q959" s="25"/>
      <c r="R959" s="25"/>
      <c r="S959" s="25"/>
      <c r="T959" s="25"/>
      <c r="U959" s="25"/>
      <c r="V959" s="25"/>
      <c r="W959" s="25"/>
      <c r="X959" s="25"/>
      <c r="Y959" s="25"/>
      <c r="Z959" s="25"/>
      <c r="AA959" s="25"/>
      <c r="AB959" s="25"/>
      <c r="AC959" s="25"/>
    </row>
    <row r="960" spans="1:29" ht="15.75" customHeight="1">
      <c r="A960" s="25"/>
      <c r="B960" s="25"/>
      <c r="C960" s="25"/>
      <c r="D960" s="25"/>
      <c r="E960" s="25"/>
      <c r="F960" s="25"/>
      <c r="G960" s="25"/>
      <c r="H960" s="25"/>
      <c r="I960" s="25"/>
      <c r="J960" s="25"/>
      <c r="K960" s="25"/>
      <c r="L960" s="25"/>
      <c r="M960" s="25"/>
      <c r="N960" s="25"/>
      <c r="O960" s="25"/>
      <c r="P960" s="25"/>
      <c r="Q960" s="25"/>
      <c r="R960" s="25"/>
      <c r="S960" s="25"/>
      <c r="T960" s="25"/>
      <c r="U960" s="25"/>
      <c r="V960" s="25"/>
      <c r="W960" s="25"/>
      <c r="X960" s="25"/>
      <c r="Y960" s="25"/>
      <c r="Z960" s="25"/>
      <c r="AA960" s="25"/>
      <c r="AB960" s="25"/>
      <c r="AC960" s="25"/>
    </row>
    <row r="961" spans="1:29" ht="15.75" customHeight="1">
      <c r="A961" s="25"/>
      <c r="B961" s="25"/>
      <c r="C961" s="25"/>
      <c r="D961" s="25"/>
      <c r="E961" s="25"/>
      <c r="F961" s="25"/>
      <c r="G961" s="25"/>
      <c r="H961" s="25"/>
      <c r="I961" s="25"/>
      <c r="J961" s="25"/>
      <c r="K961" s="25"/>
      <c r="L961" s="25"/>
      <c r="M961" s="25"/>
      <c r="N961" s="25"/>
      <c r="O961" s="25"/>
      <c r="P961" s="25"/>
      <c r="Q961" s="25"/>
      <c r="R961" s="25"/>
      <c r="S961" s="25"/>
      <c r="T961" s="25"/>
      <c r="U961" s="25"/>
      <c r="V961" s="25"/>
      <c r="W961" s="25"/>
      <c r="X961" s="25"/>
      <c r="Y961" s="25"/>
      <c r="Z961" s="25"/>
      <c r="AA961" s="25"/>
      <c r="AB961" s="25"/>
      <c r="AC961" s="25"/>
    </row>
    <row r="962" spans="1:29" ht="15.75" customHeight="1">
      <c r="A962" s="25"/>
      <c r="B962" s="25"/>
      <c r="C962" s="25"/>
      <c r="D962" s="25"/>
      <c r="E962" s="25"/>
      <c r="F962" s="25"/>
      <c r="G962" s="25"/>
      <c r="H962" s="25"/>
      <c r="I962" s="25"/>
      <c r="J962" s="25"/>
      <c r="K962" s="25"/>
      <c r="L962" s="25"/>
      <c r="M962" s="25"/>
      <c r="N962" s="25"/>
      <c r="O962" s="25"/>
      <c r="P962" s="25"/>
      <c r="Q962" s="25"/>
      <c r="R962" s="25"/>
      <c r="S962" s="25"/>
      <c r="T962" s="25"/>
      <c r="U962" s="25"/>
      <c r="V962" s="25"/>
      <c r="W962" s="25"/>
      <c r="X962" s="25"/>
      <c r="Y962" s="25"/>
      <c r="Z962" s="25"/>
      <c r="AA962" s="25"/>
      <c r="AB962" s="25"/>
      <c r="AC962" s="25"/>
    </row>
    <row r="963" spans="1:29" ht="15.75" customHeight="1">
      <c r="A963" s="25"/>
      <c r="B963" s="25"/>
      <c r="C963" s="25"/>
      <c r="D963" s="25"/>
      <c r="E963" s="25"/>
      <c r="F963" s="25"/>
      <c r="G963" s="25"/>
      <c r="H963" s="25"/>
      <c r="I963" s="25"/>
      <c r="J963" s="25"/>
      <c r="K963" s="25"/>
      <c r="L963" s="25"/>
      <c r="M963" s="25"/>
      <c r="N963" s="25"/>
      <c r="O963" s="25"/>
      <c r="P963" s="25"/>
      <c r="Q963" s="25"/>
      <c r="R963" s="25"/>
      <c r="S963" s="25"/>
      <c r="T963" s="25"/>
      <c r="U963" s="25"/>
      <c r="V963" s="25"/>
      <c r="W963" s="25"/>
      <c r="X963" s="25"/>
      <c r="Y963" s="25"/>
      <c r="Z963" s="25"/>
      <c r="AA963" s="25"/>
      <c r="AB963" s="25"/>
      <c r="AC963" s="25"/>
    </row>
    <row r="964" spans="1:29" ht="15.75" customHeight="1">
      <c r="A964" s="25"/>
      <c r="B964" s="25"/>
      <c r="C964" s="25"/>
      <c r="D964" s="25"/>
      <c r="E964" s="25"/>
      <c r="F964" s="25"/>
      <c r="G964" s="25"/>
      <c r="H964" s="25"/>
      <c r="I964" s="25"/>
      <c r="J964" s="25"/>
      <c r="K964" s="25"/>
      <c r="L964" s="25"/>
      <c r="M964" s="25"/>
      <c r="N964" s="25"/>
      <c r="O964" s="25"/>
      <c r="P964" s="25"/>
      <c r="Q964" s="25"/>
      <c r="R964" s="25"/>
      <c r="S964" s="25"/>
      <c r="T964" s="25"/>
      <c r="U964" s="25"/>
      <c r="V964" s="25"/>
      <c r="W964" s="25"/>
      <c r="X964" s="25"/>
      <c r="Y964" s="25"/>
      <c r="Z964" s="25"/>
      <c r="AA964" s="25"/>
      <c r="AB964" s="25"/>
      <c r="AC964" s="25"/>
    </row>
    <row r="965" spans="1:29" ht="15.75" customHeight="1">
      <c r="A965" s="25"/>
      <c r="B965" s="25"/>
      <c r="C965" s="25"/>
      <c r="D965" s="25"/>
      <c r="E965" s="25"/>
      <c r="F965" s="25"/>
      <c r="G965" s="25"/>
      <c r="H965" s="25"/>
      <c r="I965" s="25"/>
      <c r="J965" s="25"/>
      <c r="K965" s="25"/>
      <c r="L965" s="25"/>
      <c r="M965" s="25"/>
      <c r="N965" s="25"/>
      <c r="O965" s="25"/>
      <c r="P965" s="25"/>
      <c r="Q965" s="25"/>
      <c r="R965" s="25"/>
      <c r="S965" s="25"/>
      <c r="T965" s="25"/>
      <c r="U965" s="25"/>
      <c r="V965" s="25"/>
      <c r="W965" s="25"/>
      <c r="X965" s="25"/>
      <c r="Y965" s="25"/>
      <c r="Z965" s="25"/>
      <c r="AA965" s="25"/>
      <c r="AB965" s="25"/>
      <c r="AC965" s="25"/>
    </row>
    <row r="966" spans="1:29" ht="15.75" customHeight="1">
      <c r="A966" s="25"/>
      <c r="B966" s="25"/>
      <c r="C966" s="25"/>
      <c r="D966" s="25"/>
      <c r="E966" s="25"/>
      <c r="F966" s="25"/>
      <c r="G966" s="25"/>
      <c r="H966" s="25"/>
      <c r="I966" s="25"/>
      <c r="J966" s="25"/>
      <c r="K966" s="25"/>
      <c r="L966" s="25"/>
      <c r="M966" s="25"/>
      <c r="N966" s="25"/>
      <c r="O966" s="25"/>
      <c r="P966" s="25"/>
      <c r="Q966" s="25"/>
      <c r="R966" s="25"/>
      <c r="S966" s="25"/>
      <c r="T966" s="25"/>
      <c r="U966" s="25"/>
      <c r="V966" s="25"/>
      <c r="W966" s="25"/>
      <c r="X966" s="25"/>
      <c r="Y966" s="25"/>
      <c r="Z966" s="25"/>
      <c r="AA966" s="25"/>
      <c r="AB966" s="25"/>
      <c r="AC966" s="25"/>
    </row>
    <row r="967" spans="1:29" ht="15.75" customHeight="1">
      <c r="A967" s="25"/>
      <c r="B967" s="25"/>
      <c r="C967" s="25"/>
      <c r="D967" s="25"/>
      <c r="E967" s="25"/>
      <c r="F967" s="25"/>
      <c r="G967" s="25"/>
      <c r="H967" s="25"/>
      <c r="I967" s="25"/>
      <c r="J967" s="25"/>
      <c r="K967" s="25"/>
      <c r="L967" s="25"/>
      <c r="M967" s="25"/>
      <c r="N967" s="25"/>
      <c r="O967" s="25"/>
      <c r="P967" s="25"/>
      <c r="Q967" s="25"/>
      <c r="R967" s="25"/>
      <c r="S967" s="25"/>
      <c r="T967" s="25"/>
      <c r="U967" s="25"/>
      <c r="V967" s="25"/>
      <c r="W967" s="25"/>
      <c r="X967" s="25"/>
      <c r="Y967" s="25"/>
      <c r="Z967" s="25"/>
      <c r="AA967" s="25"/>
      <c r="AB967" s="25"/>
      <c r="AC967" s="25"/>
    </row>
    <row r="968" spans="1:29" ht="15.75" customHeight="1">
      <c r="A968" s="25"/>
      <c r="B968" s="25"/>
      <c r="C968" s="25"/>
      <c r="D968" s="25"/>
      <c r="E968" s="25"/>
      <c r="F968" s="25"/>
      <c r="G968" s="25"/>
      <c r="H968" s="25"/>
      <c r="I968" s="25"/>
      <c r="J968" s="25"/>
      <c r="K968" s="25"/>
      <c r="L968" s="25"/>
      <c r="M968" s="25"/>
      <c r="N968" s="25"/>
      <c r="O968" s="25"/>
      <c r="P968" s="25"/>
      <c r="Q968" s="25"/>
      <c r="R968" s="25"/>
      <c r="S968" s="25"/>
      <c r="T968" s="25"/>
      <c r="U968" s="25"/>
      <c r="V968" s="25"/>
      <c r="W968" s="25"/>
      <c r="X968" s="25"/>
      <c r="Y968" s="25"/>
      <c r="Z968" s="25"/>
      <c r="AA968" s="25"/>
      <c r="AB968" s="25"/>
      <c r="AC968" s="25"/>
    </row>
    <row r="969" spans="1:29" ht="15.75" customHeight="1">
      <c r="A969" s="25"/>
      <c r="B969" s="25"/>
      <c r="C969" s="25"/>
      <c r="D969" s="25"/>
      <c r="E969" s="25"/>
      <c r="F969" s="25"/>
      <c r="G969" s="25"/>
      <c r="H969" s="25"/>
      <c r="I969" s="25"/>
      <c r="J969" s="25"/>
      <c r="K969" s="25"/>
      <c r="L969" s="25"/>
      <c r="M969" s="25"/>
      <c r="N969" s="25"/>
      <c r="O969" s="25"/>
      <c r="P969" s="25"/>
      <c r="Q969" s="25"/>
      <c r="R969" s="25"/>
      <c r="S969" s="25"/>
      <c r="T969" s="25"/>
      <c r="U969" s="25"/>
      <c r="V969" s="25"/>
      <c r="W969" s="25"/>
      <c r="X969" s="25"/>
      <c r="Y969" s="25"/>
      <c r="Z969" s="25"/>
      <c r="AA969" s="25"/>
      <c r="AB969" s="25"/>
      <c r="AC969" s="25"/>
    </row>
    <row r="970" spans="1:29" ht="15.75" customHeight="1">
      <c r="A970" s="25"/>
      <c r="B970" s="25"/>
      <c r="C970" s="25"/>
      <c r="D970" s="25"/>
      <c r="E970" s="25"/>
      <c r="F970" s="25"/>
      <c r="G970" s="25"/>
      <c r="H970" s="25"/>
      <c r="I970" s="25"/>
      <c r="J970" s="25"/>
      <c r="K970" s="25"/>
      <c r="L970" s="25"/>
      <c r="M970" s="25"/>
      <c r="N970" s="25"/>
      <c r="O970" s="25"/>
      <c r="P970" s="25"/>
      <c r="Q970" s="25"/>
      <c r="R970" s="25"/>
      <c r="S970" s="25"/>
      <c r="T970" s="25"/>
      <c r="U970" s="25"/>
      <c r="V970" s="25"/>
      <c r="W970" s="25"/>
      <c r="X970" s="25"/>
      <c r="Y970" s="25"/>
      <c r="Z970" s="25"/>
      <c r="AA970" s="25"/>
      <c r="AB970" s="25"/>
      <c r="AC970" s="25"/>
    </row>
    <row r="971" spans="1:29" ht="15.75" customHeight="1">
      <c r="A971" s="25"/>
      <c r="B971" s="25"/>
      <c r="C971" s="25"/>
      <c r="D971" s="25"/>
      <c r="E971" s="25"/>
      <c r="F971" s="25"/>
      <c r="G971" s="25"/>
      <c r="H971" s="25"/>
      <c r="I971" s="25"/>
      <c r="J971" s="25"/>
      <c r="K971" s="25"/>
      <c r="L971" s="25"/>
      <c r="M971" s="25"/>
      <c r="N971" s="25"/>
      <c r="O971" s="25"/>
      <c r="P971" s="25"/>
      <c r="Q971" s="25"/>
      <c r="R971" s="25"/>
      <c r="S971" s="25"/>
      <c r="T971" s="25"/>
      <c r="U971" s="25"/>
      <c r="V971" s="25"/>
      <c r="W971" s="25"/>
      <c r="X971" s="25"/>
      <c r="Y971" s="25"/>
      <c r="Z971" s="25"/>
      <c r="AA971" s="25"/>
      <c r="AB971" s="25"/>
      <c r="AC971" s="25"/>
    </row>
    <row r="972" spans="1:29" ht="15.75" customHeight="1">
      <c r="A972" s="25"/>
      <c r="B972" s="25"/>
      <c r="C972" s="25"/>
      <c r="D972" s="25"/>
      <c r="E972" s="25"/>
      <c r="F972" s="25"/>
      <c r="G972" s="25"/>
      <c r="H972" s="25"/>
      <c r="I972" s="25"/>
      <c r="J972" s="25"/>
      <c r="K972" s="25"/>
      <c r="L972" s="25"/>
      <c r="M972" s="25"/>
      <c r="N972" s="25"/>
      <c r="O972" s="25"/>
      <c r="P972" s="25"/>
      <c r="Q972" s="25"/>
      <c r="R972" s="25"/>
      <c r="S972" s="25"/>
      <c r="T972" s="25"/>
      <c r="U972" s="25"/>
      <c r="V972" s="25"/>
      <c r="W972" s="25"/>
      <c r="X972" s="25"/>
      <c r="Y972" s="25"/>
      <c r="Z972" s="25"/>
      <c r="AA972" s="25"/>
      <c r="AB972" s="25"/>
      <c r="AC972" s="25"/>
    </row>
    <row r="973" spans="1:29" ht="15.75" customHeight="1">
      <c r="A973" s="25"/>
      <c r="B973" s="25"/>
      <c r="C973" s="25"/>
      <c r="D973" s="25"/>
      <c r="E973" s="25"/>
      <c r="F973" s="25"/>
      <c r="G973" s="25"/>
      <c r="H973" s="25"/>
      <c r="I973" s="25"/>
      <c r="J973" s="25"/>
      <c r="K973" s="25"/>
      <c r="L973" s="25"/>
      <c r="M973" s="25"/>
      <c r="N973" s="25"/>
      <c r="O973" s="25"/>
      <c r="P973" s="25"/>
      <c r="Q973" s="25"/>
      <c r="R973" s="25"/>
      <c r="S973" s="25"/>
      <c r="T973" s="25"/>
      <c r="U973" s="25"/>
      <c r="V973" s="25"/>
      <c r="W973" s="25"/>
      <c r="X973" s="25"/>
      <c r="Y973" s="25"/>
      <c r="Z973" s="25"/>
      <c r="AA973" s="25"/>
      <c r="AB973" s="25"/>
      <c r="AC973" s="25"/>
    </row>
    <row r="974" spans="1:29" ht="15.75" customHeight="1">
      <c r="A974" s="25"/>
      <c r="B974" s="25"/>
      <c r="C974" s="25"/>
      <c r="D974" s="25"/>
      <c r="E974" s="25"/>
      <c r="F974" s="25"/>
      <c r="G974" s="25"/>
      <c r="H974" s="25"/>
      <c r="I974" s="25"/>
      <c r="J974" s="25"/>
      <c r="K974" s="25"/>
      <c r="L974" s="25"/>
      <c r="M974" s="25"/>
      <c r="N974" s="25"/>
      <c r="O974" s="25"/>
      <c r="P974" s="25"/>
      <c r="Q974" s="25"/>
      <c r="R974" s="25"/>
      <c r="S974" s="25"/>
      <c r="T974" s="25"/>
      <c r="U974" s="25"/>
      <c r="V974" s="25"/>
      <c r="W974" s="25"/>
      <c r="X974" s="25"/>
      <c r="Y974" s="25"/>
      <c r="Z974" s="25"/>
      <c r="AA974" s="25"/>
      <c r="AB974" s="25"/>
      <c r="AC974" s="25"/>
    </row>
    <row r="975" spans="1:29" ht="15.75" customHeight="1">
      <c r="A975" s="25"/>
      <c r="B975" s="25"/>
      <c r="C975" s="25"/>
      <c r="D975" s="25"/>
      <c r="E975" s="25"/>
      <c r="F975" s="25"/>
      <c r="G975" s="25"/>
      <c r="H975" s="25"/>
      <c r="I975" s="25"/>
      <c r="J975" s="25"/>
      <c r="K975" s="25"/>
      <c r="L975" s="25"/>
      <c r="M975" s="25"/>
      <c r="N975" s="25"/>
      <c r="O975" s="25"/>
      <c r="P975" s="25"/>
      <c r="Q975" s="25"/>
      <c r="R975" s="25"/>
      <c r="S975" s="25"/>
      <c r="T975" s="25"/>
      <c r="U975" s="25"/>
      <c r="V975" s="25"/>
      <c r="W975" s="25"/>
      <c r="X975" s="25"/>
      <c r="Y975" s="25"/>
      <c r="Z975" s="25"/>
      <c r="AA975" s="25"/>
      <c r="AB975" s="25"/>
      <c r="AC975" s="25"/>
    </row>
    <row r="976" spans="1:29" ht="15.75" customHeight="1">
      <c r="A976" s="25"/>
      <c r="B976" s="25"/>
      <c r="C976" s="25"/>
      <c r="D976" s="25"/>
      <c r="E976" s="25"/>
      <c r="F976" s="25"/>
      <c r="G976" s="25"/>
      <c r="H976" s="25"/>
      <c r="I976" s="25"/>
      <c r="J976" s="25"/>
      <c r="K976" s="25"/>
      <c r="L976" s="25"/>
      <c r="M976" s="25"/>
      <c r="N976" s="25"/>
      <c r="O976" s="25"/>
      <c r="P976" s="25"/>
      <c r="Q976" s="25"/>
      <c r="R976" s="25"/>
      <c r="S976" s="25"/>
      <c r="T976" s="25"/>
      <c r="U976" s="25"/>
      <c r="V976" s="25"/>
      <c r="W976" s="25"/>
      <c r="X976" s="25"/>
      <c r="Y976" s="25"/>
      <c r="Z976" s="25"/>
      <c r="AA976" s="25"/>
      <c r="AB976" s="25"/>
      <c r="AC976" s="25"/>
    </row>
    <row r="977" spans="1:29" ht="15.75" customHeight="1">
      <c r="A977" s="25"/>
      <c r="B977" s="25"/>
      <c r="C977" s="25"/>
      <c r="D977" s="25"/>
      <c r="E977" s="25"/>
      <c r="F977" s="25"/>
      <c r="G977" s="25"/>
      <c r="H977" s="25"/>
      <c r="I977" s="25"/>
      <c r="J977" s="25"/>
      <c r="K977" s="25"/>
      <c r="L977" s="25"/>
      <c r="M977" s="25"/>
      <c r="N977" s="25"/>
      <c r="O977" s="25"/>
      <c r="P977" s="25"/>
      <c r="Q977" s="25"/>
      <c r="R977" s="25"/>
      <c r="S977" s="25"/>
      <c r="T977" s="25"/>
      <c r="U977" s="25"/>
      <c r="V977" s="25"/>
      <c r="W977" s="25"/>
      <c r="X977" s="25"/>
      <c r="Y977" s="25"/>
      <c r="Z977" s="25"/>
      <c r="AA977" s="25"/>
      <c r="AB977" s="25"/>
      <c r="AC977" s="25"/>
    </row>
    <row r="978" spans="1:29" ht="15.75" customHeight="1">
      <c r="A978" s="25"/>
      <c r="B978" s="25"/>
      <c r="C978" s="25"/>
      <c r="D978" s="25"/>
      <c r="E978" s="25"/>
      <c r="F978" s="25"/>
      <c r="G978" s="25"/>
      <c r="H978" s="25"/>
      <c r="I978" s="25"/>
      <c r="J978" s="25"/>
      <c r="K978" s="25"/>
      <c r="L978" s="25"/>
      <c r="M978" s="25"/>
      <c r="N978" s="25"/>
      <c r="O978" s="25"/>
      <c r="P978" s="25"/>
      <c r="Q978" s="25"/>
      <c r="R978" s="25"/>
      <c r="S978" s="25"/>
      <c r="T978" s="25"/>
      <c r="U978" s="25"/>
      <c r="V978" s="25"/>
      <c r="W978" s="25"/>
      <c r="X978" s="25"/>
      <c r="Y978" s="25"/>
      <c r="Z978" s="25"/>
      <c r="AA978" s="25"/>
      <c r="AB978" s="25"/>
      <c r="AC978" s="25"/>
    </row>
    <row r="979" spans="1:29" ht="15.75" customHeight="1">
      <c r="A979" s="25"/>
      <c r="B979" s="25"/>
      <c r="C979" s="25"/>
      <c r="D979" s="25"/>
      <c r="E979" s="25"/>
      <c r="F979" s="25"/>
      <c r="G979" s="25"/>
      <c r="H979" s="25"/>
      <c r="I979" s="25"/>
      <c r="J979" s="25"/>
      <c r="K979" s="25"/>
      <c r="L979" s="25"/>
      <c r="M979" s="25"/>
      <c r="N979" s="25"/>
      <c r="O979" s="25"/>
      <c r="P979" s="25"/>
      <c r="Q979" s="25"/>
      <c r="R979" s="25"/>
      <c r="S979" s="25"/>
      <c r="T979" s="25"/>
      <c r="U979" s="25"/>
      <c r="V979" s="25"/>
      <c r="W979" s="25"/>
      <c r="X979" s="25"/>
      <c r="Y979" s="25"/>
      <c r="Z979" s="25"/>
      <c r="AA979" s="25"/>
      <c r="AB979" s="25"/>
      <c r="AC979" s="25"/>
    </row>
    <row r="980" spans="1:29" ht="15.75" customHeight="1">
      <c r="A980" s="25"/>
      <c r="B980" s="25"/>
      <c r="C980" s="25"/>
      <c r="D980" s="25"/>
      <c r="E980" s="25"/>
      <c r="F980" s="25"/>
      <c r="G980" s="25"/>
      <c r="H980" s="25"/>
      <c r="I980" s="25"/>
      <c r="J980" s="25"/>
      <c r="K980" s="25"/>
      <c r="L980" s="25"/>
      <c r="M980" s="25"/>
      <c r="N980" s="25"/>
      <c r="O980" s="25"/>
      <c r="P980" s="25"/>
      <c r="Q980" s="25"/>
      <c r="R980" s="25"/>
      <c r="S980" s="25"/>
      <c r="T980" s="25"/>
      <c r="U980" s="25"/>
      <c r="V980" s="25"/>
      <c r="W980" s="25"/>
      <c r="X980" s="25"/>
      <c r="Y980" s="25"/>
      <c r="Z980" s="25"/>
      <c r="AA980" s="25"/>
      <c r="AB980" s="25"/>
      <c r="AC980" s="25"/>
    </row>
    <row r="981" spans="1:29" ht="15.75" customHeight="1">
      <c r="A981" s="25"/>
      <c r="B981" s="25"/>
      <c r="C981" s="25"/>
      <c r="D981" s="25"/>
      <c r="E981" s="25"/>
      <c r="F981" s="25"/>
      <c r="G981" s="25"/>
      <c r="H981" s="25"/>
      <c r="I981" s="25"/>
      <c r="J981" s="25"/>
      <c r="K981" s="25"/>
      <c r="L981" s="25"/>
      <c r="M981" s="25"/>
      <c r="N981" s="25"/>
      <c r="O981" s="25"/>
      <c r="P981" s="25"/>
      <c r="Q981" s="25"/>
      <c r="R981" s="25"/>
      <c r="S981" s="25"/>
      <c r="T981" s="25"/>
      <c r="U981" s="25"/>
      <c r="V981" s="25"/>
      <c r="W981" s="25"/>
      <c r="X981" s="25"/>
      <c r="Y981" s="25"/>
      <c r="Z981" s="25"/>
      <c r="AA981" s="25"/>
      <c r="AB981" s="25"/>
      <c r="AC981" s="25"/>
    </row>
    <row r="982" spans="1:29" ht="15.75" customHeight="1">
      <c r="A982" s="25"/>
      <c r="B982" s="25"/>
      <c r="C982" s="25"/>
      <c r="D982" s="25"/>
      <c r="E982" s="25"/>
      <c r="F982" s="25"/>
      <c r="G982" s="25"/>
      <c r="H982" s="25"/>
      <c r="I982" s="25"/>
      <c r="J982" s="25"/>
      <c r="K982" s="25"/>
      <c r="L982" s="25"/>
      <c r="M982" s="25"/>
      <c r="N982" s="25"/>
      <c r="O982" s="25"/>
      <c r="P982" s="25"/>
      <c r="Q982" s="25"/>
      <c r="R982" s="25"/>
      <c r="S982" s="25"/>
      <c r="T982" s="25"/>
      <c r="U982" s="25"/>
      <c r="V982" s="25"/>
      <c r="W982" s="25"/>
      <c r="X982" s="25"/>
      <c r="Y982" s="25"/>
      <c r="Z982" s="25"/>
      <c r="AA982" s="25"/>
      <c r="AB982" s="25"/>
      <c r="AC982" s="25"/>
    </row>
    <row r="983" spans="1:29" ht="15.75" customHeight="1">
      <c r="A983" s="25"/>
      <c r="B983" s="25"/>
      <c r="C983" s="25"/>
      <c r="D983" s="25"/>
      <c r="E983" s="25"/>
      <c r="F983" s="25"/>
      <c r="G983" s="25"/>
      <c r="H983" s="25"/>
      <c r="I983" s="25"/>
      <c r="J983" s="25"/>
      <c r="K983" s="25"/>
      <c r="L983" s="25"/>
      <c r="M983" s="25"/>
      <c r="N983" s="25"/>
      <c r="O983" s="25"/>
      <c r="P983" s="25"/>
      <c r="Q983" s="25"/>
      <c r="R983" s="25"/>
      <c r="S983" s="25"/>
      <c r="T983" s="25"/>
      <c r="U983" s="25"/>
      <c r="V983" s="25"/>
      <c r="W983" s="25"/>
      <c r="X983" s="25"/>
      <c r="Y983" s="25"/>
      <c r="Z983" s="25"/>
      <c r="AA983" s="25"/>
      <c r="AB983" s="25"/>
      <c r="AC983" s="25"/>
    </row>
    <row r="984" spans="1:29" ht="15.75" customHeight="1">
      <c r="A984" s="25"/>
      <c r="B984" s="25"/>
      <c r="C984" s="25"/>
      <c r="D984" s="25"/>
      <c r="E984" s="25"/>
      <c r="F984" s="25"/>
      <c r="G984" s="25"/>
      <c r="H984" s="25"/>
      <c r="I984" s="25"/>
      <c r="J984" s="25"/>
      <c r="K984" s="25"/>
      <c r="L984" s="25"/>
      <c r="M984" s="25"/>
      <c r="N984" s="25"/>
      <c r="O984" s="25"/>
      <c r="P984" s="25"/>
      <c r="Q984" s="25"/>
      <c r="R984" s="25"/>
      <c r="S984" s="25"/>
      <c r="T984" s="25"/>
      <c r="U984" s="25"/>
      <c r="V984" s="25"/>
      <c r="W984" s="25"/>
      <c r="X984" s="25"/>
      <c r="Y984" s="25"/>
      <c r="Z984" s="25"/>
      <c r="AA984" s="25"/>
      <c r="AB984" s="25"/>
      <c r="AC984" s="25"/>
    </row>
    <row r="985" spans="1:29" ht="15.75" customHeight="1">
      <c r="A985" s="25"/>
      <c r="B985" s="25"/>
      <c r="C985" s="25"/>
      <c r="D985" s="25"/>
      <c r="E985" s="25"/>
      <c r="F985" s="25"/>
      <c r="G985" s="25"/>
      <c r="H985" s="25"/>
      <c r="I985" s="25"/>
      <c r="J985" s="25"/>
      <c r="K985" s="25"/>
      <c r="L985" s="25"/>
      <c r="M985" s="25"/>
      <c r="N985" s="25"/>
      <c r="O985" s="25"/>
      <c r="P985" s="25"/>
      <c r="Q985" s="25"/>
      <c r="R985" s="25"/>
      <c r="S985" s="25"/>
      <c r="T985" s="25"/>
      <c r="U985" s="25"/>
      <c r="V985" s="25"/>
      <c r="W985" s="25"/>
      <c r="X985" s="25"/>
      <c r="Y985" s="25"/>
      <c r="Z985" s="25"/>
      <c r="AA985" s="25"/>
      <c r="AB985" s="25"/>
      <c r="AC985" s="25"/>
    </row>
    <row r="986" spans="1:29" ht="15.75" customHeight="1">
      <c r="A986" s="25"/>
      <c r="B986" s="25"/>
      <c r="C986" s="25"/>
      <c r="D986" s="25"/>
      <c r="E986" s="25"/>
      <c r="F986" s="25"/>
      <c r="G986" s="25"/>
      <c r="H986" s="25"/>
      <c r="I986" s="25"/>
      <c r="J986" s="25"/>
      <c r="K986" s="25"/>
      <c r="L986" s="25"/>
      <c r="M986" s="25"/>
      <c r="N986" s="25"/>
      <c r="O986" s="25"/>
      <c r="P986" s="25"/>
      <c r="Q986" s="25"/>
      <c r="R986" s="25"/>
      <c r="S986" s="25"/>
      <c r="T986" s="25"/>
      <c r="U986" s="25"/>
      <c r="V986" s="25"/>
      <c r="W986" s="25"/>
      <c r="X986" s="25"/>
      <c r="Y986" s="25"/>
      <c r="Z986" s="25"/>
      <c r="AA986" s="25"/>
      <c r="AB986" s="25"/>
      <c r="AC986" s="25"/>
    </row>
    <row r="987" spans="1:29" ht="15.75" customHeight="1">
      <c r="A987" s="25"/>
      <c r="B987" s="25"/>
      <c r="C987" s="25"/>
      <c r="D987" s="25"/>
      <c r="E987" s="25"/>
      <c r="F987" s="25"/>
      <c r="G987" s="25"/>
      <c r="H987" s="25"/>
      <c r="I987" s="25"/>
      <c r="J987" s="25"/>
      <c r="K987" s="25"/>
      <c r="L987" s="25"/>
      <c r="M987" s="25"/>
      <c r="N987" s="25"/>
      <c r="O987" s="25"/>
      <c r="P987" s="25"/>
      <c r="Q987" s="25"/>
      <c r="R987" s="25"/>
      <c r="S987" s="25"/>
      <c r="T987" s="25"/>
      <c r="U987" s="25"/>
      <c r="V987" s="25"/>
      <c r="W987" s="25"/>
      <c r="X987" s="25"/>
      <c r="Y987" s="25"/>
      <c r="Z987" s="25"/>
      <c r="AA987" s="25"/>
      <c r="AB987" s="25"/>
      <c r="AC987" s="25"/>
    </row>
    <row r="988" spans="1:29" ht="15.75" customHeight="1">
      <c r="A988" s="25"/>
      <c r="B988" s="25"/>
      <c r="C988" s="25"/>
      <c r="D988" s="25"/>
      <c r="E988" s="25"/>
      <c r="F988" s="25"/>
      <c r="G988" s="25"/>
      <c r="H988" s="25"/>
      <c r="I988" s="25"/>
      <c r="J988" s="25"/>
      <c r="K988" s="25"/>
      <c r="L988" s="25"/>
      <c r="M988" s="25"/>
      <c r="N988" s="25"/>
      <c r="O988" s="25"/>
      <c r="P988" s="25"/>
      <c r="Q988" s="25"/>
      <c r="R988" s="25"/>
      <c r="S988" s="25"/>
      <c r="T988" s="25"/>
      <c r="U988" s="25"/>
      <c r="V988" s="25"/>
      <c r="W988" s="25"/>
      <c r="X988" s="25"/>
      <c r="Y988" s="25"/>
      <c r="Z988" s="25"/>
      <c r="AA988" s="25"/>
      <c r="AB988" s="25"/>
      <c r="AC988" s="25"/>
    </row>
    <row r="989" spans="1:29" ht="15.75" customHeight="1">
      <c r="A989" s="25"/>
      <c r="B989" s="25"/>
      <c r="C989" s="25"/>
      <c r="D989" s="25"/>
      <c r="E989" s="25"/>
      <c r="F989" s="25"/>
      <c r="G989" s="25"/>
      <c r="H989" s="25"/>
      <c r="I989" s="25"/>
      <c r="J989" s="25"/>
      <c r="K989" s="25"/>
      <c r="L989" s="25"/>
      <c r="M989" s="25"/>
      <c r="N989" s="25"/>
      <c r="O989" s="25"/>
      <c r="P989" s="25"/>
      <c r="Q989" s="25"/>
      <c r="R989" s="25"/>
      <c r="S989" s="25"/>
      <c r="T989" s="25"/>
      <c r="U989" s="25"/>
      <c r="V989" s="25"/>
      <c r="W989" s="25"/>
      <c r="X989" s="25"/>
      <c r="Y989" s="25"/>
      <c r="Z989" s="25"/>
      <c r="AA989" s="25"/>
      <c r="AB989" s="25"/>
      <c r="AC989" s="25"/>
    </row>
    <row r="990" spans="1:29" ht="15.75" customHeight="1">
      <c r="A990" s="25"/>
      <c r="B990" s="25"/>
      <c r="C990" s="25"/>
      <c r="D990" s="25"/>
      <c r="E990" s="25"/>
      <c r="F990" s="25"/>
      <c r="G990" s="25"/>
      <c r="H990" s="25"/>
      <c r="I990" s="25"/>
      <c r="J990" s="25"/>
      <c r="K990" s="25"/>
      <c r="L990" s="25"/>
      <c r="M990" s="25"/>
      <c r="N990" s="25"/>
      <c r="O990" s="25"/>
      <c r="P990" s="25"/>
      <c r="Q990" s="25"/>
      <c r="R990" s="25"/>
      <c r="S990" s="25"/>
      <c r="T990" s="25"/>
      <c r="U990" s="25"/>
      <c r="V990" s="25"/>
      <c r="W990" s="25"/>
      <c r="X990" s="25"/>
      <c r="Y990" s="25"/>
      <c r="Z990" s="25"/>
      <c r="AA990" s="25"/>
      <c r="AB990" s="25"/>
      <c r="AC990" s="25"/>
    </row>
    <row r="991" spans="1:29" ht="15.75" customHeight="1">
      <c r="A991" s="25"/>
      <c r="B991" s="25"/>
      <c r="C991" s="25"/>
      <c r="D991" s="25"/>
      <c r="E991" s="25"/>
      <c r="F991" s="25"/>
      <c r="G991" s="25"/>
      <c r="H991" s="25"/>
      <c r="I991" s="25"/>
      <c r="J991" s="25"/>
      <c r="K991" s="25"/>
      <c r="L991" s="25"/>
      <c r="M991" s="25"/>
      <c r="N991" s="25"/>
      <c r="O991" s="25"/>
      <c r="P991" s="25"/>
      <c r="Q991" s="25"/>
      <c r="R991" s="25"/>
      <c r="S991" s="25"/>
      <c r="T991" s="25"/>
      <c r="U991" s="25"/>
      <c r="V991" s="25"/>
      <c r="W991" s="25"/>
      <c r="X991" s="25"/>
      <c r="Y991" s="25"/>
      <c r="Z991" s="25"/>
      <c r="AA991" s="25"/>
      <c r="AB991" s="25"/>
      <c r="AC991" s="25"/>
    </row>
    <row r="992" spans="1:29" ht="15.75" customHeight="1">
      <c r="A992" s="25"/>
      <c r="B992" s="25"/>
      <c r="C992" s="25"/>
      <c r="D992" s="25"/>
      <c r="E992" s="25"/>
      <c r="F992" s="25"/>
      <c r="G992" s="25"/>
      <c r="H992" s="25"/>
      <c r="I992" s="25"/>
      <c r="J992" s="25"/>
      <c r="K992" s="25"/>
      <c r="L992" s="25"/>
      <c r="M992" s="25"/>
      <c r="N992" s="25"/>
      <c r="O992" s="25"/>
      <c r="P992" s="25"/>
      <c r="Q992" s="25"/>
      <c r="R992" s="25"/>
      <c r="S992" s="25"/>
      <c r="T992" s="25"/>
      <c r="U992" s="25"/>
      <c r="V992" s="25"/>
      <c r="W992" s="25"/>
      <c r="X992" s="25"/>
      <c r="Y992" s="25"/>
      <c r="Z992" s="25"/>
      <c r="AA992" s="25"/>
      <c r="AB992" s="25"/>
      <c r="AC992" s="25"/>
    </row>
    <row r="993" spans="1:29" ht="15.75" customHeight="1">
      <c r="A993" s="25"/>
      <c r="B993" s="25"/>
      <c r="C993" s="25"/>
      <c r="D993" s="25"/>
      <c r="E993" s="25"/>
      <c r="F993" s="25"/>
      <c r="G993" s="25"/>
      <c r="H993" s="25"/>
      <c r="I993" s="25"/>
      <c r="J993" s="25"/>
      <c r="K993" s="25"/>
      <c r="L993" s="25"/>
      <c r="M993" s="25"/>
      <c r="N993" s="25"/>
      <c r="O993" s="25"/>
      <c r="P993" s="25"/>
      <c r="Q993" s="25"/>
      <c r="R993" s="25"/>
      <c r="S993" s="25"/>
      <c r="T993" s="25"/>
      <c r="U993" s="25"/>
      <c r="V993" s="25"/>
      <c r="W993" s="25"/>
      <c r="X993" s="25"/>
      <c r="Y993" s="25"/>
      <c r="Z993" s="25"/>
      <c r="AA993" s="25"/>
      <c r="AB993" s="25"/>
      <c r="AC993" s="25"/>
    </row>
    <row r="994" spans="1:29" ht="15.75" customHeight="1">
      <c r="A994" s="25"/>
      <c r="B994" s="25"/>
      <c r="C994" s="25"/>
      <c r="D994" s="25"/>
      <c r="E994" s="25"/>
      <c r="F994" s="25"/>
      <c r="G994" s="25"/>
      <c r="H994" s="25"/>
      <c r="I994" s="25"/>
      <c r="J994" s="25"/>
      <c r="K994" s="25"/>
      <c r="L994" s="25"/>
      <c r="M994" s="25"/>
      <c r="N994" s="25"/>
      <c r="O994" s="25"/>
      <c r="P994" s="25"/>
      <c r="Q994" s="25"/>
      <c r="R994" s="25"/>
      <c r="S994" s="25"/>
      <c r="T994" s="25"/>
      <c r="U994" s="25"/>
      <c r="V994" s="25"/>
      <c r="W994" s="25"/>
      <c r="X994" s="25"/>
      <c r="Y994" s="25"/>
      <c r="Z994" s="25"/>
      <c r="AA994" s="25"/>
      <c r="AB994" s="25"/>
      <c r="AC994" s="25"/>
    </row>
    <row r="995" spans="1:29" ht="15.75" customHeight="1">
      <c r="A995" s="25"/>
      <c r="B995" s="25"/>
      <c r="C995" s="25"/>
      <c r="D995" s="25"/>
      <c r="E995" s="25"/>
      <c r="F995" s="25"/>
      <c r="G995" s="25"/>
      <c r="H995" s="25"/>
      <c r="I995" s="25"/>
      <c r="J995" s="25"/>
      <c r="K995" s="25"/>
      <c r="L995" s="25"/>
      <c r="M995" s="25"/>
      <c r="N995" s="25"/>
      <c r="O995" s="25"/>
      <c r="P995" s="25"/>
      <c r="Q995" s="25"/>
      <c r="R995" s="25"/>
      <c r="S995" s="25"/>
      <c r="T995" s="25"/>
      <c r="U995" s="25"/>
      <c r="V995" s="25"/>
      <c r="W995" s="25"/>
      <c r="X995" s="25"/>
      <c r="Y995" s="25"/>
      <c r="Z995" s="25"/>
      <c r="AA995" s="25"/>
      <c r="AB995" s="25"/>
      <c r="AC995" s="25"/>
    </row>
    <row r="996" spans="1:29" ht="15.75" customHeight="1">
      <c r="A996" s="25"/>
      <c r="B996" s="25"/>
      <c r="C996" s="25"/>
      <c r="D996" s="25"/>
      <c r="E996" s="25"/>
      <c r="F996" s="25"/>
      <c r="G996" s="25"/>
      <c r="H996" s="25"/>
      <c r="I996" s="25"/>
      <c r="J996" s="25"/>
      <c r="K996" s="25"/>
      <c r="L996" s="25"/>
      <c r="M996" s="25"/>
      <c r="N996" s="25"/>
      <c r="O996" s="25"/>
      <c r="P996" s="25"/>
      <c r="Q996" s="25"/>
      <c r="R996" s="25"/>
      <c r="S996" s="25"/>
      <c r="T996" s="25"/>
      <c r="U996" s="25"/>
      <c r="V996" s="25"/>
      <c r="W996" s="25"/>
      <c r="X996" s="25"/>
      <c r="Y996" s="25"/>
      <c r="Z996" s="25"/>
      <c r="AA996" s="25"/>
      <c r="AB996" s="25"/>
      <c r="AC996" s="25"/>
    </row>
    <row r="997" spans="1:29" ht="15.75" customHeight="1">
      <c r="A997" s="25"/>
      <c r="B997" s="25"/>
      <c r="C997" s="25"/>
      <c r="D997" s="25"/>
      <c r="E997" s="25"/>
      <c r="F997" s="25"/>
      <c r="G997" s="25"/>
      <c r="H997" s="25"/>
      <c r="I997" s="25"/>
      <c r="J997" s="25"/>
      <c r="K997" s="25"/>
      <c r="L997" s="25"/>
      <c r="M997" s="25"/>
      <c r="N997" s="25"/>
      <c r="O997" s="25"/>
      <c r="P997" s="25"/>
      <c r="Q997" s="25"/>
      <c r="R997" s="25"/>
      <c r="S997" s="25"/>
      <c r="T997" s="25"/>
      <c r="U997" s="25"/>
      <c r="V997" s="25"/>
      <c r="W997" s="25"/>
      <c r="X997" s="25"/>
      <c r="Y997" s="25"/>
      <c r="Z997" s="25"/>
      <c r="AA997" s="25"/>
      <c r="AB997" s="25"/>
      <c r="AC997" s="25"/>
    </row>
    <row r="998" spans="1:29" ht="15.75" customHeight="1">
      <c r="A998" s="25"/>
      <c r="B998" s="25"/>
      <c r="C998" s="25"/>
      <c r="D998" s="25"/>
      <c r="E998" s="25"/>
      <c r="F998" s="25"/>
      <c r="G998" s="25"/>
      <c r="H998" s="25"/>
      <c r="I998" s="25"/>
      <c r="J998" s="25"/>
      <c r="K998" s="25"/>
      <c r="L998" s="25"/>
      <c r="M998" s="25"/>
      <c r="N998" s="25"/>
      <c r="O998" s="25"/>
      <c r="P998" s="25"/>
      <c r="Q998" s="25"/>
      <c r="R998" s="25"/>
      <c r="S998" s="25"/>
      <c r="T998" s="25"/>
      <c r="U998" s="25"/>
      <c r="V998" s="25"/>
      <c r="W998" s="25"/>
      <c r="X998" s="25"/>
      <c r="Y998" s="25"/>
      <c r="Z998" s="25"/>
      <c r="AA998" s="25"/>
      <c r="AB998" s="25"/>
      <c r="AC998" s="25"/>
    </row>
    <row r="999" spans="1:29" ht="15.75" customHeight="1">
      <c r="A999" s="25"/>
      <c r="B999" s="25"/>
      <c r="C999" s="25"/>
      <c r="D999" s="25"/>
      <c r="E999" s="25"/>
      <c r="F999" s="25"/>
      <c r="G999" s="25"/>
      <c r="H999" s="25"/>
      <c r="I999" s="25"/>
      <c r="J999" s="25"/>
      <c r="K999" s="25"/>
      <c r="L999" s="25"/>
      <c r="M999" s="25"/>
      <c r="N999" s="25"/>
      <c r="O999" s="25"/>
      <c r="P999" s="25"/>
      <c r="Q999" s="25"/>
      <c r="R999" s="25"/>
      <c r="S999" s="25"/>
      <c r="T999" s="25"/>
      <c r="U999" s="25"/>
      <c r="V999" s="25"/>
      <c r="W999" s="25"/>
      <c r="X999" s="25"/>
      <c r="Y999" s="25"/>
      <c r="Z999" s="25"/>
      <c r="AA999" s="25"/>
      <c r="AB999" s="25"/>
      <c r="AC999" s="25"/>
    </row>
    <row r="1000" spans="1:29" ht="15.75" customHeight="1">
      <c r="A1000" s="25"/>
      <c r="B1000" s="25"/>
      <c r="C1000" s="25"/>
      <c r="D1000" s="25"/>
      <c r="E1000" s="25"/>
      <c r="F1000" s="25"/>
      <c r="G1000" s="25"/>
      <c r="H1000" s="25"/>
      <c r="I1000" s="25"/>
      <c r="J1000" s="25"/>
      <c r="K1000" s="25"/>
      <c r="L1000" s="25"/>
      <c r="M1000" s="25"/>
      <c r="N1000" s="25"/>
      <c r="O1000" s="25"/>
      <c r="P1000" s="25"/>
      <c r="Q1000" s="25"/>
      <c r="R1000" s="25"/>
      <c r="S1000" s="25"/>
      <c r="T1000" s="25"/>
      <c r="U1000" s="25"/>
      <c r="V1000" s="25"/>
      <c r="W1000" s="25"/>
      <c r="X1000" s="25"/>
      <c r="Y1000" s="25"/>
      <c r="Z1000" s="25"/>
      <c r="AA1000" s="25"/>
      <c r="AB1000" s="25"/>
      <c r="AC1000" s="25"/>
    </row>
    <row r="1001" spans="1:29" ht="15.75" customHeight="1">
      <c r="A1001" s="25"/>
      <c r="B1001" s="25"/>
      <c r="C1001" s="25"/>
      <c r="D1001" s="25"/>
      <c r="E1001" s="25"/>
      <c r="F1001" s="25"/>
      <c r="G1001" s="25"/>
      <c r="H1001" s="25"/>
      <c r="I1001" s="25"/>
      <c r="J1001" s="25"/>
      <c r="K1001" s="25"/>
      <c r="L1001" s="25"/>
      <c r="M1001" s="25"/>
      <c r="N1001" s="25"/>
      <c r="O1001" s="25"/>
      <c r="P1001" s="25"/>
      <c r="Q1001" s="25"/>
      <c r="R1001" s="25"/>
      <c r="S1001" s="25"/>
      <c r="T1001" s="25"/>
      <c r="U1001" s="25"/>
      <c r="V1001" s="25"/>
      <c r="W1001" s="25"/>
      <c r="X1001" s="25"/>
      <c r="Y1001" s="25"/>
      <c r="Z1001" s="25"/>
      <c r="AA1001" s="25"/>
      <c r="AB1001" s="25"/>
      <c r="AC1001" s="25"/>
    </row>
    <row r="1002" spans="1:29" ht="15.75" customHeight="1">
      <c r="A1002" s="25"/>
      <c r="B1002" s="25"/>
      <c r="C1002" s="25"/>
      <c r="D1002" s="25"/>
      <c r="E1002" s="25"/>
      <c r="F1002" s="25"/>
      <c r="G1002" s="25"/>
      <c r="H1002" s="25"/>
      <c r="I1002" s="25"/>
      <c r="J1002" s="25"/>
      <c r="K1002" s="25"/>
      <c r="L1002" s="25"/>
      <c r="M1002" s="25"/>
      <c r="N1002" s="25"/>
      <c r="O1002" s="25"/>
      <c r="P1002" s="25"/>
      <c r="Q1002" s="25"/>
      <c r="R1002" s="25"/>
      <c r="S1002" s="25"/>
      <c r="T1002" s="25"/>
      <c r="U1002" s="25"/>
      <c r="V1002" s="25"/>
      <c r="W1002" s="25"/>
      <c r="X1002" s="25"/>
      <c r="Y1002" s="25"/>
      <c r="Z1002" s="25"/>
      <c r="AA1002" s="25"/>
      <c r="AB1002" s="25"/>
      <c r="AC1002" s="25"/>
    </row>
    <row r="1003" spans="1:29" ht="15.75" customHeight="1">
      <c r="A1003" s="25"/>
      <c r="B1003" s="25"/>
      <c r="C1003" s="25"/>
      <c r="D1003" s="25"/>
      <c r="E1003" s="25"/>
      <c r="F1003" s="25"/>
      <c r="G1003" s="25"/>
      <c r="H1003" s="25"/>
      <c r="I1003" s="25"/>
      <c r="J1003" s="25"/>
      <c r="K1003" s="25"/>
      <c r="L1003" s="25"/>
      <c r="M1003" s="25"/>
      <c r="N1003" s="25"/>
      <c r="O1003" s="25"/>
      <c r="P1003" s="25"/>
      <c r="Q1003" s="25"/>
      <c r="R1003" s="25"/>
      <c r="S1003" s="25"/>
      <c r="T1003" s="25"/>
      <c r="U1003" s="25"/>
      <c r="V1003" s="25"/>
      <c r="W1003" s="25"/>
      <c r="X1003" s="25"/>
      <c r="Y1003" s="25"/>
      <c r="Z1003" s="25"/>
      <c r="AA1003" s="25"/>
      <c r="AB1003" s="25"/>
      <c r="AC1003" s="25"/>
    </row>
    <row r="1004" spans="1:29" ht="15.75" customHeight="1">
      <c r="A1004" s="25"/>
      <c r="B1004" s="25"/>
      <c r="C1004" s="25"/>
      <c r="D1004" s="25"/>
      <c r="E1004" s="25"/>
      <c r="F1004" s="25"/>
      <c r="G1004" s="25"/>
      <c r="H1004" s="25"/>
      <c r="I1004" s="25"/>
      <c r="J1004" s="25"/>
      <c r="K1004" s="25"/>
      <c r="L1004" s="25"/>
      <c r="M1004" s="25"/>
      <c r="N1004" s="25"/>
      <c r="O1004" s="25"/>
      <c r="P1004" s="25"/>
      <c r="Q1004" s="25"/>
      <c r="R1004" s="25"/>
      <c r="S1004" s="25"/>
      <c r="T1004" s="25"/>
      <c r="U1004" s="25"/>
      <c r="V1004" s="25"/>
      <c r="W1004" s="25"/>
      <c r="X1004" s="25"/>
      <c r="Y1004" s="25"/>
      <c r="Z1004" s="25"/>
      <c r="AA1004" s="25"/>
      <c r="AB1004" s="25"/>
      <c r="AC1004" s="25"/>
    </row>
    <row r="1005" spans="1:29" ht="15.75" customHeight="1">
      <c r="A1005" s="25"/>
      <c r="B1005" s="25"/>
      <c r="C1005" s="25"/>
      <c r="D1005" s="25"/>
      <c r="E1005" s="25"/>
      <c r="F1005" s="25"/>
      <c r="G1005" s="25"/>
      <c r="H1005" s="25"/>
      <c r="I1005" s="25"/>
      <c r="J1005" s="25"/>
      <c r="K1005" s="25"/>
      <c r="L1005" s="25"/>
      <c r="M1005" s="25"/>
      <c r="N1005" s="25"/>
      <c r="O1005" s="25"/>
      <c r="P1005" s="25"/>
      <c r="Q1005" s="25"/>
      <c r="R1005" s="25"/>
      <c r="S1005" s="25"/>
      <c r="T1005" s="25"/>
      <c r="U1005" s="25"/>
      <c r="V1005" s="25"/>
      <c r="W1005" s="25"/>
      <c r="X1005" s="25"/>
      <c r="Y1005" s="25"/>
      <c r="Z1005" s="25"/>
      <c r="AA1005" s="25"/>
      <c r="AB1005" s="25"/>
      <c r="AC1005" s="25"/>
    </row>
  </sheetData>
  <sortState ref="A2:B48">
    <sortCondition ref="B2:B48"/>
  </sortState>
  <pageMargins left="0.511811024" right="0.511811024" top="0.78740157499999996" bottom="0.78740157499999996" header="0" footer="0"/>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4</vt:i4>
      </vt:variant>
      <vt:variant>
        <vt:lpstr>Intervalos nomeados</vt:lpstr>
      </vt:variant>
      <vt:variant>
        <vt:i4>4</vt:i4>
      </vt:variant>
    </vt:vector>
  </HeadingPairs>
  <TitlesOfParts>
    <vt:vector size="8" baseType="lpstr">
      <vt:lpstr>PCA 2026 v. final</vt:lpstr>
      <vt:lpstr>PCA26 DLs e ILs 22out 2a</vt:lpstr>
      <vt:lpstr>Prioridade</vt:lpstr>
      <vt:lpstr>Listas_Suspensas</vt:lpstr>
      <vt:lpstr>'PCA 2026 v. final'!Area_de_impressao</vt:lpstr>
      <vt:lpstr>'PCA26 DLs e ILs 22out 2a'!Area_de_impressao</vt:lpstr>
      <vt:lpstr>'PCA 2026 v. final'!Titulos_de_impressao</vt:lpstr>
      <vt:lpstr>'PCA26 DLs e ILs 22out 2a'!Titulos_de_impressao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Juliana Ribeiro</dc:creator>
  <cp:lastModifiedBy>FRANCISCO EDUARDO PEREIRA</cp:lastModifiedBy>
  <cp:lastPrinted>2026-05-21T18:31:24Z</cp:lastPrinted>
  <dcterms:created xsi:type="dcterms:W3CDTF">2021-07-07T13:14:07Z</dcterms:created>
  <dcterms:modified xsi:type="dcterms:W3CDTF">2026-05-21T18:33:42Z</dcterms:modified>
</cp:coreProperties>
</file>